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RP\stussy\"/>
    </mc:Choice>
  </mc:AlternateContent>
  <xr:revisionPtr revIDLastSave="0" documentId="13_ncr:1_{218308AE-DE74-41B1-921A-34FCB75107E4}" xr6:coauthVersionLast="47" xr6:coauthVersionMax="47" xr10:uidLastSave="{00000000-0000-0000-0000-000000000000}"/>
  <bookViews>
    <workbookView xWindow="-110" yWindow="-110" windowWidth="19420" windowHeight="10300" tabRatio="895" xr2:uid="{00000000-000D-0000-FFFF-FFFF00000000}"/>
  </bookViews>
  <sheets>
    <sheet name="1. CUTTING  OPTION 1-1" sheetId="27" r:id="rId1"/>
    <sheet name="1. CUTTING  OPTION 1-2" sheetId="32" r:id="rId2"/>
    <sheet name="1. CUTTING  OPTION 1-3" sheetId="33" r:id="rId3"/>
    <sheet name="2. TRIM 1" sheetId="22" r:id="rId4"/>
    <sheet name="2. TRIM (2)" sheetId="35" r:id="rId5"/>
    <sheet name="2. TRIM (3)" sheetId="36" r:id="rId6"/>
    <sheet name="GRADING " sheetId="34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8">'[5]Chiet tinh dz22'!#REF!</definedName>
    <definedName name="_day1">'[5]Chiet tinh dz22'!#REF!</definedName>
    <definedName name="_day2">'[6]Chiet tinh dz35'!$H$3</definedName>
    <definedName name="_dbu1" localSheetId="8">'[4]CT Thang Mo'!#REF!</definedName>
    <definedName name="_dbu1">'[4]CT Thang Mo'!#REF!</definedName>
    <definedName name="_dbu2">'[4]CT Thang Mo'!$B$93:$F$93</definedName>
    <definedName name="_Fill" localSheetId="8">#REF!</definedName>
    <definedName name="_Fill" hidden="1">#REF!</definedName>
    <definedName name="_lap1" localSheetId="8">#REF!</definedName>
    <definedName name="_lap1">#REF!</definedName>
    <definedName name="_lap2" localSheetId="8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8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8">#REF!</definedName>
    <definedName name="Caáp_Baät">#REF!</definedName>
    <definedName name="cap" localSheetId="8">#REF!</definedName>
    <definedName name="cap">#REF!</definedName>
    <definedName name="cap0.7" localSheetId="8">#REF!</definedName>
    <definedName name="cap0.7">#REF!</definedName>
    <definedName name="CCNK" localSheetId="8">[9]QMCT!#REF!</definedName>
    <definedName name="CCNK">[9]QMCT!#REF!</definedName>
    <definedName name="CL" localSheetId="8">#REF!</definedName>
    <definedName name="CL">#REF!</definedName>
    <definedName name="CLTMP" localSheetId="8">[9]QMCT!#REF!</definedName>
    <definedName name="CLTMP">[9]QMCT!#REF!</definedName>
    <definedName name="ctdn9697" localSheetId="8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8">#REF!</definedName>
    <definedName name="DATA_DATA2_List">#REF!</definedName>
    <definedName name="_xlnm.Database" localSheetId="8">#REF!</definedName>
    <definedName name="_xlnm.Database">#REF!</definedName>
    <definedName name="DDAY" localSheetId="8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8">#REF!</definedName>
    <definedName name="dobt">#REF!</definedName>
    <definedName name="Döõ_Lieäu_Thoâ">[7]TK!$E$11:$E$60,[7]TK!$G$11:$G$60,[7]TK!$M$11:$M$60,[7]TK!$Q$11:$Q$60</definedName>
    <definedName name="dulieu" localSheetId="8">#REF!</definedName>
    <definedName name="dulieu">#REF!</definedName>
    <definedName name="FHT" localSheetId="8">#REF!</definedName>
    <definedName name="FHT">#REF!</definedName>
    <definedName name="Full" localSheetId="8">[9]QMCT!#REF!</definedName>
    <definedName name="Full">[9]QMCT!#REF!</definedName>
    <definedName name="giaca">'[10]dg-VTu'!$C$6:$F$55</definedName>
    <definedName name="HDCCT" localSheetId="8">[9]QMCT!#REF!</definedName>
    <definedName name="HDCCT">[9]QMCT!#REF!</definedName>
    <definedName name="HDCD" localSheetId="8">[9]QMCT!#REF!</definedName>
    <definedName name="HDCD">[9]QMCT!#REF!</definedName>
    <definedName name="Heâ_Soá">'[11]He so'!$A$1:$AU$1</definedName>
    <definedName name="Heä_Soá_NS" localSheetId="8">#REF!</definedName>
    <definedName name="Heä_Soá_NS">#REF!</definedName>
    <definedName name="Heä_Soá_TC">[7]HS!$C$66:$E$79</definedName>
    <definedName name="HS_1" localSheetId="8">[7]HS!#REF!</definedName>
    <definedName name="HS_1">[7]HS!#REF!</definedName>
    <definedName name="HS_2" localSheetId="8">[7]HS!#REF!</definedName>
    <definedName name="HS_2">[7]HS!#REF!</definedName>
    <definedName name="HS_3" localSheetId="8">[7]HS!#REF!</definedName>
    <definedName name="HS_3">[7]HS!#REF!</definedName>
    <definedName name="HS_4" localSheetId="8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8">#REF!</definedName>
    <definedName name="K">#REF!</definedName>
    <definedName name="K_1" localSheetId="0">[12]!K_1</definedName>
    <definedName name="K_1" localSheetId="1">[12]!K_1</definedName>
    <definedName name="K_1" localSheetId="2">[12]!K_1</definedName>
    <definedName name="K_1" localSheetId="4">[12]!K_1</definedName>
    <definedName name="K_1" localSheetId="5">[12]!K_1</definedName>
    <definedName name="K_1">[12]!K_1</definedName>
    <definedName name="K_2" localSheetId="0">[12]!K_2</definedName>
    <definedName name="K_2" localSheetId="1">[12]!K_2</definedName>
    <definedName name="K_2" localSheetId="2">[12]!K_2</definedName>
    <definedName name="K_2" localSheetId="4">[12]!K_2</definedName>
    <definedName name="K_2" localSheetId="5">[12]!K_2</definedName>
    <definedName name="K_2">[12]!K_2</definedName>
    <definedName name="Khaû_Naêng" localSheetId="8">#REF!</definedName>
    <definedName name="Khaû_Naêng">#REF!</definedName>
    <definedName name="KN" localSheetId="8">#REF!</definedName>
    <definedName name="KN">#REF!</definedName>
    <definedName name="KNIT">'[13]GENERAL (K)'!$C$7:$C$4072</definedName>
    <definedName name="KVC" localSheetId="8">#REF!</definedName>
    <definedName name="KVC">#REF!</definedName>
    <definedName name="L" localSheetId="8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8">#REF!</definedName>
    <definedName name="LÑP">#REF!</definedName>
    <definedName name="lVC" localSheetId="8">#REF!</definedName>
    <definedName name="lVC">#REF!</definedName>
    <definedName name="Maõ_CÑ" localSheetId="8">#REF!</definedName>
    <definedName name="Maõ_CÑ">#REF!</definedName>
    <definedName name="Maõ_Haøng">#REF!</definedName>
    <definedName name="mat">[14]Tke!$AD$10:$AR$96</definedName>
    <definedName name="May" localSheetId="8">#REF!</definedName>
    <definedName name="May">#REF!</definedName>
    <definedName name="Naêng_Suaát_BQ">[8]QT!$P$3</definedName>
    <definedName name="Naêng_suaát_BQ__taïm" localSheetId="8">#REF!</definedName>
    <definedName name="Naêng_suaát_BQ__taïm">#REF!</definedName>
    <definedName name="Naêng_suaát_QÑ" localSheetId="8">#REF!</definedName>
    <definedName name="Naêng_suaát_QÑ">#REF!</definedName>
    <definedName name="NAVY" hidden="1">#REF!</definedName>
    <definedName name="NCcap0.7" localSheetId="8">#REF!</definedName>
    <definedName name="NCcap0.7">#REF!</definedName>
    <definedName name="NCcap1">#REF!</definedName>
    <definedName name="ÑG">[8]QT!$K$6</definedName>
    <definedName name="Ngaøy_thaùng_HH" localSheetId="8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8">#REF!</definedName>
    <definedName name="ÑMTB">#REF!</definedName>
    <definedName name="Ñoåi_teân" localSheetId="8">[7]HS!#REF!</definedName>
    <definedName name="Ñoåi_teân">[7]HS!#REF!</definedName>
    <definedName name="Ñôn_Giaù_Duyeät" localSheetId="8">#REF!</definedName>
    <definedName name="Ñôn_Giaù_Duyeät">#REF!</definedName>
    <definedName name="Ñònh_Möùc_BQ" localSheetId="8">#REF!</definedName>
    <definedName name="Ñònh_Möùc_BQ">#REF!</definedName>
    <definedName name="NSNM" localSheetId="8">#REF!</definedName>
    <definedName name="NSNM">#REF!</definedName>
    <definedName name="NToS" localSheetId="0">[15]!NToS</definedName>
    <definedName name="NToS" localSheetId="1">[15]!NToS</definedName>
    <definedName name="NToS" localSheetId="2">[15]!NToS</definedName>
    <definedName name="NToS" localSheetId="4">[15]!NToS</definedName>
    <definedName name="NToS" localSheetId="5">[15]!NToS</definedName>
    <definedName name="NToS">[15]!NToS</definedName>
    <definedName name="PRICE" localSheetId="8">#REF!</definedName>
    <definedName name="PRICE">#REF!</definedName>
    <definedName name="_xlnm.Print_Area" localSheetId="7">'1. CUTTING '!$A$1:$P$149</definedName>
    <definedName name="_xlnm.Print_Area" localSheetId="0">'1. CUTTING  OPTION 1-1'!$A$1:$Q$85</definedName>
    <definedName name="_xlnm.Print_Area" localSheetId="1">'1. CUTTING  OPTION 1-2'!$A$1:$Q$87</definedName>
    <definedName name="_xlnm.Print_Area" localSheetId="2">'1. CUTTING  OPTION 1-3'!$A$1:$Q$89</definedName>
    <definedName name="_xlnm.Print_Area" localSheetId="4">'2. TRIM (2)'!$A$1:$C$19</definedName>
    <definedName name="_xlnm.Print_Area" localSheetId="5">'2. TRIM (3)'!$A$1:$C$21</definedName>
    <definedName name="_xlnm.Print_Area" localSheetId="3">'2. TRIM 1'!$A$1:$C$18</definedName>
    <definedName name="_xlnm.Print_Area" localSheetId="6">'GRADING '!$A$1:$L$37</definedName>
    <definedName name="Print_erea">[8]QT!$A$1:$U$54</definedName>
    <definedName name="_xlnm.Print_Titles" localSheetId="7">'1. CUTTING '!$1:$15</definedName>
    <definedName name="_xlnm.Print_Titles" localSheetId="0">'1. CUTTING  OPTION 1-1'!$1:$15</definedName>
    <definedName name="_xlnm.Print_Titles" localSheetId="1">'1. CUTTING  OPTION 1-2'!$1:$15</definedName>
    <definedName name="_xlnm.Print_Titles" localSheetId="2">'1. CUTTING  OPTION 1-3'!$1:$15</definedName>
    <definedName name="_xlnm.Print_Titles" localSheetId="4">'2. TRIM (2)'!$1:$5</definedName>
    <definedName name="_xlnm.Print_Titles" localSheetId="5">'2. TRIM (3)'!$1:$5</definedName>
    <definedName name="_xlnm.Print_Titles" localSheetId="3">'2. TRIM 1'!$1:$5</definedName>
    <definedName name="Quyõ_TG_SX" localSheetId="8">#REF!</definedName>
    <definedName name="Quyõ_TG_SX">#REF!</definedName>
    <definedName name="Quyõ_TGTB" localSheetId="8">#REF!</definedName>
    <definedName name="Quyõ_TGTB">#REF!</definedName>
    <definedName name="S_löôïng_BQ1toå" localSheetId="8">#REF!</definedName>
    <definedName name="S_löôïng_BQ1toå">#REF!</definedName>
    <definedName name="sau">'[6]Chiet tinh dz35'!$H$4</definedName>
    <definedName name="SDDL" localSheetId="8">[9]QMCT!#REF!</definedName>
    <definedName name="SDDL">[9]QMCT!#REF!</definedName>
    <definedName name="SESEAM" hidden="1">#REF!</definedName>
    <definedName name="Soá_Giôø_TC" localSheetId="8">#REF!</definedName>
    <definedName name="Soá_Giôø_TC">#REF!</definedName>
    <definedName name="Soá_Löôïng" localSheetId="8">#REF!</definedName>
    <definedName name="Soá_Löôïng">#REF!</definedName>
    <definedName name="Soá_ngaøy_SX" localSheetId="8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8">#REF!</definedName>
    <definedName name="UH">#REF!</definedName>
    <definedName name="vc3.">'[4]CT  PL'!$B$125:$H$125</definedName>
    <definedName name="vca">'[4]CT  PL'!$B$25:$H$25</definedName>
    <definedName name="vccot" localSheetId="8">#REF!</definedName>
    <definedName name="vccot">#REF!</definedName>
    <definedName name="vccot.">'[4]CT  PL'!$B$8:$H$8</definedName>
    <definedName name="vcdbt">'[4]CT Thang Mo'!$B$220:$I$220</definedName>
    <definedName name="vcdc." localSheetId="8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8">#REF!</definedName>
    <definedName name="vctb">#REF!</definedName>
    <definedName name="vctt">'[4]CT  PL'!$B$288:$H$288</definedName>
    <definedName name="VDCLY" localSheetId="8">[9]QMCT!#REF!</definedName>
    <definedName name="VDCLY">[9]QMCT!#REF!</definedName>
    <definedName name="Vlcap0.7" localSheetId="8">#REF!</definedName>
    <definedName name="Vlcap0.7">#REF!</definedName>
    <definedName name="VLcap1" localSheetId="8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34" l="1"/>
  <c r="C5" i="34"/>
  <c r="F4" i="34"/>
  <c r="C4" i="34"/>
  <c r="C3" i="34"/>
  <c r="C2" i="34"/>
  <c r="C1" i="34"/>
  <c r="G35" i="34"/>
  <c r="F35" i="34" s="1"/>
  <c r="I35" i="34"/>
  <c r="K35" i="34" s="1"/>
  <c r="J35" i="34"/>
  <c r="K44" i="27"/>
  <c r="M46" i="27"/>
  <c r="O46" i="27" s="1"/>
  <c r="A10" i="36" l="1" a="1"/>
  <c r="A10" i="36" s="1"/>
  <c r="A9" i="36"/>
  <c r="A7" i="36"/>
  <c r="A9" i="35"/>
  <c r="A7" i="35"/>
  <c r="A11" i="22"/>
  <c r="A9" i="22"/>
  <c r="A7" i="22"/>
  <c r="A10" i="22" a="1"/>
  <c r="A10" i="22" s="1"/>
  <c r="C3" i="36" l="1"/>
  <c r="C3" i="35"/>
  <c r="B13" i="36"/>
  <c r="A12" i="36" a="1"/>
  <c r="A12" i="36" s="1"/>
  <c r="C11" i="36"/>
  <c r="B11" i="36"/>
  <c r="C9" i="36"/>
  <c r="B9" i="36"/>
  <c r="C5" i="36"/>
  <c r="C6" i="36" s="1"/>
  <c r="B7" i="36" s="1"/>
  <c r="C13" i="36" s="1"/>
  <c r="B5" i="36"/>
  <c r="B6" i="36" s="1"/>
  <c r="C4" i="36"/>
  <c r="B4" i="36"/>
  <c r="A4" i="36"/>
  <c r="B3" i="36"/>
  <c r="A3" i="36"/>
  <c r="C2" i="36"/>
  <c r="B2" i="36"/>
  <c r="A2" i="36"/>
  <c r="B13" i="35"/>
  <c r="A12" i="35" a="1"/>
  <c r="A12" i="35" s="1"/>
  <c r="C11" i="35"/>
  <c r="B11" i="35"/>
  <c r="C9" i="35"/>
  <c r="B9" i="35"/>
  <c r="C5" i="35"/>
  <c r="C6" i="35" s="1"/>
  <c r="B7" i="35" s="1"/>
  <c r="C13" i="35" s="1"/>
  <c r="B5" i="35"/>
  <c r="B6" i="35" s="1"/>
  <c r="C4" i="35"/>
  <c r="B4" i="35"/>
  <c r="A4" i="35"/>
  <c r="B3" i="35"/>
  <c r="A3" i="35"/>
  <c r="C2" i="35"/>
  <c r="B2" i="35"/>
  <c r="A2" i="35"/>
  <c r="C3" i="22"/>
  <c r="G9" i="34" l="1"/>
  <c r="F9" i="34" s="1"/>
  <c r="I9" i="34"/>
  <c r="K9" i="34" s="1"/>
  <c r="J9" i="34"/>
  <c r="G10" i="34"/>
  <c r="F10" i="34" s="1"/>
  <c r="I10" i="34"/>
  <c r="K10" i="34" s="1"/>
  <c r="J10" i="34"/>
  <c r="G11" i="34"/>
  <c r="F11" i="34" s="1"/>
  <c r="I11" i="34"/>
  <c r="J11" i="34"/>
  <c r="K11" i="34"/>
  <c r="G12" i="34"/>
  <c r="F12" i="34" s="1"/>
  <c r="I12" i="34"/>
  <c r="K12" i="34" s="1"/>
  <c r="J12" i="34"/>
  <c r="G13" i="34"/>
  <c r="F13" i="34" s="1"/>
  <c r="I13" i="34"/>
  <c r="J13" i="34"/>
  <c r="K13" i="34"/>
  <c r="G14" i="34"/>
  <c r="F14" i="34" s="1"/>
  <c r="I14" i="34"/>
  <c r="J14" i="34"/>
  <c r="K14" i="34"/>
  <c r="G15" i="34"/>
  <c r="F15" i="34" s="1"/>
  <c r="I15" i="34"/>
  <c r="K15" i="34" s="1"/>
  <c r="J15" i="34"/>
  <c r="G16" i="34"/>
  <c r="F16" i="34" s="1"/>
  <c r="I16" i="34"/>
  <c r="K16" i="34" s="1"/>
  <c r="J16" i="34"/>
  <c r="G17" i="34"/>
  <c r="F17" i="34" s="1"/>
  <c r="I17" i="34"/>
  <c r="K17" i="34" s="1"/>
  <c r="J17" i="34"/>
  <c r="G18" i="34"/>
  <c r="F18" i="34" s="1"/>
  <c r="I18" i="34"/>
  <c r="K18" i="34" s="1"/>
  <c r="J18" i="34"/>
  <c r="G19" i="34"/>
  <c r="F19" i="34" s="1"/>
  <c r="I19" i="34"/>
  <c r="J19" i="34"/>
  <c r="K19" i="34"/>
  <c r="G20" i="34"/>
  <c r="F20" i="34" s="1"/>
  <c r="I20" i="34"/>
  <c r="K20" i="34" s="1"/>
  <c r="J20" i="34"/>
  <c r="G21" i="34"/>
  <c r="F21" i="34" s="1"/>
  <c r="I21" i="34"/>
  <c r="K21" i="34" s="1"/>
  <c r="J21" i="34"/>
  <c r="G22" i="34"/>
  <c r="F22" i="34" s="1"/>
  <c r="I22" i="34"/>
  <c r="K22" i="34" s="1"/>
  <c r="J22" i="34"/>
  <c r="G23" i="34"/>
  <c r="F23" i="34" s="1"/>
  <c r="I23" i="34"/>
  <c r="K23" i="34" s="1"/>
  <c r="J23" i="34"/>
  <c r="G24" i="34"/>
  <c r="F24" i="34" s="1"/>
  <c r="I24" i="34"/>
  <c r="K24" i="34" s="1"/>
  <c r="J24" i="34"/>
  <c r="F25" i="34"/>
  <c r="G25" i="34"/>
  <c r="I25" i="34"/>
  <c r="K25" i="34" s="1"/>
  <c r="J25" i="34"/>
  <c r="G26" i="34"/>
  <c r="F26" i="34" s="1"/>
  <c r="I26" i="34"/>
  <c r="K26" i="34" s="1"/>
  <c r="J26" i="34"/>
  <c r="G27" i="34"/>
  <c r="F27" i="34" s="1"/>
  <c r="I27" i="34"/>
  <c r="K27" i="34" s="1"/>
  <c r="J27" i="34"/>
  <c r="G28" i="34"/>
  <c r="F28" i="34" s="1"/>
  <c r="I28" i="34"/>
  <c r="K28" i="34" s="1"/>
  <c r="J28" i="34"/>
  <c r="G29" i="34"/>
  <c r="F29" i="34" s="1"/>
  <c r="I29" i="34"/>
  <c r="K29" i="34" s="1"/>
  <c r="J29" i="34"/>
  <c r="G30" i="34"/>
  <c r="F30" i="34" s="1"/>
  <c r="I30" i="34"/>
  <c r="K30" i="34" s="1"/>
  <c r="J30" i="34"/>
  <c r="G31" i="34"/>
  <c r="F31" i="34" s="1"/>
  <c r="I31" i="34"/>
  <c r="K31" i="34" s="1"/>
  <c r="J31" i="34"/>
  <c r="G32" i="34"/>
  <c r="F32" i="34" s="1"/>
  <c r="I32" i="34"/>
  <c r="K32" i="34" s="1"/>
  <c r="J32" i="34"/>
  <c r="G33" i="34"/>
  <c r="F33" i="34" s="1"/>
  <c r="I33" i="34"/>
  <c r="K33" i="34" s="1"/>
  <c r="J33" i="34"/>
  <c r="G34" i="34"/>
  <c r="F34" i="34" s="1"/>
  <c r="I34" i="34"/>
  <c r="K34" i="34" s="1"/>
  <c r="J34" i="34"/>
  <c r="B66" i="33"/>
  <c r="B77" i="33" s="1"/>
  <c r="B85" i="33" s="1"/>
  <c r="B65" i="33"/>
  <c r="B76" i="33" s="1"/>
  <c r="B84" i="33" s="1"/>
  <c r="M46" i="33"/>
  <c r="O46" i="33" s="1"/>
  <c r="L43" i="33"/>
  <c r="L42" i="33"/>
  <c r="M42" i="33" s="1"/>
  <c r="O42" i="33" s="1"/>
  <c r="H42" i="33"/>
  <c r="A36" i="33"/>
  <c r="E34" i="33"/>
  <c r="E35" i="33" s="1"/>
  <c r="B34" i="33"/>
  <c r="A33" i="33"/>
  <c r="L27" i="33"/>
  <c r="K27" i="33"/>
  <c r="J27" i="33"/>
  <c r="I27" i="33"/>
  <c r="H27" i="33"/>
  <c r="G27" i="33"/>
  <c r="Q26" i="33"/>
  <c r="D26" i="33"/>
  <c r="D27" i="33" s="1"/>
  <c r="Q25" i="33"/>
  <c r="Q23" i="33"/>
  <c r="Q22" i="33"/>
  <c r="L20" i="33"/>
  <c r="L21" i="33" s="1"/>
  <c r="K20" i="33"/>
  <c r="K21" i="33" s="1"/>
  <c r="J20" i="33"/>
  <c r="J21" i="33" s="1"/>
  <c r="I20" i="33"/>
  <c r="H20" i="33"/>
  <c r="H21" i="33" s="1"/>
  <c r="H29" i="33" s="1"/>
  <c r="G20" i="33"/>
  <c r="G21" i="33" s="1"/>
  <c r="D20" i="33"/>
  <c r="D21" i="33" s="1"/>
  <c r="D22" i="33" s="1"/>
  <c r="D23" i="33" s="1"/>
  <c r="Q19" i="33"/>
  <c r="B64" i="32"/>
  <c r="B75" i="32" s="1"/>
  <c r="B83" i="32" s="1"/>
  <c r="B63" i="32"/>
  <c r="B74" i="32" s="1"/>
  <c r="B82" i="32" s="1"/>
  <c r="M46" i="32"/>
  <c r="O46" i="32" s="1"/>
  <c r="L43" i="32"/>
  <c r="L42" i="32"/>
  <c r="M42" i="32" s="1"/>
  <c r="O42" i="32" s="1"/>
  <c r="H42" i="32"/>
  <c r="A36" i="32"/>
  <c r="E34" i="32"/>
  <c r="E35" i="32" s="1"/>
  <c r="B34" i="32"/>
  <c r="B37" i="32" s="1"/>
  <c r="A8" i="35" s="1" a="1"/>
  <c r="A8" i="35" s="1"/>
  <c r="A33" i="32"/>
  <c r="L27" i="32"/>
  <c r="K27" i="32"/>
  <c r="J27" i="32"/>
  <c r="I27" i="32"/>
  <c r="H27" i="32"/>
  <c r="G27" i="32"/>
  <c r="Q26" i="32"/>
  <c r="D26" i="32"/>
  <c r="D27" i="32" s="1"/>
  <c r="Q25" i="32"/>
  <c r="Q23" i="32"/>
  <c r="Q22" i="32"/>
  <c r="L20" i="32"/>
  <c r="L21" i="32" s="1"/>
  <c r="K20" i="32"/>
  <c r="K21" i="32" s="1"/>
  <c r="J20" i="32"/>
  <c r="J21" i="32" s="1"/>
  <c r="I20" i="32"/>
  <c r="H20" i="32"/>
  <c r="H21" i="32" s="1"/>
  <c r="G20" i="32"/>
  <c r="G21" i="32" s="1"/>
  <c r="D20" i="32"/>
  <c r="D21" i="32" s="1"/>
  <c r="D22" i="32" s="1"/>
  <c r="D23" i="32" s="1"/>
  <c r="Q19" i="32"/>
  <c r="A8" i="36" l="1" a="1"/>
  <c r="A8" i="36" s="1"/>
  <c r="B37" i="33"/>
  <c r="L29" i="33"/>
  <c r="Q27" i="33"/>
  <c r="K43" i="33" s="1"/>
  <c r="Q20" i="33"/>
  <c r="J29" i="33"/>
  <c r="K29" i="33"/>
  <c r="H29" i="32"/>
  <c r="K29" i="32"/>
  <c r="Q20" i="32"/>
  <c r="J29" i="32"/>
  <c r="Q27" i="32"/>
  <c r="G37" i="32" s="1"/>
  <c r="L29" i="32"/>
  <c r="G37" i="33"/>
  <c r="G29" i="33"/>
  <c r="I21" i="33"/>
  <c r="I29" i="33" s="1"/>
  <c r="G29" i="32"/>
  <c r="I21" i="32"/>
  <c r="I29" i="32" s="1"/>
  <c r="C11" i="22"/>
  <c r="C9" i="22"/>
  <c r="A12" i="22" a="1"/>
  <c r="A12" i="22" s="1"/>
  <c r="C5" i="22"/>
  <c r="C4" i="22"/>
  <c r="C2" i="22"/>
  <c r="B62" i="27"/>
  <c r="B73" i="27" s="1"/>
  <c r="B81" i="27" s="1"/>
  <c r="B61" i="27"/>
  <c r="B72" i="27" s="1"/>
  <c r="B80" i="27" s="1"/>
  <c r="L43" i="27"/>
  <c r="L42" i="27"/>
  <c r="M42" i="27" s="1"/>
  <c r="O42" i="27" s="1"/>
  <c r="H42" i="27"/>
  <c r="A36" i="27"/>
  <c r="E34" i="27"/>
  <c r="E35" i="27" s="1"/>
  <c r="B34" i="27"/>
  <c r="B37" i="27" s="1"/>
  <c r="A8" i="22" s="1" a="1"/>
  <c r="A8" i="22" s="1"/>
  <c r="A33" i="27"/>
  <c r="L27" i="27"/>
  <c r="K27" i="27"/>
  <c r="J27" i="27"/>
  <c r="I27" i="27"/>
  <c r="H27" i="27"/>
  <c r="G27" i="27"/>
  <c r="Q26" i="27"/>
  <c r="D26" i="27"/>
  <c r="D27" i="27" s="1"/>
  <c r="Q25" i="27"/>
  <c r="Q23" i="27"/>
  <c r="Q22" i="27"/>
  <c r="L20" i="27"/>
  <c r="L21" i="27" s="1"/>
  <c r="K20" i="27"/>
  <c r="K21" i="27" s="1"/>
  <c r="K29" i="27" s="1"/>
  <c r="J20" i="27"/>
  <c r="J21" i="27" s="1"/>
  <c r="I20" i="27"/>
  <c r="I21" i="27" s="1"/>
  <c r="H20" i="27"/>
  <c r="H21" i="27" s="1"/>
  <c r="G20" i="27"/>
  <c r="D20" i="27"/>
  <c r="D21" i="27" s="1"/>
  <c r="D22" i="27" s="1"/>
  <c r="D23" i="27" s="1"/>
  <c r="Q19" i="27"/>
  <c r="Q21" i="33" l="1"/>
  <c r="K42" i="33" s="1"/>
  <c r="K44" i="33" s="1"/>
  <c r="M44" i="33" s="1"/>
  <c r="O44" i="33" s="1"/>
  <c r="K43" i="32"/>
  <c r="K45" i="32" s="1"/>
  <c r="M45" i="32" s="1"/>
  <c r="O45" i="32" s="1"/>
  <c r="Q29" i="33"/>
  <c r="G38" i="33"/>
  <c r="I37" i="33"/>
  <c r="K45" i="33"/>
  <c r="M45" i="33" s="1"/>
  <c r="O45" i="33" s="1"/>
  <c r="M43" i="33"/>
  <c r="O43" i="33" s="1"/>
  <c r="G38" i="32"/>
  <c r="I37" i="32"/>
  <c r="Q21" i="32"/>
  <c r="Q29" i="32"/>
  <c r="J29" i="27"/>
  <c r="L29" i="27"/>
  <c r="I29" i="27"/>
  <c r="Q20" i="27"/>
  <c r="H29" i="27"/>
  <c r="Q27" i="27"/>
  <c r="G37" i="27" s="1"/>
  <c r="G21" i="27"/>
  <c r="B11" i="22"/>
  <c r="B9" i="22"/>
  <c r="G34" i="33" l="1"/>
  <c r="M43" i="32"/>
  <c r="O43" i="32" s="1"/>
  <c r="I34" i="33"/>
  <c r="G35" i="33"/>
  <c r="I35" i="33" s="1"/>
  <c r="J37" i="33"/>
  <c r="M37" i="33" s="1"/>
  <c r="G39" i="33"/>
  <c r="I39" i="33" s="1"/>
  <c r="I38" i="33"/>
  <c r="G34" i="32"/>
  <c r="K42" i="32"/>
  <c r="K44" i="32" s="1"/>
  <c r="M44" i="32" s="1"/>
  <c r="O44" i="32" s="1"/>
  <c r="J37" i="32"/>
  <c r="M37" i="32" s="1"/>
  <c r="I38" i="32"/>
  <c r="G39" i="32"/>
  <c r="I39" i="32" s="1"/>
  <c r="K43" i="27"/>
  <c r="M43" i="27" s="1"/>
  <c r="O43" i="27" s="1"/>
  <c r="G29" i="27"/>
  <c r="Q21" i="27"/>
  <c r="G38" i="27"/>
  <c r="I37" i="27"/>
  <c r="J38" i="33" l="1"/>
  <c r="M38" i="33" s="1"/>
  <c r="J39" i="33"/>
  <c r="M39" i="33" s="1"/>
  <c r="J35" i="33"/>
  <c r="M35" i="33" s="1"/>
  <c r="J34" i="33"/>
  <c r="M34" i="33" s="1"/>
  <c r="J38" i="32"/>
  <c r="M38" i="32" s="1"/>
  <c r="J39" i="32"/>
  <c r="M39" i="32" s="1"/>
  <c r="I34" i="32"/>
  <c r="G35" i="32"/>
  <c r="I35" i="32" s="1"/>
  <c r="Q29" i="27"/>
  <c r="K45" i="27" s="1"/>
  <c r="M45" i="27" s="1"/>
  <c r="O45" i="27" s="1"/>
  <c r="J37" i="27"/>
  <c r="M37" i="27" s="1"/>
  <c r="K42" i="27"/>
  <c r="M44" i="27" s="1"/>
  <c r="O44" i="27" s="1"/>
  <c r="G34" i="27"/>
  <c r="G39" i="27"/>
  <c r="I39" i="27" s="1"/>
  <c r="I38" i="27"/>
  <c r="J34" i="32" l="1"/>
  <c r="M34" i="32" s="1"/>
  <c r="J35" i="32"/>
  <c r="M35" i="32" s="1"/>
  <c r="J39" i="27"/>
  <c r="M39" i="27" s="1"/>
  <c r="G35" i="27"/>
  <c r="I35" i="27" s="1"/>
  <c r="I34" i="27"/>
  <c r="J38" i="27"/>
  <c r="M38" i="27" s="1"/>
  <c r="J34" i="27" l="1"/>
  <c r="M34" i="27" s="1"/>
  <c r="J35" i="27"/>
  <c r="M35" i="27" s="1"/>
  <c r="C6" i="22" l="1"/>
  <c r="B7" i="22" s="1"/>
  <c r="C13" i="22" s="1"/>
  <c r="B13" i="22"/>
  <c r="B4" i="22" l="1"/>
  <c r="A4" i="22"/>
  <c r="B3" i="22"/>
  <c r="A3" i="22"/>
  <c r="B2" i="22"/>
  <c r="A2" i="22"/>
  <c r="B50" i="1"/>
  <c r="B46" i="1"/>
  <c r="B42" i="1"/>
  <c r="R37" i="1"/>
  <c r="S37" i="1"/>
  <c r="T37" i="1"/>
  <c r="U37" i="1"/>
  <c r="V37" i="1"/>
  <c r="Q37" i="1"/>
  <c r="L34" i="1"/>
  <c r="K34" i="1"/>
  <c r="J34" i="1"/>
  <c r="J35" i="1" s="1"/>
  <c r="I34" i="1"/>
  <c r="I35" i="1" s="1"/>
  <c r="H34" i="1"/>
  <c r="G34" i="1"/>
  <c r="G35" i="1" s="1"/>
  <c r="L29" i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J19" i="1"/>
  <c r="J20" i="1" s="1"/>
  <c r="H19" i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K35" i="1"/>
  <c r="H35" i="1"/>
  <c r="L30" i="1"/>
  <c r="H30" i="1"/>
  <c r="L25" i="1"/>
  <c r="J25" i="1"/>
  <c r="I25" i="1"/>
  <c r="H20" i="1"/>
  <c r="I20" i="1"/>
  <c r="K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H62" i="1" l="1"/>
  <c r="F61" i="1"/>
  <c r="H64" i="1"/>
  <c r="H115" i="1"/>
  <c r="H95" i="1"/>
  <c r="H68" i="1"/>
  <c r="H119" i="1"/>
  <c r="H76" i="1"/>
  <c r="H107" i="1"/>
  <c r="B129" i="1"/>
  <c r="P24" i="1"/>
  <c r="H91" i="1"/>
  <c r="F60" i="1"/>
  <c r="H103" i="1"/>
  <c r="H80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K100" i="1" l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B6" i="22"/>
  <c r="G47" i="1" l="1"/>
  <c r="I46" i="1"/>
  <c r="G55" i="1"/>
  <c r="I54" i="1"/>
  <c r="G43" i="1"/>
  <c r="I42" i="1"/>
  <c r="G51" i="1"/>
  <c r="I50" i="1"/>
  <c r="J46" i="1" l="1"/>
  <c r="L46" i="1" s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<sst xmlns="http://schemas.openxmlformats.org/spreadsheetml/2006/main" count="1150" uniqueCount="315">
  <si>
    <t>Mã số:</t>
  </si>
  <si>
    <t>MER.QT-1.BM.4</t>
  </si>
  <si>
    <t>Lần ban hành:</t>
  </si>
  <si>
    <t>01</t>
  </si>
  <si>
    <t>Số trang</t>
  </si>
  <si>
    <t>03/03</t>
  </si>
  <si>
    <t>MER - SEN/NGAN 210</t>
  </si>
  <si>
    <t>CUTTING DOCKET</t>
  </si>
  <si>
    <t xml:space="preserve">TÁC NGHIỆP PROTO 1:
LÀM RẬP THEO BẢNG THÔNG SỐ ĐÍNH KÈM:  Z4000SAS25 VÀ THAM KHẢO CÁCH MAY CỦA ÁO MẪU GỬI KÈM U28HD0021
</t>
  </si>
  <si>
    <t xml:space="preserve">JOB NUMBER:  </t>
  </si>
  <si>
    <t xml:space="preserve">  U28  SS24  S2713</t>
  </si>
  <si>
    <t xml:space="preserve">STYLE NUMBER: </t>
  </si>
  <si>
    <t>U28HD0023-OPTION 1</t>
  </si>
  <si>
    <t xml:space="preserve">STYLE NAME : </t>
  </si>
  <si>
    <t>STUSSY  PULLOVER  HOODIE</t>
  </si>
  <si>
    <t>SEASON:</t>
  </si>
  <si>
    <t>SS24</t>
  </si>
  <si>
    <t>TÊN HÀNG:</t>
  </si>
  <si>
    <t xml:space="preserve">HOODIE </t>
  </si>
  <si>
    <t>DROP:</t>
  </si>
  <si>
    <t>SAMPLING</t>
  </si>
  <si>
    <t>NGÀY CẤP:</t>
  </si>
  <si>
    <t>VẢI CHÍNH:</t>
  </si>
  <si>
    <t>BRUSHED FLEECE 66% DRY COTTON 34% POLYESTER - 390GSM</t>
  </si>
  <si>
    <t>NGÀY GIAO HÀNG:</t>
  </si>
  <si>
    <t xml:space="preserve">THÀNH PHẦN VẢI: </t>
  </si>
  <si>
    <t>100% COTTON</t>
  </si>
  <si>
    <t>KHỔ VẢI:</t>
  </si>
  <si>
    <t>N/A</t>
  </si>
  <si>
    <t xml:space="preserve">Xí nghiệp: </t>
  </si>
  <si>
    <t>UN-AVAILABLE</t>
  </si>
  <si>
    <t>KHÁCH HÀNG:</t>
  </si>
  <si>
    <t>UA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</si>
  <si>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</si>
  <si>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</si>
  <si>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</si>
  <si>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</si>
  <si>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</si>
  <si>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</si>
  <si>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</si>
  <si>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</si>
  <si>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</si>
  <si>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</si>
  <si>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</si>
  <si>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</si>
  <si>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CREAM</t>
  </si>
  <si>
    <t>EXTRA (+/-)</t>
  </si>
  <si>
    <t>TOTAL :</t>
  </si>
  <si>
    <t>SHIPPING</t>
  </si>
  <si>
    <t>ÁO CHO PAUL</t>
  </si>
  <si>
    <t>PFD</t>
  </si>
  <si>
    <t>GRAND TOTAL:</t>
  </si>
  <si>
    <t>PHẦN A : VẢI    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</si>
  <si>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</si>
  <si>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</si>
  <si>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</si>
  <si>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</si>
  <si>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</si>
  <si>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</si>
  <si>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</si>
  <si>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</si>
  <si>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</si>
  <si>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TEST THÊU</t>
  </si>
  <si>
    <t>SỐ LƯỢNG CẦN CẤP CHO TỔ CẮT (GROSS)</t>
  </si>
  <si>
    <t xml:space="preserve">GHI CHÚ / CODE VẢI </t>
  </si>
  <si>
    <t>VẢI CHÍNH</t>
  </si>
  <si>
    <t>RIB 2X2_16'S CM + 55D/OP_97/3_COTTON SPANDEX_445GSM</t>
  </si>
  <si>
    <t>BO TAY/BO LAI</t>
  </si>
  <si>
    <t>RIB 1X1_100%COTTON 400GSM</t>
  </si>
  <si>
    <t>SINGLE JERSEY 190GSM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</si>
  <si>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</si>
  <si>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</si>
  <si>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</si>
  <si>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</si>
  <si>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</si>
  <si>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</si>
  <si>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</si>
  <si>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</si>
  <si>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</si>
  <si>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</si>
  <si>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</si>
  <si>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</si>
  <si>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</si>
  <si>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WHITE</t>
  </si>
  <si>
    <t>K8591</t>
  </si>
  <si>
    <t>CUỘN</t>
  </si>
  <si>
    <t>CHỈ ĐẬM HƠN VẢI CHÍNH</t>
  </si>
  <si>
    <t>NHÃN CHÍNH</t>
  </si>
  <si>
    <t>PCS</t>
  </si>
  <si>
    <t>NHÃN SIZE</t>
  </si>
  <si>
    <t>PHẦN C: IN/ THÊU/ WASH</t>
  </si>
  <si>
    <t>PHẦN D: HÌNH</t>
  </si>
  <si>
    <t xml:space="preserve">IN:    IN TRÊN  THÀNH PHẨM ÁO THÂN TRƯỚC VÀ THÂN SAU ( IN SCRIPT PRINT)-SAU KHI ĐI WASH VỀ MỚI CHUYỂN QUA IN </t>
  </si>
  <si>
    <t>VỊ TRÍ</t>
  </si>
  <si>
    <t>IN Ở THÂN TRƯỚC-NGỰC TRÁI</t>
  </si>
  <si>
    <t>KICH THƯỚC</t>
  </si>
  <si>
    <t>W:2 3/4" X H: 3 3/4"</t>
  </si>
  <si>
    <t xml:space="preserve">ĐỊNH VỊ </t>
  </si>
  <si>
    <t>8 1/4" TỪ ĐỈNH VAI, 2 1/2" TỪ GIỮA TRƯỚC</t>
  </si>
  <si>
    <t>IN Ở  THÂN SAU</t>
  </si>
  <si>
    <t>W: 12 1/8" X H: 17 1/2"</t>
  </si>
  <si>
    <t>CANH GIỮA THÂN SAU</t>
  </si>
  <si>
    <r>
      <t>THÊU :</t>
    </r>
    <r>
      <rPr>
        <b/>
        <sz val="22"/>
        <rFont val="Muli"/>
      </rPr>
      <t xml:space="preserve"> </t>
    </r>
  </si>
  <si>
    <t>KHÔNG THÊU</t>
  </si>
  <si>
    <t>THÊU THÂN TRƯỚC</t>
  </si>
  <si>
    <t>CHẤT LƯỢNG VÀ KÍCH THƯỚC</t>
  </si>
  <si>
    <t>DUYỆT HÌNH THÊU THEO</t>
  </si>
  <si>
    <t>DUYỆT CHẤT LƯỢNG THÊU THEO S/O DỰ KIẾN CHUYỂN NGÀY 15/9</t>
  </si>
  <si>
    <t xml:space="preserve">
'HÌNH THÊU TRƯỚC WASH : 'DUYỆT THEO STRIKE OFF DỰ KIẾN CHUYỂN 16/1/2024
HÌNH THÊU SAU WASH: DUYỆT THEO ÁO MẪU PP SAMPLE CRTZ-1116 MÀU BLACK/WHITE SATIN DỰ KIẾN CHUYỂN 11/1/2024
</t>
  </si>
  <si>
    <t>THÔNG TIN ĐỊNH VỊ HÌNH THÊU</t>
  </si>
  <si>
    <t>ĐỊNH VỊ HÌNH THÊU: TỪ ĐỈNH VAI XUỐNG</t>
  </si>
  <si>
    <t>6.5"</t>
  </si>
  <si>
    <t>7"</t>
  </si>
  <si>
    <t>7.5"</t>
  </si>
  <si>
    <t>ĐỊNH VỊ HÌNH THÊU: TỪ GIỮA THÂN TRƯỚC QUA TRÁI</t>
  </si>
  <si>
    <t>2"</t>
  </si>
  <si>
    <t>2.25"</t>
  </si>
  <si>
    <t>2.75"</t>
  </si>
  <si>
    <t>THÊU NÓN</t>
  </si>
  <si>
    <t xml:space="preserve">
'HÌNH THÊU TRƯỚC WASH : 'DUYỆT THEO STRIKE OFF DỰ KIẾN CHUYỂN 16/1/2024
HÌNH THÊU SAU WASH: DUYỆT THEO ÁO MẪU PP SAMPLE CRTZ-1116 MÀU BLACK/WHITE SATIN DỰ KIẾN CHUYỂN 11/1/2024</t>
  </si>
  <si>
    <t>ĐỊNH VỊ HÌNH THÊU:CANH GIỮA MIỆNG NÓN, TỪ MÉP NGOÀI VÀO</t>
  </si>
  <si>
    <t>CHẤT LƯỢNG, HIỆU ỨNG VÀ MÀU SẮC DUYỆT THEO</t>
  </si>
  <si>
    <t>DUYỆT HIỆU ỨNG VÀ HANDFEEL THEO ÁO MẪU PP, MÃ CRTZ-1116, MÀU CREAM, SIZE L DỰ KIẾN CHUYỂN NGÀY 21/9</t>
  </si>
  <si>
    <t>DUYỆT CHẤT LƯỢNG, MÀU SẮC, HIỆU ỨNG NHƯ ÁO MẪU PP SAMPLE CRTZ-1168A , SIZE L, MÀU BLACK GỬI CÙNG TÁC NGHIỆP</t>
  </si>
  <si>
    <t xml:space="preserve">PHẦN F: LƯU Ý </t>
  </si>
  <si>
    <t>- CÁCH MAY NHƯ ÁO MẪU</t>
  </si>
  <si>
    <t>- CÁCH GẮN NHÃN PHẢI NHƯ TÀI LIỆU YÊU CẦU</t>
  </si>
  <si>
    <t>- NHÃN SIZE - SỐ LƯỢNG MỖI SIZE NHƯ SAU:</t>
  </si>
  <si>
    <t>U28HD0023-OPTION 2</t>
  </si>
  <si>
    <t>U28HD0023-OPTION 3</t>
  </si>
  <si>
    <t>W:3.02” x H: 3 ¾”</t>
  </si>
  <si>
    <t>W: 14,1” x H: 17 ½”</t>
  </si>
  <si>
    <t xml:space="preserve">VẢI CHÍNH </t>
  </si>
  <si>
    <t>CHỈ MAY CHÍNH</t>
  </si>
  <si>
    <t>BLACK</t>
  </si>
  <si>
    <t>GẮN TẠI GIỮA CỔ SAU, TỪ ĐƯỜNG VIỀN CỔ XUỐNG 1 /2", MAY 4 CẠNH</t>
  </si>
  <si>
    <t xml:space="preserve">GẮN BÊN DƯỚI, GIỮA NHÃN  CHÍNH, </t>
  </si>
  <si>
    <t>RIB 1X1_100%COTTON</t>
  </si>
  <si>
    <t>STYLE#:</t>
  </si>
  <si>
    <t>DESCRIPTION:</t>
  </si>
  <si>
    <t xml:space="preserve">FACTORY: </t>
  </si>
  <si>
    <t>SEASON</t>
  </si>
  <si>
    <t xml:space="preserve">FABRIC: </t>
  </si>
  <si>
    <t>Original Garment</t>
  </si>
  <si>
    <t>TOL +/-</t>
  </si>
  <si>
    <t>TARGET</t>
  </si>
  <si>
    <t>FINISHED GRADE MEASUREMENTS</t>
  </si>
  <si>
    <t>NECK WIDTH (SEAM TO SEAM)</t>
  </si>
  <si>
    <t>Rộng cổ từ đường may tới đường may</t>
  </si>
  <si>
    <t>ACROSS SHOULDERS</t>
  </si>
  <si>
    <t>ngang vai</t>
  </si>
  <si>
    <t>CHEST 1" BELOW ARMHOLE- FLAT</t>
  </si>
  <si>
    <t>ngực dưới nách 1"</t>
  </si>
  <si>
    <t>BOTTOM SWEEP STRAIGHT - FLAT</t>
  </si>
  <si>
    <t>mai đo thẳng</t>
  </si>
  <si>
    <t>FRONT LENGTH FROM HPS</t>
  </si>
  <si>
    <t>dài thân trước từ đỉnh vai</t>
  </si>
  <si>
    <t>ARMHOLE STRAIGHT (FROM SHOULDER FOLD TO AH SEAM)</t>
  </si>
  <si>
    <t>nách đo thẳng( từ đầu vai tới gầm nách)</t>
  </si>
  <si>
    <t>SLEEVE BICEP 1" BELOW ARMHOLE - FLAT</t>
  </si>
  <si>
    <t>bắp tay: 1" dưới nách</t>
  </si>
  <si>
    <t>SLEEVE LENGTH FROM SHOULDER SEAM TO EDGE</t>
  </si>
  <si>
    <t>dài tay từ đầu vai tới cạnh</t>
  </si>
  <si>
    <t>CUFF OPENING - FLAT</t>
  </si>
  <si>
    <t>cửa tay đo êm</t>
  </si>
  <si>
    <t>CUFF HEIGHT</t>
  </si>
  <si>
    <t>to bản rib tay</t>
  </si>
  <si>
    <t>SWEEP  HEMHEIGHT</t>
  </si>
  <si>
    <t>to bản rib lai</t>
  </si>
  <si>
    <t>HOOD HEIGHT</t>
  </si>
  <si>
    <t>cao nón</t>
  </si>
  <si>
    <t>HOOD DEPTH - 4" DOWN</t>
  </si>
  <si>
    <t>rộng nón 4" từ đỉnh</t>
  </si>
  <si>
    <t>POCKET WIDTH AT TOP</t>
  </si>
  <si>
    <t>rộng túi cạnh trên</t>
  </si>
  <si>
    <t>POCKET WIDTH AT BOTTOM</t>
  </si>
  <si>
    <t>rộng túi cạnh dưới</t>
  </si>
  <si>
    <t>POCKET HEIGHT AT CENTER</t>
  </si>
  <si>
    <t>cao túi đo ở giữa</t>
  </si>
  <si>
    <t>POCKET OPENING</t>
  </si>
  <si>
    <t>miệng túi</t>
  </si>
  <si>
    <t>FRONT NECK DROP (HPS TO NECK SEAM)</t>
  </si>
  <si>
    <t>hạ cổ trước( từ đỉnh vai tới đường may cổ)</t>
  </si>
  <si>
    <t>BACK NECK DROP (HPS TO NECK SEAM)</t>
  </si>
  <si>
    <t>hạ cổ sau( từ đỉnh vai tới đường may cổ)</t>
  </si>
  <si>
    <t>EMB PLACEMENT FROM HPS</t>
  </si>
  <si>
    <t>x</t>
  </si>
  <si>
    <t>EMB PLACEMENT FROM CF</t>
  </si>
  <si>
    <t>ELBOW 8" BELOW ARMHOLE</t>
  </si>
  <si>
    <t>khủy tay 8" từ nách</t>
  </si>
  <si>
    <t>FOREARM 4"UP FROM CUFF SEAM</t>
  </si>
  <si>
    <t>cẳng tay : 4" từ đường may lai tay</t>
  </si>
  <si>
    <t>SLEEVE  OPENING - AT CUFF SEAM</t>
  </si>
  <si>
    <t>cửa tay tại đường may lai tay</t>
  </si>
  <si>
    <t>SWEEP AT RIB SEAM EXTENDED</t>
  </si>
  <si>
    <t>lai áo đo tại rib-đo kéo căng</t>
  </si>
  <si>
    <t>DRAWCORD LENGTH</t>
  </si>
  <si>
    <t>dài dây luồn</t>
  </si>
  <si>
    <t>SLEEVE INSEAM</t>
  </si>
  <si>
    <t>sườn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</si>
  <si>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</si>
  <si>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</si>
  <si>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</si>
  <si>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</si>
  <si>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</si>
  <si>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</si>
  <si>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</si>
  <si>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</si>
  <si>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</si>
  <si>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</si>
  <si>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</si>
  <si>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</si>
  <si>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>XXS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</si>
  <si>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</si>
  <si>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</si>
  <si>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</si>
  <si>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</si>
  <si>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 xml:space="preserve">PHẦN A : VẢI </t>
  </si>
  <si>
    <t>SINGLE JERSEY 100% ORGANIC COTTON  170GSM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</si>
  <si>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</si>
  <si>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</si>
  <si>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</si>
  <si>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</si>
  <si>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</si>
  <si>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</si>
  <si>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</si>
  <si>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</si>
  <si>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</si>
  <si>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</si>
  <si>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</si>
  <si>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</si>
  <si>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</si>
  <si>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</si>
  <si>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</si>
  <si>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</si>
  <si>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</si>
  <si>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</si>
  <si>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</si>
  <si>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</si>
  <si>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</si>
  <si>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</si>
  <si>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</si>
  <si>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</si>
  <si>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NATURAL</t>
  </si>
  <si>
    <t>TẤM LÓT THÙNG</t>
  </si>
  <si>
    <t>BIG POLYBAG</t>
  </si>
  <si>
    <t>CLEAR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</si>
  <si>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</si>
  <si>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</si>
  <si>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</si>
  <si>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</si>
  <si>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</si>
  <si>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DUYỆT HÌNH IN THEO</t>
  </si>
  <si>
    <t>THÔNG TIN ĐỊNH VỊ HÌNH IN (CM)</t>
  </si>
  <si>
    <t>SIZE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</si>
  <si>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</si>
  <si>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</si>
  <si>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</si>
  <si>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</si>
  <si>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</si>
  <si>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</si>
  <si>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</si>
  <si>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SỐ LƯỢNG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</si>
  <si>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</si>
  <si>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</si>
  <si>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</si>
  <si>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</si>
  <si>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</si>
  <si>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</si>
  <si>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</si>
  <si>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</si>
  <si>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</si>
  <si>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</si>
  <si>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</si>
  <si>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</si>
  <si>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</si>
  <si>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</si>
  <si>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</si>
  <si>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</si>
  <si>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</si>
  <si>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</si>
  <si>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</si>
  <si>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</si>
  <si>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</si>
  <si>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</si>
  <si>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</si>
  <si>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</si>
  <si>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</si>
  <si>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</si>
  <si>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</si>
  <si>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</si>
  <si>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</si>
  <si>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</si>
  <si>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</si>
  <si>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</si>
  <si>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</si>
  <si>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</si>
  <si>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</si>
  <si>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</si>
  <si>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</si>
  <si>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</si>
  <si>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</si>
  <si>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</si>
  <si>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</si>
  <si>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</si>
  <si>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</si>
  <si>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</si>
  <si>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</si>
  <si>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</si>
  <si>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</si>
  <si>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</si>
  <si>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</si>
  <si>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r>
      <t xml:space="preserve">3.          </t>
    </r>
    <r>
      <rPr>
        <b/>
        <u/>
        <sz val="22"/>
        <rFont val="Muli"/>
      </rPr>
      <t xml:space="preserve">  WASH :</t>
    </r>
    <r>
      <rPr>
        <b/>
        <sz val="22"/>
        <rFont val="Muli"/>
      </rPr>
      <t xml:space="preserve">                   PIGMENT DYE+ACID WASH-</t>
    </r>
  </si>
  <si>
    <r>
      <t xml:space="preserve">3.          </t>
    </r>
    <r>
      <rPr>
        <b/>
        <u/>
        <sz val="22"/>
        <rFont val="Muli"/>
      </rPr>
      <t xml:space="preserve">  WASH :</t>
    </r>
    <r>
      <rPr>
        <b/>
        <sz val="22"/>
        <rFont val="Muli"/>
      </rPr>
      <t xml:space="preserve">                PIGMENT DYE+STONE WASH</t>
    </r>
  </si>
  <si>
    <r>
      <t xml:space="preserve">3.          </t>
    </r>
    <r>
      <rPr>
        <b/>
        <u/>
        <sz val="22"/>
        <rFont val="Muli"/>
      </rPr>
      <t xml:space="preserve">  WASH :</t>
    </r>
    <r>
      <rPr>
        <b/>
        <sz val="22"/>
        <rFont val="Muli"/>
      </rPr>
      <t xml:space="preserve">                   PIGMENT DYE+HIGHT &amp; LOW SEAM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</si>
</sst>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2"/>
      <name val="Muli"/>
    </font>
    <font>
      <b/>
      <sz val="18"/>
      <name val="Muli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0"/>
      <name val="Muli"/>
    </font>
    <font>
      <sz val="11"/>
      <color rgb="FF000000"/>
      <name val="Calibri"/>
      <family val="2"/>
      <scheme val="minor"/>
    </font>
    <font>
      <sz val="16"/>
      <color rgb="FF000000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4"/>
      <color rgb="FFFFFFFF"/>
      <name val="Calibri"/>
      <family val="2"/>
    </font>
    <font>
      <b/>
      <sz val="16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0"/>
      <name val="Calibri"/>
      <family val="2"/>
    </font>
    <font>
      <sz val="16"/>
      <color rgb="FFFF0000"/>
      <name val="Calibri"/>
      <family val="2"/>
      <scheme val="minor"/>
    </font>
    <font>
      <sz val="36"/>
      <color rgb="FF000000"/>
      <name val="Calibri"/>
      <family val="2"/>
    </font>
    <font>
      <sz val="20"/>
      <name val="Muli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indexed="4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</fills>
  <borders count="6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16" fillId="0" borderId="0"/>
    <xf numFmtId="0" fontId="13" fillId="0" borderId="0"/>
    <xf numFmtId="0" fontId="78" fillId="0" borderId="0"/>
    <xf numFmtId="0" fontId="86" fillId="0" borderId="0"/>
    <xf numFmtId="0" fontId="75" fillId="0" borderId="0"/>
  </cellStyleXfs>
  <cellXfs count="50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3" fontId="31" fillId="2" borderId="10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53" fillId="0" borderId="0" xfId="2" applyFont="1" applyAlignment="1">
      <alignment horizontal="left" vertical="top"/>
    </xf>
    <xf numFmtId="0" fontId="31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2" fontId="32" fillId="0" borderId="14" xfId="0" quotePrefix="1" applyNumberFormat="1" applyFont="1" applyBorder="1" applyAlignment="1">
      <alignment horizontal="center" vertical="center" wrapText="1"/>
    </xf>
    <xf numFmtId="0" fontId="55" fillId="19" borderId="0" xfId="0" applyFont="1" applyFill="1" applyAlignment="1">
      <alignment vertical="center"/>
    </xf>
    <xf numFmtId="0" fontId="55" fillId="20" borderId="0" xfId="0" applyFont="1" applyFill="1" applyAlignment="1">
      <alignment horizontal="left" vertical="center"/>
    </xf>
    <xf numFmtId="0" fontId="55" fillId="20" borderId="0" xfId="0" applyFont="1" applyFill="1" applyAlignment="1">
      <alignment horizontal="center" vertical="center"/>
    </xf>
    <xf numFmtId="1" fontId="55" fillId="20" borderId="0" xfId="0" applyNumberFormat="1" applyFont="1" applyFill="1" applyAlignment="1">
      <alignment vertical="center"/>
    </xf>
    <xf numFmtId="1" fontId="55" fillId="20" borderId="0" xfId="0" applyNumberFormat="1" applyFont="1" applyFill="1" applyAlignment="1">
      <alignment horizontal="center" vertical="center"/>
    </xf>
    <xf numFmtId="1" fontId="55" fillId="20" borderId="2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6" fillId="13" borderId="3" xfId="0" applyFont="1" applyFill="1" applyBorder="1" applyAlignment="1">
      <alignment horizontal="left" vertical="center"/>
    </xf>
    <xf numFmtId="1" fontId="31" fillId="2" borderId="0" xfId="0" applyNumberFormat="1" applyFont="1" applyFill="1" applyAlignment="1">
      <alignment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0" borderId="0" xfId="66" applyFont="1" applyAlignment="1">
      <alignment horizontal="center"/>
    </xf>
    <xf numFmtId="0" fontId="83" fillId="0" borderId="0" xfId="0" applyFont="1"/>
    <xf numFmtId="0" fontId="45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3" fontId="80" fillId="2" borderId="0" xfId="0" applyNumberFormat="1" applyFont="1" applyFill="1" applyAlignment="1">
      <alignment horizontal="center" vertical="center"/>
    </xf>
    <xf numFmtId="1" fontId="81" fillId="2" borderId="1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6" fillId="13" borderId="0" xfId="0" applyFont="1" applyFill="1" applyAlignment="1">
      <alignment horizontal="center" vertical="center"/>
    </xf>
    <xf numFmtId="0" fontId="26" fillId="13" borderId="0" xfId="0" applyFont="1" applyFill="1" applyAlignment="1">
      <alignment horizontal="left" vertical="center"/>
    </xf>
    <xf numFmtId="1" fontId="26" fillId="13" borderId="0" xfId="0" applyNumberFormat="1" applyFont="1" applyFill="1" applyAlignment="1">
      <alignment vertical="center"/>
    </xf>
    <xf numFmtId="1" fontId="26" fillId="13" borderId="0" xfId="0" applyNumberFormat="1" applyFont="1" applyFill="1" applyAlignment="1">
      <alignment horizontal="center" vertical="center"/>
    </xf>
    <xf numFmtId="1" fontId="26" fillId="13" borderId="2" xfId="0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3" fontId="82" fillId="2" borderId="0" xfId="0" applyNumberFormat="1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31" fillId="2" borderId="47" xfId="0" applyNumberFormat="1" applyFont="1" applyFill="1" applyBorder="1" applyAlignment="1">
      <alignment vertical="center" wrapText="1"/>
    </xf>
    <xf numFmtId="0" fontId="32" fillId="2" borderId="50" xfId="0" applyFont="1" applyFill="1" applyBorder="1" applyAlignment="1">
      <alignment vertical="center" wrapText="1"/>
    </xf>
    <xf numFmtId="0" fontId="36" fillId="3" borderId="0" xfId="0" applyFont="1" applyFill="1" applyAlignment="1">
      <alignment vertical="center"/>
    </xf>
    <xf numFmtId="0" fontId="36" fillId="22" borderId="0" xfId="0" applyFont="1" applyFill="1" applyAlignment="1">
      <alignment horizontal="left" vertical="center"/>
    </xf>
    <xf numFmtId="0" fontId="36" fillId="22" borderId="0" xfId="0" applyFont="1" applyFill="1" applyAlignment="1">
      <alignment horizontal="center" vertical="center"/>
    </xf>
    <xf numFmtId="1" fontId="36" fillId="22" borderId="0" xfId="0" applyNumberFormat="1" applyFont="1" applyFill="1" applyAlignment="1">
      <alignment horizontal="right" vertical="center"/>
    </xf>
    <xf numFmtId="1" fontId="36" fillId="22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75" fillId="0" borderId="0" xfId="70"/>
    <xf numFmtId="12" fontId="92" fillId="0" borderId="0" xfId="70" applyNumberFormat="1" applyFont="1"/>
    <xf numFmtId="12" fontId="88" fillId="0" borderId="0" xfId="70" applyNumberFormat="1" applyFont="1"/>
    <xf numFmtId="12" fontId="90" fillId="0" borderId="0" xfId="70" applyNumberFormat="1" applyFont="1"/>
    <xf numFmtId="0" fontId="97" fillId="0" borderId="0" xfId="70" applyFont="1" applyAlignment="1">
      <alignment horizontal="center" vertical="center"/>
    </xf>
    <xf numFmtId="12" fontId="96" fillId="0" borderId="0" xfId="70" applyNumberFormat="1" applyFont="1" applyAlignment="1">
      <alignment horizontal="center" vertical="center"/>
    </xf>
    <xf numFmtId="12" fontId="97" fillId="0" borderId="0" xfId="70" applyNumberFormat="1" applyFont="1" applyAlignment="1">
      <alignment horizontal="center" vertical="center"/>
    </xf>
    <xf numFmtId="12" fontId="98" fillId="0" borderId="0" xfId="70" applyNumberFormat="1" applyFont="1" applyAlignment="1">
      <alignment horizontal="center" vertical="center"/>
    </xf>
    <xf numFmtId="12" fontId="99" fillId="0" borderId="61" xfId="70" applyNumberFormat="1" applyFont="1" applyBorder="1" applyAlignment="1">
      <alignment horizontal="center" vertical="center"/>
    </xf>
    <xf numFmtId="12" fontId="99" fillId="0" borderId="15" xfId="70" applyNumberFormat="1" applyFont="1" applyBorder="1" applyAlignment="1">
      <alignment horizontal="center" vertical="center"/>
    </xf>
    <xf numFmtId="12" fontId="100" fillId="23" borderId="14" xfId="70" applyNumberFormat="1" applyFont="1" applyFill="1" applyBorder="1" applyAlignment="1">
      <alignment horizontal="center" vertical="center"/>
    </xf>
    <xf numFmtId="12" fontId="99" fillId="0" borderId="14" xfId="70" applyNumberFormat="1" applyFont="1" applyBorder="1" applyAlignment="1">
      <alignment horizontal="center" vertical="center"/>
    </xf>
    <xf numFmtId="12" fontId="94" fillId="0" borderId="14" xfId="70" applyNumberFormat="1" applyFont="1" applyBorder="1" applyAlignment="1">
      <alignment horizontal="center" vertical="center"/>
    </xf>
    <xf numFmtId="0" fontId="99" fillId="0" borderId="12" xfId="70" applyFont="1" applyBorder="1" applyAlignment="1">
      <alignment horizontal="left" vertical="center"/>
    </xf>
    <xf numFmtId="0" fontId="99" fillId="0" borderId="15" xfId="70" applyFont="1" applyBorder="1" applyAlignment="1">
      <alignment horizontal="left" vertical="center"/>
    </xf>
    <xf numFmtId="0" fontId="99" fillId="0" borderId="62" xfId="70" applyFont="1" applyBorder="1" applyAlignment="1">
      <alignment horizontal="center" vertical="center"/>
    </xf>
    <xf numFmtId="0" fontId="99" fillId="0" borderId="0" xfId="70" applyFont="1" applyAlignment="1">
      <alignment horizontal="center" vertical="center"/>
    </xf>
    <xf numFmtId="0" fontId="99" fillId="3" borderId="14" xfId="70" applyFont="1" applyFill="1" applyBorder="1" applyAlignment="1">
      <alignment vertical="center"/>
    </xf>
    <xf numFmtId="12" fontId="99" fillId="0" borderId="63" xfId="70" applyNumberFormat="1" applyFont="1" applyBorder="1" applyAlignment="1">
      <alignment horizontal="center" vertical="center"/>
    </xf>
    <xf numFmtId="12" fontId="99" fillId="0" borderId="49" xfId="70" applyNumberFormat="1" applyFont="1" applyBorder="1" applyAlignment="1">
      <alignment horizontal="center" vertical="center"/>
    </xf>
    <xf numFmtId="12" fontId="100" fillId="23" borderId="10" xfId="70" applyNumberFormat="1" applyFont="1" applyFill="1" applyBorder="1" applyAlignment="1">
      <alignment horizontal="center" vertical="center"/>
    </xf>
    <xf numFmtId="12" fontId="99" fillId="0" borderId="10" xfId="70" applyNumberFormat="1" applyFont="1" applyBorder="1" applyAlignment="1">
      <alignment horizontal="center" vertical="center"/>
    </xf>
    <xf numFmtId="0" fontId="99" fillId="0" borderId="64" xfId="70" applyFont="1" applyBorder="1" applyAlignment="1">
      <alignment horizontal="center" vertical="center"/>
    </xf>
    <xf numFmtId="12" fontId="98" fillId="23" borderId="65" xfId="70" applyNumberFormat="1" applyFont="1" applyFill="1" applyBorder="1" applyAlignment="1">
      <alignment horizontal="center" vertical="center"/>
    </xf>
    <xf numFmtId="14" fontId="98" fillId="23" borderId="65" xfId="70" applyNumberFormat="1" applyFont="1" applyFill="1" applyBorder="1" applyAlignment="1">
      <alignment horizontal="center" vertical="center"/>
    </xf>
    <xf numFmtId="12" fontId="98" fillId="23" borderId="6" xfId="70" applyNumberFormat="1" applyFont="1" applyFill="1" applyBorder="1" applyAlignment="1">
      <alignment horizontal="center" vertical="center" wrapText="1"/>
    </xf>
    <xf numFmtId="12" fontId="98" fillId="23" borderId="65" xfId="70" applyNumberFormat="1" applyFont="1" applyFill="1" applyBorder="1" applyAlignment="1">
      <alignment horizontal="center" vertical="center" wrapText="1"/>
    </xf>
    <xf numFmtId="12" fontId="95" fillId="23" borderId="65" xfId="70" applyNumberFormat="1" applyFont="1" applyFill="1" applyBorder="1" applyAlignment="1">
      <alignment horizontal="center" vertical="center"/>
    </xf>
    <xf numFmtId="0" fontId="97" fillId="0" borderId="65" xfId="70" applyFont="1" applyBorder="1" applyAlignment="1">
      <alignment horizontal="center" vertical="center"/>
    </xf>
    <xf numFmtId="0" fontId="101" fillId="24" borderId="65" xfId="70" applyFont="1" applyFill="1" applyBorder="1" applyAlignment="1">
      <alignment horizontal="center" vertical="center"/>
    </xf>
    <xf numFmtId="12" fontId="102" fillId="23" borderId="5" xfId="70" applyNumberFormat="1" applyFont="1" applyFill="1" applyBorder="1" applyAlignment="1">
      <alignment horizontal="center" vertical="center"/>
    </xf>
    <xf numFmtId="12" fontId="2" fillId="23" borderId="57" xfId="70" applyNumberFormat="1" applyFont="1" applyFill="1" applyBorder="1" applyAlignment="1">
      <alignment horizontal="center" vertical="center" wrapText="1"/>
    </xf>
    <xf numFmtId="12" fontId="47" fillId="23" borderId="65" xfId="70" applyNumberFormat="1" applyFont="1" applyFill="1" applyBorder="1" applyAlignment="1">
      <alignment horizontal="center" vertical="center"/>
    </xf>
    <xf numFmtId="12" fontId="94" fillId="23" borderId="5" xfId="70" applyNumberFormat="1" applyFont="1" applyFill="1" applyBorder="1" applyAlignment="1">
      <alignment horizontal="center" vertical="center"/>
    </xf>
    <xf numFmtId="0" fontId="97" fillId="21" borderId="66" xfId="70" applyFont="1" applyFill="1" applyBorder="1" applyAlignment="1">
      <alignment horizontal="center" vertical="center"/>
    </xf>
    <xf numFmtId="12" fontId="92" fillId="3" borderId="0" xfId="70" applyNumberFormat="1" applyFont="1" applyFill="1"/>
    <xf numFmtId="0" fontId="89" fillId="0" borderId="56" xfId="70" applyFont="1" applyBorder="1"/>
    <xf numFmtId="14" fontId="91" fillId="0" borderId="0" xfId="70" applyNumberFormat="1" applyFont="1"/>
    <xf numFmtId="14" fontId="90" fillId="0" borderId="0" xfId="70" applyNumberFormat="1" applyFont="1"/>
    <xf numFmtId="0" fontId="103" fillId="0" borderId="0" xfId="70" applyFont="1" applyAlignment="1">
      <alignment horizontal="center"/>
    </xf>
    <xf numFmtId="12" fontId="75" fillId="0" borderId="0" xfId="70" applyNumberFormat="1"/>
    <xf numFmtId="12" fontId="75" fillId="0" borderId="24" xfId="70" applyNumberFormat="1" applyBorder="1"/>
    <xf numFmtId="12" fontId="90" fillId="0" borderId="24" xfId="70" applyNumberFormat="1" applyFont="1" applyBorder="1"/>
    <xf numFmtId="0" fontId="88" fillId="0" borderId="7" xfId="70" applyFont="1" applyBorder="1"/>
    <xf numFmtId="0" fontId="99" fillId="0" borderId="50" xfId="70" applyFont="1" applyBorder="1" applyAlignment="1">
      <alignment horizontal="left" vertical="center"/>
    </xf>
    <xf numFmtId="0" fontId="99" fillId="0" borderId="60" xfId="70" applyFont="1" applyBorder="1" applyAlignment="1">
      <alignment horizontal="left" vertical="center"/>
    </xf>
    <xf numFmtId="0" fontId="99" fillId="3" borderId="50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9" fillId="3" borderId="13" xfId="70" applyFont="1" applyFill="1" applyBorder="1" applyAlignment="1">
      <alignment horizontal="left"/>
    </xf>
    <xf numFmtId="0" fontId="99" fillId="0" borderId="13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12" fontId="94" fillId="0" borderId="10" xfId="70" applyNumberFormat="1" applyFont="1" applyBorder="1" applyAlignment="1">
      <alignment horizontal="center" vertical="center"/>
    </xf>
    <xf numFmtId="12" fontId="31" fillId="0" borderId="14" xfId="0" quotePrefix="1" applyNumberFormat="1" applyFont="1" applyBorder="1" applyAlignment="1">
      <alignment horizontal="center" vertical="center" wrapText="1"/>
    </xf>
    <xf numFmtId="12" fontId="104" fillId="0" borderId="14" xfId="0" quotePrefix="1" applyNumberFormat="1" applyFont="1" applyBorder="1" applyAlignment="1">
      <alignment horizontal="center" vertical="center" wrapText="1"/>
    </xf>
    <xf numFmtId="0" fontId="89" fillId="0" borderId="0" xfId="70" applyFont="1"/>
    <xf numFmtId="0" fontId="88" fillId="0" borderId="0" xfId="70" applyFont="1"/>
    <xf numFmtId="12" fontId="104" fillId="0" borderId="0" xfId="0" quotePrefix="1" applyNumberFormat="1" applyFont="1" applyAlignment="1">
      <alignment horizontal="center" vertical="center" wrapText="1"/>
    </xf>
    <xf numFmtId="12" fontId="31" fillId="0" borderId="0" xfId="0" quotePrefix="1" applyNumberFormat="1" applyFont="1" applyAlignment="1">
      <alignment horizontal="center" vertical="center" wrapText="1"/>
    </xf>
    <xf numFmtId="0" fontId="99" fillId="0" borderId="14" xfId="70" applyFont="1" applyBorder="1" applyAlignment="1">
      <alignment horizontal="center" vertical="center"/>
    </xf>
    <xf numFmtId="0" fontId="99" fillId="0" borderId="14" xfId="70" applyFont="1" applyBorder="1" applyAlignment="1">
      <alignment horizontal="left" vertical="center"/>
    </xf>
    <xf numFmtId="0" fontId="97" fillId="0" borderId="0" xfId="70" applyFont="1" applyAlignment="1">
      <alignment horizontal="left" vertical="center"/>
    </xf>
    <xf numFmtId="0" fontId="55" fillId="2" borderId="0" xfId="0" applyFont="1" applyFill="1" applyAlignment="1">
      <alignment horizontal="center" vertical="center" wrapText="1"/>
    </xf>
    <xf numFmtId="0" fontId="31" fillId="9" borderId="47" xfId="0" applyFont="1" applyFill="1" applyBorder="1" applyAlignment="1">
      <alignment horizontal="center" vertical="center" wrapText="1"/>
    </xf>
    <xf numFmtId="0" fontId="31" fillId="9" borderId="30" xfId="0" applyFont="1" applyFill="1" applyBorder="1" applyAlignment="1">
      <alignment horizontal="center" vertical="center" wrapText="1"/>
    </xf>
    <xf numFmtId="0" fontId="31" fillId="9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12" fontId="32" fillId="0" borderId="48" xfId="0" quotePrefix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2" borderId="15" xfId="0" quotePrefix="1" applyFont="1" applyFill="1" applyBorder="1" applyAlignment="1">
      <alignment horizontal="center" vertical="center" wrapText="1"/>
    </xf>
    <xf numFmtId="0" fontId="32" fillId="2" borderId="12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54" fillId="2" borderId="15" xfId="0" quotePrefix="1" applyFont="1" applyFill="1" applyBorder="1" applyAlignment="1">
      <alignment horizontal="center" vertical="center" wrapText="1"/>
    </xf>
    <xf numFmtId="0" fontId="54" fillId="2" borderId="12" xfId="0" quotePrefix="1" applyFont="1" applyFill="1" applyBorder="1" applyAlignment="1">
      <alignment horizontal="center" vertical="center" wrapText="1"/>
    </xf>
    <xf numFmtId="0" fontId="54" fillId="2" borderId="13" xfId="0" quotePrefix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1" fontId="32" fillId="0" borderId="15" xfId="1" applyNumberFormat="1" applyFont="1" applyBorder="1" applyAlignment="1">
      <alignment horizontal="center" vertical="center" wrapText="1"/>
    </xf>
    <xf numFmtId="1" fontId="32" fillId="0" borderId="13" xfId="1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32" fillId="15" borderId="16" xfId="0" applyFont="1" applyFill="1" applyBorder="1" applyAlignment="1">
      <alignment horizontal="center" vertical="center"/>
    </xf>
    <xf numFmtId="0" fontId="32" fillId="15" borderId="19" xfId="0" applyFont="1" applyFill="1" applyBorder="1" applyAlignment="1">
      <alignment horizontal="center" vertical="center"/>
    </xf>
    <xf numFmtId="0" fontId="32" fillId="15" borderId="17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0" fontId="85" fillId="2" borderId="46" xfId="0" applyFont="1" applyFill="1" applyBorder="1" applyAlignment="1">
      <alignment horizontal="center" vertical="center"/>
    </xf>
    <xf numFmtId="0" fontId="85" fillId="2" borderId="52" xfId="0" applyFont="1" applyFill="1" applyBorder="1" applyAlignment="1">
      <alignment horizontal="center" vertical="center"/>
    </xf>
    <xf numFmtId="0" fontId="85" fillId="2" borderId="53" xfId="0" applyFont="1" applyFill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55" fillId="3" borderId="23" xfId="0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31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32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55" fillId="0" borderId="14" xfId="2" applyFont="1" applyBorder="1" applyAlignment="1">
      <alignment horizontal="center"/>
    </xf>
    <xf numFmtId="1" fontId="55" fillId="5" borderId="47" xfId="2" applyNumberFormat="1" applyFont="1" applyFill="1" applyBorder="1" applyAlignment="1">
      <alignment horizontal="center" vertical="center" wrapText="1"/>
    </xf>
    <xf numFmtId="1" fontId="55" fillId="5" borderId="29" xfId="2" applyNumberFormat="1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87" fillId="0" borderId="56" xfId="70" applyFont="1" applyBorder="1"/>
    <xf numFmtId="0" fontId="87" fillId="0" borderId="54" xfId="70" applyFont="1" applyBorder="1" applyAlignment="1">
      <alignment horizontal="left" vertical="center"/>
    </xf>
    <xf numFmtId="0" fontId="87" fillId="0" borderId="55" xfId="70" applyFont="1" applyBorder="1" applyAlignment="1">
      <alignment horizontal="left" vertical="center"/>
    </xf>
    <xf numFmtId="0" fontId="87" fillId="0" borderId="59" xfId="70" applyFont="1" applyBorder="1"/>
    <xf numFmtId="0" fontId="93" fillId="21" borderId="58" xfId="70" applyFont="1" applyFill="1" applyBorder="1" applyAlignment="1">
      <alignment horizontal="center" vertical="center"/>
    </xf>
    <xf numFmtId="0" fontId="88" fillId="0" borderId="57" xfId="70" applyFont="1" applyBorder="1"/>
    <xf numFmtId="0" fontId="98" fillId="0" borderId="5" xfId="70" applyFont="1" applyBorder="1" applyAlignment="1">
      <alignment horizontal="center" vertical="center"/>
    </xf>
    <xf numFmtId="0" fontId="88" fillId="0" borderId="7" xfId="70" applyFont="1" applyBorder="1"/>
    <xf numFmtId="0" fontId="99" fillId="0" borderId="49" xfId="70" applyFont="1" applyBorder="1" applyAlignment="1">
      <alignment horizontal="left" vertical="center"/>
    </xf>
    <xf numFmtId="0" fontId="99" fillId="0" borderId="50" xfId="70" applyFont="1" applyBorder="1" applyAlignment="1">
      <alignment horizontal="left" vertical="center"/>
    </xf>
    <xf numFmtId="0" fontId="99" fillId="0" borderId="12" xfId="70" applyFont="1" applyBorder="1" applyAlignment="1">
      <alignment horizontal="left" vertical="center"/>
    </xf>
    <xf numFmtId="0" fontId="99" fillId="0" borderId="15" xfId="70" applyFont="1" applyBorder="1" applyAlignment="1">
      <alignment horizontal="left" vertical="center"/>
    </xf>
    <xf numFmtId="0" fontId="99" fillId="0" borderId="60" xfId="70" applyFont="1" applyBorder="1" applyAlignment="1">
      <alignment horizontal="left" vertical="center"/>
    </xf>
    <xf numFmtId="0" fontId="99" fillId="3" borderId="49" xfId="70" applyFont="1" applyFill="1" applyBorder="1" applyAlignment="1">
      <alignment horizontal="left" vertical="center"/>
    </xf>
    <xf numFmtId="0" fontId="99" fillId="3" borderId="50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9" fillId="3" borderId="15" xfId="70" applyFont="1" applyFill="1" applyBorder="1" applyAlignment="1">
      <alignment horizontal="left"/>
    </xf>
    <xf numFmtId="0" fontId="99" fillId="3" borderId="13" xfId="70" applyFont="1" applyFill="1" applyBorder="1" applyAlignment="1">
      <alignment horizontal="left"/>
    </xf>
    <xf numFmtId="0" fontId="99" fillId="0" borderId="14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0" fontId="99" fillId="0" borderId="13" xfId="70" applyFont="1" applyBorder="1" applyAlignment="1">
      <alignment horizontal="left" vertical="center"/>
    </xf>
    <xf numFmtId="0" fontId="31" fillId="2" borderId="12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69" xr:uid="{C38DA4F0-C276-48E2-9DA3-19039C3BEE4E}"/>
    <cellStyle name="Normal 133" xfId="1" xr:uid="{00000000-0005-0000-0000-00001A000000}"/>
    <cellStyle name="Normal 145" xfId="66" xr:uid="{99245F0D-E045-4B4C-9884-D70463536384}"/>
    <cellStyle name="Normal 146" xfId="68" xr:uid="{14A71DD7-630C-4019-AF65-7230646950D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" xfId="70" xr:uid="{288E4B81-2718-4F3A-8FD1-93AD5698D85E}"/>
    <cellStyle name="Normal 2 3 2 2" xfId="67" xr:uid="{72E79967-AFE1-4920-B806-C1F5FD47D8CD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10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styles" Target="styles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theme" Target="theme/theme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EDE7A18-5B2D-4D48-9BAA-4493122DFBE2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E18DE283-E767-4ADB-85BF-700B93F9DF5A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841374</xdr:colOff>
      <xdr:row>3</xdr:row>
      <xdr:rowOff>190500</xdr:rowOff>
    </xdr:from>
    <xdr:to>
      <xdr:col>16</xdr:col>
      <xdr:colOff>1269999</xdr:colOff>
      <xdr:row>7</xdr:row>
      <xdr:rowOff>1187776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938795-2735-1FBE-A2F3-56047FC7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85499" y="2032000"/>
          <a:ext cx="2301875" cy="350552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48</xdr:row>
      <xdr:rowOff>275746</xdr:rowOff>
    </xdr:from>
    <xdr:to>
      <xdr:col>9</xdr:col>
      <xdr:colOff>793750</xdr:colOff>
      <xdr:row>51</xdr:row>
      <xdr:rowOff>501202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2A7606-4EC1-1F2C-998E-8B4C383FA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0" y="26961621"/>
          <a:ext cx="1730375" cy="1765331"/>
        </a:xfrm>
        <a:prstGeom prst="rect">
          <a:avLst/>
        </a:prstGeom>
      </xdr:spPr>
    </xdr:pic>
    <xdr:clientData/>
  </xdr:twoCellAnchor>
  <xdr:twoCellAnchor editAs="oneCell">
    <xdr:from>
      <xdr:col>8</xdr:col>
      <xdr:colOff>327025</xdr:colOff>
      <xdr:row>53</xdr:row>
      <xdr:rowOff>90217</xdr:rowOff>
    </xdr:from>
    <xdr:to>
      <xdr:col>9</xdr:col>
      <xdr:colOff>1238250</xdr:colOff>
      <xdr:row>56</xdr:row>
      <xdr:rowOff>371540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C66165-A4E4-402D-AB65-424D7C00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7275" y="29903467"/>
          <a:ext cx="2609850" cy="2662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1476376</xdr:colOff>
      <xdr:row>47</xdr:row>
      <xdr:rowOff>31750</xdr:rowOff>
    </xdr:from>
    <xdr:to>
      <xdr:col>16</xdr:col>
      <xdr:colOff>1746251</xdr:colOff>
      <xdr:row>52</xdr:row>
      <xdr:rowOff>682850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D24729-D4D5-3ACF-185C-3B1F91717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37376" y="26273125"/>
          <a:ext cx="6826250" cy="3429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1476375</xdr:colOff>
      <xdr:row>52</xdr:row>
      <xdr:rowOff>777875</xdr:rowOff>
    </xdr:from>
    <xdr:to>
      <xdr:col>14</xdr:col>
      <xdr:colOff>762000</xdr:colOff>
      <xdr:row>83</xdr:row>
      <xdr:rowOff>172945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E2A08F-4137-4D6F-1991-937A5CA96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37375" y="29797375"/>
          <a:ext cx="3968750" cy="51259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2F59317-8114-4539-A96C-BE7690091146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F2EC6F93-E51E-426C-B718-9D5F5339E251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95249</xdr:colOff>
      <xdr:row>3</xdr:row>
      <xdr:rowOff>142875</xdr:rowOff>
    </xdr:from>
    <xdr:to>
      <xdr:col>16</xdr:col>
      <xdr:colOff>1460499</xdr:colOff>
      <xdr:row>7</xdr:row>
      <xdr:rowOff>1140151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1D130F-DF95-4899-8EDB-8008396F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75999" y="1984375"/>
          <a:ext cx="2301875" cy="3505526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698500</xdr:colOff>
      <xdr:row>48</xdr:row>
      <xdr:rowOff>85246</xdr:rowOff>
    </xdr:from>
    <xdr:to>
      <xdr:col>9</xdr:col>
      <xdr:colOff>730250</xdr:colOff>
      <xdr:row>51</xdr:row>
      <xdr:rowOff>129727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C9B2440-7F43-49CD-A57A-B4AD0937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8750" y="26771121"/>
          <a:ext cx="1730375" cy="1774856"/>
        </a:xfrm>
        <a:prstGeom prst="rect">
          <a:avLst/>
        </a:prstGeom>
      </xdr:spPr>
    </xdr:pic>
    <xdr:clientData/>
  </xdr:twoCellAnchor>
  <xdr:twoCellAnchor editAs="oneCell">
    <xdr:from>
      <xdr:col>8</xdr:col>
      <xdr:colOff>311150</xdr:colOff>
      <xdr:row>51</xdr:row>
      <xdr:rowOff>629967</xdr:rowOff>
    </xdr:from>
    <xdr:to>
      <xdr:col>9</xdr:col>
      <xdr:colOff>1222375</xdr:colOff>
      <xdr:row>57</xdr:row>
      <xdr:rowOff>8656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47D090D-702F-4AB6-83A3-34A2F8FD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41400" y="29046217"/>
          <a:ext cx="2609850" cy="2681623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1476376</xdr:colOff>
      <xdr:row>46</xdr:row>
      <xdr:rowOff>571500</xdr:rowOff>
    </xdr:from>
    <xdr:to>
      <xdr:col>16</xdr:col>
      <xdr:colOff>1746251</xdr:colOff>
      <xdr:row>53</xdr:row>
      <xdr:rowOff>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351641D-FD9A-4D50-A189-61239BEB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37376" y="26146125"/>
          <a:ext cx="6826250" cy="3445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1539875</xdr:colOff>
      <xdr:row>53</xdr:row>
      <xdr:rowOff>333375</xdr:rowOff>
    </xdr:from>
    <xdr:to>
      <xdr:col>14</xdr:col>
      <xdr:colOff>825500</xdr:colOff>
      <xdr:row>85</xdr:row>
      <xdr:rowOff>315820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C80F3F5-66B2-4107-BA09-8CBD8587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00875" y="29924375"/>
          <a:ext cx="3968750" cy="5125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FCDDD28-8B82-451F-8BEC-40DC1540C382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C16A2CFC-2C2B-441E-B7C7-CB7D526561BF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714374</xdr:colOff>
      <xdr:row>3</xdr:row>
      <xdr:rowOff>190500</xdr:rowOff>
    </xdr:from>
    <xdr:to>
      <xdr:col>16</xdr:col>
      <xdr:colOff>1142999</xdr:colOff>
      <xdr:row>7</xdr:row>
      <xdr:rowOff>1187776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AA7912-516D-4E49-B267-BDC82842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58499" y="2032000"/>
          <a:ext cx="2301875" cy="3505526"/>
        </a:xfrm>
        <a:prstGeom prst="rect">
          <a:avLst/>
        </a:prstGeom>
      </xdr:spPr>
    </xdr:pic>
    <xdr:clientData/>
  </xdr:twoCellAnchor>
  <xdr:twoCellAnchor editAs="oneCell">
    <xdr:from>
      <xdr:col>8</xdr:col>
      <xdr:colOff>339725</xdr:colOff>
      <xdr:row>48</xdr:row>
      <xdr:rowOff>370996</xdr:rowOff>
    </xdr:from>
    <xdr:to>
      <xdr:col>9</xdr:col>
      <xdr:colOff>371475</xdr:colOff>
      <xdr:row>52</xdr:row>
      <xdr:rowOff>129727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11E5DD-91DC-4AF2-A9D1-712E42D28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69975" y="27056871"/>
          <a:ext cx="1730375" cy="1774856"/>
        </a:xfrm>
        <a:prstGeom prst="rect">
          <a:avLst/>
        </a:prstGeom>
      </xdr:spPr>
    </xdr:pic>
    <xdr:clientData/>
  </xdr:twoCellAnchor>
  <xdr:twoCellAnchor editAs="oneCell">
    <xdr:from>
      <xdr:col>7</xdr:col>
      <xdr:colOff>1063625</xdr:colOff>
      <xdr:row>53</xdr:row>
      <xdr:rowOff>185467</xdr:rowOff>
    </xdr:from>
    <xdr:to>
      <xdr:col>9</xdr:col>
      <xdr:colOff>863600</xdr:colOff>
      <xdr:row>58</xdr:row>
      <xdr:rowOff>231840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71F67AD-157D-4971-A7C2-C3130897C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82625" y="29331967"/>
          <a:ext cx="2609850" cy="2681623"/>
        </a:xfrm>
        <a:prstGeom prst="rect">
          <a:avLst/>
        </a:prstGeom>
      </xdr:spPr>
    </xdr:pic>
    <xdr:clientData/>
  </xdr:twoCellAnchor>
  <xdr:twoCellAnchor editAs="oneCell">
    <xdr:from>
      <xdr:col>11</xdr:col>
      <xdr:colOff>1117601</xdr:colOff>
      <xdr:row>47</xdr:row>
      <xdr:rowOff>190500</xdr:rowOff>
    </xdr:from>
    <xdr:to>
      <xdr:col>16</xdr:col>
      <xdr:colOff>1387476</xdr:colOff>
      <xdr:row>54</xdr:row>
      <xdr:rowOff>285975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0B258-0B49-42C4-B278-2FA0774B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78601" y="26431875"/>
          <a:ext cx="6826250" cy="3445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1181100</xdr:colOff>
      <xdr:row>54</xdr:row>
      <xdr:rowOff>619125</xdr:rowOff>
    </xdr:from>
    <xdr:to>
      <xdr:col>14</xdr:col>
      <xdr:colOff>466725</xdr:colOff>
      <xdr:row>87</xdr:row>
      <xdr:rowOff>109445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3A40FC9-06C9-4FE1-98C8-0A673ABA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42100" y="30210125"/>
          <a:ext cx="3968750" cy="5125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</xdr:colOff>
      <xdr:row>7</xdr:row>
      <xdr:rowOff>31748</xdr:rowOff>
    </xdr:from>
    <xdr:to>
      <xdr:col>2</xdr:col>
      <xdr:colOff>7223125</xdr:colOff>
      <xdr:row>7</xdr:row>
      <xdr:rowOff>1111250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16361D9-0CC2-4F01-A462-F09550CADFBD}"/>
            </a:ext>
          </a:extLst>
        </xdr:cNvPr>
        <xdr:cNvSpPr txBox="1"/>
      </xdr:nvSpPr>
      <xdr:spPr>
        <a:xfrm>
          <a:off x="5175249" y="5762623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7550149</xdr:colOff>
      <xdr:row>7</xdr:row>
      <xdr:rowOff>120648</xdr:rowOff>
    </xdr:from>
    <xdr:to>
      <xdr:col>2</xdr:col>
      <xdr:colOff>13192125</xdr:colOff>
      <xdr:row>7</xdr:row>
      <xdr:rowOff>936625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DF1F27-5B3F-4F6F-ADA2-CB2968BD5F70}"/>
            </a:ext>
          </a:extLst>
        </xdr:cNvPr>
        <xdr:cNvSpPr txBox="1"/>
      </xdr:nvSpPr>
      <xdr:spPr>
        <a:xfrm>
          <a:off x="12709524" y="5851523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7207251</xdr:colOff>
      <xdr:row>7</xdr:row>
      <xdr:rowOff>1079502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E25303C-1520-4ABB-B653-E5BD435A5C36}"/>
            </a:ext>
          </a:extLst>
        </xdr:cNvPr>
        <xdr:cNvSpPr txBox="1"/>
      </xdr:nvSpPr>
      <xdr:spPr>
        <a:xfrm>
          <a:off x="5159375" y="5730875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7953375</xdr:colOff>
      <xdr:row>7</xdr:row>
      <xdr:rowOff>142875</xdr:rowOff>
    </xdr:from>
    <xdr:to>
      <xdr:col>2</xdr:col>
      <xdr:colOff>13595351</xdr:colOff>
      <xdr:row>7</xdr:row>
      <xdr:rowOff>958852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8C0C09-6E15-4536-8919-18D9B08F9DDD}"/>
            </a:ext>
          </a:extLst>
        </xdr:cNvPr>
        <xdr:cNvSpPr txBox="1"/>
      </xdr:nvSpPr>
      <xdr:spPr>
        <a:xfrm>
          <a:off x="13112750" y="5873750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7207251</xdr:colOff>
      <xdr:row>7</xdr:row>
      <xdr:rowOff>1079502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B4F9B8D-5F4A-4CBA-8F4A-8AC825DBCFCE}"/>
            </a:ext>
          </a:extLst>
        </xdr:cNvPr>
        <xdr:cNvSpPr txBox="1"/>
      </xdr:nvSpPr>
      <xdr:spPr>
        <a:xfrm>
          <a:off x="5159375" y="5730875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7889875</xdr:colOff>
      <xdr:row>7</xdr:row>
      <xdr:rowOff>111125</xdr:rowOff>
    </xdr:from>
    <xdr:to>
      <xdr:col>2</xdr:col>
      <xdr:colOff>13531851</xdr:colOff>
      <xdr:row>7</xdr:row>
      <xdr:rowOff>927102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35FC722-E511-43A3-B72B-889B6F39CDD2}"/>
            </a:ext>
          </a:extLst>
        </xdr:cNvPr>
        <xdr:cNvSpPr txBox="1"/>
      </xdr:nvSpPr>
      <xdr:spPr>
        <a:xfrm>
          <a:off x="13049250" y="5842000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20026" cy="883733"/>
    <xdr:pic>
      <xdr:nvPicPr>
        <xdr:cNvPr id="2" name="Picture 1">
          <a:extLst>
            <a:ext uri="{FF2B5EF4-FFF2-40B4-BE49-F238E27FC236}">
              <a16:creationId xmlns:a16="http://schemas.microsoft.com/office/drawing/2014/main" id="{4AA9EC80-6CC2-4460-AB4B-1D9D5345C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41800" y="0"/>
          <a:ext cx="1620026" cy="883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DEV%20TEAM/2-FW24/1-SAMPLE/2-STYLE-FILE/SPEC/Z4000SAS25%20FLEECE%20HOOD%20BLANK%20%20(SP25)%20ZUNTEX.xlsx" TargetMode="External"/><Relationship Id="rId1" Type="http://schemas.openxmlformats.org/officeDocument/2006/relationships/externalLinkPath" Target="https://unavailablevn.sharepoint.com/sites/DEVELOPMENT-DevelopmentReporting/Shared%20Documents/DEVELOPMENT%20CUSTOMERS/DEV%20TEAM/2-FW24/1-SAMPLE/2-STYLE-FILE/SPEC/Z4000SAS25%20FLEECE%20HOOD%20BLANK%20%20(SP25)%20ZUNTEX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0pihOXIcMk-hblpvF-4IXBrLyopm1wNKvAypWxaNs8f69HIZoqMQQKR-zz1sXRQh" itemId="01W7X2FHFFVAE3BW3ES5H3YB66AFCWAVX4">
      <xxl21:absoluteUrl r:id="rId2"/>
    </xxl21:alternateUrls>
    <sheetNames>
      <sheetName val="COMMENTS"/>
      <sheetName val="SMS"/>
      <sheetName val="PPS"/>
      <sheetName val="GRADING"/>
    </sheetNames>
    <sheetDataSet>
      <sheetData sheetId="0">
        <row r="1">
          <cell r="C1" t="str">
            <v>Z4000SAS25</v>
          </cell>
        </row>
        <row r="2">
          <cell r="C2" t="str">
            <v xml:space="preserve">FLEECE HOOD BLANK </v>
          </cell>
        </row>
        <row r="3">
          <cell r="C3" t="str">
            <v>ZUNTEX</v>
          </cell>
        </row>
        <row r="4">
          <cell r="C4" t="str">
            <v>SP25</v>
          </cell>
          <cell r="E4" t="str">
            <v>DATE: 4/30/2024</v>
          </cell>
        </row>
        <row r="5">
          <cell r="C5" t="str">
            <v>M</v>
          </cell>
        </row>
        <row r="6">
          <cell r="C6"/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2D2B-0E2B-4114-939E-10F170983D03}">
  <sheetPr>
    <pageSetUpPr fitToPage="1"/>
  </sheetPr>
  <dimension ref="A1:X103"/>
  <sheetViews>
    <sheetView tabSelected="1" view="pageBreakPreview" topLeftCell="A38" zoomScale="36" zoomScaleNormal="55" zoomScaleSheetLayoutView="36" zoomScalePageLayoutView="40" workbookViewId="0">
      <selection activeCell="F78" sqref="F78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99" t="s">
        <v>0</v>
      </c>
      <c r="O1" s="399" t="s">
        <v>0</v>
      </c>
      <c r="P1" s="400" t="s">
        <v>1</v>
      </c>
      <c r="Q1" s="400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99" t="s">
        <v>2</v>
      </c>
      <c r="O2" s="399" t="s">
        <v>2</v>
      </c>
      <c r="P2" s="401" t="s">
        <v>3</v>
      </c>
      <c r="Q2" s="401"/>
    </row>
    <row r="3" spans="1:17" s="4" customFormat="1" ht="87" customHeight="1">
      <c r="A3" s="107"/>
      <c r="B3" s="107"/>
      <c r="C3" s="107"/>
      <c r="D3" s="107"/>
      <c r="E3" s="402"/>
      <c r="F3" s="403"/>
      <c r="G3" s="403"/>
      <c r="H3" s="403"/>
      <c r="I3" s="403"/>
      <c r="J3" s="403"/>
      <c r="K3" s="403"/>
      <c r="L3" s="404"/>
      <c r="M3" s="109"/>
      <c r="N3" s="399" t="s">
        <v>4</v>
      </c>
      <c r="O3" s="399" t="s">
        <v>4</v>
      </c>
      <c r="P3" s="405" t="s">
        <v>5</v>
      </c>
      <c r="Q3" s="400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406" t="s">
        <v>8</v>
      </c>
      <c r="H5" s="407"/>
      <c r="I5" s="407"/>
      <c r="J5" s="407"/>
      <c r="K5" s="407"/>
      <c r="L5" s="407"/>
      <c r="M5" s="408"/>
      <c r="O5" s="28"/>
      <c r="P5" s="25"/>
    </row>
    <row r="6" spans="1:17" s="219" customFormat="1" ht="53.25" customHeight="1">
      <c r="B6" s="180" t="s">
        <v>9</v>
      </c>
      <c r="C6" s="180"/>
      <c r="D6" s="231" t="s">
        <v>10</v>
      </c>
      <c r="E6" s="145"/>
      <c r="F6" s="180"/>
      <c r="G6" s="409"/>
      <c r="H6" s="410"/>
      <c r="I6" s="410"/>
      <c r="J6" s="410"/>
      <c r="K6" s="410"/>
      <c r="L6" s="410"/>
      <c r="M6" s="411"/>
      <c r="N6" s="153"/>
      <c r="O6" s="153"/>
      <c r="P6" s="153"/>
      <c r="Q6"/>
    </row>
    <row r="7" spans="1:17" s="219" customFormat="1" ht="53.25" customHeight="1">
      <c r="B7" s="180" t="s">
        <v>11</v>
      </c>
      <c r="C7" s="180"/>
      <c r="D7" s="231" t="s">
        <v>12</v>
      </c>
      <c r="E7" s="12"/>
      <c r="F7" s="180"/>
      <c r="G7" s="409"/>
      <c r="H7" s="410"/>
      <c r="I7" s="410"/>
      <c r="J7" s="410"/>
      <c r="K7" s="410"/>
      <c r="L7" s="410"/>
      <c r="M7" s="411"/>
      <c r="N7" s="153"/>
      <c r="O7" s="153"/>
      <c r="P7" s="153"/>
      <c r="Q7"/>
    </row>
    <row r="8" spans="1:17" s="219" customFormat="1" ht="116.15" customHeight="1" thickBot="1">
      <c r="B8" s="180" t="s">
        <v>13</v>
      </c>
      <c r="C8" s="180"/>
      <c r="D8" s="221" t="s">
        <v>14</v>
      </c>
      <c r="E8" s="153"/>
      <c r="F8" s="153"/>
      <c r="G8" s="412"/>
      <c r="H8" s="413"/>
      <c r="I8" s="413"/>
      <c r="J8" s="413"/>
      <c r="K8" s="413"/>
      <c r="L8" s="413"/>
      <c r="M8" s="414"/>
      <c r="N8" s="153"/>
      <c r="O8" s="153"/>
      <c r="P8" s="153"/>
      <c r="Q8" s="153"/>
    </row>
    <row r="9" spans="1:17" s="222" customFormat="1" ht="39">
      <c r="B9" s="30" t="s">
        <v>15</v>
      </c>
      <c r="C9" s="30"/>
      <c r="D9" s="180" t="s">
        <v>16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17</v>
      </c>
      <c r="C10" s="19"/>
      <c r="D10" s="20" t="s">
        <v>18</v>
      </c>
      <c r="E10" s="20"/>
      <c r="F10" s="20"/>
      <c r="G10" s="21"/>
      <c r="H10" s="20"/>
      <c r="I10" s="22"/>
      <c r="J10" s="22" t="s">
        <v>19</v>
      </c>
      <c r="K10" s="22"/>
      <c r="L10" s="22"/>
      <c r="M10" s="22" t="s">
        <v>20</v>
      </c>
      <c r="N10" s="23"/>
      <c r="O10" s="23"/>
      <c r="P10" s="23"/>
      <c r="Q10" s="23"/>
    </row>
    <row r="11" spans="1:17" s="14" customFormat="1" ht="56.5" customHeight="1">
      <c r="B11" s="22" t="s">
        <v>21</v>
      </c>
      <c r="C11" s="22"/>
      <c r="D11" s="229">
        <v>45457</v>
      </c>
      <c r="E11" s="155"/>
      <c r="F11" s="155"/>
      <c r="G11" s="24"/>
      <c r="H11" s="25"/>
      <c r="I11" s="22"/>
      <c r="J11" s="22" t="s">
        <v>22</v>
      </c>
      <c r="K11" s="22"/>
      <c r="L11" s="22"/>
      <c r="M11" s="415" t="s">
        <v>23</v>
      </c>
      <c r="N11" s="415"/>
      <c r="O11" s="415"/>
      <c r="P11" s="415"/>
      <c r="Q11" s="415"/>
    </row>
    <row r="12" spans="1:17" s="14" customFormat="1" ht="32.5">
      <c r="B12" s="22" t="s">
        <v>24</v>
      </c>
      <c r="C12" s="22"/>
      <c r="D12" s="26"/>
      <c r="E12" s="22"/>
      <c r="F12" s="22"/>
      <c r="G12" s="27"/>
      <c r="H12" s="28"/>
      <c r="I12" s="22"/>
      <c r="J12" s="203" t="s">
        <v>25</v>
      </c>
      <c r="M12" s="22" t="s">
        <v>26</v>
      </c>
      <c r="N12" s="22"/>
      <c r="O12" s="28"/>
      <c r="P12" s="28"/>
      <c r="Q12" s="230"/>
    </row>
    <row r="13" spans="1:17" s="14" customFormat="1" ht="32.5">
      <c r="B13" s="416"/>
      <c r="C13" s="416"/>
      <c r="D13" s="416"/>
      <c r="E13" s="416"/>
      <c r="F13" s="416"/>
      <c r="G13" s="27"/>
      <c r="H13" s="28"/>
      <c r="I13" s="22"/>
      <c r="J13" s="22" t="s">
        <v>27</v>
      </c>
      <c r="K13" s="22"/>
      <c r="L13" s="22"/>
      <c r="M13" s="22" t="s">
        <v>28</v>
      </c>
      <c r="N13" s="28"/>
      <c r="P13" s="23"/>
      <c r="Q13" s="28"/>
    </row>
    <row r="14" spans="1:17" s="14" customFormat="1" ht="32.5">
      <c r="B14" s="22" t="s">
        <v>29</v>
      </c>
      <c r="C14" s="22"/>
      <c r="D14" s="22" t="s">
        <v>30</v>
      </c>
      <c r="E14" s="22"/>
      <c r="F14" s="22"/>
      <c r="G14" s="29"/>
      <c r="H14" s="22"/>
      <c r="I14" s="22"/>
      <c r="J14" s="22" t="s">
        <v>31</v>
      </c>
      <c r="K14" s="22"/>
      <c r="L14" s="22"/>
      <c r="M14" s="23" t="s">
        <v>32</v>
      </c>
      <c r="N14" s="23"/>
      <c r="O14" s="23"/>
      <c r="P14" s="23"/>
      <c r="Q14" s="23"/>
    </row>
    <row r="15" spans="1:17" s="14" customFormat="1" ht="23.5" customHeight="1">
      <c r="B15" s="30" t="s">
        <v>33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649999999999999" hidden="1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30" customHeight="1">
      <c r="B17" s="278"/>
      <c r="C17" s="279"/>
      <c r="D17" s="278"/>
      <c r="E17" s="280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48.75" customHeight="1">
      <c r="B18" s="255"/>
      <c r="C18" s="16" t="s">
        <v>34</v>
      </c>
      <c r="D18" s="16" t="s">
        <v>35</v>
      </c>
      <c r="E18" s="35" t="s">
        <v>36</v>
      </c>
      <c r="F18" s="35"/>
      <c r="G18" s="35" t="s">
        <v>37</v>
      </c>
      <c r="H18" s="35" t="s">
        <v>38</v>
      </c>
      <c r="I18" s="35" t="s">
        <v>39</v>
      </c>
      <c r="J18" s="35" t="s">
        <v>40</v>
      </c>
      <c r="K18" s="35" t="s">
        <v>41</v>
      </c>
      <c r="L18" s="35" t="s">
        <v>42</v>
      </c>
      <c r="M18" s="35"/>
      <c r="N18" s="35"/>
      <c r="O18" s="35"/>
      <c r="P18" s="35"/>
      <c r="Q18" s="255" t="s">
        <v>43</v>
      </c>
    </row>
    <row r="19" spans="1:24" s="5" customFormat="1" ht="37.5" hidden="1" customHeight="1">
      <c r="B19" s="256" t="s">
        <v>44</v>
      </c>
      <c r="C19" s="256"/>
      <c r="D19" s="252" t="s">
        <v>45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46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47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48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49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27.65" hidden="1" customHeight="1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44</v>
      </c>
      <c r="C25" s="256"/>
      <c r="D25" s="252" t="s">
        <v>50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46</v>
      </c>
      <c r="C26" s="256"/>
      <c r="D26" s="252" t="str">
        <f>D25</f>
        <v>PFD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47</v>
      </c>
      <c r="C27" s="141"/>
      <c r="D27" s="253" t="str">
        <f>D26</f>
        <v>PFD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51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52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417" t="s">
        <v>53</v>
      </c>
      <c r="B32" s="418"/>
      <c r="C32" s="418"/>
      <c r="D32" s="123" t="s">
        <v>54</v>
      </c>
      <c r="E32" s="124" t="s">
        <v>55</v>
      </c>
      <c r="F32" s="123" t="s">
        <v>56</v>
      </c>
      <c r="G32" s="125" t="s">
        <v>57</v>
      </c>
      <c r="H32" s="125" t="s">
        <v>58</v>
      </c>
      <c r="I32" s="125" t="s">
        <v>59</v>
      </c>
      <c r="J32" s="125" t="s">
        <v>60</v>
      </c>
      <c r="K32" s="125" t="s">
        <v>61</v>
      </c>
      <c r="L32" s="125" t="s">
        <v>62</v>
      </c>
      <c r="M32" s="125" t="s">
        <v>63</v>
      </c>
      <c r="N32" s="419" t="s">
        <v>64</v>
      </c>
      <c r="O32" s="420"/>
      <c r="P32" s="420"/>
      <c r="Q32" s="421"/>
    </row>
    <row r="33" spans="1:19" s="14" customFormat="1" ht="46" hidden="1" customHeight="1">
      <c r="A33" s="396" t="str">
        <f>D19</f>
        <v>CREAM</v>
      </c>
      <c r="B33" s="397"/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398"/>
    </row>
    <row r="34" spans="1:19" s="14" customFormat="1" ht="78.75" hidden="1" customHeight="1">
      <c r="A34" s="191">
        <v>1</v>
      </c>
      <c r="B34" s="381" t="str">
        <f>M11</f>
        <v>BRUSHED FLEECE 66% DRY COTTON 34% POLYESTER - 390GSM</v>
      </c>
      <c r="C34" s="381"/>
      <c r="D34" s="146" t="s">
        <v>65</v>
      </c>
      <c r="E34" s="235" t="str">
        <f>D19</f>
        <v>CREAM</v>
      </c>
      <c r="F34" s="160" t="s">
        <v>39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85"/>
      <c r="O34" s="386"/>
      <c r="P34" s="386"/>
      <c r="Q34" s="386"/>
    </row>
    <row r="35" spans="1:19" s="14" customFormat="1" ht="123.75" hidden="1" customHeight="1" thickBot="1">
      <c r="A35" s="191">
        <v>2</v>
      </c>
      <c r="B35" s="381" t="s">
        <v>66</v>
      </c>
      <c r="C35" s="381"/>
      <c r="D35" s="146" t="s">
        <v>67</v>
      </c>
      <c r="E35" s="235" t="str">
        <f>E34</f>
        <v>CREAM</v>
      </c>
      <c r="F35" s="160" t="s">
        <v>39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85"/>
      <c r="O35" s="386"/>
      <c r="P35" s="386"/>
      <c r="Q35" s="386"/>
    </row>
    <row r="36" spans="1:19" s="14" customFormat="1" ht="46" customHeight="1">
      <c r="A36" s="393" t="str">
        <f>D25</f>
        <v>PFD</v>
      </c>
      <c r="B36" s="394"/>
      <c r="C36" s="394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5"/>
    </row>
    <row r="37" spans="1:19" s="14" customFormat="1" ht="142.5" customHeight="1">
      <c r="A37" s="191">
        <v>1</v>
      </c>
      <c r="B37" s="381" t="str">
        <f>B34</f>
        <v>BRUSHED FLEECE 66% DRY COTTON 34% POLYESTER - 390GSM</v>
      </c>
      <c r="C37" s="381"/>
      <c r="D37" s="146" t="s">
        <v>65</v>
      </c>
      <c r="E37" s="235" t="s">
        <v>50</v>
      </c>
      <c r="F37" s="160" t="s">
        <v>39</v>
      </c>
      <c r="G37" s="167">
        <f>Q27</f>
        <v>2</v>
      </c>
      <c r="H37" s="226">
        <v>1.29</v>
      </c>
      <c r="I37" s="169">
        <f>G37*H37</f>
        <v>2.58</v>
      </c>
      <c r="J37" s="167">
        <f>I37/30*0.5+I37*2.7%</f>
        <v>0.11266000000000001</v>
      </c>
      <c r="K37" s="167">
        <v>0</v>
      </c>
      <c r="L37" s="167">
        <v>0</v>
      </c>
      <c r="M37" s="173">
        <f>ROUNDUP(SUM(I37:J37),0)</f>
        <v>3</v>
      </c>
      <c r="N37" s="385"/>
      <c r="O37" s="386"/>
      <c r="P37" s="386"/>
      <c r="Q37" s="386"/>
      <c r="S37" s="254"/>
    </row>
    <row r="38" spans="1:19" s="14" customFormat="1" ht="106" customHeight="1">
      <c r="A38" s="191">
        <v>2</v>
      </c>
      <c r="B38" s="381" t="s">
        <v>68</v>
      </c>
      <c r="C38" s="381"/>
      <c r="D38" s="146" t="s">
        <v>67</v>
      </c>
      <c r="E38" s="235" t="s">
        <v>50</v>
      </c>
      <c r="F38" s="160" t="s">
        <v>39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85"/>
      <c r="O38" s="386"/>
      <c r="P38" s="386"/>
      <c r="Q38" s="386"/>
    </row>
    <row r="39" spans="1:19" s="14" customFormat="1" ht="99.65" customHeight="1">
      <c r="A39" s="191">
        <v>3</v>
      </c>
      <c r="B39" s="381" t="s">
        <v>69</v>
      </c>
      <c r="C39" s="381"/>
      <c r="D39" s="146" t="s">
        <v>70</v>
      </c>
      <c r="E39" s="235" t="s">
        <v>50</v>
      </c>
      <c r="F39" s="160" t="s">
        <v>39</v>
      </c>
      <c r="G39" s="167">
        <f>G38</f>
        <v>2</v>
      </c>
      <c r="H39" s="168">
        <v>0.255</v>
      </c>
      <c r="I39" s="169">
        <f>G39*H39</f>
        <v>0.51</v>
      </c>
      <c r="J39" s="167">
        <f>I39/50*0.5+I39*7%</f>
        <v>4.0800000000000003E-2</v>
      </c>
      <c r="K39" s="167">
        <v>0</v>
      </c>
      <c r="L39" s="167">
        <v>0</v>
      </c>
      <c r="M39" s="173">
        <f t="shared" si="5"/>
        <v>1</v>
      </c>
      <c r="N39" s="385"/>
      <c r="O39" s="386"/>
      <c r="P39" s="386"/>
      <c r="Q39" s="386"/>
    </row>
    <row r="40" spans="1:19" s="64" customFormat="1" ht="33" thickBot="1">
      <c r="B40" s="17" t="s">
        <v>71</v>
      </c>
      <c r="G40" s="66"/>
      <c r="Q40" s="67"/>
    </row>
    <row r="41" spans="1:19" s="78" customFormat="1" ht="72">
      <c r="A41" s="387" t="s">
        <v>72</v>
      </c>
      <c r="B41" s="388"/>
      <c r="C41" s="388"/>
      <c r="D41" s="388"/>
      <c r="E41" s="389"/>
      <c r="F41" s="126" t="s">
        <v>73</v>
      </c>
      <c r="G41" s="126" t="s">
        <v>74</v>
      </c>
      <c r="H41" s="390" t="s">
        <v>75</v>
      </c>
      <c r="I41" s="391"/>
      <c r="J41" s="127" t="s">
        <v>56</v>
      </c>
      <c r="K41" s="126" t="s">
        <v>76</v>
      </c>
      <c r="L41" s="126" t="s">
        <v>77</v>
      </c>
      <c r="M41" s="128" t="s">
        <v>78</v>
      </c>
      <c r="N41" s="128" t="s">
        <v>79</v>
      </c>
      <c r="O41" s="128" t="s">
        <v>80</v>
      </c>
      <c r="P41" s="390" t="s">
        <v>81</v>
      </c>
      <c r="Q41" s="392"/>
    </row>
    <row r="42" spans="1:19" s="71" customFormat="1" ht="63.75" hidden="1" customHeight="1">
      <c r="A42" s="228">
        <v>1</v>
      </c>
      <c r="B42" s="374" t="s">
        <v>82</v>
      </c>
      <c r="C42" s="375"/>
      <c r="D42" s="375"/>
      <c r="E42" s="376"/>
      <c r="F42" s="225" t="s">
        <v>83</v>
      </c>
      <c r="G42" s="262" t="s">
        <v>84</v>
      </c>
      <c r="H42" s="377" t="str">
        <f>D19</f>
        <v>CREAM</v>
      </c>
      <c r="I42" s="378"/>
      <c r="J42" s="160" t="s">
        <v>85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86</v>
      </c>
      <c r="Q42" s="227" t="s">
        <v>86</v>
      </c>
    </row>
    <row r="43" spans="1:19" s="71" customFormat="1" ht="63.75" customHeight="1">
      <c r="A43" s="228">
        <v>1</v>
      </c>
      <c r="B43" s="374" t="s">
        <v>82</v>
      </c>
      <c r="C43" s="375"/>
      <c r="D43" s="375"/>
      <c r="E43" s="376"/>
      <c r="F43" s="170" t="s">
        <v>50</v>
      </c>
      <c r="G43" s="266"/>
      <c r="H43" s="170"/>
      <c r="I43" s="170" t="s">
        <v>50</v>
      </c>
      <c r="J43" s="160" t="s">
        <v>85</v>
      </c>
      <c r="K43" s="160">
        <f>Q27</f>
        <v>2</v>
      </c>
      <c r="L43" s="156">
        <f>440/4500</f>
        <v>9.7777777777777783E-2</v>
      </c>
      <c r="M43" s="157">
        <f t="shared" ref="M43:M46" si="7">K43*L43</f>
        <v>0.19555555555555557</v>
      </c>
      <c r="N43" s="157"/>
      <c r="O43" s="158">
        <f t="shared" ref="O43" si="8">ROUNDUP(SUM(M43:N43),0)</f>
        <v>1</v>
      </c>
      <c r="P43" s="379"/>
      <c r="Q43" s="380"/>
    </row>
    <row r="44" spans="1:19" s="71" customFormat="1" ht="37.15" hidden="1" customHeight="1">
      <c r="A44" s="228">
        <v>2</v>
      </c>
      <c r="B44" s="381" t="s">
        <v>87</v>
      </c>
      <c r="C44" s="381"/>
      <c r="D44" s="381"/>
      <c r="E44" s="381"/>
      <c r="F44" s="170" t="s">
        <v>50</v>
      </c>
      <c r="G44" s="158"/>
      <c r="H44" s="170"/>
      <c r="I44" s="170" t="s">
        <v>50</v>
      </c>
      <c r="J44" s="160" t="s">
        <v>88</v>
      </c>
      <c r="K44" s="160">
        <f t="shared" ref="K44:K45" si="9">Q28</f>
        <v>0</v>
      </c>
      <c r="L44" s="156">
        <v>1</v>
      </c>
      <c r="M44" s="157">
        <f t="shared" si="7"/>
        <v>0</v>
      </c>
      <c r="N44" s="157"/>
      <c r="O44" s="158">
        <f t="shared" ref="O44" si="10">SUM(M44:N44)</f>
        <v>0</v>
      </c>
      <c r="P44" s="379"/>
      <c r="Q44" s="380"/>
    </row>
    <row r="45" spans="1:19" s="71" customFormat="1" ht="63.75" customHeight="1">
      <c r="A45" s="228">
        <v>2</v>
      </c>
      <c r="B45" s="381" t="s">
        <v>87</v>
      </c>
      <c r="C45" s="381"/>
      <c r="D45" s="381"/>
      <c r="E45" s="381"/>
      <c r="F45" s="170" t="s">
        <v>50</v>
      </c>
      <c r="G45" s="158"/>
      <c r="H45" s="170"/>
      <c r="I45" s="170" t="s">
        <v>50</v>
      </c>
      <c r="J45" s="160" t="s">
        <v>88</v>
      </c>
      <c r="K45" s="160">
        <f t="shared" si="9"/>
        <v>2</v>
      </c>
      <c r="L45" s="156">
        <v>1</v>
      </c>
      <c r="M45" s="157">
        <f t="shared" si="7"/>
        <v>2</v>
      </c>
      <c r="N45" s="157"/>
      <c r="O45" s="158">
        <f t="shared" ref="O45" si="11">SUM(M45:N45)</f>
        <v>2</v>
      </c>
      <c r="P45" s="379"/>
      <c r="Q45" s="380"/>
    </row>
    <row r="46" spans="1:19" s="71" customFormat="1" ht="120" customHeight="1">
      <c r="A46" s="146">
        <v>3</v>
      </c>
      <c r="B46" s="381" t="s">
        <v>89</v>
      </c>
      <c r="C46" s="381"/>
      <c r="D46" s="381"/>
      <c r="E46" s="381"/>
      <c r="F46" s="170" t="s">
        <v>50</v>
      </c>
      <c r="G46" s="158"/>
      <c r="H46" s="170"/>
      <c r="I46" s="170" t="s">
        <v>50</v>
      </c>
      <c r="J46" s="160" t="s">
        <v>88</v>
      </c>
      <c r="K46" s="160">
        <v>2</v>
      </c>
      <c r="L46" s="156">
        <v>1</v>
      </c>
      <c r="M46" s="157">
        <f t="shared" si="7"/>
        <v>2</v>
      </c>
      <c r="N46" s="157"/>
      <c r="O46" s="158">
        <f t="shared" ref="O46" si="12">SUM(M46:N46)</f>
        <v>2</v>
      </c>
      <c r="P46" s="379"/>
      <c r="Q46" s="380"/>
    </row>
    <row r="47" spans="1:19" s="174" customFormat="1" ht="53.15" customHeight="1">
      <c r="A47" s="159"/>
      <c r="B47" s="17" t="s">
        <v>90</v>
      </c>
      <c r="C47" s="159"/>
      <c r="D47" s="159"/>
      <c r="E47" s="159"/>
      <c r="F47" s="185"/>
      <c r="G47" s="187"/>
      <c r="H47" s="185"/>
      <c r="I47" s="185"/>
      <c r="J47" s="237"/>
      <c r="K47" s="17" t="s">
        <v>91</v>
      </c>
      <c r="L47" s="17"/>
      <c r="M47" s="238"/>
      <c r="N47" s="239"/>
      <c r="O47" s="239"/>
      <c r="P47" s="240"/>
      <c r="Q47" s="241"/>
    </row>
    <row r="48" spans="1:19" s="147" customFormat="1" ht="34.5" customHeight="1">
      <c r="A48" s="147">
        <v>1</v>
      </c>
      <c r="B48" s="148" t="s">
        <v>92</v>
      </c>
      <c r="C48" s="17"/>
      <c r="D48" s="14"/>
      <c r="E48" s="14"/>
      <c r="F48" s="14"/>
      <c r="G48" s="71"/>
      <c r="H48" s="71"/>
      <c r="I48" s="71"/>
      <c r="J48" s="71"/>
      <c r="K48" s="18"/>
      <c r="L48" s="18"/>
      <c r="M48" s="71"/>
      <c r="N48" s="71"/>
      <c r="O48" s="71"/>
      <c r="P48" s="71"/>
      <c r="Q48" s="71"/>
    </row>
    <row r="49" spans="1:18" s="147" customFormat="1" ht="34.5" customHeight="1">
      <c r="B49" s="148"/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34.5" customHeight="1">
      <c r="B50" s="335" t="s">
        <v>93</v>
      </c>
      <c r="C50" s="382" t="s">
        <v>94</v>
      </c>
      <c r="D50" s="383"/>
      <c r="E50" s="383"/>
      <c r="F50" s="38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51" customHeight="1">
      <c r="B51" s="336" t="s">
        <v>95</v>
      </c>
      <c r="C51" s="382" t="s">
        <v>96</v>
      </c>
      <c r="D51" s="383"/>
      <c r="E51" s="383"/>
      <c r="F51" s="384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62.15" customHeight="1">
      <c r="B52" s="336" t="s">
        <v>97</v>
      </c>
      <c r="C52" s="382" t="s">
        <v>98</v>
      </c>
      <c r="D52" s="383"/>
      <c r="E52" s="383"/>
      <c r="F52" s="384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62.15" customHeight="1">
      <c r="B53" s="339"/>
      <c r="C53" s="340"/>
      <c r="D53" s="340"/>
      <c r="E53" s="340"/>
      <c r="F53" s="340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62.15" customHeight="1">
      <c r="B54" s="335" t="s">
        <v>93</v>
      </c>
      <c r="C54" s="382" t="s">
        <v>99</v>
      </c>
      <c r="D54" s="383"/>
      <c r="E54" s="383"/>
      <c r="F54" s="384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62.15" customHeight="1">
      <c r="B55" s="336" t="s">
        <v>95</v>
      </c>
      <c r="C55" s="382" t="s">
        <v>100</v>
      </c>
      <c r="D55" s="383"/>
      <c r="E55" s="383"/>
      <c r="F55" s="384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62.15" customHeight="1">
      <c r="B56" s="336" t="s">
        <v>97</v>
      </c>
      <c r="C56" s="382" t="s">
        <v>101</v>
      </c>
      <c r="D56" s="383"/>
      <c r="E56" s="383"/>
      <c r="F56" s="384"/>
      <c r="G56" s="71"/>
      <c r="H56" s="71"/>
      <c r="I56" s="71"/>
      <c r="J56" s="71"/>
      <c r="K56" s="18"/>
      <c r="L56" s="18"/>
      <c r="M56" s="71"/>
      <c r="N56" s="71"/>
      <c r="O56" s="71"/>
      <c r="P56" s="71"/>
    </row>
    <row r="57" spans="1:18" s="147" customFormat="1" ht="32.5">
      <c r="A57" s="15">
        <v>2</v>
      </c>
      <c r="B57" s="148" t="s">
        <v>102</v>
      </c>
      <c r="C57" s="244" t="s">
        <v>103</v>
      </c>
      <c r="D57" s="244"/>
      <c r="E57" s="244"/>
      <c r="F57" s="244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7" customFormat="1" ht="32.5" hidden="1">
      <c r="A58" s="15"/>
      <c r="B58" s="148" t="s">
        <v>104</v>
      </c>
      <c r="C58" s="236"/>
      <c r="D58" s="236"/>
      <c r="E58" s="236"/>
      <c r="F58" s="236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" customFormat="1" ht="50.25" hidden="1" customHeight="1">
      <c r="A59" s="147"/>
      <c r="B59" s="367" t="s">
        <v>105</v>
      </c>
      <c r="C59" s="368"/>
      <c r="D59" s="368"/>
      <c r="E59" s="368"/>
      <c r="F59" s="368"/>
      <c r="G59" s="368"/>
      <c r="H59" s="368"/>
      <c r="I59" s="373"/>
      <c r="J59" s="71"/>
      <c r="K59" s="18"/>
      <c r="L59" s="18"/>
      <c r="M59" s="71"/>
      <c r="N59" s="71"/>
      <c r="O59" s="71"/>
      <c r="P59" s="71"/>
      <c r="Q59" s="71"/>
      <c r="R59" s="71"/>
    </row>
    <row r="60" spans="1:18" s="14" customFormat="1" ht="50.25" hidden="1" customHeight="1">
      <c r="A60" s="147"/>
      <c r="B60" s="149" t="s">
        <v>75</v>
      </c>
      <c r="C60" s="351" t="s">
        <v>106</v>
      </c>
      <c r="D60" s="352"/>
      <c r="E60" s="352"/>
      <c r="F60" s="352"/>
      <c r="G60" s="352"/>
      <c r="H60" s="352"/>
      <c r="I60" s="353"/>
      <c r="J60" s="71"/>
      <c r="K60" s="71"/>
      <c r="L60" s="71"/>
      <c r="M60" s="71"/>
      <c r="N60" s="71"/>
      <c r="O60" s="71"/>
      <c r="P60" s="71"/>
      <c r="Q60" s="71"/>
      <c r="R60" s="71"/>
    </row>
    <row r="61" spans="1:18" s="14" customFormat="1" ht="35" hidden="1">
      <c r="A61" s="147"/>
      <c r="B61" s="232" t="str">
        <f>D19</f>
        <v>CREAM</v>
      </c>
      <c r="C61" s="364" t="s">
        <v>107</v>
      </c>
      <c r="D61" s="365"/>
      <c r="E61" s="365"/>
      <c r="F61" s="365"/>
      <c r="G61" s="365"/>
      <c r="H61" s="365"/>
      <c r="I61" s="366"/>
      <c r="J61" s="71"/>
      <c r="K61" s="71"/>
      <c r="L61" s="71"/>
      <c r="M61" s="71"/>
      <c r="N61" s="71"/>
      <c r="O61" s="71"/>
    </row>
    <row r="62" spans="1:18" s="14" customFormat="1" ht="193.5" hidden="1" customHeight="1">
      <c r="A62" s="147"/>
      <c r="B62" s="232" t="e">
        <f>#REF!</f>
        <v>#REF!</v>
      </c>
      <c r="C62" s="364" t="s">
        <v>108</v>
      </c>
      <c r="D62" s="365"/>
      <c r="E62" s="365"/>
      <c r="F62" s="365"/>
      <c r="G62" s="365"/>
      <c r="H62" s="365"/>
      <c r="I62" s="366"/>
      <c r="J62" s="71"/>
      <c r="K62" s="71"/>
      <c r="L62" s="71"/>
      <c r="M62" s="71"/>
      <c r="N62" s="71"/>
      <c r="O62" s="71"/>
    </row>
    <row r="63" spans="1:18" s="14" customFormat="1" ht="64.5" hidden="1" customHeight="1">
      <c r="A63" s="147"/>
      <c r="B63" s="367" t="s">
        <v>109</v>
      </c>
      <c r="C63" s="368"/>
      <c r="D63" s="369"/>
      <c r="E63" s="369"/>
      <c r="F63" s="369"/>
      <c r="G63" s="369"/>
      <c r="H63" s="369"/>
      <c r="I63" s="370"/>
      <c r="J63" s="71"/>
      <c r="K63" s="71"/>
      <c r="L63" s="71"/>
    </row>
    <row r="64" spans="1:18" s="14" customFormat="1" ht="34.5" hidden="1" customHeight="1">
      <c r="A64" s="147"/>
      <c r="B64" s="362"/>
      <c r="C64" s="363"/>
      <c r="D64" s="233" t="s">
        <v>37</v>
      </c>
      <c r="E64" s="233" t="s">
        <v>38</v>
      </c>
      <c r="F64" s="233" t="s">
        <v>39</v>
      </c>
      <c r="G64" s="233" t="s">
        <v>40</v>
      </c>
      <c r="H64" s="233" t="s">
        <v>41</v>
      </c>
      <c r="I64" s="233" t="s">
        <v>42</v>
      </c>
    </row>
    <row r="65" spans="1:18" s="70" customFormat="1" ht="84" hidden="1" customHeight="1">
      <c r="B65" s="345" t="s">
        <v>110</v>
      </c>
      <c r="C65" s="346"/>
      <c r="D65" s="243" t="s">
        <v>111</v>
      </c>
      <c r="E65" s="243" t="s">
        <v>111</v>
      </c>
      <c r="F65" s="243" t="s">
        <v>112</v>
      </c>
      <c r="G65" s="243" t="s">
        <v>112</v>
      </c>
      <c r="H65" s="243" t="s">
        <v>113</v>
      </c>
      <c r="I65" s="243" t="s">
        <v>113</v>
      </c>
    </row>
    <row r="66" spans="1:18" s="70" customFormat="1" ht="103.5" hidden="1" customHeight="1">
      <c r="B66" s="371" t="s">
        <v>114</v>
      </c>
      <c r="C66" s="372"/>
      <c r="D66" s="245" t="s">
        <v>115</v>
      </c>
      <c r="E66" s="245" t="s">
        <v>115</v>
      </c>
      <c r="F66" s="245" t="s">
        <v>116</v>
      </c>
      <c r="G66" s="245" t="s">
        <v>116</v>
      </c>
      <c r="H66" s="245" t="s">
        <v>117</v>
      </c>
      <c r="I66" s="245" t="s">
        <v>117</v>
      </c>
    </row>
    <row r="67" spans="1:18" s="174" customFormat="1" ht="24" hidden="1" customHeight="1">
      <c r="A67" s="159"/>
      <c r="B67" s="159"/>
      <c r="C67" s="159"/>
      <c r="D67" s="159"/>
      <c r="E67" s="159"/>
      <c r="F67" s="185"/>
      <c r="G67" s="187"/>
      <c r="H67" s="185"/>
      <c r="I67" s="185"/>
      <c r="J67" s="237"/>
      <c r="K67" s="182"/>
      <c r="L67" s="182"/>
      <c r="M67" s="238"/>
      <c r="N67" s="239"/>
      <c r="O67" s="239"/>
      <c r="P67" s="240"/>
      <c r="Q67" s="241"/>
    </row>
    <row r="68" spans="1:18" s="174" customFormat="1" ht="40.5" hidden="1" customHeight="1">
      <c r="A68" s="159"/>
      <c r="B68" s="17" t="s">
        <v>90</v>
      </c>
      <c r="C68" s="159"/>
      <c r="D68" s="159"/>
      <c r="E68" s="159"/>
      <c r="F68" s="185"/>
      <c r="G68" s="187"/>
      <c r="H68" s="185"/>
      <c r="I68" s="185"/>
      <c r="J68" s="237"/>
      <c r="K68" s="17" t="s">
        <v>91</v>
      </c>
      <c r="L68" s="17"/>
      <c r="M68" s="238"/>
      <c r="N68" s="239"/>
      <c r="O68" s="239"/>
      <c r="P68" s="240"/>
      <c r="Q68" s="241"/>
    </row>
    <row r="69" spans="1:18" s="147" customFormat="1" ht="40.15" hidden="1" customHeight="1">
      <c r="A69" s="15"/>
      <c r="B69" s="148" t="s">
        <v>118</v>
      </c>
      <c r="C69" s="236"/>
      <c r="D69" s="236"/>
      <c r="E69" s="236"/>
      <c r="F69" s="236"/>
      <c r="G69" s="71"/>
      <c r="H69" s="71"/>
      <c r="I69" s="71"/>
      <c r="J69" s="71"/>
      <c r="K69" s="18"/>
      <c r="L69" s="18"/>
      <c r="M69" s="71"/>
      <c r="N69" s="71"/>
      <c r="O69" s="71"/>
      <c r="P69" s="71"/>
      <c r="Q69" s="71"/>
    </row>
    <row r="70" spans="1:18" s="14" customFormat="1" ht="54.75" hidden="1" customHeight="1">
      <c r="A70" s="147"/>
      <c r="B70" s="367" t="s">
        <v>105</v>
      </c>
      <c r="C70" s="368"/>
      <c r="D70" s="368"/>
      <c r="E70" s="368"/>
      <c r="F70" s="368"/>
      <c r="G70" s="368"/>
      <c r="H70" s="368"/>
      <c r="I70" s="373"/>
      <c r="J70" s="71"/>
      <c r="K70" s="18"/>
      <c r="L70" s="18"/>
      <c r="M70" s="71"/>
      <c r="N70" s="71"/>
      <c r="O70" s="71"/>
      <c r="P70" s="71"/>
      <c r="Q70" s="71"/>
      <c r="R70" s="71"/>
    </row>
    <row r="71" spans="1:18" s="14" customFormat="1" ht="54.75" hidden="1" customHeight="1">
      <c r="A71" s="147"/>
      <c r="B71" s="149" t="s">
        <v>75</v>
      </c>
      <c r="C71" s="351" t="s">
        <v>106</v>
      </c>
      <c r="D71" s="352"/>
      <c r="E71" s="352"/>
      <c r="F71" s="352"/>
      <c r="G71" s="352"/>
      <c r="H71" s="352"/>
      <c r="I71" s="353"/>
      <c r="J71" s="71"/>
      <c r="K71" s="71"/>
      <c r="L71" s="71"/>
      <c r="M71" s="71"/>
      <c r="N71" s="71"/>
      <c r="O71" s="71"/>
      <c r="P71" s="71"/>
      <c r="Q71" s="71"/>
      <c r="R71" s="71"/>
    </row>
    <row r="72" spans="1:18" s="14" customFormat="1" ht="49.15" hidden="1" customHeight="1">
      <c r="A72" s="147"/>
      <c r="B72" s="232" t="str">
        <f>B61</f>
        <v>CREAM</v>
      </c>
      <c r="C72" s="364" t="s">
        <v>107</v>
      </c>
      <c r="D72" s="365"/>
      <c r="E72" s="365"/>
      <c r="F72" s="365"/>
      <c r="G72" s="365"/>
      <c r="H72" s="365"/>
      <c r="I72" s="366"/>
      <c r="J72" s="71"/>
      <c r="K72" s="71"/>
      <c r="L72" s="71"/>
      <c r="M72" s="71"/>
      <c r="N72" s="71"/>
      <c r="O72" s="71"/>
    </row>
    <row r="73" spans="1:18" s="14" customFormat="1" ht="237.75" hidden="1" customHeight="1">
      <c r="A73" s="147"/>
      <c r="B73" s="232" t="e">
        <f>B62</f>
        <v>#REF!</v>
      </c>
      <c r="C73" s="364" t="s">
        <v>119</v>
      </c>
      <c r="D73" s="365"/>
      <c r="E73" s="365"/>
      <c r="F73" s="365"/>
      <c r="G73" s="365"/>
      <c r="H73" s="365"/>
      <c r="I73" s="366"/>
      <c r="J73" s="71"/>
      <c r="K73" s="71"/>
      <c r="L73" s="71"/>
      <c r="M73" s="71"/>
      <c r="N73" s="71"/>
      <c r="O73" s="71"/>
    </row>
    <row r="74" spans="1:18" s="14" customFormat="1" ht="49.5" hidden="1" customHeight="1">
      <c r="A74" s="147"/>
      <c r="B74" s="367" t="s">
        <v>109</v>
      </c>
      <c r="C74" s="368"/>
      <c r="D74" s="369"/>
      <c r="E74" s="369"/>
      <c r="F74" s="369"/>
      <c r="G74" s="369"/>
      <c r="H74" s="369"/>
      <c r="I74" s="370"/>
      <c r="J74" s="71"/>
      <c r="K74" s="71"/>
      <c r="L74" s="71"/>
    </row>
    <row r="75" spans="1:18" s="14" customFormat="1" ht="57" hidden="1" customHeight="1">
      <c r="A75" s="147"/>
      <c r="B75" s="362"/>
      <c r="C75" s="363"/>
      <c r="D75" s="233" t="s">
        <v>37</v>
      </c>
      <c r="E75" s="233" t="s">
        <v>38</v>
      </c>
      <c r="F75" s="233" t="s">
        <v>39</v>
      </c>
      <c r="G75" s="233" t="s">
        <v>40</v>
      </c>
      <c r="H75" s="233" t="s">
        <v>41</v>
      </c>
      <c r="I75" s="233" t="s">
        <v>42</v>
      </c>
    </row>
    <row r="76" spans="1:18" s="14" customFormat="1" ht="27.65" hidden="1" customHeight="1">
      <c r="A76" s="147"/>
      <c r="B76" s="345" t="s">
        <v>120</v>
      </c>
      <c r="C76" s="346"/>
      <c r="D76" s="349" t="s">
        <v>115</v>
      </c>
      <c r="E76" s="349" t="s">
        <v>115</v>
      </c>
      <c r="F76" s="349" t="s">
        <v>115</v>
      </c>
      <c r="G76" s="349" t="s">
        <v>115</v>
      </c>
      <c r="H76" s="349" t="s">
        <v>115</v>
      </c>
      <c r="I76" s="349" t="s">
        <v>115</v>
      </c>
    </row>
    <row r="77" spans="1:18" s="14" customFormat="1" ht="73.150000000000006" hidden="1" customHeight="1">
      <c r="A77" s="147"/>
      <c r="B77" s="347"/>
      <c r="C77" s="348"/>
      <c r="D77" s="350"/>
      <c r="E77" s="350"/>
      <c r="F77" s="350"/>
      <c r="G77" s="350"/>
      <c r="H77" s="350"/>
      <c r="I77" s="350"/>
    </row>
    <row r="78" spans="1:18" s="14" customFormat="1" ht="82.5" customHeight="1">
      <c r="A78" s="15" t="s">
        <v>312</v>
      </c>
      <c r="B78" s="147"/>
      <c r="C78" s="276"/>
      <c r="D78" s="276"/>
      <c r="E78" s="276"/>
      <c r="F78" s="276"/>
      <c r="G78" s="276"/>
      <c r="H78" s="276"/>
      <c r="I78" s="276"/>
      <c r="J78" s="71"/>
      <c r="K78" s="71"/>
      <c r="L78" s="71"/>
      <c r="M78" s="71"/>
      <c r="N78" s="71"/>
      <c r="O78" s="71"/>
      <c r="P78" s="71"/>
      <c r="Q78" s="71"/>
    </row>
    <row r="79" spans="1:18" s="14" customFormat="1" ht="57" hidden="1" customHeight="1">
      <c r="A79" s="147"/>
      <c r="B79" s="149" t="s">
        <v>75</v>
      </c>
      <c r="C79" s="351" t="s">
        <v>121</v>
      </c>
      <c r="D79" s="352"/>
      <c r="E79" s="352"/>
      <c r="F79" s="352"/>
      <c r="G79" s="352"/>
      <c r="H79" s="352"/>
      <c r="I79" s="353"/>
      <c r="J79" s="71"/>
      <c r="K79" s="71"/>
      <c r="L79" s="71"/>
      <c r="M79" s="71"/>
      <c r="N79" s="71"/>
      <c r="O79" s="71"/>
      <c r="P79" s="71"/>
      <c r="Q79" s="71"/>
      <c r="R79" s="71"/>
    </row>
    <row r="80" spans="1:18" s="14" customFormat="1" ht="28.5" hidden="1" customHeight="1">
      <c r="A80" s="147"/>
      <c r="B80" s="232" t="str">
        <f>B72</f>
        <v>CREAM</v>
      </c>
      <c r="C80" s="354" t="s">
        <v>122</v>
      </c>
      <c r="D80" s="355"/>
      <c r="E80" s="355"/>
      <c r="F80" s="355"/>
      <c r="G80" s="355"/>
      <c r="H80" s="355"/>
      <c r="I80" s="356"/>
      <c r="J80" s="71"/>
      <c r="K80" s="71"/>
      <c r="L80" s="71"/>
      <c r="M80" s="71"/>
      <c r="N80" s="71"/>
      <c r="O80" s="71"/>
    </row>
    <row r="81" spans="1:17" s="14" customFormat="1" ht="121.5" hidden="1" customHeight="1">
      <c r="A81" s="147"/>
      <c r="B81" s="275" t="e">
        <f>B73</f>
        <v>#REF!</v>
      </c>
      <c r="C81" s="357" t="s">
        <v>123</v>
      </c>
      <c r="D81" s="358"/>
      <c r="E81" s="358"/>
      <c r="F81" s="358"/>
      <c r="G81" s="359"/>
      <c r="H81" s="359"/>
      <c r="I81" s="360"/>
      <c r="J81" s="71"/>
      <c r="K81" s="71"/>
      <c r="L81" s="71"/>
      <c r="M81" s="71"/>
      <c r="N81" s="71"/>
      <c r="O81" s="71"/>
    </row>
    <row r="82" spans="1:17" s="14" customFormat="1" ht="56.5" customHeight="1">
      <c r="B82" s="361" t="s">
        <v>124</v>
      </c>
      <c r="C82" s="361"/>
      <c r="D82" s="361"/>
      <c r="E82" s="361"/>
      <c r="G82" s="71"/>
      <c r="N82" s="70"/>
      <c r="O82" s="69"/>
      <c r="P82" s="69"/>
      <c r="Q82" s="70"/>
    </row>
    <row r="83" spans="1:17" s="14" customFormat="1" ht="30" customHeight="1">
      <c r="A83" s="147">
        <v>1</v>
      </c>
      <c r="B83" s="150" t="s">
        <v>125</v>
      </c>
      <c r="C83" s="147"/>
      <c r="D83" s="147"/>
      <c r="G83" s="71"/>
      <c r="M83" s="344"/>
      <c r="N83" s="344"/>
      <c r="O83" s="344"/>
      <c r="P83" s="344"/>
      <c r="Q83" s="344"/>
    </row>
    <row r="84" spans="1:17" s="14" customFormat="1" ht="30" customHeight="1">
      <c r="A84" s="147">
        <v>2</v>
      </c>
      <c r="B84" s="150" t="s">
        <v>126</v>
      </c>
      <c r="C84" s="147"/>
      <c r="D84" s="147"/>
      <c r="G84" s="71"/>
      <c r="M84" s="344"/>
      <c r="N84" s="344"/>
      <c r="O84" s="344"/>
      <c r="P84" s="344"/>
      <c r="Q84" s="344"/>
    </row>
    <row r="85" spans="1:17" s="14" customFormat="1" ht="30" customHeight="1">
      <c r="A85" s="147">
        <v>3</v>
      </c>
      <c r="B85" s="150" t="s">
        <v>127</v>
      </c>
      <c r="C85" s="147"/>
      <c r="D85" s="147"/>
      <c r="G85" s="71"/>
      <c r="M85" s="344"/>
      <c r="N85" s="344"/>
      <c r="O85" s="344"/>
      <c r="P85" s="344"/>
      <c r="Q85" s="344"/>
    </row>
    <row r="86" spans="1:17" s="263" customFormat="1" ht="32.5">
      <c r="G86" s="174"/>
    </row>
    <row r="87" spans="1:17" s="263" customFormat="1" ht="32.5">
      <c r="G87" s="174"/>
    </row>
    <row r="88" spans="1:17" s="263" customFormat="1" ht="32.5">
      <c r="G88" s="174"/>
    </row>
    <row r="89" spans="1:17" s="263" customFormat="1" ht="32.5">
      <c r="G89" s="174"/>
    </row>
    <row r="90" spans="1:17" s="263" customFormat="1" ht="32.5">
      <c r="G90" s="174"/>
    </row>
    <row r="91" spans="1:17" s="263" customFormat="1" ht="32.5">
      <c r="G91" s="174"/>
    </row>
    <row r="92" spans="1:17" s="263" customFormat="1" ht="32.5">
      <c r="G92" s="174"/>
    </row>
    <row r="93" spans="1:17" s="263" customFormat="1" ht="32.5">
      <c r="G93" s="174"/>
    </row>
    <row r="94" spans="1:17" s="263" customFormat="1" ht="32.5">
      <c r="G94" s="174"/>
    </row>
    <row r="95" spans="1:17" s="263" customFormat="1" ht="32.5">
      <c r="G95" s="174"/>
    </row>
    <row r="96" spans="1:17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</sheetData>
  <mergeCells count="69">
    <mergeCell ref="B46:E46"/>
    <mergeCell ref="P46:Q46"/>
    <mergeCell ref="A33:Q33"/>
    <mergeCell ref="N1:O1"/>
    <mergeCell ref="P1:Q1"/>
    <mergeCell ref="N2:O2"/>
    <mergeCell ref="P2:Q2"/>
    <mergeCell ref="E3:L3"/>
    <mergeCell ref="N3:O3"/>
    <mergeCell ref="P3:Q3"/>
    <mergeCell ref="G5:M8"/>
    <mergeCell ref="M11:Q11"/>
    <mergeCell ref="B13:F13"/>
    <mergeCell ref="A32:C32"/>
    <mergeCell ref="N32:Q32"/>
    <mergeCell ref="B37:C37"/>
    <mergeCell ref="N37:Q37"/>
    <mergeCell ref="B34:C34"/>
    <mergeCell ref="N34:Q34"/>
    <mergeCell ref="B35:C35"/>
    <mergeCell ref="N35:Q35"/>
    <mergeCell ref="A36:Q36"/>
    <mergeCell ref="B38:C38"/>
    <mergeCell ref="N38:Q38"/>
    <mergeCell ref="B39:C39"/>
    <mergeCell ref="N39:Q39"/>
    <mergeCell ref="A41:E41"/>
    <mergeCell ref="H41:I41"/>
    <mergeCell ref="P41:Q41"/>
    <mergeCell ref="C60:I60"/>
    <mergeCell ref="B42:E42"/>
    <mergeCell ref="H42:I42"/>
    <mergeCell ref="B43:E43"/>
    <mergeCell ref="P43:Q43"/>
    <mergeCell ref="B44:E44"/>
    <mergeCell ref="P44:Q44"/>
    <mergeCell ref="B45:E45"/>
    <mergeCell ref="P45:Q45"/>
    <mergeCell ref="B59:I59"/>
    <mergeCell ref="C50:F50"/>
    <mergeCell ref="C51:F51"/>
    <mergeCell ref="C52:F52"/>
    <mergeCell ref="C54:F54"/>
    <mergeCell ref="C55:F55"/>
    <mergeCell ref="C56:F56"/>
    <mergeCell ref="B75:C75"/>
    <mergeCell ref="C61:I61"/>
    <mergeCell ref="C62:I62"/>
    <mergeCell ref="B63:I63"/>
    <mergeCell ref="B64:C64"/>
    <mergeCell ref="B65:C65"/>
    <mergeCell ref="B66:C66"/>
    <mergeCell ref="B70:I70"/>
    <mergeCell ref="C71:I71"/>
    <mergeCell ref="C72:I72"/>
    <mergeCell ref="C73:I73"/>
    <mergeCell ref="B74:I74"/>
    <mergeCell ref="M83:Q85"/>
    <mergeCell ref="B76:C77"/>
    <mergeCell ref="D76:D77"/>
    <mergeCell ref="E76:E77"/>
    <mergeCell ref="F76:F77"/>
    <mergeCell ref="G76:G77"/>
    <mergeCell ref="H76:H77"/>
    <mergeCell ref="I76:I77"/>
    <mergeCell ref="C79:I79"/>
    <mergeCell ref="C80:I80"/>
    <mergeCell ref="C81:I81"/>
    <mergeCell ref="B82:E82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273</v>
      </c>
      <c r="C1" s="82" t="s">
        <v>274</v>
      </c>
      <c r="D1" s="497" t="s">
        <v>275</v>
      </c>
      <c r="E1" s="497"/>
      <c r="F1" s="497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276</v>
      </c>
      <c r="C2" s="87" t="s">
        <v>277</v>
      </c>
      <c r="D2" s="498" t="s">
        <v>278</v>
      </c>
      <c r="E2" s="498"/>
      <c r="F2" s="498"/>
      <c r="G2" s="498"/>
      <c r="H2" s="498"/>
      <c r="I2" s="499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279</v>
      </c>
      <c r="B3" s="89" t="s">
        <v>280</v>
      </c>
      <c r="C3" s="89" t="s">
        <v>281</v>
      </c>
      <c r="D3" s="90" t="s">
        <v>38</v>
      </c>
      <c r="E3" s="90" t="s">
        <v>39</v>
      </c>
      <c r="F3" s="90" t="s">
        <v>40</v>
      </c>
      <c r="G3" s="90" t="s">
        <v>41</v>
      </c>
      <c r="H3" s="90" t="s">
        <v>42</v>
      </c>
      <c r="I3" s="91" t="s">
        <v>282</v>
      </c>
      <c r="J3" s="92"/>
      <c r="K3" s="92"/>
    </row>
    <row r="4" spans="1:25" s="99" customFormat="1" ht="27" customHeight="1">
      <c r="A4" s="94">
        <v>1</v>
      </c>
      <c r="B4" s="95" t="s">
        <v>283</v>
      </c>
      <c r="C4" s="95" t="s">
        <v>284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285</v>
      </c>
      <c r="J4" s="98"/>
      <c r="K4" s="98"/>
    </row>
    <row r="5" spans="1:25" s="99" customFormat="1" ht="27" customHeight="1">
      <c r="A5" s="94">
        <v>2</v>
      </c>
      <c r="B5" s="95" t="s">
        <v>286</v>
      </c>
      <c r="C5" s="95" t="s">
        <v>287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285</v>
      </c>
      <c r="J5" s="98"/>
      <c r="K5" s="98"/>
    </row>
    <row r="6" spans="1:25" s="99" customFormat="1" ht="27" customHeight="1">
      <c r="A6" s="94">
        <v>3</v>
      </c>
      <c r="B6" s="80" t="s">
        <v>288</v>
      </c>
      <c r="C6" s="80" t="s">
        <v>289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285</v>
      </c>
      <c r="J6" s="98"/>
      <c r="K6" s="98"/>
    </row>
    <row r="7" spans="1:25" s="99" customFormat="1" ht="27" customHeight="1">
      <c r="A7" s="94">
        <v>4</v>
      </c>
      <c r="B7" s="80" t="s">
        <v>290</v>
      </c>
      <c r="C7" s="80" t="s">
        <v>291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285</v>
      </c>
      <c r="J7" s="98"/>
      <c r="K7" s="98"/>
    </row>
    <row r="8" spans="1:25" s="99" customFormat="1" ht="27" customHeight="1">
      <c r="A8" s="94">
        <v>5</v>
      </c>
      <c r="B8" s="80" t="s">
        <v>292</v>
      </c>
      <c r="C8" s="80" t="s">
        <v>293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294</v>
      </c>
      <c r="J8" s="98"/>
      <c r="K8" s="98"/>
    </row>
    <row r="9" spans="1:25" s="99" customFormat="1" ht="27" customHeight="1">
      <c r="A9" s="94">
        <v>6</v>
      </c>
      <c r="B9" s="80" t="s">
        <v>147</v>
      </c>
      <c r="C9" s="80" t="s">
        <v>295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285</v>
      </c>
      <c r="J9" s="98"/>
      <c r="K9" s="98"/>
    </row>
    <row r="10" spans="1:25" s="99" customFormat="1" ht="27" customHeight="1">
      <c r="A10" s="94">
        <v>7</v>
      </c>
      <c r="B10" s="80" t="s">
        <v>296</v>
      </c>
      <c r="C10" s="80" t="s">
        <v>297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285</v>
      </c>
      <c r="J10" s="98"/>
      <c r="K10" s="98"/>
    </row>
    <row r="11" spans="1:25" s="99" customFormat="1" ht="27" customHeight="1">
      <c r="A11" s="94">
        <v>8</v>
      </c>
      <c r="B11" s="80" t="s">
        <v>298</v>
      </c>
      <c r="C11" s="80" t="s">
        <v>299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300</v>
      </c>
      <c r="C12" s="80" t="s">
        <v>301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294</v>
      </c>
      <c r="J12" s="98"/>
      <c r="K12" s="98"/>
    </row>
    <row r="13" spans="1:25" s="99" customFormat="1" ht="27" customHeight="1">
      <c r="A13" s="94">
        <v>10</v>
      </c>
      <c r="B13" s="80" t="s">
        <v>302</v>
      </c>
      <c r="C13" s="80" t="s">
        <v>303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294</v>
      </c>
      <c r="J13" s="98"/>
      <c r="K13" s="98"/>
    </row>
    <row r="14" spans="1:25" s="99" customFormat="1" ht="27" customHeight="1">
      <c r="A14" s="94">
        <v>11</v>
      </c>
      <c r="B14" s="80" t="s">
        <v>304</v>
      </c>
      <c r="C14" s="80" t="s">
        <v>305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306</v>
      </c>
      <c r="C15" s="80" t="s">
        <v>307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308</v>
      </c>
      <c r="C16" s="80" t="s">
        <v>309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310</v>
      </c>
      <c r="C17" s="104" t="s">
        <v>311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A69-5411-45F9-8A0A-3A757FF1F474}">
  <sheetPr>
    <pageSetUpPr fitToPage="1"/>
  </sheetPr>
  <dimension ref="A1:X105"/>
  <sheetViews>
    <sheetView view="pageBreakPreview" topLeftCell="A49" zoomScale="34" zoomScaleNormal="55" zoomScaleSheetLayoutView="34" zoomScalePageLayoutView="40" workbookViewId="0">
      <selection activeCell="F84" sqref="F84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99" t="s">
        <v>0</v>
      </c>
      <c r="O1" s="399" t="s">
        <v>0</v>
      </c>
      <c r="P1" s="400" t="s">
        <v>1</v>
      </c>
      <c r="Q1" s="400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99" t="s">
        <v>2</v>
      </c>
      <c r="O2" s="399" t="s">
        <v>2</v>
      </c>
      <c r="P2" s="401" t="s">
        <v>3</v>
      </c>
      <c r="Q2" s="401"/>
    </row>
    <row r="3" spans="1:17" s="4" customFormat="1" ht="87" customHeight="1">
      <c r="A3" s="107"/>
      <c r="B3" s="107"/>
      <c r="C3" s="107"/>
      <c r="D3" s="107"/>
      <c r="E3" s="402"/>
      <c r="F3" s="403"/>
      <c r="G3" s="403"/>
      <c r="H3" s="403"/>
      <c r="I3" s="403"/>
      <c r="J3" s="403"/>
      <c r="K3" s="403"/>
      <c r="L3" s="404"/>
      <c r="M3" s="109"/>
      <c r="N3" s="399" t="s">
        <v>4</v>
      </c>
      <c r="O3" s="399" t="s">
        <v>4</v>
      </c>
      <c r="P3" s="405" t="s">
        <v>5</v>
      </c>
      <c r="Q3" s="400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406" t="s">
        <v>8</v>
      </c>
      <c r="H5" s="407"/>
      <c r="I5" s="407"/>
      <c r="J5" s="407"/>
      <c r="K5" s="407"/>
      <c r="L5" s="407"/>
      <c r="M5" s="408"/>
      <c r="O5" s="28"/>
      <c r="P5" s="25"/>
    </row>
    <row r="6" spans="1:17" s="219" customFormat="1" ht="53.25" customHeight="1">
      <c r="B6" s="180" t="s">
        <v>9</v>
      </c>
      <c r="C6" s="180"/>
      <c r="D6" s="231" t="s">
        <v>10</v>
      </c>
      <c r="E6" s="145"/>
      <c r="F6" s="180"/>
      <c r="G6" s="409"/>
      <c r="H6" s="410"/>
      <c r="I6" s="410"/>
      <c r="J6" s="410"/>
      <c r="K6" s="410"/>
      <c r="L6" s="410"/>
      <c r="M6" s="411"/>
      <c r="N6" s="153"/>
      <c r="O6" s="153"/>
      <c r="P6" s="153"/>
      <c r="Q6"/>
    </row>
    <row r="7" spans="1:17" s="219" customFormat="1" ht="53.25" customHeight="1">
      <c r="B7" s="180" t="s">
        <v>11</v>
      </c>
      <c r="C7" s="180"/>
      <c r="D7" s="231" t="s">
        <v>128</v>
      </c>
      <c r="E7" s="12"/>
      <c r="F7" s="180"/>
      <c r="G7" s="409"/>
      <c r="H7" s="410"/>
      <c r="I7" s="410"/>
      <c r="J7" s="410"/>
      <c r="K7" s="410"/>
      <c r="L7" s="410"/>
      <c r="M7" s="411"/>
      <c r="N7" s="153"/>
      <c r="O7" s="153"/>
      <c r="P7" s="153"/>
      <c r="Q7"/>
    </row>
    <row r="8" spans="1:17" s="219" customFormat="1" ht="100.5" customHeight="1" thickBot="1">
      <c r="B8" s="180" t="s">
        <v>13</v>
      </c>
      <c r="C8" s="180"/>
      <c r="D8" s="221" t="s">
        <v>14</v>
      </c>
      <c r="E8" s="153"/>
      <c r="F8" s="153"/>
      <c r="G8" s="412"/>
      <c r="H8" s="413"/>
      <c r="I8" s="413"/>
      <c r="J8" s="413"/>
      <c r="K8" s="413"/>
      <c r="L8" s="413"/>
      <c r="M8" s="414"/>
      <c r="N8" s="153"/>
      <c r="O8" s="153"/>
      <c r="P8" s="153"/>
      <c r="Q8" s="153"/>
    </row>
    <row r="9" spans="1:17" s="222" customFormat="1" ht="39">
      <c r="B9" s="30" t="s">
        <v>15</v>
      </c>
      <c r="C9" s="30"/>
      <c r="D9" s="180" t="s">
        <v>16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17</v>
      </c>
      <c r="C10" s="19"/>
      <c r="D10" s="20" t="s">
        <v>18</v>
      </c>
      <c r="E10" s="20"/>
      <c r="F10" s="20"/>
      <c r="G10" s="21"/>
      <c r="H10" s="20"/>
      <c r="I10" s="22"/>
      <c r="J10" s="22" t="s">
        <v>19</v>
      </c>
      <c r="K10" s="22"/>
      <c r="L10" s="22"/>
      <c r="M10" s="22" t="s">
        <v>20</v>
      </c>
      <c r="N10" s="23"/>
      <c r="O10" s="23"/>
      <c r="P10" s="23"/>
      <c r="Q10" s="23"/>
    </row>
    <row r="11" spans="1:17" s="14" customFormat="1" ht="56.5" customHeight="1">
      <c r="B11" s="22" t="s">
        <v>21</v>
      </c>
      <c r="C11" s="22"/>
      <c r="D11" s="229">
        <v>45457</v>
      </c>
      <c r="E11" s="155"/>
      <c r="F11" s="155"/>
      <c r="G11" s="24"/>
      <c r="H11" s="25"/>
      <c r="I11" s="22"/>
      <c r="J11" s="22" t="s">
        <v>22</v>
      </c>
      <c r="K11" s="22"/>
      <c r="L11" s="22"/>
      <c r="M11" s="415" t="s">
        <v>23</v>
      </c>
      <c r="N11" s="415"/>
      <c r="O11" s="415"/>
      <c r="P11" s="415"/>
      <c r="Q11" s="415"/>
    </row>
    <row r="12" spans="1:17" s="14" customFormat="1" ht="32.5">
      <c r="B12" s="22" t="s">
        <v>24</v>
      </c>
      <c r="C12" s="22"/>
      <c r="D12" s="26"/>
      <c r="E12" s="22"/>
      <c r="F12" s="22"/>
      <c r="G12" s="27"/>
      <c r="H12" s="28"/>
      <c r="I12" s="22"/>
      <c r="J12" s="203" t="s">
        <v>25</v>
      </c>
      <c r="M12" s="22" t="s">
        <v>26</v>
      </c>
      <c r="N12" s="22"/>
      <c r="O12" s="28"/>
      <c r="P12" s="28"/>
      <c r="Q12" s="230"/>
    </row>
    <row r="13" spans="1:17" s="14" customFormat="1" ht="32.5">
      <c r="B13" s="416"/>
      <c r="C13" s="416"/>
      <c r="D13" s="416"/>
      <c r="E13" s="416"/>
      <c r="F13" s="416"/>
      <c r="G13" s="27"/>
      <c r="H13" s="28"/>
      <c r="I13" s="22"/>
      <c r="J13" s="22" t="s">
        <v>27</v>
      </c>
      <c r="K13" s="22"/>
      <c r="L13" s="22"/>
      <c r="M13" s="22" t="s">
        <v>28</v>
      </c>
      <c r="N13" s="28"/>
      <c r="P13" s="23"/>
      <c r="Q13" s="28"/>
    </row>
    <row r="14" spans="1:17" s="14" customFormat="1" ht="32.5">
      <c r="B14" s="22" t="s">
        <v>29</v>
      </c>
      <c r="C14" s="22"/>
      <c r="D14" s="22" t="s">
        <v>30</v>
      </c>
      <c r="E14" s="22"/>
      <c r="F14" s="22"/>
      <c r="G14" s="29"/>
      <c r="H14" s="22"/>
      <c r="I14" s="22"/>
      <c r="J14" s="22" t="s">
        <v>31</v>
      </c>
      <c r="K14" s="22"/>
      <c r="L14" s="22"/>
      <c r="M14" s="23" t="s">
        <v>32</v>
      </c>
      <c r="N14" s="23"/>
      <c r="O14" s="23"/>
      <c r="P14" s="23"/>
      <c r="Q14" s="23"/>
    </row>
    <row r="15" spans="1:17" s="14" customFormat="1" ht="32.5">
      <c r="B15" s="30" t="s">
        <v>33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52.5" customHeight="1">
      <c r="B17" s="278"/>
      <c r="C17" s="279"/>
      <c r="D17" s="278"/>
      <c r="E17" s="280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48.75" customHeight="1">
      <c r="B18" s="255"/>
      <c r="C18" s="16" t="s">
        <v>34</v>
      </c>
      <c r="D18" s="16" t="s">
        <v>35</v>
      </c>
      <c r="E18" s="35" t="s">
        <v>36</v>
      </c>
      <c r="F18" s="35"/>
      <c r="G18" s="35" t="s">
        <v>37</v>
      </c>
      <c r="H18" s="35" t="s">
        <v>38</v>
      </c>
      <c r="I18" s="35" t="s">
        <v>39</v>
      </c>
      <c r="J18" s="35" t="s">
        <v>40</v>
      </c>
      <c r="K18" s="35" t="s">
        <v>41</v>
      </c>
      <c r="L18" s="35" t="s">
        <v>42</v>
      </c>
      <c r="M18" s="35"/>
      <c r="N18" s="35"/>
      <c r="O18" s="35"/>
      <c r="P18" s="35"/>
      <c r="Q18" s="255" t="s">
        <v>43</v>
      </c>
    </row>
    <row r="19" spans="1:24" s="5" customFormat="1" ht="37.5" hidden="1" customHeight="1">
      <c r="B19" s="256" t="s">
        <v>44</v>
      </c>
      <c r="C19" s="256"/>
      <c r="D19" s="252" t="s">
        <v>45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46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47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48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49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27.65" hidden="1" customHeight="1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44</v>
      </c>
      <c r="C25" s="256"/>
      <c r="D25" s="252" t="s">
        <v>50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46</v>
      </c>
      <c r="C26" s="256"/>
      <c r="D26" s="252" t="str">
        <f>D25</f>
        <v>PFD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47</v>
      </c>
      <c r="C27" s="141"/>
      <c r="D27" s="253" t="str">
        <f>D26</f>
        <v>PFD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51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52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417" t="s">
        <v>53</v>
      </c>
      <c r="B32" s="418"/>
      <c r="C32" s="418"/>
      <c r="D32" s="123" t="s">
        <v>54</v>
      </c>
      <c r="E32" s="124" t="s">
        <v>55</v>
      </c>
      <c r="F32" s="123" t="s">
        <v>56</v>
      </c>
      <c r="G32" s="125" t="s">
        <v>57</v>
      </c>
      <c r="H32" s="125" t="s">
        <v>58</v>
      </c>
      <c r="I32" s="125" t="s">
        <v>59</v>
      </c>
      <c r="J32" s="125" t="s">
        <v>60</v>
      </c>
      <c r="K32" s="125" t="s">
        <v>61</v>
      </c>
      <c r="L32" s="125" t="s">
        <v>62</v>
      </c>
      <c r="M32" s="125" t="s">
        <v>63</v>
      </c>
      <c r="N32" s="419" t="s">
        <v>64</v>
      </c>
      <c r="O32" s="420"/>
      <c r="P32" s="420"/>
      <c r="Q32" s="421"/>
    </row>
    <row r="33" spans="1:19" s="14" customFormat="1" ht="46" hidden="1" customHeight="1">
      <c r="A33" s="396" t="str">
        <f>D19</f>
        <v>CREAM</v>
      </c>
      <c r="B33" s="397"/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398"/>
    </row>
    <row r="34" spans="1:19" s="14" customFormat="1" ht="78.75" hidden="1" customHeight="1">
      <c r="A34" s="191">
        <v>1</v>
      </c>
      <c r="B34" s="381" t="str">
        <f>M11</f>
        <v>BRUSHED FLEECE 66% DRY COTTON 34% POLYESTER - 390GSM</v>
      </c>
      <c r="C34" s="381"/>
      <c r="D34" s="146" t="s">
        <v>65</v>
      </c>
      <c r="E34" s="235" t="str">
        <f>D19</f>
        <v>CREAM</v>
      </c>
      <c r="F34" s="160" t="s">
        <v>39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85"/>
      <c r="O34" s="386"/>
      <c r="P34" s="386"/>
      <c r="Q34" s="386"/>
    </row>
    <row r="35" spans="1:19" s="14" customFormat="1" ht="123.75" hidden="1" customHeight="1" thickBot="1">
      <c r="A35" s="191">
        <v>2</v>
      </c>
      <c r="B35" s="381" t="s">
        <v>66</v>
      </c>
      <c r="C35" s="381"/>
      <c r="D35" s="146" t="s">
        <v>67</v>
      </c>
      <c r="E35" s="235" t="str">
        <f>E34</f>
        <v>CREAM</v>
      </c>
      <c r="F35" s="160" t="s">
        <v>39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85"/>
      <c r="O35" s="386"/>
      <c r="P35" s="386"/>
      <c r="Q35" s="386"/>
    </row>
    <row r="36" spans="1:19" s="14" customFormat="1" ht="46" customHeight="1">
      <c r="A36" s="393" t="str">
        <f>D25</f>
        <v>PFD</v>
      </c>
      <c r="B36" s="394"/>
      <c r="C36" s="394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5"/>
    </row>
    <row r="37" spans="1:19" s="14" customFormat="1" ht="177.75" customHeight="1">
      <c r="A37" s="191">
        <v>1</v>
      </c>
      <c r="B37" s="381" t="str">
        <f>B34</f>
        <v>BRUSHED FLEECE 66% DRY COTTON 34% POLYESTER - 390GSM</v>
      </c>
      <c r="C37" s="381"/>
      <c r="D37" s="146" t="s">
        <v>65</v>
      </c>
      <c r="E37" s="235" t="s">
        <v>50</v>
      </c>
      <c r="F37" s="160" t="s">
        <v>39</v>
      </c>
      <c r="G37" s="167">
        <f>Q27</f>
        <v>2</v>
      </c>
      <c r="H37" s="226">
        <v>1.29</v>
      </c>
      <c r="I37" s="169">
        <f>G37*H37</f>
        <v>2.58</v>
      </c>
      <c r="J37" s="167">
        <f>I37/30*0.5+I37*2.7%</f>
        <v>0.11266000000000001</v>
      </c>
      <c r="K37" s="167">
        <v>0</v>
      </c>
      <c r="L37" s="167">
        <v>0</v>
      </c>
      <c r="M37" s="173">
        <f>ROUNDUP(SUM(I37:J37),0)</f>
        <v>3</v>
      </c>
      <c r="N37" s="385"/>
      <c r="O37" s="386"/>
      <c r="P37" s="386"/>
      <c r="Q37" s="386"/>
      <c r="S37" s="254"/>
    </row>
    <row r="38" spans="1:19" s="14" customFormat="1" ht="141" customHeight="1">
      <c r="A38" s="191">
        <v>2</v>
      </c>
      <c r="B38" s="381" t="s">
        <v>68</v>
      </c>
      <c r="C38" s="381"/>
      <c r="D38" s="146" t="s">
        <v>67</v>
      </c>
      <c r="E38" s="235" t="s">
        <v>50</v>
      </c>
      <c r="F38" s="160" t="s">
        <v>39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85"/>
      <c r="O38" s="386"/>
      <c r="P38" s="386"/>
      <c r="Q38" s="386"/>
    </row>
    <row r="39" spans="1:19" s="14" customFormat="1" ht="136" customHeight="1">
      <c r="A39" s="191">
        <v>3</v>
      </c>
      <c r="B39" s="381" t="s">
        <v>69</v>
      </c>
      <c r="C39" s="381"/>
      <c r="D39" s="146" t="s">
        <v>70</v>
      </c>
      <c r="E39" s="235" t="s">
        <v>50</v>
      </c>
      <c r="F39" s="160" t="s">
        <v>39</v>
      </c>
      <c r="G39" s="167">
        <f>G38</f>
        <v>2</v>
      </c>
      <c r="H39" s="168">
        <v>0.255</v>
      </c>
      <c r="I39" s="169">
        <f>G39*H39</f>
        <v>0.51</v>
      </c>
      <c r="J39" s="167">
        <f>I39/50*0.5+I39*7%</f>
        <v>4.0800000000000003E-2</v>
      </c>
      <c r="K39" s="167">
        <v>0</v>
      </c>
      <c r="L39" s="167">
        <v>0</v>
      </c>
      <c r="M39" s="173">
        <f t="shared" si="5"/>
        <v>1</v>
      </c>
      <c r="N39" s="385"/>
      <c r="O39" s="386"/>
      <c r="P39" s="386"/>
      <c r="Q39" s="386"/>
    </row>
    <row r="40" spans="1:19" s="64" customFormat="1" ht="33" thickBot="1">
      <c r="B40" s="17" t="s">
        <v>71</v>
      </c>
      <c r="G40" s="66"/>
      <c r="Q40" s="67"/>
    </row>
    <row r="41" spans="1:19" s="78" customFormat="1" ht="72">
      <c r="A41" s="387" t="s">
        <v>72</v>
      </c>
      <c r="B41" s="388"/>
      <c r="C41" s="388"/>
      <c r="D41" s="388"/>
      <c r="E41" s="389"/>
      <c r="F41" s="126" t="s">
        <v>73</v>
      </c>
      <c r="G41" s="126" t="s">
        <v>74</v>
      </c>
      <c r="H41" s="390" t="s">
        <v>75</v>
      </c>
      <c r="I41" s="391"/>
      <c r="J41" s="127" t="s">
        <v>56</v>
      </c>
      <c r="K41" s="126" t="s">
        <v>76</v>
      </c>
      <c r="L41" s="126" t="s">
        <v>77</v>
      </c>
      <c r="M41" s="128" t="s">
        <v>78</v>
      </c>
      <c r="N41" s="128" t="s">
        <v>79</v>
      </c>
      <c r="O41" s="128" t="s">
        <v>80</v>
      </c>
      <c r="P41" s="390" t="s">
        <v>81</v>
      </c>
      <c r="Q41" s="392"/>
    </row>
    <row r="42" spans="1:19" s="71" customFormat="1" ht="63.75" hidden="1" customHeight="1">
      <c r="A42" s="228">
        <v>1</v>
      </c>
      <c r="B42" s="374" t="s">
        <v>82</v>
      </c>
      <c r="C42" s="375"/>
      <c r="D42" s="375"/>
      <c r="E42" s="376"/>
      <c r="F42" s="225" t="s">
        <v>83</v>
      </c>
      <c r="G42" s="262" t="s">
        <v>84</v>
      </c>
      <c r="H42" s="377" t="str">
        <f>D19</f>
        <v>CREAM</v>
      </c>
      <c r="I42" s="378"/>
      <c r="J42" s="160" t="s">
        <v>85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86</v>
      </c>
      <c r="Q42" s="227" t="s">
        <v>86</v>
      </c>
    </row>
    <row r="43" spans="1:19" s="71" customFormat="1" ht="63.75" customHeight="1">
      <c r="A43" s="228">
        <v>1</v>
      </c>
      <c r="B43" s="374" t="s">
        <v>82</v>
      </c>
      <c r="C43" s="375"/>
      <c r="D43" s="375"/>
      <c r="E43" s="376"/>
      <c r="F43" s="170" t="s">
        <v>50</v>
      </c>
      <c r="G43" s="266"/>
      <c r="H43" s="170"/>
      <c r="I43" s="170" t="s">
        <v>50</v>
      </c>
      <c r="J43" s="160" t="s">
        <v>85</v>
      </c>
      <c r="K43" s="160">
        <f>Q27</f>
        <v>2</v>
      </c>
      <c r="L43" s="156">
        <f>440/4500</f>
        <v>9.7777777777777783E-2</v>
      </c>
      <c r="M43" s="157">
        <f>K43*L43</f>
        <v>0.19555555555555557</v>
      </c>
      <c r="N43" s="157"/>
      <c r="O43" s="158">
        <f t="shared" ref="O43" si="7">ROUNDUP(SUM(M43:N43),0)</f>
        <v>1</v>
      </c>
      <c r="P43" s="379"/>
      <c r="Q43" s="380"/>
    </row>
    <row r="44" spans="1:19" s="71" customFormat="1" ht="37.15" hidden="1" customHeight="1">
      <c r="A44" s="228">
        <v>2</v>
      </c>
      <c r="B44" s="381" t="s">
        <v>87</v>
      </c>
      <c r="C44" s="381"/>
      <c r="D44" s="381"/>
      <c r="E44" s="381"/>
      <c r="F44" s="170" t="s">
        <v>50</v>
      </c>
      <c r="G44" s="158"/>
      <c r="H44" s="170"/>
      <c r="I44" s="170" t="s">
        <v>50</v>
      </c>
      <c r="J44" s="160" t="s">
        <v>88</v>
      </c>
      <c r="K44" s="160">
        <f>K42</f>
        <v>0</v>
      </c>
      <c r="L44" s="156">
        <v>1</v>
      </c>
      <c r="M44" s="157">
        <f t="shared" ref="M44:M46" si="8">K44*L44</f>
        <v>0</v>
      </c>
      <c r="N44" s="157"/>
      <c r="O44" s="158">
        <f t="shared" ref="O44" si="9">SUM(M44:N44)</f>
        <v>0</v>
      </c>
      <c r="P44" s="379"/>
      <c r="Q44" s="380"/>
    </row>
    <row r="45" spans="1:19" s="71" customFormat="1" ht="63.75" customHeight="1">
      <c r="A45" s="228">
        <v>2</v>
      </c>
      <c r="B45" s="381" t="s">
        <v>87</v>
      </c>
      <c r="C45" s="381"/>
      <c r="D45" s="381"/>
      <c r="E45" s="381"/>
      <c r="F45" s="170" t="s">
        <v>50</v>
      </c>
      <c r="G45" s="158"/>
      <c r="H45" s="170"/>
      <c r="I45" s="170" t="s">
        <v>50</v>
      </c>
      <c r="J45" s="160" t="s">
        <v>88</v>
      </c>
      <c r="K45" s="160">
        <f>K43</f>
        <v>2</v>
      </c>
      <c r="L45" s="156">
        <v>1</v>
      </c>
      <c r="M45" s="157">
        <f t="shared" si="8"/>
        <v>2</v>
      </c>
      <c r="N45" s="157"/>
      <c r="O45" s="158">
        <f t="shared" ref="O45:O46" si="10">SUM(M45:N45)</f>
        <v>2</v>
      </c>
      <c r="P45" s="379"/>
      <c r="Q45" s="380"/>
    </row>
    <row r="46" spans="1:19" s="71" customFormat="1" ht="120" customHeight="1">
      <c r="A46" s="146">
        <v>3</v>
      </c>
      <c r="B46" s="381" t="s">
        <v>89</v>
      </c>
      <c r="C46" s="381"/>
      <c r="D46" s="381"/>
      <c r="E46" s="381"/>
      <c r="F46" s="170" t="s">
        <v>50</v>
      </c>
      <c r="G46" s="158"/>
      <c r="H46" s="170"/>
      <c r="I46" s="170" t="s">
        <v>50</v>
      </c>
      <c r="J46" s="160" t="s">
        <v>88</v>
      </c>
      <c r="K46" s="160">
        <v>30</v>
      </c>
      <c r="L46" s="156">
        <v>1</v>
      </c>
      <c r="M46" s="157">
        <f t="shared" si="8"/>
        <v>30</v>
      </c>
      <c r="N46" s="157"/>
      <c r="O46" s="158">
        <f t="shared" si="10"/>
        <v>30</v>
      </c>
      <c r="P46" s="379"/>
      <c r="Q46" s="380"/>
    </row>
    <row r="47" spans="1:19" s="174" customFormat="1" ht="53.15" customHeight="1">
      <c r="A47" s="159"/>
      <c r="B47" s="17" t="s">
        <v>90</v>
      </c>
      <c r="C47" s="159"/>
      <c r="D47" s="159"/>
      <c r="E47" s="159"/>
      <c r="F47" s="185"/>
      <c r="G47" s="187"/>
      <c r="H47" s="185"/>
      <c r="I47" s="185"/>
      <c r="J47" s="237"/>
      <c r="K47" s="17" t="s">
        <v>91</v>
      </c>
      <c r="L47" s="17"/>
      <c r="M47" s="238"/>
      <c r="N47" s="239"/>
      <c r="O47" s="239"/>
      <c r="P47" s="240"/>
      <c r="Q47" s="241"/>
    </row>
    <row r="48" spans="1:19" s="147" customFormat="1" ht="34.5" customHeight="1">
      <c r="A48" s="147">
        <v>1</v>
      </c>
      <c r="B48" s="148" t="s">
        <v>92</v>
      </c>
      <c r="C48" s="17"/>
      <c r="D48" s="14"/>
      <c r="E48" s="14"/>
      <c r="F48" s="14"/>
      <c r="G48" s="71"/>
      <c r="H48" s="71"/>
      <c r="I48" s="71"/>
      <c r="J48" s="71"/>
      <c r="K48" s="18"/>
      <c r="L48" s="18"/>
      <c r="M48" s="71"/>
      <c r="N48" s="71"/>
      <c r="O48" s="71"/>
      <c r="P48" s="71"/>
      <c r="Q48" s="71"/>
    </row>
    <row r="49" spans="1:18" s="147" customFormat="1" ht="34.5" customHeight="1">
      <c r="B49" s="148"/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41.15" customHeight="1">
      <c r="B50" s="335" t="s">
        <v>93</v>
      </c>
      <c r="C50" s="382" t="s">
        <v>94</v>
      </c>
      <c r="D50" s="383"/>
      <c r="E50" s="383"/>
      <c r="F50" s="38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59.5" customHeight="1">
      <c r="B51" s="336" t="s">
        <v>95</v>
      </c>
      <c r="C51" s="382" t="s">
        <v>96</v>
      </c>
      <c r="D51" s="383"/>
      <c r="E51" s="383"/>
      <c r="F51" s="384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57" customHeight="1">
      <c r="B52" s="336" t="s">
        <v>97</v>
      </c>
      <c r="C52" s="382" t="s">
        <v>98</v>
      </c>
      <c r="D52" s="383"/>
      <c r="E52" s="383"/>
      <c r="F52" s="384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34.5" customHeight="1">
      <c r="B53" s="339"/>
      <c r="C53" s="340"/>
      <c r="D53" s="340"/>
      <c r="E53" s="340"/>
      <c r="F53" s="340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34.5" customHeight="1">
      <c r="B54" s="335" t="s">
        <v>93</v>
      </c>
      <c r="C54" s="382" t="s">
        <v>99</v>
      </c>
      <c r="D54" s="383"/>
      <c r="E54" s="383"/>
      <c r="F54" s="384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46" customHeight="1">
      <c r="B55" s="336" t="s">
        <v>95</v>
      </c>
      <c r="C55" s="382" t="s">
        <v>100</v>
      </c>
      <c r="D55" s="383"/>
      <c r="E55" s="383"/>
      <c r="F55" s="384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52" customHeight="1">
      <c r="B56" s="336" t="s">
        <v>97</v>
      </c>
      <c r="C56" s="382" t="s">
        <v>101</v>
      </c>
      <c r="D56" s="383"/>
      <c r="E56" s="383"/>
      <c r="F56" s="384"/>
      <c r="G56" s="71"/>
      <c r="H56" s="71"/>
      <c r="I56" s="71"/>
      <c r="J56" s="71"/>
      <c r="K56" s="18"/>
      <c r="L56" s="18"/>
      <c r="M56" s="71"/>
      <c r="N56" s="71"/>
      <c r="O56" s="71"/>
      <c r="P56" s="71"/>
    </row>
    <row r="57" spans="1:18" s="147" customFormat="1" ht="34.5" customHeight="1">
      <c r="B57" s="148"/>
      <c r="C57" s="17"/>
      <c r="D57" s="14"/>
      <c r="E57" s="14"/>
      <c r="F57" s="14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7" customFormat="1" ht="34.5" customHeight="1">
      <c r="B58" s="148"/>
      <c r="C58" s="17"/>
      <c r="D58" s="14"/>
      <c r="E58" s="14"/>
      <c r="F58" s="14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7" customFormat="1" ht="32.5">
      <c r="A59" s="15">
        <v>2</v>
      </c>
      <c r="B59" s="148" t="s">
        <v>102</v>
      </c>
      <c r="C59" s="244" t="s">
        <v>103</v>
      </c>
      <c r="D59" s="244"/>
      <c r="E59" s="244"/>
      <c r="F59" s="244"/>
      <c r="G59" s="71"/>
      <c r="H59" s="71"/>
      <c r="I59" s="71"/>
      <c r="J59" s="71"/>
      <c r="K59" s="18"/>
      <c r="L59" s="18"/>
      <c r="M59" s="71"/>
      <c r="N59" s="71"/>
      <c r="O59" s="71"/>
      <c r="P59" s="71"/>
      <c r="Q59" s="71"/>
    </row>
    <row r="60" spans="1:18" s="147" customFormat="1" ht="32.5" hidden="1">
      <c r="A60" s="15"/>
      <c r="B60" s="148" t="s">
        <v>104</v>
      </c>
      <c r="C60" s="236"/>
      <c r="D60" s="236"/>
      <c r="E60" s="236"/>
      <c r="F60" s="236"/>
      <c r="G60" s="71"/>
      <c r="H60" s="71"/>
      <c r="I60" s="71"/>
      <c r="J60" s="71"/>
      <c r="K60" s="18"/>
      <c r="L60" s="18"/>
      <c r="M60" s="71"/>
      <c r="N60" s="71"/>
      <c r="O60" s="71"/>
      <c r="P60" s="71"/>
      <c r="Q60" s="71"/>
    </row>
    <row r="61" spans="1:18" s="14" customFormat="1" ht="50.25" hidden="1" customHeight="1">
      <c r="A61" s="147"/>
      <c r="B61" s="367" t="s">
        <v>105</v>
      </c>
      <c r="C61" s="368"/>
      <c r="D61" s="368"/>
      <c r="E61" s="368"/>
      <c r="F61" s="368"/>
      <c r="G61" s="368"/>
      <c r="H61" s="368"/>
      <c r="I61" s="373"/>
      <c r="J61" s="71"/>
      <c r="K61" s="18"/>
      <c r="L61" s="18"/>
      <c r="M61" s="71"/>
      <c r="N61" s="71"/>
      <c r="O61" s="71"/>
      <c r="P61" s="71"/>
      <c r="Q61" s="71"/>
      <c r="R61" s="71"/>
    </row>
    <row r="62" spans="1:18" s="14" customFormat="1" ht="50.25" hidden="1" customHeight="1">
      <c r="A62" s="147"/>
      <c r="B62" s="149" t="s">
        <v>75</v>
      </c>
      <c r="C62" s="351" t="s">
        <v>106</v>
      </c>
      <c r="D62" s="352"/>
      <c r="E62" s="352"/>
      <c r="F62" s="352"/>
      <c r="G62" s="352"/>
      <c r="H62" s="352"/>
      <c r="I62" s="353"/>
      <c r="J62" s="71"/>
      <c r="K62" s="71"/>
      <c r="L62" s="71"/>
      <c r="M62" s="71"/>
      <c r="N62" s="71"/>
      <c r="O62" s="71"/>
      <c r="P62" s="71"/>
      <c r="Q62" s="71"/>
      <c r="R62" s="71"/>
    </row>
    <row r="63" spans="1:18" s="14" customFormat="1" ht="35" hidden="1">
      <c r="A63" s="147"/>
      <c r="B63" s="232" t="str">
        <f>D19</f>
        <v>CREAM</v>
      </c>
      <c r="C63" s="364" t="s">
        <v>107</v>
      </c>
      <c r="D63" s="365"/>
      <c r="E63" s="365"/>
      <c r="F63" s="365"/>
      <c r="G63" s="365"/>
      <c r="H63" s="365"/>
      <c r="I63" s="366"/>
      <c r="J63" s="71"/>
      <c r="K63" s="71"/>
      <c r="L63" s="71"/>
      <c r="M63" s="71"/>
      <c r="N63" s="71"/>
      <c r="O63" s="71"/>
    </row>
    <row r="64" spans="1:18" s="14" customFormat="1" ht="193.5" hidden="1" customHeight="1">
      <c r="A64" s="147"/>
      <c r="B64" s="232" t="e">
        <f>#REF!</f>
        <v>#REF!</v>
      </c>
      <c r="C64" s="364" t="s">
        <v>108</v>
      </c>
      <c r="D64" s="365"/>
      <c r="E64" s="365"/>
      <c r="F64" s="365"/>
      <c r="G64" s="365"/>
      <c r="H64" s="365"/>
      <c r="I64" s="366"/>
      <c r="J64" s="71"/>
      <c r="K64" s="71"/>
      <c r="L64" s="71"/>
      <c r="M64" s="71"/>
      <c r="N64" s="71"/>
      <c r="O64" s="71"/>
    </row>
    <row r="65" spans="1:18" s="14" customFormat="1" ht="64.5" hidden="1" customHeight="1">
      <c r="A65" s="147"/>
      <c r="B65" s="367" t="s">
        <v>109</v>
      </c>
      <c r="C65" s="368"/>
      <c r="D65" s="369"/>
      <c r="E65" s="369"/>
      <c r="F65" s="369"/>
      <c r="G65" s="369"/>
      <c r="H65" s="369"/>
      <c r="I65" s="370"/>
      <c r="J65" s="71"/>
      <c r="K65" s="71"/>
      <c r="L65" s="71"/>
    </row>
    <row r="66" spans="1:18" s="14" customFormat="1" ht="34.5" hidden="1" customHeight="1">
      <c r="A66" s="147"/>
      <c r="B66" s="362"/>
      <c r="C66" s="363"/>
      <c r="D66" s="233" t="s">
        <v>37</v>
      </c>
      <c r="E66" s="233" t="s">
        <v>38</v>
      </c>
      <c r="F66" s="233" t="s">
        <v>39</v>
      </c>
      <c r="G66" s="233" t="s">
        <v>40</v>
      </c>
      <c r="H66" s="233" t="s">
        <v>41</v>
      </c>
      <c r="I66" s="233" t="s">
        <v>42</v>
      </c>
    </row>
    <row r="67" spans="1:18" s="70" customFormat="1" ht="84" hidden="1" customHeight="1">
      <c r="B67" s="345" t="s">
        <v>110</v>
      </c>
      <c r="C67" s="346"/>
      <c r="D67" s="243" t="s">
        <v>111</v>
      </c>
      <c r="E67" s="243" t="s">
        <v>111</v>
      </c>
      <c r="F67" s="243" t="s">
        <v>112</v>
      </c>
      <c r="G67" s="243" t="s">
        <v>112</v>
      </c>
      <c r="H67" s="243" t="s">
        <v>113</v>
      </c>
      <c r="I67" s="243" t="s">
        <v>113</v>
      </c>
    </row>
    <row r="68" spans="1:18" s="70" customFormat="1" ht="103.5" hidden="1" customHeight="1">
      <c r="B68" s="371" t="s">
        <v>114</v>
      </c>
      <c r="C68" s="372"/>
      <c r="D68" s="245" t="s">
        <v>115</v>
      </c>
      <c r="E68" s="245" t="s">
        <v>115</v>
      </c>
      <c r="F68" s="245" t="s">
        <v>116</v>
      </c>
      <c r="G68" s="245" t="s">
        <v>116</v>
      </c>
      <c r="H68" s="245" t="s">
        <v>117</v>
      </c>
      <c r="I68" s="245" t="s">
        <v>117</v>
      </c>
    </row>
    <row r="69" spans="1:18" s="174" customFormat="1" ht="24" hidden="1" customHeight="1">
      <c r="A69" s="159"/>
      <c r="B69" s="159"/>
      <c r="C69" s="159"/>
      <c r="D69" s="159"/>
      <c r="E69" s="159"/>
      <c r="F69" s="185"/>
      <c r="G69" s="187"/>
      <c r="H69" s="185"/>
      <c r="I69" s="185"/>
      <c r="J69" s="237"/>
      <c r="K69" s="182"/>
      <c r="L69" s="182"/>
      <c r="M69" s="238"/>
      <c r="N69" s="239"/>
      <c r="O69" s="239"/>
      <c r="P69" s="240"/>
      <c r="Q69" s="241"/>
    </row>
    <row r="70" spans="1:18" s="174" customFormat="1" ht="40.5" hidden="1" customHeight="1">
      <c r="A70" s="159"/>
      <c r="B70" s="17" t="s">
        <v>90</v>
      </c>
      <c r="C70" s="159"/>
      <c r="D70" s="159"/>
      <c r="E70" s="159"/>
      <c r="F70" s="185"/>
      <c r="G70" s="187"/>
      <c r="H70" s="185"/>
      <c r="I70" s="185"/>
      <c r="J70" s="237"/>
      <c r="K70" s="17" t="s">
        <v>91</v>
      </c>
      <c r="L70" s="17"/>
      <c r="M70" s="238"/>
      <c r="N70" s="239"/>
      <c r="O70" s="239"/>
      <c r="P70" s="240"/>
      <c r="Q70" s="241"/>
    </row>
    <row r="71" spans="1:18" s="147" customFormat="1" ht="40.15" hidden="1" customHeight="1">
      <c r="A71" s="15"/>
      <c r="B71" s="148" t="s">
        <v>118</v>
      </c>
      <c r="C71" s="236"/>
      <c r="D71" s="236"/>
      <c r="E71" s="236"/>
      <c r="F71" s="236"/>
      <c r="G71" s="71"/>
      <c r="H71" s="71"/>
      <c r="I71" s="71"/>
      <c r="J71" s="71"/>
      <c r="K71" s="18"/>
      <c r="L71" s="18"/>
      <c r="M71" s="71"/>
      <c r="N71" s="71"/>
      <c r="O71" s="71"/>
      <c r="P71" s="71"/>
      <c r="Q71" s="71"/>
    </row>
    <row r="72" spans="1:18" s="14" customFormat="1" ht="54.75" hidden="1" customHeight="1">
      <c r="A72" s="147"/>
      <c r="B72" s="367" t="s">
        <v>105</v>
      </c>
      <c r="C72" s="368"/>
      <c r="D72" s="368"/>
      <c r="E72" s="368"/>
      <c r="F72" s="368"/>
      <c r="G72" s="368"/>
      <c r="H72" s="368"/>
      <c r="I72" s="373"/>
      <c r="J72" s="71"/>
      <c r="K72" s="18"/>
      <c r="L72" s="18"/>
      <c r="M72" s="71"/>
      <c r="N72" s="71"/>
      <c r="O72" s="71"/>
      <c r="P72" s="71"/>
      <c r="Q72" s="71"/>
      <c r="R72" s="71"/>
    </row>
    <row r="73" spans="1:18" s="14" customFormat="1" ht="54.75" hidden="1" customHeight="1">
      <c r="A73" s="147"/>
      <c r="B73" s="149" t="s">
        <v>75</v>
      </c>
      <c r="C73" s="351" t="s">
        <v>106</v>
      </c>
      <c r="D73" s="352"/>
      <c r="E73" s="352"/>
      <c r="F73" s="352"/>
      <c r="G73" s="352"/>
      <c r="H73" s="352"/>
      <c r="I73" s="353"/>
      <c r="J73" s="71"/>
      <c r="K73" s="71"/>
      <c r="L73" s="71"/>
      <c r="M73" s="71"/>
      <c r="N73" s="71"/>
      <c r="O73" s="71"/>
      <c r="P73" s="71"/>
      <c r="Q73" s="71"/>
      <c r="R73" s="71"/>
    </row>
    <row r="74" spans="1:18" s="14" customFormat="1" ht="49.15" hidden="1" customHeight="1">
      <c r="A74" s="147"/>
      <c r="B74" s="232" t="str">
        <f>B63</f>
        <v>CREAM</v>
      </c>
      <c r="C74" s="364" t="s">
        <v>107</v>
      </c>
      <c r="D74" s="365"/>
      <c r="E74" s="365"/>
      <c r="F74" s="365"/>
      <c r="G74" s="365"/>
      <c r="H74" s="365"/>
      <c r="I74" s="366"/>
      <c r="J74" s="71"/>
      <c r="K74" s="71"/>
      <c r="L74" s="71"/>
      <c r="M74" s="71"/>
      <c r="N74" s="71"/>
      <c r="O74" s="71"/>
    </row>
    <row r="75" spans="1:18" s="14" customFormat="1" ht="237.75" hidden="1" customHeight="1">
      <c r="A75" s="147"/>
      <c r="B75" s="232" t="e">
        <f>B64</f>
        <v>#REF!</v>
      </c>
      <c r="C75" s="364" t="s">
        <v>119</v>
      </c>
      <c r="D75" s="365"/>
      <c r="E75" s="365"/>
      <c r="F75" s="365"/>
      <c r="G75" s="365"/>
      <c r="H75" s="365"/>
      <c r="I75" s="366"/>
      <c r="J75" s="71"/>
      <c r="K75" s="71"/>
      <c r="L75" s="71"/>
      <c r="M75" s="71"/>
      <c r="N75" s="71"/>
      <c r="O75" s="71"/>
    </row>
    <row r="76" spans="1:18" s="14" customFormat="1" ht="49.5" hidden="1" customHeight="1">
      <c r="A76" s="147"/>
      <c r="B76" s="367" t="s">
        <v>109</v>
      </c>
      <c r="C76" s="368"/>
      <c r="D76" s="369"/>
      <c r="E76" s="369"/>
      <c r="F76" s="369"/>
      <c r="G76" s="369"/>
      <c r="H76" s="369"/>
      <c r="I76" s="370"/>
      <c r="J76" s="71"/>
      <c r="K76" s="71"/>
      <c r="L76" s="71"/>
    </row>
    <row r="77" spans="1:18" s="14" customFormat="1" ht="57" hidden="1" customHeight="1">
      <c r="A77" s="147"/>
      <c r="B77" s="362"/>
      <c r="C77" s="363"/>
      <c r="D77" s="233" t="s">
        <v>37</v>
      </c>
      <c r="E77" s="233" t="s">
        <v>38</v>
      </c>
      <c r="F77" s="233" t="s">
        <v>39</v>
      </c>
      <c r="G77" s="233" t="s">
        <v>40</v>
      </c>
      <c r="H77" s="233" t="s">
        <v>41</v>
      </c>
      <c r="I77" s="233" t="s">
        <v>42</v>
      </c>
    </row>
    <row r="78" spans="1:18" s="14" customFormat="1" ht="27.65" hidden="1" customHeight="1">
      <c r="A78" s="147"/>
      <c r="B78" s="345" t="s">
        <v>120</v>
      </c>
      <c r="C78" s="346"/>
      <c r="D78" s="349" t="s">
        <v>115</v>
      </c>
      <c r="E78" s="349" t="s">
        <v>115</v>
      </c>
      <c r="F78" s="349" t="s">
        <v>115</v>
      </c>
      <c r="G78" s="349" t="s">
        <v>115</v>
      </c>
      <c r="H78" s="349" t="s">
        <v>115</v>
      </c>
      <c r="I78" s="349" t="s">
        <v>115</v>
      </c>
    </row>
    <row r="79" spans="1:18" s="14" customFormat="1" ht="73.150000000000006" hidden="1" customHeight="1">
      <c r="A79" s="147"/>
      <c r="B79" s="347"/>
      <c r="C79" s="348"/>
      <c r="D79" s="350"/>
      <c r="E79" s="350"/>
      <c r="F79" s="350"/>
      <c r="G79" s="350"/>
      <c r="H79" s="350"/>
      <c r="I79" s="350"/>
    </row>
    <row r="80" spans="1:18" s="14" customFormat="1" ht="82.5" customHeight="1">
      <c r="A80" s="15" t="s">
        <v>313</v>
      </c>
      <c r="B80" s="147"/>
      <c r="C80" s="276"/>
      <c r="D80" s="276"/>
      <c r="E80" s="276"/>
      <c r="F80" s="276"/>
      <c r="G80" s="276"/>
      <c r="H80" s="276"/>
      <c r="I80" s="276"/>
      <c r="J80" s="71"/>
      <c r="K80" s="71"/>
      <c r="L80" s="71"/>
      <c r="M80" s="71"/>
      <c r="N80" s="71"/>
      <c r="O80" s="71"/>
      <c r="P80" s="71"/>
      <c r="Q80" s="71"/>
    </row>
    <row r="81" spans="1:18" s="14" customFormat="1" ht="57" hidden="1" customHeight="1">
      <c r="A81" s="147"/>
      <c r="B81" s="149" t="s">
        <v>75</v>
      </c>
      <c r="C81" s="351" t="s">
        <v>121</v>
      </c>
      <c r="D81" s="352"/>
      <c r="E81" s="352"/>
      <c r="F81" s="352"/>
      <c r="G81" s="352"/>
      <c r="H81" s="352"/>
      <c r="I81" s="353"/>
      <c r="J81" s="71"/>
      <c r="K81" s="71"/>
      <c r="L81" s="71"/>
      <c r="M81" s="71"/>
      <c r="N81" s="71"/>
      <c r="O81" s="71"/>
      <c r="P81" s="71"/>
      <c r="Q81" s="71"/>
      <c r="R81" s="71"/>
    </row>
    <row r="82" spans="1:18" s="14" customFormat="1" ht="28.5" hidden="1" customHeight="1">
      <c r="A82" s="147"/>
      <c r="B82" s="232" t="str">
        <f>B74</f>
        <v>CREAM</v>
      </c>
      <c r="C82" s="354" t="s">
        <v>122</v>
      </c>
      <c r="D82" s="355"/>
      <c r="E82" s="355"/>
      <c r="F82" s="355"/>
      <c r="G82" s="355"/>
      <c r="H82" s="355"/>
      <c r="I82" s="356"/>
      <c r="J82" s="71"/>
      <c r="K82" s="71"/>
      <c r="L82" s="71"/>
      <c r="M82" s="71"/>
      <c r="N82" s="71"/>
      <c r="O82" s="71"/>
    </row>
    <row r="83" spans="1:18" s="14" customFormat="1" ht="121.5" hidden="1" customHeight="1">
      <c r="A83" s="147"/>
      <c r="B83" s="275" t="e">
        <f>B75</f>
        <v>#REF!</v>
      </c>
      <c r="C83" s="357" t="s">
        <v>123</v>
      </c>
      <c r="D83" s="358"/>
      <c r="E83" s="358"/>
      <c r="F83" s="358"/>
      <c r="G83" s="359"/>
      <c r="H83" s="359"/>
      <c r="I83" s="360"/>
      <c r="J83" s="71"/>
      <c r="K83" s="71"/>
      <c r="L83" s="71"/>
      <c r="M83" s="71"/>
      <c r="N83" s="71"/>
      <c r="O83" s="71"/>
    </row>
    <row r="84" spans="1:18" s="14" customFormat="1" ht="56.5" customHeight="1">
      <c r="B84" s="361" t="s">
        <v>124</v>
      </c>
      <c r="C84" s="361"/>
      <c r="D84" s="361"/>
      <c r="E84" s="361"/>
      <c r="G84" s="71"/>
      <c r="N84" s="70"/>
      <c r="O84" s="69"/>
      <c r="P84" s="69"/>
      <c r="Q84" s="70"/>
    </row>
    <row r="85" spans="1:18" s="14" customFormat="1" ht="30" customHeight="1">
      <c r="A85" s="147">
        <v>1</v>
      </c>
      <c r="B85" s="150" t="s">
        <v>125</v>
      </c>
      <c r="C85" s="147"/>
      <c r="D85" s="147"/>
      <c r="G85" s="71"/>
      <c r="M85" s="344"/>
      <c r="N85" s="344"/>
      <c r="O85" s="344"/>
      <c r="P85" s="344"/>
      <c r="Q85" s="344"/>
    </row>
    <row r="86" spans="1:18" s="14" customFormat="1" ht="30" customHeight="1">
      <c r="A86" s="147">
        <v>2</v>
      </c>
      <c r="B86" s="150" t="s">
        <v>126</v>
      </c>
      <c r="C86" s="147"/>
      <c r="D86" s="147"/>
      <c r="G86" s="71"/>
      <c r="M86" s="344"/>
      <c r="N86" s="344"/>
      <c r="O86" s="344"/>
      <c r="P86" s="344"/>
      <c r="Q86" s="344"/>
    </row>
    <row r="87" spans="1:18" s="14" customFormat="1" ht="30" customHeight="1">
      <c r="A87" s="147">
        <v>3</v>
      </c>
      <c r="B87" s="150" t="s">
        <v>127</v>
      </c>
      <c r="C87" s="147"/>
      <c r="D87" s="147"/>
      <c r="G87" s="71"/>
      <c r="M87" s="344"/>
      <c r="N87" s="344"/>
      <c r="O87" s="344"/>
      <c r="P87" s="344"/>
      <c r="Q87" s="344"/>
    </row>
    <row r="88" spans="1:18" s="263" customFormat="1" ht="32.5">
      <c r="G88" s="174"/>
    </row>
    <row r="89" spans="1:18" s="263" customFormat="1" ht="32.5">
      <c r="G89" s="174"/>
    </row>
    <row r="90" spans="1:18" s="263" customFormat="1" ht="32.5">
      <c r="G90" s="174"/>
    </row>
    <row r="91" spans="1:18" s="263" customFormat="1" ht="32.5">
      <c r="G91" s="174"/>
    </row>
    <row r="92" spans="1:18" s="263" customFormat="1" ht="32.5">
      <c r="G92" s="174"/>
    </row>
    <row r="93" spans="1:18" s="263" customFormat="1" ht="32.5">
      <c r="G93" s="174"/>
    </row>
    <row r="94" spans="1:18" s="263" customFormat="1" ht="32.5">
      <c r="G94" s="174"/>
    </row>
    <row r="95" spans="1:18" s="263" customFormat="1" ht="32.5">
      <c r="G95" s="174"/>
    </row>
    <row r="96" spans="1:18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  <row r="104" spans="7:7" s="263" customFormat="1" ht="32.5">
      <c r="G104" s="174"/>
    </row>
    <row r="105" spans="7:7" s="263" customFormat="1" ht="32.5">
      <c r="G105" s="174"/>
    </row>
  </sheetData>
  <mergeCells count="69">
    <mergeCell ref="B34:C34"/>
    <mergeCell ref="N34:Q34"/>
    <mergeCell ref="B35:C35"/>
    <mergeCell ref="N35:Q35"/>
    <mergeCell ref="G5:M8"/>
    <mergeCell ref="M11:Q11"/>
    <mergeCell ref="B13:F13"/>
    <mergeCell ref="A32:C32"/>
    <mergeCell ref="N32:Q32"/>
    <mergeCell ref="N1:O1"/>
    <mergeCell ref="P1:Q1"/>
    <mergeCell ref="N2:O2"/>
    <mergeCell ref="P2:Q2"/>
    <mergeCell ref="E3:L3"/>
    <mergeCell ref="N3:O3"/>
    <mergeCell ref="P3:Q3"/>
    <mergeCell ref="B39:C39"/>
    <mergeCell ref="N39:Q39"/>
    <mergeCell ref="A41:E41"/>
    <mergeCell ref="H41:I41"/>
    <mergeCell ref="P41:Q41"/>
    <mergeCell ref="A36:Q36"/>
    <mergeCell ref="A33:Q33"/>
    <mergeCell ref="B45:E45"/>
    <mergeCell ref="P45:Q45"/>
    <mergeCell ref="B46:E46"/>
    <mergeCell ref="P46:Q46"/>
    <mergeCell ref="P43:Q43"/>
    <mergeCell ref="B44:E44"/>
    <mergeCell ref="P44:Q44"/>
    <mergeCell ref="B42:E42"/>
    <mergeCell ref="H42:I42"/>
    <mergeCell ref="B43:E43"/>
    <mergeCell ref="B37:C37"/>
    <mergeCell ref="N37:Q37"/>
    <mergeCell ref="B38:C38"/>
    <mergeCell ref="N38:Q38"/>
    <mergeCell ref="B61:I61"/>
    <mergeCell ref="C62:I62"/>
    <mergeCell ref="C50:F50"/>
    <mergeCell ref="C51:F51"/>
    <mergeCell ref="C52:F52"/>
    <mergeCell ref="C56:F56"/>
    <mergeCell ref="C54:F54"/>
    <mergeCell ref="C55:F55"/>
    <mergeCell ref="B77:C77"/>
    <mergeCell ref="C63:I63"/>
    <mergeCell ref="C64:I64"/>
    <mergeCell ref="B65:I65"/>
    <mergeCell ref="B66:C66"/>
    <mergeCell ref="B67:C67"/>
    <mergeCell ref="B68:C68"/>
    <mergeCell ref="B72:I72"/>
    <mergeCell ref="C73:I73"/>
    <mergeCell ref="C74:I74"/>
    <mergeCell ref="C75:I75"/>
    <mergeCell ref="B76:I76"/>
    <mergeCell ref="M85:Q87"/>
    <mergeCell ref="B78:C79"/>
    <mergeCell ref="D78:D79"/>
    <mergeCell ref="E78:E79"/>
    <mergeCell ref="F78:F79"/>
    <mergeCell ref="G78:G79"/>
    <mergeCell ref="H78:H79"/>
    <mergeCell ref="I78:I79"/>
    <mergeCell ref="C81:I81"/>
    <mergeCell ref="C82:I82"/>
    <mergeCell ref="C83:I83"/>
    <mergeCell ref="B84:E84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EB32D-6573-47EB-8EC4-9787CE54DA99}">
  <sheetPr>
    <pageSetUpPr fitToPage="1"/>
  </sheetPr>
  <dimension ref="A1:X106"/>
  <sheetViews>
    <sheetView view="pageBreakPreview" topLeftCell="A48" zoomScale="40" zoomScaleNormal="55" zoomScaleSheetLayoutView="40" zoomScalePageLayoutView="40" workbookViewId="0">
      <selection activeCell="K86" sqref="K86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99" t="s">
        <v>0</v>
      </c>
      <c r="O1" s="399" t="s">
        <v>0</v>
      </c>
      <c r="P1" s="400" t="s">
        <v>1</v>
      </c>
      <c r="Q1" s="400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99" t="s">
        <v>2</v>
      </c>
      <c r="O2" s="399" t="s">
        <v>2</v>
      </c>
      <c r="P2" s="401" t="s">
        <v>3</v>
      </c>
      <c r="Q2" s="401"/>
    </row>
    <row r="3" spans="1:17" s="4" customFormat="1" ht="87" customHeight="1">
      <c r="A3" s="107"/>
      <c r="B3" s="107"/>
      <c r="C3" s="107"/>
      <c r="D3" s="107"/>
      <c r="E3" s="402"/>
      <c r="F3" s="403"/>
      <c r="G3" s="403"/>
      <c r="H3" s="403"/>
      <c r="I3" s="403"/>
      <c r="J3" s="403"/>
      <c r="K3" s="403"/>
      <c r="L3" s="404"/>
      <c r="M3" s="109"/>
      <c r="N3" s="399" t="s">
        <v>4</v>
      </c>
      <c r="O3" s="399" t="s">
        <v>4</v>
      </c>
      <c r="P3" s="405" t="s">
        <v>5</v>
      </c>
      <c r="Q3" s="400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406" t="s">
        <v>8</v>
      </c>
      <c r="H5" s="407"/>
      <c r="I5" s="407"/>
      <c r="J5" s="407"/>
      <c r="K5" s="407"/>
      <c r="L5" s="407"/>
      <c r="M5" s="408"/>
      <c r="O5" s="28"/>
      <c r="P5" s="25"/>
    </row>
    <row r="6" spans="1:17" s="219" customFormat="1" ht="53.25" customHeight="1">
      <c r="B6" s="180" t="s">
        <v>9</v>
      </c>
      <c r="C6" s="180"/>
      <c r="D6" s="231" t="s">
        <v>10</v>
      </c>
      <c r="E6" s="145"/>
      <c r="F6" s="180"/>
      <c r="G6" s="409"/>
      <c r="H6" s="410"/>
      <c r="I6" s="410"/>
      <c r="J6" s="410"/>
      <c r="K6" s="410"/>
      <c r="L6" s="410"/>
      <c r="M6" s="411"/>
      <c r="N6" s="153"/>
      <c r="O6" s="153"/>
      <c r="P6" s="153"/>
      <c r="Q6"/>
    </row>
    <row r="7" spans="1:17" s="219" customFormat="1" ht="53.25" customHeight="1">
      <c r="B7" s="180" t="s">
        <v>11</v>
      </c>
      <c r="C7" s="180"/>
      <c r="D7" s="231" t="s">
        <v>129</v>
      </c>
      <c r="E7" s="12"/>
      <c r="F7" s="180"/>
      <c r="G7" s="409"/>
      <c r="H7" s="410"/>
      <c r="I7" s="410"/>
      <c r="J7" s="410"/>
      <c r="K7" s="410"/>
      <c r="L7" s="410"/>
      <c r="M7" s="411"/>
      <c r="N7" s="153"/>
      <c r="O7" s="153"/>
      <c r="P7" s="153"/>
      <c r="Q7"/>
    </row>
    <row r="8" spans="1:17" s="219" customFormat="1" ht="105.65" customHeight="1" thickBot="1">
      <c r="B8" s="180" t="s">
        <v>13</v>
      </c>
      <c r="C8" s="180"/>
      <c r="D8" s="221" t="s">
        <v>14</v>
      </c>
      <c r="E8" s="153"/>
      <c r="F8" s="153"/>
      <c r="G8" s="412"/>
      <c r="H8" s="413"/>
      <c r="I8" s="413"/>
      <c r="J8" s="413"/>
      <c r="K8" s="413"/>
      <c r="L8" s="413"/>
      <c r="M8" s="414"/>
      <c r="N8" s="153"/>
      <c r="O8" s="153"/>
      <c r="P8" s="153"/>
      <c r="Q8" s="153"/>
    </row>
    <row r="9" spans="1:17" s="222" customFormat="1" ht="39">
      <c r="B9" s="30" t="s">
        <v>15</v>
      </c>
      <c r="C9" s="30"/>
      <c r="D9" s="180" t="s">
        <v>16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17</v>
      </c>
      <c r="C10" s="19"/>
      <c r="D10" s="20" t="s">
        <v>18</v>
      </c>
      <c r="E10" s="20"/>
      <c r="F10" s="20"/>
      <c r="G10" s="21"/>
      <c r="H10" s="20"/>
      <c r="I10" s="22"/>
      <c r="J10" s="22" t="s">
        <v>19</v>
      </c>
      <c r="K10" s="22"/>
      <c r="L10" s="22"/>
      <c r="M10" s="22" t="s">
        <v>20</v>
      </c>
      <c r="N10" s="23"/>
      <c r="O10" s="23"/>
      <c r="P10" s="23"/>
      <c r="Q10" s="23"/>
    </row>
    <row r="11" spans="1:17" s="14" customFormat="1" ht="56.5" customHeight="1">
      <c r="B11" s="22" t="s">
        <v>21</v>
      </c>
      <c r="C11" s="22"/>
      <c r="D11" s="229">
        <v>45457</v>
      </c>
      <c r="E11" s="155"/>
      <c r="F11" s="155"/>
      <c r="G11" s="24"/>
      <c r="H11" s="25"/>
      <c r="I11" s="22"/>
      <c r="J11" s="22" t="s">
        <v>22</v>
      </c>
      <c r="K11" s="22"/>
      <c r="L11" s="22"/>
      <c r="M11" s="415" t="s">
        <v>23</v>
      </c>
      <c r="N11" s="415"/>
      <c r="O11" s="415"/>
      <c r="P11" s="415"/>
      <c r="Q11" s="415"/>
    </row>
    <row r="12" spans="1:17" s="14" customFormat="1" ht="32.5">
      <c r="B12" s="22" t="s">
        <v>24</v>
      </c>
      <c r="C12" s="22"/>
      <c r="D12" s="26"/>
      <c r="E12" s="22"/>
      <c r="F12" s="22"/>
      <c r="G12" s="27"/>
      <c r="H12" s="28"/>
      <c r="I12" s="22"/>
      <c r="J12" s="203" t="s">
        <v>25</v>
      </c>
      <c r="M12" s="22" t="s">
        <v>26</v>
      </c>
      <c r="N12" s="22"/>
      <c r="O12" s="28"/>
      <c r="P12" s="28"/>
      <c r="Q12" s="230"/>
    </row>
    <row r="13" spans="1:17" s="14" customFormat="1" ht="32.5">
      <c r="B13" s="416"/>
      <c r="C13" s="416"/>
      <c r="D13" s="416"/>
      <c r="E13" s="416"/>
      <c r="F13" s="416"/>
      <c r="G13" s="27"/>
      <c r="H13" s="28"/>
      <c r="I13" s="22"/>
      <c r="J13" s="22" t="s">
        <v>27</v>
      </c>
      <c r="K13" s="22"/>
      <c r="L13" s="22"/>
      <c r="M13" s="22" t="s">
        <v>28</v>
      </c>
      <c r="N13" s="28"/>
      <c r="P13" s="23"/>
      <c r="Q13" s="28"/>
    </row>
    <row r="14" spans="1:17" s="14" customFormat="1" ht="32.5">
      <c r="B14" s="22" t="s">
        <v>29</v>
      </c>
      <c r="C14" s="22"/>
      <c r="D14" s="22" t="s">
        <v>30</v>
      </c>
      <c r="E14" s="22"/>
      <c r="F14" s="22"/>
      <c r="G14" s="29"/>
      <c r="H14" s="22"/>
      <c r="I14" s="22"/>
      <c r="J14" s="22" t="s">
        <v>31</v>
      </c>
      <c r="K14" s="22"/>
      <c r="L14" s="22"/>
      <c r="M14" s="23" t="s">
        <v>32</v>
      </c>
      <c r="N14" s="23"/>
      <c r="O14" s="23"/>
      <c r="P14" s="23"/>
      <c r="Q14" s="23"/>
    </row>
    <row r="15" spans="1:17" s="14" customFormat="1" ht="32.5">
      <c r="B15" s="30" t="s">
        <v>33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52.5" customHeight="1">
      <c r="B17" s="278"/>
      <c r="C17" s="279"/>
      <c r="D17" s="278"/>
      <c r="E17" s="280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48.75" customHeight="1">
      <c r="B18" s="255"/>
      <c r="C18" s="16" t="s">
        <v>34</v>
      </c>
      <c r="D18" s="16" t="s">
        <v>35</v>
      </c>
      <c r="E18" s="35" t="s">
        <v>36</v>
      </c>
      <c r="F18" s="35"/>
      <c r="G18" s="35" t="s">
        <v>37</v>
      </c>
      <c r="H18" s="35" t="s">
        <v>38</v>
      </c>
      <c r="I18" s="35" t="s">
        <v>39</v>
      </c>
      <c r="J18" s="35" t="s">
        <v>40</v>
      </c>
      <c r="K18" s="35" t="s">
        <v>41</v>
      </c>
      <c r="L18" s="35" t="s">
        <v>42</v>
      </c>
      <c r="M18" s="35"/>
      <c r="N18" s="35"/>
      <c r="O18" s="35"/>
      <c r="P18" s="35"/>
      <c r="Q18" s="255" t="s">
        <v>43</v>
      </c>
    </row>
    <row r="19" spans="1:24" s="5" customFormat="1" ht="37.5" hidden="1" customHeight="1">
      <c r="B19" s="256" t="s">
        <v>44</v>
      </c>
      <c r="C19" s="256"/>
      <c r="D19" s="252" t="s">
        <v>45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46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47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48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49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27.65" hidden="1" customHeight="1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44</v>
      </c>
      <c r="C25" s="256"/>
      <c r="D25" s="252" t="s">
        <v>50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46</v>
      </c>
      <c r="C26" s="256"/>
      <c r="D26" s="252" t="str">
        <f>D25</f>
        <v>PFD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47</v>
      </c>
      <c r="C27" s="141"/>
      <c r="D27" s="253" t="str">
        <f>D26</f>
        <v>PFD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51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52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417" t="s">
        <v>53</v>
      </c>
      <c r="B32" s="418"/>
      <c r="C32" s="418"/>
      <c r="D32" s="123" t="s">
        <v>54</v>
      </c>
      <c r="E32" s="124" t="s">
        <v>55</v>
      </c>
      <c r="F32" s="123" t="s">
        <v>56</v>
      </c>
      <c r="G32" s="125" t="s">
        <v>57</v>
      </c>
      <c r="H32" s="125" t="s">
        <v>58</v>
      </c>
      <c r="I32" s="125" t="s">
        <v>59</v>
      </c>
      <c r="J32" s="125" t="s">
        <v>60</v>
      </c>
      <c r="K32" s="125" t="s">
        <v>61</v>
      </c>
      <c r="L32" s="125" t="s">
        <v>62</v>
      </c>
      <c r="M32" s="125" t="s">
        <v>63</v>
      </c>
      <c r="N32" s="419" t="s">
        <v>64</v>
      </c>
      <c r="O32" s="420"/>
      <c r="P32" s="420"/>
      <c r="Q32" s="421"/>
    </row>
    <row r="33" spans="1:19" s="14" customFormat="1" ht="46" hidden="1" customHeight="1">
      <c r="A33" s="396" t="str">
        <f>D19</f>
        <v>CREAM</v>
      </c>
      <c r="B33" s="397"/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398"/>
    </row>
    <row r="34" spans="1:19" s="14" customFormat="1" ht="78.75" hidden="1" customHeight="1">
      <c r="A34" s="191">
        <v>1</v>
      </c>
      <c r="B34" s="381" t="str">
        <f>M11</f>
        <v>BRUSHED FLEECE 66% DRY COTTON 34% POLYESTER - 390GSM</v>
      </c>
      <c r="C34" s="381"/>
      <c r="D34" s="146" t="s">
        <v>65</v>
      </c>
      <c r="E34" s="235" t="str">
        <f>D19</f>
        <v>CREAM</v>
      </c>
      <c r="F34" s="160" t="s">
        <v>39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85"/>
      <c r="O34" s="386"/>
      <c r="P34" s="386"/>
      <c r="Q34" s="386"/>
    </row>
    <row r="35" spans="1:19" s="14" customFormat="1" ht="123.75" hidden="1" customHeight="1" thickBot="1">
      <c r="A35" s="191">
        <v>2</v>
      </c>
      <c r="B35" s="381" t="s">
        <v>66</v>
      </c>
      <c r="C35" s="381"/>
      <c r="D35" s="146" t="s">
        <v>67</v>
      </c>
      <c r="E35" s="235" t="str">
        <f>E34</f>
        <v>CREAM</v>
      </c>
      <c r="F35" s="160" t="s">
        <v>39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85"/>
      <c r="O35" s="386"/>
      <c r="P35" s="386"/>
      <c r="Q35" s="386"/>
    </row>
    <row r="36" spans="1:19" s="14" customFormat="1" ht="46" customHeight="1">
      <c r="A36" s="393" t="str">
        <f>D25</f>
        <v>PFD</v>
      </c>
      <c r="B36" s="394"/>
      <c r="C36" s="394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5"/>
    </row>
    <row r="37" spans="1:19" s="14" customFormat="1" ht="177.75" customHeight="1">
      <c r="A37" s="191">
        <v>1</v>
      </c>
      <c r="B37" s="381" t="str">
        <f>B34</f>
        <v>BRUSHED FLEECE 66% DRY COTTON 34% POLYESTER - 390GSM</v>
      </c>
      <c r="C37" s="381"/>
      <c r="D37" s="146" t="s">
        <v>65</v>
      </c>
      <c r="E37" s="235" t="s">
        <v>50</v>
      </c>
      <c r="F37" s="160" t="s">
        <v>39</v>
      </c>
      <c r="G37" s="167">
        <f>Q27</f>
        <v>2</v>
      </c>
      <c r="H37" s="226">
        <v>1.29</v>
      </c>
      <c r="I37" s="169">
        <f>G37*H37</f>
        <v>2.58</v>
      </c>
      <c r="J37" s="167">
        <f>I37/30*0.5+I37*2.7%</f>
        <v>0.11266000000000001</v>
      </c>
      <c r="K37" s="167">
        <v>0</v>
      </c>
      <c r="L37" s="167">
        <v>0</v>
      </c>
      <c r="M37" s="173">
        <f>ROUNDUP(SUM(I37:J37),0)</f>
        <v>3</v>
      </c>
      <c r="N37" s="385"/>
      <c r="O37" s="386"/>
      <c r="P37" s="386"/>
      <c r="Q37" s="386"/>
      <c r="S37" s="254"/>
    </row>
    <row r="38" spans="1:19" s="14" customFormat="1" ht="141" customHeight="1">
      <c r="A38" s="191">
        <v>2</v>
      </c>
      <c r="B38" s="381" t="s">
        <v>68</v>
      </c>
      <c r="C38" s="381"/>
      <c r="D38" s="146" t="s">
        <v>67</v>
      </c>
      <c r="E38" s="235" t="s">
        <v>50</v>
      </c>
      <c r="F38" s="160" t="s">
        <v>39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85"/>
      <c r="O38" s="386"/>
      <c r="P38" s="386"/>
      <c r="Q38" s="386"/>
    </row>
    <row r="39" spans="1:19" s="14" customFormat="1" ht="136" customHeight="1">
      <c r="A39" s="191">
        <v>3</v>
      </c>
      <c r="B39" s="381" t="s">
        <v>69</v>
      </c>
      <c r="C39" s="381"/>
      <c r="D39" s="146" t="s">
        <v>70</v>
      </c>
      <c r="E39" s="235" t="s">
        <v>50</v>
      </c>
      <c r="F39" s="160" t="s">
        <v>39</v>
      </c>
      <c r="G39" s="167">
        <f>G38</f>
        <v>2</v>
      </c>
      <c r="H39" s="168">
        <v>0.255</v>
      </c>
      <c r="I39" s="169">
        <f>G39*H39</f>
        <v>0.51</v>
      </c>
      <c r="J39" s="167">
        <f>I39/50*0.5+I39*7%</f>
        <v>4.0800000000000003E-2</v>
      </c>
      <c r="K39" s="167">
        <v>0</v>
      </c>
      <c r="L39" s="167">
        <v>0</v>
      </c>
      <c r="M39" s="173">
        <f t="shared" si="5"/>
        <v>1</v>
      </c>
      <c r="N39" s="385"/>
      <c r="O39" s="386"/>
      <c r="P39" s="386"/>
      <c r="Q39" s="386"/>
    </row>
    <row r="40" spans="1:19" s="64" customFormat="1" ht="33" thickBot="1">
      <c r="B40" s="17" t="s">
        <v>71</v>
      </c>
      <c r="G40" s="66"/>
      <c r="Q40" s="67"/>
    </row>
    <row r="41" spans="1:19" s="78" customFormat="1" ht="72">
      <c r="A41" s="387" t="s">
        <v>72</v>
      </c>
      <c r="B41" s="388"/>
      <c r="C41" s="388"/>
      <c r="D41" s="388"/>
      <c r="E41" s="389"/>
      <c r="F41" s="126" t="s">
        <v>73</v>
      </c>
      <c r="G41" s="126" t="s">
        <v>74</v>
      </c>
      <c r="H41" s="390" t="s">
        <v>75</v>
      </c>
      <c r="I41" s="391"/>
      <c r="J41" s="127" t="s">
        <v>56</v>
      </c>
      <c r="K41" s="126" t="s">
        <v>76</v>
      </c>
      <c r="L41" s="126" t="s">
        <v>77</v>
      </c>
      <c r="M41" s="128" t="s">
        <v>78</v>
      </c>
      <c r="N41" s="128" t="s">
        <v>79</v>
      </c>
      <c r="O41" s="128" t="s">
        <v>80</v>
      </c>
      <c r="P41" s="390" t="s">
        <v>81</v>
      </c>
      <c r="Q41" s="392"/>
    </row>
    <row r="42" spans="1:19" s="71" customFormat="1" ht="63.75" hidden="1" customHeight="1">
      <c r="A42" s="228">
        <v>1</v>
      </c>
      <c r="B42" s="374" t="s">
        <v>82</v>
      </c>
      <c r="C42" s="375"/>
      <c r="D42" s="375"/>
      <c r="E42" s="376"/>
      <c r="F42" s="225" t="s">
        <v>83</v>
      </c>
      <c r="G42" s="262" t="s">
        <v>84</v>
      </c>
      <c r="H42" s="377" t="str">
        <f>D19</f>
        <v>CREAM</v>
      </c>
      <c r="I42" s="378"/>
      <c r="J42" s="160" t="s">
        <v>85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86</v>
      </c>
      <c r="Q42" s="227" t="s">
        <v>86</v>
      </c>
    </row>
    <row r="43" spans="1:19" s="71" customFormat="1" ht="63.75" customHeight="1">
      <c r="A43" s="228">
        <v>1</v>
      </c>
      <c r="B43" s="374" t="s">
        <v>82</v>
      </c>
      <c r="C43" s="375"/>
      <c r="D43" s="375"/>
      <c r="E43" s="376"/>
      <c r="F43" s="170" t="s">
        <v>50</v>
      </c>
      <c r="G43" s="266"/>
      <c r="H43" s="170"/>
      <c r="I43" s="170" t="s">
        <v>50</v>
      </c>
      <c r="J43" s="160" t="s">
        <v>85</v>
      </c>
      <c r="K43" s="160">
        <f>Q27</f>
        <v>2</v>
      </c>
      <c r="L43" s="156">
        <f>440/4500</f>
        <v>9.7777777777777783E-2</v>
      </c>
      <c r="M43" s="157">
        <f>K43*L43</f>
        <v>0.19555555555555557</v>
      </c>
      <c r="N43" s="157"/>
      <c r="O43" s="158">
        <f t="shared" ref="O43" si="7">ROUNDUP(SUM(M43:N43),0)</f>
        <v>1</v>
      </c>
      <c r="P43" s="379"/>
      <c r="Q43" s="380"/>
    </row>
    <row r="44" spans="1:19" s="71" customFormat="1" ht="37.15" hidden="1" customHeight="1">
      <c r="A44" s="228">
        <v>2</v>
      </c>
      <c r="B44" s="381" t="s">
        <v>87</v>
      </c>
      <c r="C44" s="381"/>
      <c r="D44" s="381"/>
      <c r="E44" s="381"/>
      <c r="F44" s="170" t="s">
        <v>50</v>
      </c>
      <c r="G44" s="158"/>
      <c r="H44" s="170"/>
      <c r="I44" s="170" t="s">
        <v>50</v>
      </c>
      <c r="J44" s="160" t="s">
        <v>88</v>
      </c>
      <c r="K44" s="160">
        <f>K42</f>
        <v>0</v>
      </c>
      <c r="L44" s="156">
        <v>1</v>
      </c>
      <c r="M44" s="157">
        <f t="shared" ref="M44:M46" si="8">K44*L44</f>
        <v>0</v>
      </c>
      <c r="N44" s="157"/>
      <c r="O44" s="158">
        <f t="shared" ref="O44" si="9">SUM(M44:N44)</f>
        <v>0</v>
      </c>
      <c r="P44" s="379"/>
      <c r="Q44" s="380"/>
    </row>
    <row r="45" spans="1:19" s="71" customFormat="1" ht="63.75" customHeight="1">
      <c r="A45" s="228">
        <v>2</v>
      </c>
      <c r="B45" s="381" t="s">
        <v>87</v>
      </c>
      <c r="C45" s="381"/>
      <c r="D45" s="381"/>
      <c r="E45" s="381"/>
      <c r="F45" s="170" t="s">
        <v>50</v>
      </c>
      <c r="G45" s="158"/>
      <c r="H45" s="170"/>
      <c r="I45" s="170" t="s">
        <v>50</v>
      </c>
      <c r="J45" s="160" t="s">
        <v>88</v>
      </c>
      <c r="K45" s="160">
        <f>K43</f>
        <v>2</v>
      </c>
      <c r="L45" s="156">
        <v>1</v>
      </c>
      <c r="M45" s="157">
        <f t="shared" si="8"/>
        <v>2</v>
      </c>
      <c r="N45" s="157"/>
      <c r="O45" s="158">
        <f t="shared" ref="O45:O46" si="10">SUM(M45:N45)</f>
        <v>2</v>
      </c>
      <c r="P45" s="379"/>
      <c r="Q45" s="380"/>
    </row>
    <row r="46" spans="1:19" s="71" customFormat="1" ht="120" customHeight="1">
      <c r="A46" s="146">
        <v>3</v>
      </c>
      <c r="B46" s="381" t="s">
        <v>89</v>
      </c>
      <c r="C46" s="381"/>
      <c r="D46" s="381"/>
      <c r="E46" s="381"/>
      <c r="F46" s="170" t="s">
        <v>50</v>
      </c>
      <c r="G46" s="158"/>
      <c r="H46" s="170"/>
      <c r="I46" s="170" t="s">
        <v>50</v>
      </c>
      <c r="J46" s="160" t="s">
        <v>88</v>
      </c>
      <c r="K46" s="160">
        <v>30</v>
      </c>
      <c r="L46" s="156">
        <v>1</v>
      </c>
      <c r="M46" s="157">
        <f t="shared" si="8"/>
        <v>30</v>
      </c>
      <c r="N46" s="157"/>
      <c r="O46" s="158">
        <f t="shared" si="10"/>
        <v>30</v>
      </c>
      <c r="P46" s="379"/>
      <c r="Q46" s="380"/>
    </row>
    <row r="47" spans="1:19" s="174" customFormat="1" ht="53.15" customHeight="1">
      <c r="A47" s="159"/>
      <c r="B47" s="17" t="s">
        <v>90</v>
      </c>
      <c r="C47" s="159"/>
      <c r="D47" s="159"/>
      <c r="E47" s="159"/>
      <c r="F47" s="185"/>
      <c r="G47" s="187"/>
      <c r="H47" s="185"/>
      <c r="I47" s="185"/>
      <c r="J47" s="237"/>
      <c r="K47" s="17" t="s">
        <v>91</v>
      </c>
      <c r="L47" s="17"/>
      <c r="M47" s="238"/>
      <c r="N47" s="239"/>
      <c r="O47" s="239"/>
      <c r="P47" s="240"/>
      <c r="Q47" s="241"/>
    </row>
    <row r="48" spans="1:19" s="147" customFormat="1" ht="34.5" customHeight="1">
      <c r="A48" s="147">
        <v>1</v>
      </c>
      <c r="B48" s="148" t="s">
        <v>92</v>
      </c>
      <c r="C48" s="17"/>
      <c r="D48" s="14"/>
      <c r="E48" s="14"/>
      <c r="F48" s="14"/>
      <c r="G48" s="71"/>
      <c r="H48" s="71"/>
      <c r="I48" s="71"/>
      <c r="J48" s="71"/>
      <c r="K48" s="18"/>
      <c r="L48" s="18"/>
      <c r="M48" s="71"/>
      <c r="N48" s="71"/>
      <c r="O48" s="71"/>
      <c r="P48" s="71"/>
      <c r="Q48" s="71"/>
    </row>
    <row r="49" spans="1:18" s="147" customFormat="1" ht="34.5" customHeight="1">
      <c r="B49" s="148"/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34.5" customHeight="1">
      <c r="B50" s="335" t="s">
        <v>93</v>
      </c>
      <c r="C50" s="382" t="s">
        <v>94</v>
      </c>
      <c r="D50" s="383"/>
      <c r="E50" s="383"/>
      <c r="F50" s="38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46" customHeight="1">
      <c r="B51" s="336" t="s">
        <v>95</v>
      </c>
      <c r="C51" s="382" t="s">
        <v>130</v>
      </c>
      <c r="D51" s="383"/>
      <c r="E51" s="383"/>
      <c r="F51" s="384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42" customHeight="1">
      <c r="B52" s="336" t="s">
        <v>97</v>
      </c>
      <c r="C52" s="382" t="s">
        <v>98</v>
      </c>
      <c r="D52" s="383"/>
      <c r="E52" s="383"/>
      <c r="F52" s="384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34.5" customHeight="1">
      <c r="B53" s="339"/>
      <c r="C53" s="340"/>
      <c r="D53" s="340"/>
      <c r="E53" s="340"/>
      <c r="F53" s="340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34.5" customHeight="1">
      <c r="B54" s="335" t="s">
        <v>93</v>
      </c>
      <c r="C54" s="382" t="s">
        <v>99</v>
      </c>
      <c r="D54" s="383"/>
      <c r="E54" s="383"/>
      <c r="F54" s="384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49.5" customHeight="1">
      <c r="B55" s="336" t="s">
        <v>95</v>
      </c>
      <c r="C55" s="382" t="s">
        <v>131</v>
      </c>
      <c r="D55" s="383"/>
      <c r="E55" s="383"/>
      <c r="F55" s="384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52" customHeight="1">
      <c r="B56" s="336" t="s">
        <v>97</v>
      </c>
      <c r="C56" s="382" t="s">
        <v>101</v>
      </c>
      <c r="D56" s="383"/>
      <c r="E56" s="383"/>
      <c r="F56" s="384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34.5" customHeight="1">
      <c r="B57" s="339"/>
      <c r="C57" s="340"/>
      <c r="D57" s="340"/>
      <c r="E57" s="340"/>
      <c r="F57" s="340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7" customFormat="1" ht="34.5" customHeight="1">
      <c r="B58" s="339"/>
      <c r="C58" s="340"/>
      <c r="D58" s="340"/>
      <c r="E58" s="340"/>
      <c r="F58" s="340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7" customFormat="1" ht="34.5" customHeight="1">
      <c r="B59" s="339"/>
      <c r="C59" s="340"/>
      <c r="D59" s="340"/>
      <c r="E59" s="340"/>
      <c r="F59" s="340"/>
      <c r="G59" s="71"/>
      <c r="H59" s="71"/>
      <c r="I59" s="71"/>
      <c r="J59" s="71"/>
      <c r="K59" s="18"/>
      <c r="L59" s="18"/>
      <c r="M59" s="71"/>
      <c r="N59" s="71"/>
      <c r="O59" s="71"/>
      <c r="P59" s="71"/>
      <c r="Q59" s="71"/>
    </row>
    <row r="60" spans="1:18" s="147" customFormat="1" ht="34.5" customHeight="1">
      <c r="B60" s="148"/>
      <c r="C60" s="17"/>
      <c r="D60" s="14"/>
      <c r="E60" s="14"/>
      <c r="F60" s="14"/>
      <c r="G60" s="71"/>
      <c r="H60" s="71"/>
      <c r="I60" s="71"/>
      <c r="J60" s="71"/>
      <c r="K60" s="18"/>
      <c r="L60" s="18"/>
      <c r="M60" s="71"/>
      <c r="N60" s="71"/>
      <c r="O60" s="71"/>
      <c r="P60" s="71"/>
      <c r="Q60" s="71"/>
    </row>
    <row r="61" spans="1:18" s="147" customFormat="1" ht="32.5">
      <c r="A61" s="15">
        <v>2</v>
      </c>
      <c r="B61" s="148" t="s">
        <v>102</v>
      </c>
      <c r="C61" s="244" t="s">
        <v>103</v>
      </c>
      <c r="D61" s="244"/>
      <c r="E61" s="244"/>
      <c r="F61" s="244"/>
      <c r="G61" s="71"/>
      <c r="H61" s="71"/>
      <c r="I61" s="71"/>
      <c r="J61" s="71"/>
      <c r="K61" s="18"/>
      <c r="L61" s="18"/>
      <c r="M61" s="71"/>
      <c r="N61" s="71"/>
      <c r="O61" s="71"/>
      <c r="P61" s="71"/>
      <c r="Q61" s="71"/>
    </row>
    <row r="62" spans="1:18" s="147" customFormat="1" ht="32.5" hidden="1">
      <c r="A62" s="15"/>
      <c r="B62" s="148" t="s">
        <v>104</v>
      </c>
      <c r="C62" s="236"/>
      <c r="D62" s="236"/>
      <c r="E62" s="236"/>
      <c r="F62" s="236"/>
      <c r="G62" s="71"/>
      <c r="H62" s="71"/>
      <c r="I62" s="71"/>
      <c r="J62" s="71"/>
      <c r="K62" s="18"/>
      <c r="L62" s="18"/>
      <c r="M62" s="71"/>
      <c r="N62" s="71"/>
      <c r="O62" s="71"/>
      <c r="P62" s="71"/>
      <c r="Q62" s="71"/>
    </row>
    <row r="63" spans="1:18" s="14" customFormat="1" ht="50.25" hidden="1" customHeight="1">
      <c r="A63" s="147"/>
      <c r="B63" s="367" t="s">
        <v>105</v>
      </c>
      <c r="C63" s="368"/>
      <c r="D63" s="368"/>
      <c r="E63" s="368"/>
      <c r="F63" s="368"/>
      <c r="G63" s="368"/>
      <c r="H63" s="368"/>
      <c r="I63" s="373"/>
      <c r="J63" s="71"/>
      <c r="K63" s="18"/>
      <c r="L63" s="18"/>
      <c r="M63" s="71"/>
      <c r="N63" s="71"/>
      <c r="O63" s="71"/>
      <c r="P63" s="71"/>
      <c r="Q63" s="71"/>
      <c r="R63" s="71"/>
    </row>
    <row r="64" spans="1:18" s="14" customFormat="1" ht="50.25" hidden="1" customHeight="1">
      <c r="A64" s="147"/>
      <c r="B64" s="149" t="s">
        <v>75</v>
      </c>
      <c r="C64" s="351" t="s">
        <v>106</v>
      </c>
      <c r="D64" s="352"/>
      <c r="E64" s="352"/>
      <c r="F64" s="352"/>
      <c r="G64" s="352"/>
      <c r="H64" s="352"/>
      <c r="I64" s="353"/>
      <c r="J64" s="71"/>
      <c r="K64" s="71"/>
      <c r="L64" s="71"/>
      <c r="M64" s="71"/>
      <c r="N64" s="71"/>
      <c r="O64" s="71"/>
      <c r="P64" s="71"/>
      <c r="Q64" s="71"/>
      <c r="R64" s="71"/>
    </row>
    <row r="65" spans="1:18" s="14" customFormat="1" ht="35" hidden="1">
      <c r="A65" s="147"/>
      <c r="B65" s="232" t="str">
        <f>D19</f>
        <v>CREAM</v>
      </c>
      <c r="C65" s="364" t="s">
        <v>107</v>
      </c>
      <c r="D65" s="365"/>
      <c r="E65" s="365"/>
      <c r="F65" s="365"/>
      <c r="G65" s="365"/>
      <c r="H65" s="365"/>
      <c r="I65" s="366"/>
      <c r="J65" s="71"/>
      <c r="K65" s="71"/>
      <c r="L65" s="71"/>
      <c r="M65" s="71"/>
      <c r="N65" s="71"/>
      <c r="O65" s="71"/>
    </row>
    <row r="66" spans="1:18" s="14" customFormat="1" ht="193.5" hidden="1" customHeight="1">
      <c r="A66" s="147"/>
      <c r="B66" s="232" t="e">
        <f>#REF!</f>
        <v>#REF!</v>
      </c>
      <c r="C66" s="364" t="s">
        <v>108</v>
      </c>
      <c r="D66" s="365"/>
      <c r="E66" s="365"/>
      <c r="F66" s="365"/>
      <c r="G66" s="365"/>
      <c r="H66" s="365"/>
      <c r="I66" s="366"/>
      <c r="J66" s="71"/>
      <c r="K66" s="71"/>
      <c r="L66" s="71"/>
      <c r="M66" s="71"/>
      <c r="N66" s="71"/>
      <c r="O66" s="71"/>
    </row>
    <row r="67" spans="1:18" s="14" customFormat="1" ht="64.5" hidden="1" customHeight="1">
      <c r="A67" s="147"/>
      <c r="B67" s="367" t="s">
        <v>109</v>
      </c>
      <c r="C67" s="368"/>
      <c r="D67" s="369"/>
      <c r="E67" s="369"/>
      <c r="F67" s="369"/>
      <c r="G67" s="369"/>
      <c r="H67" s="369"/>
      <c r="I67" s="370"/>
      <c r="J67" s="71"/>
      <c r="K67" s="71"/>
      <c r="L67" s="71"/>
    </row>
    <row r="68" spans="1:18" s="14" customFormat="1" ht="34.5" hidden="1" customHeight="1">
      <c r="A68" s="147"/>
      <c r="B68" s="362"/>
      <c r="C68" s="363"/>
      <c r="D68" s="233" t="s">
        <v>37</v>
      </c>
      <c r="E68" s="233" t="s">
        <v>38</v>
      </c>
      <c r="F68" s="233" t="s">
        <v>39</v>
      </c>
      <c r="G68" s="233" t="s">
        <v>40</v>
      </c>
      <c r="H68" s="233" t="s">
        <v>41</v>
      </c>
      <c r="I68" s="233" t="s">
        <v>42</v>
      </c>
    </row>
    <row r="69" spans="1:18" s="70" customFormat="1" ht="84" hidden="1" customHeight="1">
      <c r="B69" s="345" t="s">
        <v>110</v>
      </c>
      <c r="C69" s="346"/>
      <c r="D69" s="243" t="s">
        <v>111</v>
      </c>
      <c r="E69" s="243" t="s">
        <v>111</v>
      </c>
      <c r="F69" s="243" t="s">
        <v>112</v>
      </c>
      <c r="G69" s="243" t="s">
        <v>112</v>
      </c>
      <c r="H69" s="243" t="s">
        <v>113</v>
      </c>
      <c r="I69" s="243" t="s">
        <v>113</v>
      </c>
    </row>
    <row r="70" spans="1:18" s="70" customFormat="1" ht="103.5" hidden="1" customHeight="1">
      <c r="B70" s="371" t="s">
        <v>114</v>
      </c>
      <c r="C70" s="372"/>
      <c r="D70" s="245" t="s">
        <v>115</v>
      </c>
      <c r="E70" s="245" t="s">
        <v>115</v>
      </c>
      <c r="F70" s="245" t="s">
        <v>116</v>
      </c>
      <c r="G70" s="245" t="s">
        <v>116</v>
      </c>
      <c r="H70" s="245" t="s">
        <v>117</v>
      </c>
      <c r="I70" s="245" t="s">
        <v>117</v>
      </c>
    </row>
    <row r="71" spans="1:18" s="174" customFormat="1" ht="24" hidden="1" customHeight="1">
      <c r="A71" s="159"/>
      <c r="B71" s="159"/>
      <c r="C71" s="159"/>
      <c r="D71" s="159"/>
      <c r="E71" s="159"/>
      <c r="F71" s="185"/>
      <c r="G71" s="187"/>
      <c r="H71" s="185"/>
      <c r="I71" s="185"/>
      <c r="J71" s="237"/>
      <c r="K71" s="182"/>
      <c r="L71" s="182"/>
      <c r="M71" s="238"/>
      <c r="N71" s="239"/>
      <c r="O71" s="239"/>
      <c r="P71" s="240"/>
      <c r="Q71" s="241"/>
    </row>
    <row r="72" spans="1:18" s="174" customFormat="1" ht="40.5" hidden="1" customHeight="1">
      <c r="A72" s="159"/>
      <c r="B72" s="17" t="s">
        <v>90</v>
      </c>
      <c r="C72" s="159"/>
      <c r="D72" s="159"/>
      <c r="E72" s="159"/>
      <c r="F72" s="185"/>
      <c r="G72" s="187"/>
      <c r="H72" s="185"/>
      <c r="I72" s="185"/>
      <c r="J72" s="237"/>
      <c r="K72" s="17" t="s">
        <v>91</v>
      </c>
      <c r="L72" s="17"/>
      <c r="M72" s="238"/>
      <c r="N72" s="239"/>
      <c r="O72" s="239"/>
      <c r="P72" s="240"/>
      <c r="Q72" s="241"/>
    </row>
    <row r="73" spans="1:18" s="147" customFormat="1" ht="40.15" hidden="1" customHeight="1">
      <c r="A73" s="15"/>
      <c r="B73" s="148" t="s">
        <v>118</v>
      </c>
      <c r="C73" s="236"/>
      <c r="D73" s="236"/>
      <c r="E73" s="236"/>
      <c r="F73" s="236"/>
      <c r="G73" s="71"/>
      <c r="H73" s="71"/>
      <c r="I73" s="71"/>
      <c r="J73" s="71"/>
      <c r="K73" s="18"/>
      <c r="L73" s="18"/>
      <c r="M73" s="71"/>
      <c r="N73" s="71"/>
      <c r="O73" s="71"/>
      <c r="P73" s="71"/>
      <c r="Q73" s="71"/>
    </row>
    <row r="74" spans="1:18" s="14" customFormat="1" ht="54.75" hidden="1" customHeight="1">
      <c r="A74" s="147"/>
      <c r="B74" s="367" t="s">
        <v>105</v>
      </c>
      <c r="C74" s="368"/>
      <c r="D74" s="368"/>
      <c r="E74" s="368"/>
      <c r="F74" s="368"/>
      <c r="G74" s="368"/>
      <c r="H74" s="368"/>
      <c r="I74" s="373"/>
      <c r="J74" s="71"/>
      <c r="K74" s="18"/>
      <c r="L74" s="18"/>
      <c r="M74" s="71"/>
      <c r="N74" s="71"/>
      <c r="O74" s="71"/>
      <c r="P74" s="71"/>
      <c r="Q74" s="71"/>
      <c r="R74" s="71"/>
    </row>
    <row r="75" spans="1:18" s="14" customFormat="1" ht="54.75" hidden="1" customHeight="1">
      <c r="A75" s="147"/>
      <c r="B75" s="149" t="s">
        <v>75</v>
      </c>
      <c r="C75" s="351" t="s">
        <v>106</v>
      </c>
      <c r="D75" s="352"/>
      <c r="E75" s="352"/>
      <c r="F75" s="352"/>
      <c r="G75" s="352"/>
      <c r="H75" s="352"/>
      <c r="I75" s="353"/>
      <c r="J75" s="71"/>
      <c r="K75" s="71"/>
      <c r="L75" s="71"/>
      <c r="M75" s="71"/>
      <c r="N75" s="71"/>
      <c r="O75" s="71"/>
      <c r="P75" s="71"/>
      <c r="Q75" s="71"/>
      <c r="R75" s="71"/>
    </row>
    <row r="76" spans="1:18" s="14" customFormat="1" ht="49.15" hidden="1" customHeight="1">
      <c r="A76" s="147"/>
      <c r="B76" s="232" t="str">
        <f>B65</f>
        <v>CREAM</v>
      </c>
      <c r="C76" s="364" t="s">
        <v>107</v>
      </c>
      <c r="D76" s="365"/>
      <c r="E76" s="365"/>
      <c r="F76" s="365"/>
      <c r="G76" s="365"/>
      <c r="H76" s="365"/>
      <c r="I76" s="366"/>
      <c r="J76" s="71"/>
      <c r="K76" s="71"/>
      <c r="L76" s="71"/>
      <c r="M76" s="71"/>
      <c r="N76" s="71"/>
      <c r="O76" s="71"/>
    </row>
    <row r="77" spans="1:18" s="14" customFormat="1" ht="237.75" hidden="1" customHeight="1">
      <c r="A77" s="147"/>
      <c r="B77" s="232" t="e">
        <f>B66</f>
        <v>#REF!</v>
      </c>
      <c r="C77" s="364" t="s">
        <v>119</v>
      </c>
      <c r="D77" s="365"/>
      <c r="E77" s="365"/>
      <c r="F77" s="365"/>
      <c r="G77" s="365"/>
      <c r="H77" s="365"/>
      <c r="I77" s="366"/>
      <c r="J77" s="71"/>
      <c r="K77" s="71"/>
      <c r="L77" s="71"/>
      <c r="M77" s="71"/>
      <c r="N77" s="71"/>
      <c r="O77" s="71"/>
    </row>
    <row r="78" spans="1:18" s="14" customFormat="1" ht="49.5" hidden="1" customHeight="1">
      <c r="A78" s="147"/>
      <c r="B78" s="367" t="s">
        <v>109</v>
      </c>
      <c r="C78" s="368"/>
      <c r="D78" s="369"/>
      <c r="E78" s="369"/>
      <c r="F78" s="369"/>
      <c r="G78" s="369"/>
      <c r="H78" s="369"/>
      <c r="I78" s="370"/>
      <c r="J78" s="71"/>
      <c r="K78" s="71"/>
      <c r="L78" s="71"/>
    </row>
    <row r="79" spans="1:18" s="14" customFormat="1" ht="57" hidden="1" customHeight="1">
      <c r="A79" s="147"/>
      <c r="B79" s="362"/>
      <c r="C79" s="363"/>
      <c r="D79" s="233" t="s">
        <v>37</v>
      </c>
      <c r="E79" s="233" t="s">
        <v>38</v>
      </c>
      <c r="F79" s="233" t="s">
        <v>39</v>
      </c>
      <c r="G79" s="233" t="s">
        <v>40</v>
      </c>
      <c r="H79" s="233" t="s">
        <v>41</v>
      </c>
      <c r="I79" s="233" t="s">
        <v>42</v>
      </c>
    </row>
    <row r="80" spans="1:18" s="14" customFormat="1" ht="27.65" hidden="1" customHeight="1">
      <c r="A80" s="147"/>
      <c r="B80" s="345" t="s">
        <v>120</v>
      </c>
      <c r="C80" s="346"/>
      <c r="D80" s="349" t="s">
        <v>115</v>
      </c>
      <c r="E80" s="349" t="s">
        <v>115</v>
      </c>
      <c r="F80" s="349" t="s">
        <v>115</v>
      </c>
      <c r="G80" s="349" t="s">
        <v>115</v>
      </c>
      <c r="H80" s="349" t="s">
        <v>115</v>
      </c>
      <c r="I80" s="349" t="s">
        <v>115</v>
      </c>
    </row>
    <row r="81" spans="1:18" s="14" customFormat="1" ht="73.150000000000006" hidden="1" customHeight="1">
      <c r="A81" s="147"/>
      <c r="B81" s="347"/>
      <c r="C81" s="348"/>
      <c r="D81" s="350"/>
      <c r="E81" s="350"/>
      <c r="F81" s="350"/>
      <c r="G81" s="350"/>
      <c r="H81" s="350"/>
      <c r="I81" s="350"/>
    </row>
    <row r="82" spans="1:18" s="14" customFormat="1" ht="82.5" customHeight="1">
      <c r="A82" s="15" t="s">
        <v>314</v>
      </c>
      <c r="B82" s="147"/>
      <c r="C82" s="276"/>
      <c r="D82" s="276"/>
      <c r="E82" s="276"/>
      <c r="F82" s="276"/>
      <c r="G82" s="276"/>
      <c r="H82" s="276"/>
      <c r="I82" s="276"/>
      <c r="J82" s="71"/>
      <c r="K82" s="71"/>
      <c r="L82" s="71"/>
      <c r="M82" s="71"/>
      <c r="N82" s="71"/>
      <c r="O82" s="71"/>
      <c r="P82" s="71"/>
      <c r="Q82" s="71"/>
    </row>
    <row r="83" spans="1:18" s="14" customFormat="1" ht="57" hidden="1" customHeight="1">
      <c r="A83" s="147"/>
      <c r="B83" s="149" t="s">
        <v>75</v>
      </c>
      <c r="C83" s="351" t="s">
        <v>121</v>
      </c>
      <c r="D83" s="352"/>
      <c r="E83" s="352"/>
      <c r="F83" s="352"/>
      <c r="G83" s="352"/>
      <c r="H83" s="352"/>
      <c r="I83" s="353"/>
      <c r="J83" s="71"/>
      <c r="K83" s="71"/>
      <c r="L83" s="71"/>
      <c r="M83" s="71"/>
      <c r="N83" s="71"/>
      <c r="O83" s="71"/>
      <c r="P83" s="71"/>
      <c r="Q83" s="71"/>
      <c r="R83" s="71"/>
    </row>
    <row r="84" spans="1:18" s="14" customFormat="1" ht="28.5" hidden="1" customHeight="1">
      <c r="A84" s="147"/>
      <c r="B84" s="232" t="str">
        <f>B76</f>
        <v>CREAM</v>
      </c>
      <c r="C84" s="354" t="s">
        <v>122</v>
      </c>
      <c r="D84" s="355"/>
      <c r="E84" s="355"/>
      <c r="F84" s="355"/>
      <c r="G84" s="355"/>
      <c r="H84" s="355"/>
      <c r="I84" s="356"/>
      <c r="J84" s="71"/>
      <c r="K84" s="71"/>
      <c r="L84" s="71"/>
      <c r="M84" s="71"/>
      <c r="N84" s="71"/>
      <c r="O84" s="71"/>
    </row>
    <row r="85" spans="1:18" s="14" customFormat="1" ht="121.5" hidden="1" customHeight="1">
      <c r="A85" s="147"/>
      <c r="B85" s="275" t="e">
        <f>B77</f>
        <v>#REF!</v>
      </c>
      <c r="C85" s="357" t="s">
        <v>123</v>
      </c>
      <c r="D85" s="358"/>
      <c r="E85" s="358"/>
      <c r="F85" s="358"/>
      <c r="G85" s="359"/>
      <c r="H85" s="359"/>
      <c r="I85" s="360"/>
      <c r="J85" s="71"/>
      <c r="K85" s="71"/>
      <c r="L85" s="71"/>
      <c r="M85" s="71"/>
      <c r="N85" s="71"/>
      <c r="O85" s="71"/>
    </row>
    <row r="86" spans="1:18" s="14" customFormat="1" ht="56.5" customHeight="1">
      <c r="B86" s="361" t="s">
        <v>124</v>
      </c>
      <c r="C86" s="361"/>
      <c r="D86" s="361"/>
      <c r="E86" s="361"/>
      <c r="G86" s="71"/>
      <c r="N86" s="70"/>
      <c r="O86" s="69"/>
      <c r="P86" s="69"/>
      <c r="Q86" s="70"/>
    </row>
    <row r="87" spans="1:18" s="14" customFormat="1" ht="30" customHeight="1">
      <c r="A87" s="147">
        <v>1</v>
      </c>
      <c r="B87" s="150" t="s">
        <v>125</v>
      </c>
      <c r="C87" s="147"/>
      <c r="D87" s="147"/>
      <c r="G87" s="71"/>
      <c r="M87" s="344"/>
      <c r="N87" s="344"/>
      <c r="O87" s="344"/>
      <c r="P87" s="344"/>
      <c r="Q87" s="344"/>
    </row>
    <row r="88" spans="1:18" s="14" customFormat="1" ht="30" customHeight="1">
      <c r="A88" s="147">
        <v>2</v>
      </c>
      <c r="B88" s="150" t="s">
        <v>126</v>
      </c>
      <c r="C88" s="147"/>
      <c r="D88" s="147"/>
      <c r="G88" s="71"/>
      <c r="M88" s="344"/>
      <c r="N88" s="344"/>
      <c r="O88" s="344"/>
      <c r="P88" s="344"/>
      <c r="Q88" s="344"/>
    </row>
    <row r="89" spans="1:18" s="14" customFormat="1" ht="30" customHeight="1">
      <c r="A89" s="147">
        <v>3</v>
      </c>
      <c r="B89" s="150" t="s">
        <v>127</v>
      </c>
      <c r="C89" s="147"/>
      <c r="D89" s="147"/>
      <c r="G89" s="71"/>
      <c r="M89" s="344"/>
      <c r="N89" s="344"/>
      <c r="O89" s="344"/>
      <c r="P89" s="344"/>
      <c r="Q89" s="344"/>
    </row>
    <row r="90" spans="1:18" s="263" customFormat="1" ht="32.5">
      <c r="G90" s="174"/>
    </row>
    <row r="91" spans="1:18" s="263" customFormat="1" ht="32.5">
      <c r="G91" s="174"/>
    </row>
    <row r="92" spans="1:18" s="263" customFormat="1" ht="32.5">
      <c r="G92" s="174"/>
    </row>
    <row r="93" spans="1:18" s="263" customFormat="1" ht="32.5">
      <c r="G93" s="174"/>
    </row>
    <row r="94" spans="1:18" s="263" customFormat="1" ht="32.5">
      <c r="G94" s="174"/>
    </row>
    <row r="95" spans="1:18" s="263" customFormat="1" ht="32.5">
      <c r="G95" s="174"/>
    </row>
    <row r="96" spans="1:18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  <row r="104" spans="7:7" s="263" customFormat="1" ht="32.5">
      <c r="G104" s="174"/>
    </row>
    <row r="105" spans="7:7" s="263" customFormat="1" ht="32.5">
      <c r="G105" s="174"/>
    </row>
    <row r="106" spans="7:7" s="263" customFormat="1" ht="32.5">
      <c r="G106" s="174"/>
    </row>
  </sheetData>
  <mergeCells count="69">
    <mergeCell ref="B34:C34"/>
    <mergeCell ref="N34:Q34"/>
    <mergeCell ref="B35:C35"/>
    <mergeCell ref="N35:Q35"/>
    <mergeCell ref="G5:M8"/>
    <mergeCell ref="M11:Q11"/>
    <mergeCell ref="B13:F13"/>
    <mergeCell ref="A32:C32"/>
    <mergeCell ref="N32:Q32"/>
    <mergeCell ref="N1:O1"/>
    <mergeCell ref="P1:Q1"/>
    <mergeCell ref="N2:O2"/>
    <mergeCell ref="P2:Q2"/>
    <mergeCell ref="E3:L3"/>
    <mergeCell ref="N3:O3"/>
    <mergeCell ref="P3:Q3"/>
    <mergeCell ref="B39:C39"/>
    <mergeCell ref="N39:Q39"/>
    <mergeCell ref="A41:E41"/>
    <mergeCell ref="H41:I41"/>
    <mergeCell ref="P41:Q41"/>
    <mergeCell ref="A36:Q36"/>
    <mergeCell ref="A33:Q33"/>
    <mergeCell ref="B45:E45"/>
    <mergeCell ref="P45:Q45"/>
    <mergeCell ref="B46:E46"/>
    <mergeCell ref="P46:Q46"/>
    <mergeCell ref="P43:Q43"/>
    <mergeCell ref="B44:E44"/>
    <mergeCell ref="P44:Q44"/>
    <mergeCell ref="B42:E42"/>
    <mergeCell ref="H42:I42"/>
    <mergeCell ref="B43:E43"/>
    <mergeCell ref="B37:C37"/>
    <mergeCell ref="N37:Q37"/>
    <mergeCell ref="B38:C38"/>
    <mergeCell ref="N38:Q38"/>
    <mergeCell ref="B63:I63"/>
    <mergeCell ref="C64:I64"/>
    <mergeCell ref="C50:F50"/>
    <mergeCell ref="C51:F51"/>
    <mergeCell ref="C52:F52"/>
    <mergeCell ref="C56:F56"/>
    <mergeCell ref="C54:F54"/>
    <mergeCell ref="C55:F55"/>
    <mergeCell ref="B79:C79"/>
    <mergeCell ref="C65:I65"/>
    <mergeCell ref="C66:I66"/>
    <mergeCell ref="B67:I67"/>
    <mergeCell ref="B68:C68"/>
    <mergeCell ref="B69:C69"/>
    <mergeCell ref="B70:C70"/>
    <mergeCell ref="B74:I74"/>
    <mergeCell ref="C75:I75"/>
    <mergeCell ref="C76:I76"/>
    <mergeCell ref="C77:I77"/>
    <mergeCell ref="B78:I78"/>
    <mergeCell ref="M87:Q89"/>
    <mergeCell ref="B80:C81"/>
    <mergeCell ref="D80:D81"/>
    <mergeCell ref="E80:E81"/>
    <mergeCell ref="F80:F81"/>
    <mergeCell ref="G80:G81"/>
    <mergeCell ref="H80:H81"/>
    <mergeCell ref="I80:I81"/>
    <mergeCell ref="C83:I83"/>
    <mergeCell ref="C84:I84"/>
    <mergeCell ref="C85:I85"/>
    <mergeCell ref="B86:E86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8"/>
  <sheetViews>
    <sheetView view="pageBreakPreview" zoomScale="40" zoomScaleNormal="40" zoomScaleSheetLayoutView="40" zoomScalePageLayoutView="13" workbookViewId="0">
      <selection activeCell="C12" sqref="C12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tr">
        <f>'[19]1. CUTTING '!B6</f>
        <v xml:space="preserve">JOB NUMBER:  </v>
      </c>
      <c r="B2" s="111" t="e">
        <f>#REF!</f>
        <v>#REF!</v>
      </c>
      <c r="C2" s="111" t="str">
        <f>'1. CUTTING  OPTION 1-1'!D6</f>
        <v xml:space="preserve">  U28  SS24  S2713</v>
      </c>
    </row>
    <row r="3" spans="1:7" s="112" customFormat="1" ht="37.5" customHeight="1">
      <c r="A3" s="113" t="str">
        <f>'[19]1. CUTTING '!B7</f>
        <v xml:space="preserve">STYLE NUMBER: </v>
      </c>
      <c r="B3" s="234" t="e">
        <f>#REF!</f>
        <v>#REF!</v>
      </c>
      <c r="C3" s="111" t="str">
        <f>'1. CUTTING  OPTION 1-1'!D7</f>
        <v>U28HD0023-OPTION 1</v>
      </c>
    </row>
    <row r="4" spans="1:7" s="112" customFormat="1" ht="37.5" customHeight="1">
      <c r="A4" s="113" t="str">
        <f>'[19]1. CUTTING '!B8</f>
        <v xml:space="preserve">STYLE NAME : </v>
      </c>
      <c r="B4" s="111" t="e">
        <f>#REF!</f>
        <v>#REF!</v>
      </c>
      <c r="C4" s="111" t="str">
        <f>'1. CUTTING  OPTION 1-1'!D8</f>
        <v>STUSSY  PULLOVER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1-1'!D25</f>
        <v>PFD</v>
      </c>
    </row>
    <row r="6" spans="1:7" s="116" customFormat="1" ht="41.5">
      <c r="A6" s="115" t="s">
        <v>132</v>
      </c>
      <c r="B6" s="218" t="e">
        <f t="shared" ref="B6:C6" si="0">B5</f>
        <v>#REF!</v>
      </c>
      <c r="C6" s="218" t="str">
        <f t="shared" si="0"/>
        <v>PFD</v>
      </c>
    </row>
    <row r="7" spans="1:7" s="116" customFormat="1" ht="87" customHeight="1">
      <c r="A7" s="117" t="str">
        <f>'1. CUTTING  OPTION 1-1'!D37</f>
        <v>VẢI CHÍNH</v>
      </c>
      <c r="B7" s="425" t="str">
        <f>C6</f>
        <v>PFD</v>
      </c>
      <c r="C7" s="426"/>
    </row>
    <row r="8" spans="1:7" s="116" customFormat="1" ht="237" customHeight="1">
      <c r="A8" s="118" t="str" cm="1">
        <f t="array" ref="A8:B8">'1. CUTTING  OPTION 1-1'!B37:C37</f>
        <v>BRUSHED FLEECE 66% DRY COTTON 34% POLYESTER - 390GSM</v>
      </c>
      <c r="B8" s="181">
        <v>0</v>
      </c>
      <c r="C8" s="181"/>
      <c r="G8" s="119"/>
    </row>
    <row r="9" spans="1:7" s="116" customFormat="1" ht="41.5">
      <c r="A9" s="115" t="str">
        <f>'1. CUTTING  OPTION 1-1'!D38</f>
        <v>BO TAY/BO LAI</v>
      </c>
      <c r="B9" s="115" t="e">
        <f>#REF!</f>
        <v>#REF!</v>
      </c>
      <c r="C9" s="115" t="str">
        <f>'1. CUTTING  OPTION 1-1'!E37</f>
        <v>PFD</v>
      </c>
    </row>
    <row r="10" spans="1:7" s="116" customFormat="1" ht="183.65" customHeight="1">
      <c r="A10" s="118" t="str" cm="1">
        <f t="array" ref="A10:B10">'1. CUTTING  OPTION 1-1'!B38:C38</f>
        <v>RIB 1X1_100%COTTON 400GSM</v>
      </c>
      <c r="B10" s="181">
        <v>0</v>
      </c>
      <c r="C10" s="181"/>
    </row>
    <row r="11" spans="1:7" s="116" customFormat="1" ht="41.5">
      <c r="A11" s="115" t="str">
        <f>'1. CUTTING  OPTION 1-1'!D39</f>
        <v>VIỀN CỔ</v>
      </c>
      <c r="B11" s="115" t="e">
        <f>#REF!</f>
        <v>#REF!</v>
      </c>
      <c r="C11" s="115" t="str">
        <f>'1. CUTTING  OPTION 1-1'!E38</f>
        <v>PFD</v>
      </c>
    </row>
    <row r="12" spans="1:7" s="116" customFormat="1" ht="134.5" customHeight="1">
      <c r="A12" s="118" t="str" cm="1">
        <f t="array" ref="A12:B12">'1. CUTTING  OPTION 1-1'!B39:C39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133</v>
      </c>
      <c r="B13" s="242" t="e">
        <f>#REF!</f>
        <v>#REF!</v>
      </c>
      <c r="C13" s="242" t="str">
        <f>B7</f>
        <v>PFD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87</v>
      </c>
      <c r="B15" s="423" t="s">
        <v>134</v>
      </c>
      <c r="C15" s="424"/>
    </row>
    <row r="16" spans="1:7" s="116" customFormat="1" ht="161.15" customHeight="1">
      <c r="A16" s="120" t="s">
        <v>135</v>
      </c>
      <c r="B16" s="422"/>
      <c r="C16" s="422"/>
    </row>
    <row r="17" spans="1:3" s="116" customFormat="1" ht="41.5">
      <c r="A17" s="115" t="s">
        <v>89</v>
      </c>
      <c r="B17" s="423" t="s">
        <v>134</v>
      </c>
      <c r="C17" s="424"/>
    </row>
    <row r="18" spans="1:3" s="116" customFormat="1" ht="137.15" customHeight="1">
      <c r="A18" s="120" t="s">
        <v>136</v>
      </c>
      <c r="B18" s="422"/>
      <c r="C18" s="422"/>
    </row>
  </sheetData>
  <mergeCells count="5">
    <mergeCell ref="B16:C16"/>
    <mergeCell ref="B15:C15"/>
    <mergeCell ref="B7:C7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2F4F0-2E13-43A9-B2A7-94E5E5EA74F6}">
  <sheetPr>
    <pageSetUpPr fitToPage="1"/>
  </sheetPr>
  <dimension ref="A1:G18"/>
  <sheetViews>
    <sheetView view="pageBreakPreview" zoomScale="40" zoomScaleNormal="40" zoomScaleSheetLayoutView="40" zoomScalePageLayoutView="13" workbookViewId="0">
      <selection activeCell="F5" sqref="F5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tr">
        <f>'[19]1. CUTTING '!B6</f>
        <v xml:space="preserve">JOB NUMBER:  </v>
      </c>
      <c r="B2" s="111" t="e">
        <f>#REF!</f>
        <v>#REF!</v>
      </c>
      <c r="C2" s="111" t="str">
        <f>'1. CUTTING  OPTION 1-1'!D6</f>
        <v xml:space="preserve">  U28  SS24  S2713</v>
      </c>
    </row>
    <row r="3" spans="1:7" s="112" customFormat="1" ht="37.5" customHeight="1">
      <c r="A3" s="113" t="str">
        <f>'[19]1. CUTTING '!B7</f>
        <v xml:space="preserve">STYLE NUMBER: </v>
      </c>
      <c r="B3" s="234" t="e">
        <f>#REF!</f>
        <v>#REF!</v>
      </c>
      <c r="C3" s="111" t="str">
        <f>'1. CUTTING  OPTION 1-2'!D7</f>
        <v>U28HD0023-OPTION 2</v>
      </c>
    </row>
    <row r="4" spans="1:7" s="112" customFormat="1" ht="37.5" customHeight="1">
      <c r="A4" s="113" t="str">
        <f>'[19]1. CUTTING '!B8</f>
        <v xml:space="preserve">STYLE NAME : </v>
      </c>
      <c r="B4" s="111" t="e">
        <f>#REF!</f>
        <v>#REF!</v>
      </c>
      <c r="C4" s="111" t="str">
        <f>'1. CUTTING  OPTION 1-1'!D8</f>
        <v>STUSSY  PULLOVER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1-1'!D25</f>
        <v>PFD</v>
      </c>
    </row>
    <row r="6" spans="1:7" s="116" customFormat="1" ht="41.5">
      <c r="A6" s="115" t="s">
        <v>132</v>
      </c>
      <c r="B6" s="218" t="e">
        <f t="shared" ref="B6:C6" si="0">B5</f>
        <v>#REF!</v>
      </c>
      <c r="C6" s="218" t="str">
        <f t="shared" si="0"/>
        <v>PFD</v>
      </c>
    </row>
    <row r="7" spans="1:7" s="116" customFormat="1" ht="87" customHeight="1">
      <c r="A7" s="117" t="str">
        <f>'1. CUTTING  OPTION 1-2'!D37</f>
        <v>VẢI CHÍNH</v>
      </c>
      <c r="B7" s="425" t="str">
        <f>C6</f>
        <v>PFD</v>
      </c>
      <c r="C7" s="426"/>
    </row>
    <row r="8" spans="1:7" s="116" customFormat="1" ht="204.65" customHeight="1">
      <c r="A8" s="118" t="str" cm="1">
        <f t="array" ref="A8:B8">'1. CUTTING  OPTION 1-2'!B37:C37</f>
        <v>BRUSHED FLEECE 66% DRY COTTON 34% POLYESTER - 390GSM</v>
      </c>
      <c r="B8" s="181">
        <v>0</v>
      </c>
      <c r="C8" s="181"/>
      <c r="G8" s="119"/>
    </row>
    <row r="9" spans="1:7" s="116" customFormat="1" ht="41.5">
      <c r="A9" s="115" t="str">
        <f>'1. CUTTING  OPTION 1-2'!D38</f>
        <v>BO TAY/BO LAI</v>
      </c>
      <c r="B9" s="115" t="e">
        <f>#REF!</f>
        <v>#REF!</v>
      </c>
      <c r="C9" s="115" t="str">
        <f>'1. CUTTING  OPTION 1-1'!E37</f>
        <v>PFD</v>
      </c>
    </row>
    <row r="10" spans="1:7" s="116" customFormat="1" ht="183.65" customHeight="1">
      <c r="A10" s="118" t="s">
        <v>137</v>
      </c>
      <c r="B10" s="181"/>
      <c r="C10" s="181"/>
    </row>
    <row r="11" spans="1:7" s="116" customFormat="1" ht="41.5">
      <c r="A11" s="115" t="s">
        <v>70</v>
      </c>
      <c r="B11" s="115" t="e">
        <f>#REF!</f>
        <v>#REF!</v>
      </c>
      <c r="C11" s="115" t="str">
        <f>'1. CUTTING  OPTION 1-1'!E38</f>
        <v>PFD</v>
      </c>
    </row>
    <row r="12" spans="1:7" s="116" customFormat="1" ht="171" customHeight="1">
      <c r="A12" s="118" t="str" cm="1">
        <f t="array" ref="A12:B12">'1. CUTTING  OPTION 1-1'!B39:C39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133</v>
      </c>
      <c r="B13" s="242" t="e">
        <f>#REF!</f>
        <v>#REF!</v>
      </c>
      <c r="C13" s="242" t="str">
        <f>B7</f>
        <v>PFD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87</v>
      </c>
      <c r="B15" s="423" t="s">
        <v>134</v>
      </c>
      <c r="C15" s="424"/>
    </row>
    <row r="16" spans="1:7" s="116" customFormat="1" ht="158.5" customHeight="1">
      <c r="A16" s="120" t="s">
        <v>135</v>
      </c>
      <c r="B16" s="422"/>
      <c r="C16" s="422"/>
    </row>
    <row r="17" spans="1:3" s="116" customFormat="1" ht="41.5">
      <c r="A17" s="115" t="s">
        <v>89</v>
      </c>
      <c r="B17" s="423" t="s">
        <v>134</v>
      </c>
      <c r="C17" s="424"/>
    </row>
    <row r="18" spans="1:3" s="116" customFormat="1" ht="163" customHeight="1">
      <c r="A18" s="120" t="s">
        <v>136</v>
      </c>
      <c r="B18" s="422"/>
      <c r="C18" s="422"/>
    </row>
  </sheetData>
  <mergeCells count="5">
    <mergeCell ref="B7:C7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AF238-8B29-4D53-9099-02961FE6029C}">
  <sheetPr>
    <pageSetUpPr fitToPage="1"/>
  </sheetPr>
  <dimension ref="A1:G18"/>
  <sheetViews>
    <sheetView view="pageBreakPreview" zoomScale="40" zoomScaleNormal="40" zoomScaleSheetLayoutView="40" zoomScalePageLayoutView="13" workbookViewId="0">
      <selection activeCell="N7" sqref="N7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tr">
        <f>'[19]1. CUTTING '!B6</f>
        <v xml:space="preserve">JOB NUMBER:  </v>
      </c>
      <c r="B2" s="111" t="e">
        <f>#REF!</f>
        <v>#REF!</v>
      </c>
      <c r="C2" s="111" t="str">
        <f>'1. CUTTING  OPTION 1-1'!D6</f>
        <v xml:space="preserve">  U28  SS24  S2713</v>
      </c>
    </row>
    <row r="3" spans="1:7" s="112" customFormat="1" ht="37.5" customHeight="1">
      <c r="A3" s="113" t="str">
        <f>'[19]1. CUTTING '!B7</f>
        <v xml:space="preserve">STYLE NUMBER: </v>
      </c>
      <c r="B3" s="234" t="e">
        <f>#REF!</f>
        <v>#REF!</v>
      </c>
      <c r="C3" s="111" t="str">
        <f>'1. CUTTING  OPTION 1-3'!D7</f>
        <v>U28HD0023-OPTION 3</v>
      </c>
    </row>
    <row r="4" spans="1:7" s="112" customFormat="1" ht="37.5" customHeight="1">
      <c r="A4" s="113" t="str">
        <f>'[19]1. CUTTING '!B8</f>
        <v xml:space="preserve">STYLE NAME : </v>
      </c>
      <c r="B4" s="111" t="e">
        <f>#REF!</f>
        <v>#REF!</v>
      </c>
      <c r="C4" s="111" t="str">
        <f>'1. CUTTING  OPTION 1-1'!D8</f>
        <v>STUSSY  PULLOVER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1-1'!D25</f>
        <v>PFD</v>
      </c>
    </row>
    <row r="6" spans="1:7" s="116" customFormat="1" ht="41.5">
      <c r="A6" s="115" t="s">
        <v>132</v>
      </c>
      <c r="B6" s="218" t="e">
        <f t="shared" ref="B6:C6" si="0">B5</f>
        <v>#REF!</v>
      </c>
      <c r="C6" s="218" t="str">
        <f t="shared" si="0"/>
        <v>PFD</v>
      </c>
    </row>
    <row r="7" spans="1:7" s="116" customFormat="1" ht="87" customHeight="1">
      <c r="A7" s="117" t="str">
        <f>'1. CUTTING  OPTION 1-3'!D37</f>
        <v>VẢI CHÍNH</v>
      </c>
      <c r="B7" s="425" t="str">
        <f>C6</f>
        <v>PFD</v>
      </c>
      <c r="C7" s="426"/>
    </row>
    <row r="8" spans="1:7" s="116" customFormat="1" ht="237" customHeight="1">
      <c r="A8" s="118" t="str" cm="1">
        <f t="array" ref="A8:B8">'1. CUTTING  OPTION 1-3'!B37:C37</f>
        <v>BRUSHED FLEECE 66% DRY COTTON 34% POLYESTER - 390GSM</v>
      </c>
      <c r="B8" s="181">
        <v>0</v>
      </c>
      <c r="C8" s="181"/>
      <c r="G8" s="119"/>
    </row>
    <row r="9" spans="1:7" s="116" customFormat="1" ht="41.5">
      <c r="A9" s="115" t="str">
        <f>'1. CUTTING  OPTION 1-3'!D38</f>
        <v>BO TAY/BO LAI</v>
      </c>
      <c r="B9" s="115" t="e">
        <f>#REF!</f>
        <v>#REF!</v>
      </c>
      <c r="C9" s="115" t="str">
        <f>'1. CUTTING  OPTION 1-1'!E37</f>
        <v>PFD</v>
      </c>
    </row>
    <row r="10" spans="1:7" s="116" customFormat="1" ht="183.65" customHeight="1">
      <c r="A10" s="118" t="str" cm="1">
        <f t="array" ref="A10:B10">'1. CUTTING  OPTION 1-3'!B38:C38</f>
        <v>RIB 1X1_100%COTTON 400GSM</v>
      </c>
      <c r="B10" s="181">
        <v>0</v>
      </c>
      <c r="C10" s="181"/>
    </row>
    <row r="11" spans="1:7" s="116" customFormat="1" ht="41.5">
      <c r="A11" s="115" t="s">
        <v>70</v>
      </c>
      <c r="B11" s="115" t="e">
        <f>#REF!</f>
        <v>#REF!</v>
      </c>
      <c r="C11" s="115" t="str">
        <f>'1. CUTTING  OPTION 1-1'!E38</f>
        <v>PFD</v>
      </c>
    </row>
    <row r="12" spans="1:7" s="116" customFormat="1" ht="171" customHeight="1">
      <c r="A12" s="118" t="str" cm="1">
        <f t="array" ref="A12:B12">'1. CUTTING  OPTION 1-1'!B39:C39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133</v>
      </c>
      <c r="B13" s="242" t="e">
        <f>#REF!</f>
        <v>#REF!</v>
      </c>
      <c r="C13" s="242" t="str">
        <f>B7</f>
        <v>PFD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87</v>
      </c>
      <c r="B15" s="423" t="s">
        <v>134</v>
      </c>
      <c r="C15" s="424"/>
    </row>
    <row r="16" spans="1:7" s="116" customFormat="1" ht="155.15" customHeight="1">
      <c r="A16" s="120" t="s">
        <v>135</v>
      </c>
      <c r="B16" s="422"/>
      <c r="C16" s="422"/>
    </row>
    <row r="17" spans="1:3" s="116" customFormat="1" ht="41.5">
      <c r="A17" s="115" t="s">
        <v>89</v>
      </c>
      <c r="B17" s="423" t="s">
        <v>134</v>
      </c>
      <c r="C17" s="424"/>
    </row>
    <row r="18" spans="1:3" s="116" customFormat="1" ht="112" customHeight="1">
      <c r="A18" s="120" t="s">
        <v>136</v>
      </c>
      <c r="B18" s="422"/>
      <c r="C18" s="422"/>
    </row>
  </sheetData>
  <mergeCells count="5">
    <mergeCell ref="B7:C7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A5943-CB2E-47C3-94E8-3D2C8CAB6225}">
  <sheetPr>
    <pageSetUpPr fitToPage="1"/>
  </sheetPr>
  <dimension ref="A1:U849"/>
  <sheetViews>
    <sheetView zoomScale="62" zoomScaleNormal="62" zoomScaleSheetLayoutView="65" workbookViewId="0">
      <pane xSplit="10" ySplit="5" topLeftCell="K6" activePane="bottomRight" state="frozen"/>
      <selection pane="topRight" activeCell="B33" sqref="B33:N33"/>
      <selection pane="bottomLeft" activeCell="B33" sqref="B33:N33"/>
      <selection pane="bottomRight" activeCell="H34" sqref="H34"/>
    </sheetView>
  </sheetViews>
  <sheetFormatPr defaultColWidth="15.1796875" defaultRowHeight="14.5"/>
  <cols>
    <col min="1" max="1" width="8.81640625" style="283" customWidth="1"/>
    <col min="2" max="2" width="18.54296875" style="283" customWidth="1"/>
    <col min="3" max="4" width="56.81640625" style="283" customWidth="1"/>
    <col min="5" max="5" width="11.26953125" style="286" customWidth="1"/>
    <col min="6" max="8" width="17.453125" style="286" customWidth="1"/>
    <col min="9" max="9" width="14.26953125" style="285" customWidth="1"/>
    <col min="10" max="10" width="14.7265625" style="284" customWidth="1"/>
    <col min="11" max="11" width="16.7265625" style="283" customWidth="1"/>
    <col min="12" max="12" width="13.453125" style="283" customWidth="1"/>
    <col min="13" max="13" width="17" style="283" customWidth="1"/>
    <col min="14" max="14" width="11.81640625" style="283" customWidth="1"/>
    <col min="15" max="21" width="22.26953125" style="283" customWidth="1"/>
    <col min="22" max="16384" width="15.1796875" style="283"/>
  </cols>
  <sheetData>
    <row r="1" spans="1:21" ht="24.75" customHeight="1" thickBot="1">
      <c r="A1" s="427" t="s">
        <v>138</v>
      </c>
      <c r="B1" s="427"/>
      <c r="C1" s="319" t="str">
        <f>[20]COMMENTS!C1</f>
        <v>Z4000SAS25</v>
      </c>
      <c r="D1" s="337"/>
      <c r="E1" s="325"/>
      <c r="F1" s="324"/>
      <c r="G1" s="324"/>
      <c r="H1" s="322"/>
      <c r="I1" s="322"/>
      <c r="J1" s="322"/>
    </row>
    <row r="2" spans="1:21" ht="24.75" customHeight="1" thickBot="1">
      <c r="A2" s="427" t="s">
        <v>139</v>
      </c>
      <c r="B2" s="427"/>
      <c r="C2" s="319" t="str">
        <f>[20]COMMENTS!C2</f>
        <v xml:space="preserve">FLEECE HOOD BLANK </v>
      </c>
      <c r="D2" s="337"/>
      <c r="F2" s="323"/>
      <c r="G2" s="323"/>
      <c r="H2" s="322"/>
      <c r="I2" s="322"/>
      <c r="J2" s="322"/>
    </row>
    <row r="3" spans="1:21" ht="22.75" customHeight="1" thickBot="1">
      <c r="A3" s="428" t="s">
        <v>140</v>
      </c>
      <c r="B3" s="429"/>
      <c r="C3" s="319" t="str">
        <f>[20]COMMENTS!C3</f>
        <v>ZUNTEX</v>
      </c>
      <c r="D3" s="337"/>
      <c r="F3" s="320"/>
      <c r="G3" s="320"/>
      <c r="H3" s="321"/>
    </row>
    <row r="4" spans="1:21" ht="22.75" customHeight="1" thickBot="1">
      <c r="A4" s="427" t="s">
        <v>141</v>
      </c>
      <c r="B4" s="427"/>
      <c r="C4" s="319" t="str">
        <f>[20]COMMENTS!C4</f>
        <v>SP25</v>
      </c>
      <c r="D4" s="337"/>
      <c r="F4" s="319" t="str">
        <f>[20]COMMENTS!E4</f>
        <v>DATE: 4/30/2024</v>
      </c>
      <c r="G4" s="321"/>
      <c r="H4" s="321"/>
    </row>
    <row r="5" spans="1:21" ht="22.75" customHeight="1" thickBot="1">
      <c r="A5" s="430" t="s">
        <v>36</v>
      </c>
      <c r="B5" s="430"/>
      <c r="C5" s="319" t="str">
        <f>[20]COMMENTS!C5</f>
        <v>M</v>
      </c>
      <c r="D5" s="337"/>
      <c r="F5" s="320"/>
      <c r="G5" s="320"/>
    </row>
    <row r="6" spans="1:21" ht="22.75" customHeight="1" thickBot="1">
      <c r="A6" s="428" t="s">
        <v>142</v>
      </c>
      <c r="B6" s="429"/>
      <c r="C6" s="319">
        <f>[20]COMMENTS!C6</f>
        <v>0</v>
      </c>
      <c r="D6" s="337"/>
      <c r="J6" s="318"/>
    </row>
    <row r="7" spans="1:21" ht="39.75" customHeight="1" thickBot="1">
      <c r="A7" s="317"/>
      <c r="B7" s="431" t="s">
        <v>143</v>
      </c>
      <c r="C7" s="432"/>
      <c r="D7" s="338"/>
      <c r="E7" s="316" t="s">
        <v>144</v>
      </c>
      <c r="F7" s="315"/>
      <c r="G7" s="315"/>
      <c r="H7" s="315" t="s">
        <v>145</v>
      </c>
      <c r="I7" s="314"/>
      <c r="J7" s="313"/>
      <c r="K7" s="312"/>
      <c r="L7" s="287"/>
      <c r="M7" s="287"/>
      <c r="N7" s="287"/>
      <c r="O7" s="287"/>
      <c r="P7" s="287"/>
      <c r="Q7" s="287"/>
      <c r="R7" s="287"/>
      <c r="S7" s="287"/>
      <c r="T7" s="287"/>
      <c r="U7" s="287"/>
    </row>
    <row r="8" spans="1:21" ht="36" customHeight="1" thickBot="1">
      <c r="A8" s="311"/>
      <c r="B8" s="433" t="s">
        <v>146</v>
      </c>
      <c r="C8" s="434"/>
      <c r="D8" s="326"/>
      <c r="E8" s="310"/>
      <c r="F8" s="309" t="s">
        <v>37</v>
      </c>
      <c r="G8" s="309" t="s">
        <v>38</v>
      </c>
      <c r="H8" s="308" t="s">
        <v>39</v>
      </c>
      <c r="I8" s="307" t="s">
        <v>40</v>
      </c>
      <c r="J8" s="306" t="s">
        <v>41</v>
      </c>
      <c r="K8" s="306" t="s">
        <v>42</v>
      </c>
      <c r="M8" s="287"/>
      <c r="N8" s="287"/>
      <c r="O8" s="287"/>
      <c r="P8" s="287"/>
      <c r="Q8" s="287"/>
      <c r="R8" s="287"/>
      <c r="S8" s="287"/>
      <c r="T8" s="287"/>
      <c r="U8" s="287"/>
    </row>
    <row r="9" spans="1:21" ht="25" customHeight="1">
      <c r="A9" s="305">
        <v>1</v>
      </c>
      <c r="B9" s="435" t="s">
        <v>147</v>
      </c>
      <c r="C9" s="436"/>
      <c r="D9" s="327" t="s">
        <v>148</v>
      </c>
      <c r="E9" s="334">
        <v>0.25</v>
      </c>
      <c r="F9" s="304">
        <f>G9-1/4</f>
        <v>8.25</v>
      </c>
      <c r="G9" s="304">
        <f>H9-1/4</f>
        <v>8.5</v>
      </c>
      <c r="H9" s="303">
        <v>8.75</v>
      </c>
      <c r="I9" s="302">
        <f>H9+1/4</f>
        <v>9</v>
      </c>
      <c r="J9" s="302">
        <f>H9+0.5</f>
        <v>9.25</v>
      </c>
      <c r="K9" s="301">
        <f>I9+0.5</f>
        <v>9.5</v>
      </c>
      <c r="M9" s="287"/>
      <c r="N9" s="287"/>
      <c r="O9" s="287"/>
      <c r="P9" s="287"/>
      <c r="Q9" s="287"/>
      <c r="R9" s="287"/>
      <c r="S9" s="287"/>
      <c r="T9" s="287"/>
      <c r="U9" s="287"/>
    </row>
    <row r="10" spans="1:21" ht="25" customHeight="1">
      <c r="A10" s="298">
        <v>2</v>
      </c>
      <c r="B10" s="437" t="s">
        <v>149</v>
      </c>
      <c r="C10" s="437"/>
      <c r="D10" s="296" t="s">
        <v>150</v>
      </c>
      <c r="E10" s="295">
        <v>0.75</v>
      </c>
      <c r="F10" s="294">
        <f t="shared" ref="F10:G13" si="0">G10-1</f>
        <v>20.5</v>
      </c>
      <c r="G10" s="294">
        <f t="shared" si="0"/>
        <v>21.5</v>
      </c>
      <c r="H10" s="293">
        <v>22.5</v>
      </c>
      <c r="I10" s="292">
        <f>H10+1</f>
        <v>23.5</v>
      </c>
      <c r="J10" s="292">
        <f t="shared" ref="J10:K13" si="1">H10+2</f>
        <v>24.5</v>
      </c>
      <c r="K10" s="291">
        <f t="shared" si="1"/>
        <v>25.5</v>
      </c>
      <c r="M10" s="287"/>
      <c r="N10" s="287"/>
      <c r="O10" s="287"/>
      <c r="P10" s="287"/>
      <c r="Q10" s="287"/>
      <c r="R10" s="287"/>
      <c r="S10" s="287"/>
      <c r="T10" s="287"/>
      <c r="U10" s="287"/>
    </row>
    <row r="11" spans="1:21" ht="25" customHeight="1">
      <c r="A11" s="298">
        <v>3</v>
      </c>
      <c r="B11" s="437" t="s">
        <v>151</v>
      </c>
      <c r="C11" s="437"/>
      <c r="D11" s="296" t="s">
        <v>152</v>
      </c>
      <c r="E11" s="295">
        <v>0.75</v>
      </c>
      <c r="F11" s="294">
        <f t="shared" si="0"/>
        <v>22.5</v>
      </c>
      <c r="G11" s="294">
        <f t="shared" si="0"/>
        <v>23.5</v>
      </c>
      <c r="H11" s="293">
        <v>24.5</v>
      </c>
      <c r="I11" s="292">
        <f>H11+1</f>
        <v>25.5</v>
      </c>
      <c r="J11" s="292">
        <f t="shared" si="1"/>
        <v>26.5</v>
      </c>
      <c r="K11" s="291">
        <f t="shared" si="1"/>
        <v>27.5</v>
      </c>
      <c r="M11" s="287"/>
      <c r="N11" s="287"/>
      <c r="O11" s="287"/>
      <c r="P11" s="287"/>
      <c r="Q11" s="287"/>
      <c r="R11" s="287"/>
      <c r="S11" s="287"/>
      <c r="T11" s="287"/>
      <c r="U11" s="287"/>
    </row>
    <row r="12" spans="1:21" ht="25" customHeight="1">
      <c r="A12" s="298">
        <v>4</v>
      </c>
      <c r="B12" s="438" t="s">
        <v>153</v>
      </c>
      <c r="C12" s="437"/>
      <c r="D12" s="296" t="s">
        <v>154</v>
      </c>
      <c r="E12" s="295">
        <v>0.75</v>
      </c>
      <c r="F12" s="294">
        <f t="shared" si="0"/>
        <v>16</v>
      </c>
      <c r="G12" s="294">
        <f t="shared" si="0"/>
        <v>17</v>
      </c>
      <c r="H12" s="293">
        <v>18</v>
      </c>
      <c r="I12" s="292">
        <f>H12+1</f>
        <v>19</v>
      </c>
      <c r="J12" s="292">
        <f t="shared" si="1"/>
        <v>20</v>
      </c>
      <c r="K12" s="291">
        <f t="shared" si="1"/>
        <v>21</v>
      </c>
      <c r="M12" s="287"/>
      <c r="N12" s="287"/>
      <c r="O12" s="287"/>
      <c r="P12" s="287"/>
      <c r="Q12" s="287"/>
      <c r="R12" s="287"/>
      <c r="S12" s="287"/>
      <c r="T12" s="287"/>
      <c r="U12" s="287"/>
    </row>
    <row r="13" spans="1:21" ht="25" customHeight="1">
      <c r="A13" s="305">
        <v>5</v>
      </c>
      <c r="B13" s="435" t="s">
        <v>155</v>
      </c>
      <c r="C13" s="439"/>
      <c r="D13" s="328" t="s">
        <v>156</v>
      </c>
      <c r="E13" s="334">
        <v>0.625</v>
      </c>
      <c r="F13" s="304">
        <f t="shared" si="0"/>
        <v>25</v>
      </c>
      <c r="G13" s="304">
        <f t="shared" si="0"/>
        <v>26</v>
      </c>
      <c r="H13" s="303">
        <v>27</v>
      </c>
      <c r="I13" s="302">
        <f>H13+1</f>
        <v>28</v>
      </c>
      <c r="J13" s="302">
        <f t="shared" si="1"/>
        <v>29</v>
      </c>
      <c r="K13" s="301">
        <f t="shared" si="1"/>
        <v>30</v>
      </c>
      <c r="M13" s="287"/>
      <c r="N13" s="287"/>
      <c r="O13" s="287"/>
      <c r="P13" s="287"/>
      <c r="Q13" s="287"/>
      <c r="R13" s="287"/>
      <c r="S13" s="287"/>
      <c r="T13" s="287"/>
      <c r="U13" s="287"/>
    </row>
    <row r="14" spans="1:21" ht="25" customHeight="1">
      <c r="A14" s="298">
        <v>6</v>
      </c>
      <c r="B14" s="297" t="s">
        <v>157</v>
      </c>
      <c r="C14" s="296"/>
      <c r="D14" s="296" t="s">
        <v>158</v>
      </c>
      <c r="E14" s="295">
        <v>0.375</v>
      </c>
      <c r="F14" s="294">
        <f>G14-0.5</f>
        <v>11</v>
      </c>
      <c r="G14" s="294">
        <f>H14-0.5</f>
        <v>11.5</v>
      </c>
      <c r="H14" s="293">
        <v>12</v>
      </c>
      <c r="I14" s="292">
        <f>H14+0.5</f>
        <v>12.5</v>
      </c>
      <c r="J14" s="292">
        <f>H14+1</f>
        <v>13</v>
      </c>
      <c r="K14" s="291">
        <f>H14+1.5</f>
        <v>13.5</v>
      </c>
      <c r="M14" s="287"/>
      <c r="N14" s="287"/>
      <c r="O14" s="287"/>
      <c r="P14" s="287"/>
      <c r="Q14" s="287"/>
      <c r="R14" s="287"/>
      <c r="S14" s="287"/>
      <c r="T14" s="287"/>
      <c r="U14" s="287"/>
    </row>
    <row r="15" spans="1:21" ht="25" customHeight="1">
      <c r="A15" s="298">
        <v>7</v>
      </c>
      <c r="B15" s="438" t="s">
        <v>159</v>
      </c>
      <c r="C15" s="437"/>
      <c r="D15" s="296" t="s">
        <v>160</v>
      </c>
      <c r="E15" s="295">
        <v>0.375</v>
      </c>
      <c r="F15" s="294">
        <f>G15-0.5</f>
        <v>10</v>
      </c>
      <c r="G15" s="294">
        <f>H15-0.5</f>
        <v>10.5</v>
      </c>
      <c r="H15" s="293">
        <v>11</v>
      </c>
      <c r="I15" s="292">
        <f>H15+0.5</f>
        <v>11.5</v>
      </c>
      <c r="J15" s="292">
        <f>H15+1</f>
        <v>12</v>
      </c>
      <c r="K15" s="291">
        <f>I15+1</f>
        <v>12.5</v>
      </c>
      <c r="M15" s="287"/>
      <c r="N15" s="287"/>
      <c r="O15" s="287"/>
      <c r="P15" s="287"/>
      <c r="Q15" s="287"/>
      <c r="R15" s="287"/>
      <c r="S15" s="287"/>
      <c r="T15" s="287"/>
      <c r="U15" s="287"/>
    </row>
    <row r="16" spans="1:21" ht="25" customHeight="1">
      <c r="A16" s="298">
        <v>8</v>
      </c>
      <c r="B16" s="438" t="s">
        <v>161</v>
      </c>
      <c r="C16" s="437"/>
      <c r="D16" s="296" t="s">
        <v>162</v>
      </c>
      <c r="E16" s="295">
        <v>0.625</v>
      </c>
      <c r="F16" s="294">
        <f>G16-1</f>
        <v>22.75</v>
      </c>
      <c r="G16" s="294">
        <f>H16-1</f>
        <v>23.75</v>
      </c>
      <c r="H16" s="293">
        <v>24.75</v>
      </c>
      <c r="I16" s="292">
        <f>H16+1</f>
        <v>25.75</v>
      </c>
      <c r="J16" s="292">
        <f>H16+2</f>
        <v>26.75</v>
      </c>
      <c r="K16" s="291">
        <f>I16+2</f>
        <v>27.75</v>
      </c>
      <c r="M16" s="287"/>
      <c r="N16" s="287"/>
      <c r="O16" s="287"/>
      <c r="P16" s="287"/>
      <c r="Q16" s="287"/>
      <c r="R16" s="287"/>
      <c r="S16" s="287"/>
      <c r="T16" s="287"/>
      <c r="U16" s="287"/>
    </row>
    <row r="17" spans="1:21" ht="25" customHeight="1">
      <c r="A17" s="298">
        <v>9</v>
      </c>
      <c r="B17" s="438" t="s">
        <v>163</v>
      </c>
      <c r="C17" s="437"/>
      <c r="D17" s="296" t="s">
        <v>164</v>
      </c>
      <c r="E17" s="295">
        <v>0.25</v>
      </c>
      <c r="F17" s="294">
        <f>G17-1/4</f>
        <v>3.5</v>
      </c>
      <c r="G17" s="294">
        <f>H17-1/4</f>
        <v>3.75</v>
      </c>
      <c r="H17" s="293">
        <v>4</v>
      </c>
      <c r="I17" s="292">
        <f>H17+1/4</f>
        <v>4.25</v>
      </c>
      <c r="J17" s="292">
        <f>H17+0.5</f>
        <v>4.5</v>
      </c>
      <c r="K17" s="291">
        <f>I17+0.5</f>
        <v>4.75</v>
      </c>
      <c r="M17" s="287"/>
      <c r="N17" s="287"/>
      <c r="O17" s="287"/>
      <c r="P17" s="287"/>
      <c r="Q17" s="287"/>
      <c r="R17" s="287"/>
      <c r="S17" s="287"/>
      <c r="T17" s="287"/>
      <c r="U17" s="287"/>
    </row>
    <row r="18" spans="1:21" ht="25" customHeight="1">
      <c r="A18" s="298">
        <v>10</v>
      </c>
      <c r="B18" s="438" t="s">
        <v>165</v>
      </c>
      <c r="C18" s="437"/>
      <c r="D18" s="296" t="s">
        <v>166</v>
      </c>
      <c r="E18" s="295">
        <v>0.125</v>
      </c>
      <c r="F18" s="294">
        <f>G18-0</f>
        <v>3</v>
      </c>
      <c r="G18" s="294">
        <f>H18-0</f>
        <v>3</v>
      </c>
      <c r="H18" s="293">
        <v>3</v>
      </c>
      <c r="I18" s="292">
        <f>H18+0</f>
        <v>3</v>
      </c>
      <c r="J18" s="292">
        <f>H18+0</f>
        <v>3</v>
      </c>
      <c r="K18" s="291">
        <f>I18+0</f>
        <v>3</v>
      </c>
      <c r="M18" s="287"/>
      <c r="N18" s="287"/>
      <c r="O18" s="287"/>
      <c r="P18" s="287"/>
      <c r="Q18" s="287"/>
      <c r="R18" s="287"/>
      <c r="S18" s="287"/>
      <c r="T18" s="287"/>
      <c r="U18" s="287"/>
    </row>
    <row r="19" spans="1:21" ht="25" customHeight="1">
      <c r="A19" s="305">
        <v>11</v>
      </c>
      <c r="B19" s="440" t="s">
        <v>167</v>
      </c>
      <c r="C19" s="441"/>
      <c r="D19" s="329" t="s">
        <v>168</v>
      </c>
      <c r="E19" s="334">
        <v>0.125</v>
      </c>
      <c r="F19" s="304">
        <f>G19-0</f>
        <v>3</v>
      </c>
      <c r="G19" s="304">
        <f>H19-0</f>
        <v>3</v>
      </c>
      <c r="H19" s="303">
        <v>3</v>
      </c>
      <c r="I19" s="302">
        <f>H19+0</f>
        <v>3</v>
      </c>
      <c r="J19" s="302">
        <f>H19+0</f>
        <v>3</v>
      </c>
      <c r="K19" s="301">
        <f>I19+0</f>
        <v>3</v>
      </c>
      <c r="M19" s="299"/>
      <c r="N19" s="299"/>
      <c r="O19" s="299"/>
      <c r="P19" s="299"/>
      <c r="Q19" s="299"/>
      <c r="R19" s="299"/>
      <c r="S19" s="299"/>
      <c r="T19" s="299"/>
      <c r="U19" s="299"/>
    </row>
    <row r="20" spans="1:21" ht="25" customHeight="1">
      <c r="A20" s="298">
        <v>12</v>
      </c>
      <c r="B20" s="300" t="s">
        <v>169</v>
      </c>
      <c r="C20" s="300"/>
      <c r="D20" s="300" t="s">
        <v>170</v>
      </c>
      <c r="E20" s="295">
        <v>0.25</v>
      </c>
      <c r="F20" s="294">
        <f>G20-1/4</f>
        <v>15</v>
      </c>
      <c r="G20" s="294">
        <f>H20-1/4</f>
        <v>15.25</v>
      </c>
      <c r="H20" s="293">
        <v>15.5</v>
      </c>
      <c r="I20" s="292">
        <f>H20+1/4</f>
        <v>15.75</v>
      </c>
      <c r="J20" s="292">
        <f>H20+1/2</f>
        <v>16</v>
      </c>
      <c r="K20" s="291">
        <f>I20+0.5</f>
        <v>16.25</v>
      </c>
      <c r="M20" s="287"/>
      <c r="N20" s="287"/>
      <c r="O20" s="287"/>
      <c r="P20" s="287"/>
      <c r="Q20" s="287"/>
      <c r="R20" s="287"/>
      <c r="S20" s="287"/>
      <c r="T20" s="287"/>
      <c r="U20" s="287"/>
    </row>
    <row r="21" spans="1:21" ht="25" customHeight="1">
      <c r="A21" s="298">
        <v>13</v>
      </c>
      <c r="B21" s="442" t="s">
        <v>171</v>
      </c>
      <c r="C21" s="442"/>
      <c r="D21" s="330" t="s">
        <v>172</v>
      </c>
      <c r="E21" s="295">
        <v>0.25</v>
      </c>
      <c r="F21" s="294">
        <f>G21-0.25</f>
        <v>10.5</v>
      </c>
      <c r="G21" s="294">
        <f>H21-0.25</f>
        <v>10.75</v>
      </c>
      <c r="H21" s="293">
        <v>11</v>
      </c>
      <c r="I21" s="292">
        <f>H21+1/4</f>
        <v>11.25</v>
      </c>
      <c r="J21" s="292">
        <f>H21+1/2</f>
        <v>11.5</v>
      </c>
      <c r="K21" s="291">
        <f>I21+0.5</f>
        <v>11.75</v>
      </c>
      <c r="M21" s="287"/>
      <c r="N21" s="287"/>
      <c r="O21" s="287"/>
      <c r="P21" s="287"/>
      <c r="Q21" s="287"/>
      <c r="R21" s="287"/>
      <c r="S21" s="287"/>
      <c r="T21" s="287"/>
      <c r="U21" s="287"/>
    </row>
    <row r="22" spans="1:21" ht="25" customHeight="1">
      <c r="A22" s="298">
        <v>14</v>
      </c>
      <c r="B22" s="300" t="s">
        <v>173</v>
      </c>
      <c r="C22" s="300"/>
      <c r="D22" s="300" t="s">
        <v>174</v>
      </c>
      <c r="E22" s="295">
        <v>0.375</v>
      </c>
      <c r="F22" s="294">
        <f t="shared" ref="F22:G24" si="2">G22-0</f>
        <v>11</v>
      </c>
      <c r="G22" s="294">
        <f t="shared" si="2"/>
        <v>11</v>
      </c>
      <c r="H22" s="293">
        <v>11</v>
      </c>
      <c r="I22" s="292">
        <f>H22+0.5</f>
        <v>11.5</v>
      </c>
      <c r="J22" s="292">
        <f>H22+0.5</f>
        <v>11.5</v>
      </c>
      <c r="K22" s="291">
        <f>I22+1</f>
        <v>12.5</v>
      </c>
      <c r="M22" s="287"/>
      <c r="N22" s="287"/>
      <c r="O22" s="287"/>
      <c r="P22" s="287"/>
      <c r="Q22" s="287"/>
      <c r="R22" s="287"/>
      <c r="S22" s="287"/>
      <c r="T22" s="287"/>
      <c r="U22" s="287"/>
    </row>
    <row r="23" spans="1:21" ht="25" customHeight="1">
      <c r="A23" s="298">
        <v>15</v>
      </c>
      <c r="B23" s="443" t="s">
        <v>175</v>
      </c>
      <c r="C23" s="444"/>
      <c r="D23" s="331" t="s">
        <v>176</v>
      </c>
      <c r="E23" s="295">
        <v>0.375</v>
      </c>
      <c r="F23" s="294">
        <f t="shared" si="2"/>
        <v>12</v>
      </c>
      <c r="G23" s="294">
        <f t="shared" si="2"/>
        <v>12</v>
      </c>
      <c r="H23" s="293">
        <v>12</v>
      </c>
      <c r="I23" s="292">
        <f>H23+0.5</f>
        <v>12.5</v>
      </c>
      <c r="J23" s="292">
        <f>H23+0.5</f>
        <v>12.5</v>
      </c>
      <c r="K23" s="291">
        <f>I23+1</f>
        <v>13.5</v>
      </c>
      <c r="M23" s="287"/>
      <c r="N23" s="287"/>
      <c r="O23" s="287"/>
      <c r="P23" s="287"/>
      <c r="Q23" s="287"/>
      <c r="R23" s="287"/>
      <c r="S23" s="287"/>
      <c r="T23" s="287"/>
      <c r="U23" s="287"/>
    </row>
    <row r="24" spans="1:21" ht="25" customHeight="1">
      <c r="A24" s="298">
        <v>16</v>
      </c>
      <c r="B24" s="438" t="s">
        <v>177</v>
      </c>
      <c r="C24" s="437"/>
      <c r="D24" s="296" t="s">
        <v>178</v>
      </c>
      <c r="E24" s="295">
        <v>0.25</v>
      </c>
      <c r="F24" s="294">
        <f t="shared" si="2"/>
        <v>9.5</v>
      </c>
      <c r="G24" s="294">
        <f t="shared" si="2"/>
        <v>9.5</v>
      </c>
      <c r="H24" s="293">
        <v>9.5</v>
      </c>
      <c r="I24" s="292">
        <f>H24+0.5</f>
        <v>10</v>
      </c>
      <c r="J24" s="292">
        <f>H24+0.5</f>
        <v>10</v>
      </c>
      <c r="K24" s="291">
        <f>I24+0.5</f>
        <v>10.5</v>
      </c>
      <c r="M24" s="299"/>
      <c r="N24" s="299"/>
      <c r="O24" s="299"/>
      <c r="P24" s="299"/>
      <c r="Q24" s="299"/>
      <c r="R24" s="299"/>
      <c r="S24" s="299"/>
      <c r="T24" s="299"/>
      <c r="U24" s="299"/>
    </row>
    <row r="25" spans="1:21" ht="25" customHeight="1">
      <c r="A25" s="298">
        <v>17</v>
      </c>
      <c r="B25" s="438" t="s">
        <v>179</v>
      </c>
      <c r="C25" s="437"/>
      <c r="D25" s="296" t="s">
        <v>180</v>
      </c>
      <c r="E25" s="295">
        <v>0.25</v>
      </c>
      <c r="F25" s="294">
        <f>G25</f>
        <v>6.5</v>
      </c>
      <c r="G25" s="294">
        <f>H25</f>
        <v>6.5</v>
      </c>
      <c r="H25" s="293">
        <v>6.5</v>
      </c>
      <c r="I25" s="292">
        <f>H25+0.25</f>
        <v>6.75</v>
      </c>
      <c r="J25" s="292">
        <f>H25+0.25</f>
        <v>6.75</v>
      </c>
      <c r="K25" s="291">
        <f>I25+0.5</f>
        <v>7.25</v>
      </c>
      <c r="M25" s="287"/>
      <c r="N25" s="287"/>
      <c r="O25" s="287"/>
      <c r="P25" s="287"/>
      <c r="Q25" s="287"/>
      <c r="R25" s="287"/>
      <c r="S25" s="287"/>
      <c r="T25" s="287"/>
      <c r="U25" s="287"/>
    </row>
    <row r="26" spans="1:21" ht="25" customHeight="1">
      <c r="A26" s="298">
        <v>18</v>
      </c>
      <c r="B26" s="438" t="s">
        <v>181</v>
      </c>
      <c r="C26" s="437"/>
      <c r="D26" s="296" t="s">
        <v>182</v>
      </c>
      <c r="E26" s="295">
        <v>0.125</v>
      </c>
      <c r="F26" s="294">
        <f>G26-1/4</f>
        <v>3.5</v>
      </c>
      <c r="G26" s="294">
        <f>H26-1/4</f>
        <v>3.75</v>
      </c>
      <c r="H26" s="293">
        <v>4</v>
      </c>
      <c r="I26" s="292">
        <f>H26+1/4</f>
        <v>4.25</v>
      </c>
      <c r="J26" s="292">
        <f>H26+1/2</f>
        <v>4.5</v>
      </c>
      <c r="K26" s="291">
        <f>I26+0.5</f>
        <v>4.75</v>
      </c>
      <c r="M26" s="287"/>
      <c r="N26" s="287"/>
      <c r="O26" s="287"/>
      <c r="P26" s="287"/>
      <c r="Q26" s="287"/>
      <c r="R26" s="287"/>
      <c r="S26" s="287"/>
      <c r="T26" s="287"/>
      <c r="U26" s="287"/>
    </row>
    <row r="27" spans="1:21" ht="25" customHeight="1">
      <c r="A27" s="298">
        <v>19</v>
      </c>
      <c r="B27" s="438" t="s">
        <v>183</v>
      </c>
      <c r="C27" s="437"/>
      <c r="D27" s="296" t="s">
        <v>184</v>
      </c>
      <c r="E27" s="295">
        <v>0.125</v>
      </c>
      <c r="F27" s="294">
        <f>G27-0</f>
        <v>1</v>
      </c>
      <c r="G27" s="294">
        <f>H27-0</f>
        <v>1</v>
      </c>
      <c r="H27" s="293">
        <v>1</v>
      </c>
      <c r="I27" s="292">
        <f>H27+0</f>
        <v>1</v>
      </c>
      <c r="J27" s="292">
        <f>H27+0</f>
        <v>1</v>
      </c>
      <c r="K27" s="291">
        <f>I27+0</f>
        <v>1</v>
      </c>
      <c r="M27" s="287"/>
      <c r="N27" s="287"/>
      <c r="O27" s="287"/>
      <c r="P27" s="287"/>
      <c r="Q27" s="287"/>
      <c r="R27" s="287"/>
      <c r="S27" s="287"/>
      <c r="T27" s="287"/>
      <c r="U27" s="287"/>
    </row>
    <row r="28" spans="1:21" ht="25" customHeight="1">
      <c r="A28" s="298">
        <v>20</v>
      </c>
      <c r="B28" s="438" t="s">
        <v>185</v>
      </c>
      <c r="C28" s="437"/>
      <c r="D28" s="296" t="s">
        <v>186</v>
      </c>
      <c r="E28" s="295">
        <v>0.125</v>
      </c>
      <c r="F28" s="294">
        <f>G28-0.25</f>
        <v>8.25</v>
      </c>
      <c r="G28" s="294">
        <f>H28-0.25</f>
        <v>8.5</v>
      </c>
      <c r="H28" s="293">
        <v>8.75</v>
      </c>
      <c r="I28" s="292">
        <f>H28+0.25</f>
        <v>9</v>
      </c>
      <c r="J28" s="292">
        <f>H28+0.5</f>
        <v>9.25</v>
      </c>
      <c r="K28" s="291">
        <f>I28+0.5</f>
        <v>9.5</v>
      </c>
      <c r="M28" s="299"/>
      <c r="N28" s="299"/>
      <c r="O28" s="299"/>
      <c r="P28" s="299"/>
      <c r="Q28" s="299"/>
      <c r="R28" s="299"/>
      <c r="S28" s="299"/>
      <c r="T28" s="299"/>
      <c r="U28" s="299"/>
    </row>
    <row r="29" spans="1:21" ht="25" customHeight="1">
      <c r="A29" s="298">
        <v>21</v>
      </c>
      <c r="B29" s="446" t="s">
        <v>187</v>
      </c>
      <c r="C29" s="446"/>
      <c r="D29" s="333" t="s">
        <v>186</v>
      </c>
      <c r="E29" s="295">
        <v>0.125</v>
      </c>
      <c r="F29" s="294">
        <f>G29-0.125</f>
        <v>2.5</v>
      </c>
      <c r="G29" s="294">
        <f>H29-0.125</f>
        <v>2.625</v>
      </c>
      <c r="H29" s="293">
        <v>2.75</v>
      </c>
      <c r="I29" s="292">
        <f>H29+0.125</f>
        <v>2.875</v>
      </c>
      <c r="J29" s="292">
        <f>H29+0.25</f>
        <v>3</v>
      </c>
      <c r="K29" s="291">
        <f>I29+0.25</f>
        <v>3.125</v>
      </c>
      <c r="M29" s="299"/>
      <c r="N29" s="299"/>
      <c r="O29" s="299"/>
      <c r="P29" s="299"/>
      <c r="Q29" s="299"/>
      <c r="R29" s="299"/>
      <c r="S29" s="299"/>
      <c r="T29" s="299"/>
      <c r="U29" s="299"/>
    </row>
    <row r="30" spans="1:21" ht="25" customHeight="1">
      <c r="A30" s="298">
        <v>22</v>
      </c>
      <c r="B30" s="438" t="s">
        <v>188</v>
      </c>
      <c r="C30" s="447"/>
      <c r="D30" s="332" t="s">
        <v>189</v>
      </c>
      <c r="E30" s="295">
        <v>0.25</v>
      </c>
      <c r="F30" s="294">
        <f>G30-3/8</f>
        <v>8</v>
      </c>
      <c r="G30" s="294">
        <f>H30-3/8</f>
        <v>8.375</v>
      </c>
      <c r="H30" s="293">
        <v>8.75</v>
      </c>
      <c r="I30" s="292">
        <f>H30+0.375</f>
        <v>9.125</v>
      </c>
      <c r="J30" s="292">
        <f>H30+0.75</f>
        <v>9.5</v>
      </c>
      <c r="K30" s="291">
        <f>I30+3/4</f>
        <v>9.875</v>
      </c>
      <c r="M30" s="287"/>
      <c r="N30" s="287"/>
      <c r="O30" s="287"/>
      <c r="P30" s="287"/>
      <c r="Q30" s="287"/>
      <c r="R30" s="287"/>
      <c r="S30" s="287"/>
      <c r="T30" s="287"/>
      <c r="U30" s="287"/>
    </row>
    <row r="31" spans="1:21" ht="25" customHeight="1">
      <c r="A31" s="298">
        <v>23</v>
      </c>
      <c r="B31" s="438" t="s">
        <v>190</v>
      </c>
      <c r="C31" s="447"/>
      <c r="D31" s="332" t="s">
        <v>191</v>
      </c>
      <c r="E31" s="295">
        <v>0.25</v>
      </c>
      <c r="F31" s="294">
        <f>G31-0.375</f>
        <v>6</v>
      </c>
      <c r="G31" s="294">
        <f>H31-0.375</f>
        <v>6.375</v>
      </c>
      <c r="H31" s="293">
        <v>6.75</v>
      </c>
      <c r="I31" s="292">
        <f>H31+0.375</f>
        <v>7.125</v>
      </c>
      <c r="J31" s="292">
        <f>H31+0.75</f>
        <v>7.5</v>
      </c>
      <c r="K31" s="291">
        <f>I31+0.75</f>
        <v>7.875</v>
      </c>
      <c r="M31" s="287"/>
      <c r="N31" s="287"/>
      <c r="O31" s="287"/>
      <c r="P31" s="287"/>
      <c r="Q31" s="287"/>
      <c r="R31" s="287"/>
      <c r="S31" s="287"/>
      <c r="T31" s="287"/>
      <c r="U31" s="287"/>
    </row>
    <row r="32" spans="1:21" ht="25" customHeight="1">
      <c r="A32" s="298">
        <v>24</v>
      </c>
      <c r="B32" s="438" t="s">
        <v>192</v>
      </c>
      <c r="C32" s="437"/>
      <c r="D32" s="296" t="s">
        <v>193</v>
      </c>
      <c r="E32" s="295">
        <v>0.25</v>
      </c>
      <c r="F32" s="294">
        <f>G32-1/4</f>
        <v>5.25</v>
      </c>
      <c r="G32" s="294">
        <f>H32-1/4</f>
        <v>5.5</v>
      </c>
      <c r="H32" s="293">
        <v>5.75</v>
      </c>
      <c r="I32" s="292">
        <f>H32+1/4</f>
        <v>6</v>
      </c>
      <c r="J32" s="292">
        <f>H32+0.5</f>
        <v>6.25</v>
      </c>
      <c r="K32" s="291">
        <f>I32+0.5</f>
        <v>6.5</v>
      </c>
      <c r="M32" s="287"/>
      <c r="N32" s="287"/>
      <c r="O32" s="287"/>
      <c r="P32" s="287"/>
      <c r="Q32" s="287"/>
      <c r="R32" s="287"/>
      <c r="S32" s="287"/>
      <c r="T32" s="287"/>
      <c r="U32" s="287"/>
    </row>
    <row r="33" spans="1:21" ht="25" customHeight="1">
      <c r="A33" s="298">
        <v>25</v>
      </c>
      <c r="B33" s="438" t="s">
        <v>194</v>
      </c>
      <c r="C33" s="437"/>
      <c r="D33" s="296" t="s">
        <v>195</v>
      </c>
      <c r="E33" s="295">
        <v>0.5</v>
      </c>
      <c r="F33" s="294">
        <f>G33-1</f>
        <v>19.5</v>
      </c>
      <c r="G33" s="294">
        <f>H33-1</f>
        <v>20.5</v>
      </c>
      <c r="H33" s="293">
        <v>21.5</v>
      </c>
      <c r="I33" s="292">
        <f>H33+1</f>
        <v>22.5</v>
      </c>
      <c r="J33" s="292">
        <f>H33+2</f>
        <v>23.5</v>
      </c>
      <c r="K33" s="291">
        <f>I33+2</f>
        <v>24.5</v>
      </c>
      <c r="M33" s="287"/>
      <c r="N33" s="287"/>
      <c r="O33" s="287"/>
      <c r="P33" s="287"/>
      <c r="Q33" s="287"/>
      <c r="R33" s="287"/>
      <c r="S33" s="287"/>
      <c r="T33" s="287"/>
      <c r="U33" s="287"/>
    </row>
    <row r="34" spans="1:21" ht="25" customHeight="1">
      <c r="A34" s="298">
        <v>26</v>
      </c>
      <c r="B34" s="438" t="s">
        <v>196</v>
      </c>
      <c r="C34" s="437"/>
      <c r="D34" s="296" t="s">
        <v>197</v>
      </c>
      <c r="E34" s="295">
        <v>0.375</v>
      </c>
      <c r="F34" s="294">
        <f>G34-0.5</f>
        <v>47</v>
      </c>
      <c r="G34" s="294">
        <f>H34-0.5</f>
        <v>47.5</v>
      </c>
      <c r="H34" s="293">
        <v>48</v>
      </c>
      <c r="I34" s="292">
        <f>H34+0.5</f>
        <v>48.5</v>
      </c>
      <c r="J34" s="292">
        <f>H34+1</f>
        <v>49</v>
      </c>
      <c r="K34" s="291">
        <f>I34+1</f>
        <v>49.5</v>
      </c>
      <c r="M34" s="287"/>
      <c r="N34" s="287"/>
      <c r="O34" s="287"/>
      <c r="P34" s="287"/>
      <c r="Q34" s="287"/>
      <c r="R34" s="287"/>
      <c r="S34" s="287"/>
      <c r="T34" s="287"/>
      <c r="U34" s="287"/>
    </row>
    <row r="35" spans="1:21" ht="25" customHeight="1">
      <c r="A35" s="341">
        <v>27</v>
      </c>
      <c r="B35" s="445" t="s">
        <v>198</v>
      </c>
      <c r="C35" s="445"/>
      <c r="D35" s="342" t="s">
        <v>199</v>
      </c>
      <c r="E35" s="295">
        <v>0.25</v>
      </c>
      <c r="F35" s="294">
        <f>G35-0.875</f>
        <v>21.25</v>
      </c>
      <c r="G35" s="294">
        <f>H35-0.875</f>
        <v>22.125</v>
      </c>
      <c r="H35" s="293">
        <v>23</v>
      </c>
      <c r="I35" s="294">
        <f>H35+0.875</f>
        <v>23.875</v>
      </c>
      <c r="J35" s="294">
        <f>H35+1.75</f>
        <v>24.75</v>
      </c>
      <c r="K35" s="294">
        <f>I35+1.75</f>
        <v>25.625</v>
      </c>
      <c r="M35" s="287"/>
      <c r="N35" s="287"/>
      <c r="O35" s="287"/>
      <c r="P35" s="287"/>
      <c r="Q35" s="287"/>
      <c r="R35" s="287"/>
      <c r="S35" s="287"/>
      <c r="T35" s="287"/>
      <c r="U35" s="287"/>
    </row>
    <row r="36" spans="1:21" ht="19" customHeight="1">
      <c r="A36" s="287"/>
      <c r="B36" s="287"/>
      <c r="C36" s="343"/>
      <c r="D36" s="287"/>
      <c r="E36" s="290"/>
      <c r="F36" s="290"/>
      <c r="G36" s="290"/>
      <c r="H36" s="290"/>
      <c r="I36" s="289"/>
      <c r="J36" s="288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</row>
    <row r="37" spans="1:21" ht="19" customHeight="1">
      <c r="A37" s="287"/>
      <c r="B37" s="287"/>
      <c r="C37" s="287"/>
      <c r="D37" s="287"/>
      <c r="E37" s="290"/>
      <c r="F37" s="290"/>
      <c r="G37" s="290"/>
      <c r="H37" s="290"/>
      <c r="I37" s="289"/>
      <c r="J37" s="288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</row>
    <row r="38" spans="1:21" ht="19" customHeight="1">
      <c r="A38" s="287"/>
      <c r="B38" s="287"/>
      <c r="C38" s="287"/>
      <c r="D38" s="287"/>
      <c r="E38" s="290"/>
      <c r="F38" s="290"/>
      <c r="G38" s="290"/>
      <c r="H38" s="290"/>
      <c r="I38" s="289"/>
      <c r="J38" s="288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</row>
    <row r="39" spans="1:21" ht="19" customHeight="1">
      <c r="A39" s="287"/>
      <c r="B39" s="287"/>
      <c r="C39" s="287"/>
      <c r="D39" s="287"/>
      <c r="E39" s="290"/>
      <c r="F39" s="290"/>
      <c r="G39" s="290"/>
      <c r="H39" s="290"/>
      <c r="I39" s="289"/>
      <c r="J39" s="288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</row>
    <row r="40" spans="1:21" ht="19" customHeight="1">
      <c r="A40" s="287"/>
      <c r="B40" s="287"/>
      <c r="C40" s="287"/>
      <c r="D40" s="287"/>
      <c r="E40" s="290"/>
      <c r="F40" s="290"/>
      <c r="G40" s="290"/>
      <c r="H40" s="290"/>
      <c r="I40" s="289"/>
      <c r="J40" s="288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</row>
    <row r="41" spans="1:21" ht="19" customHeight="1">
      <c r="A41" s="287"/>
      <c r="B41" s="287"/>
      <c r="C41" s="287"/>
      <c r="D41" s="287"/>
      <c r="E41" s="290"/>
      <c r="F41" s="290"/>
      <c r="G41" s="290"/>
      <c r="H41" s="290"/>
      <c r="I41" s="289"/>
      <c r="J41" s="288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</row>
    <row r="42" spans="1:21" ht="19" customHeight="1">
      <c r="A42" s="287"/>
      <c r="B42" s="287"/>
      <c r="C42" s="287"/>
      <c r="D42" s="287"/>
      <c r="E42" s="290"/>
      <c r="F42" s="290"/>
      <c r="G42" s="290"/>
      <c r="H42" s="290"/>
      <c r="I42" s="289"/>
      <c r="J42" s="288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</row>
    <row r="43" spans="1:21" ht="19" customHeight="1">
      <c r="A43" s="287"/>
      <c r="B43" s="287"/>
      <c r="C43" s="287"/>
      <c r="D43" s="287"/>
      <c r="E43" s="290"/>
      <c r="F43" s="290"/>
      <c r="G43" s="290"/>
      <c r="H43" s="290"/>
      <c r="I43" s="289"/>
      <c r="J43" s="288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</row>
    <row r="44" spans="1:21" ht="19" customHeight="1">
      <c r="A44" s="287"/>
      <c r="B44" s="287"/>
      <c r="C44" s="287"/>
      <c r="D44" s="287"/>
      <c r="E44" s="290"/>
      <c r="F44" s="290"/>
      <c r="G44" s="290"/>
      <c r="H44" s="290"/>
      <c r="I44" s="289"/>
      <c r="J44" s="288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</row>
    <row r="45" spans="1:21" ht="19" customHeight="1">
      <c r="A45" s="287"/>
      <c r="B45" s="287"/>
      <c r="C45" s="287"/>
      <c r="D45" s="287"/>
      <c r="E45" s="290"/>
      <c r="F45" s="290"/>
      <c r="G45" s="290"/>
      <c r="H45" s="290"/>
      <c r="I45" s="289"/>
      <c r="J45" s="288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</row>
    <row r="46" spans="1:21" ht="19" customHeight="1">
      <c r="A46" s="287"/>
      <c r="B46" s="287"/>
      <c r="C46" s="287"/>
      <c r="D46" s="287"/>
      <c r="E46" s="290"/>
      <c r="F46" s="290"/>
      <c r="G46" s="290"/>
      <c r="H46" s="290"/>
      <c r="I46" s="289"/>
      <c r="J46" s="288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</row>
    <row r="47" spans="1:21" ht="19" customHeight="1">
      <c r="A47" s="287"/>
      <c r="B47" s="287"/>
      <c r="C47" s="287"/>
      <c r="D47" s="287"/>
      <c r="E47" s="290"/>
      <c r="F47" s="290"/>
      <c r="G47" s="290"/>
      <c r="H47" s="290"/>
      <c r="I47" s="289"/>
      <c r="J47" s="288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</row>
    <row r="48" spans="1:21" ht="19" customHeight="1">
      <c r="A48" s="287"/>
      <c r="B48" s="287"/>
      <c r="C48" s="287"/>
      <c r="D48" s="287"/>
      <c r="E48" s="290"/>
      <c r="F48" s="290"/>
      <c r="G48" s="290"/>
      <c r="H48" s="290"/>
      <c r="I48" s="289"/>
      <c r="J48" s="288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</row>
    <row r="49" spans="1:21" ht="19" customHeight="1">
      <c r="A49" s="287"/>
      <c r="B49" s="287"/>
      <c r="C49" s="287"/>
      <c r="D49" s="287"/>
      <c r="E49" s="290"/>
      <c r="F49" s="290"/>
      <c r="G49" s="290"/>
      <c r="H49" s="290"/>
      <c r="I49" s="289"/>
      <c r="J49" s="288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</row>
    <row r="50" spans="1:21" ht="19" customHeight="1">
      <c r="A50" s="287"/>
      <c r="B50" s="287"/>
      <c r="C50" s="287"/>
      <c r="D50" s="287"/>
      <c r="E50" s="290"/>
      <c r="F50" s="290"/>
      <c r="G50" s="290"/>
      <c r="H50" s="290"/>
      <c r="I50" s="289"/>
      <c r="J50" s="288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</row>
    <row r="51" spans="1:21" ht="19" customHeight="1">
      <c r="A51" s="287"/>
      <c r="B51" s="287"/>
      <c r="C51" s="287"/>
      <c r="D51" s="287"/>
      <c r="E51" s="290"/>
      <c r="F51" s="290"/>
      <c r="G51" s="290"/>
      <c r="H51" s="290"/>
      <c r="I51" s="289"/>
      <c r="J51" s="288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</row>
    <row r="52" spans="1:21" ht="19" customHeight="1">
      <c r="A52" s="287"/>
      <c r="B52" s="287"/>
      <c r="C52" s="287"/>
      <c r="D52" s="287"/>
      <c r="E52" s="290"/>
      <c r="F52" s="290"/>
      <c r="G52" s="290"/>
      <c r="H52" s="290"/>
      <c r="I52" s="289"/>
      <c r="J52" s="288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</row>
    <row r="53" spans="1:21" ht="19" customHeight="1">
      <c r="A53" s="287"/>
      <c r="B53" s="287"/>
      <c r="C53" s="287"/>
      <c r="D53" s="287"/>
      <c r="E53" s="290"/>
      <c r="F53" s="290"/>
      <c r="G53" s="290"/>
      <c r="H53" s="290"/>
      <c r="I53" s="289"/>
      <c r="J53" s="288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</row>
    <row r="54" spans="1:21" ht="19" customHeight="1">
      <c r="A54" s="287"/>
      <c r="B54" s="287"/>
      <c r="C54" s="287"/>
      <c r="D54" s="287"/>
      <c r="E54" s="290"/>
      <c r="F54" s="290"/>
      <c r="G54" s="290"/>
      <c r="H54" s="290"/>
      <c r="I54" s="289"/>
      <c r="J54" s="288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</row>
    <row r="55" spans="1:21" ht="19" customHeight="1">
      <c r="A55" s="287"/>
      <c r="B55" s="287"/>
      <c r="C55" s="287"/>
      <c r="D55" s="287"/>
      <c r="E55" s="290"/>
      <c r="F55" s="290"/>
      <c r="G55" s="290"/>
      <c r="H55" s="290"/>
      <c r="I55" s="289"/>
      <c r="J55" s="288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</row>
    <row r="56" spans="1:21" ht="19" customHeight="1">
      <c r="A56" s="287"/>
      <c r="B56" s="287"/>
      <c r="C56" s="287"/>
      <c r="D56" s="287"/>
      <c r="E56" s="290"/>
      <c r="F56" s="290"/>
      <c r="G56" s="290"/>
      <c r="H56" s="290"/>
      <c r="I56" s="289"/>
      <c r="J56" s="288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</row>
    <row r="57" spans="1:21" ht="19" customHeight="1">
      <c r="A57" s="287"/>
      <c r="B57" s="287"/>
      <c r="C57" s="287"/>
      <c r="D57" s="287"/>
      <c r="E57" s="290"/>
      <c r="F57" s="290"/>
      <c r="G57" s="290"/>
      <c r="H57" s="290"/>
      <c r="I57" s="289"/>
      <c r="J57" s="288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</row>
    <row r="58" spans="1:21" ht="19" customHeight="1">
      <c r="A58" s="287"/>
      <c r="B58" s="287"/>
      <c r="C58" s="287"/>
      <c r="D58" s="287"/>
      <c r="E58" s="290"/>
      <c r="F58" s="290"/>
      <c r="G58" s="290"/>
      <c r="H58" s="290"/>
      <c r="I58" s="289"/>
      <c r="J58" s="288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</row>
    <row r="59" spans="1:21" ht="19" customHeight="1">
      <c r="A59" s="287"/>
      <c r="B59" s="287"/>
      <c r="C59" s="287"/>
      <c r="D59" s="287"/>
      <c r="E59" s="290"/>
      <c r="F59" s="290"/>
      <c r="G59" s="290"/>
      <c r="H59" s="290"/>
      <c r="I59" s="289"/>
      <c r="J59" s="288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</row>
    <row r="60" spans="1:21" ht="19" customHeight="1">
      <c r="A60" s="287"/>
      <c r="B60" s="287"/>
      <c r="C60" s="287"/>
      <c r="D60" s="287"/>
      <c r="E60" s="290"/>
      <c r="F60" s="290"/>
      <c r="G60" s="290"/>
      <c r="H60" s="290"/>
      <c r="I60" s="289"/>
      <c r="J60" s="288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</row>
    <row r="61" spans="1:21" ht="19" customHeight="1">
      <c r="A61" s="287"/>
      <c r="B61" s="287"/>
      <c r="C61" s="287"/>
      <c r="D61" s="287"/>
      <c r="E61" s="290"/>
      <c r="F61" s="290"/>
      <c r="G61" s="290"/>
      <c r="H61" s="290"/>
      <c r="I61" s="289"/>
      <c r="J61" s="288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</row>
    <row r="62" spans="1:21" ht="19" customHeight="1">
      <c r="A62" s="287"/>
      <c r="B62" s="287"/>
      <c r="C62" s="287"/>
      <c r="D62" s="287"/>
      <c r="E62" s="290"/>
      <c r="F62" s="290"/>
      <c r="G62" s="290"/>
      <c r="H62" s="290"/>
      <c r="I62" s="289"/>
      <c r="J62" s="288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</row>
    <row r="63" spans="1:21" ht="19" customHeight="1">
      <c r="A63" s="287"/>
      <c r="B63" s="287"/>
      <c r="C63" s="287"/>
      <c r="D63" s="287"/>
      <c r="E63" s="290"/>
      <c r="F63" s="290"/>
      <c r="G63" s="290"/>
      <c r="H63" s="290"/>
      <c r="I63" s="289"/>
      <c r="J63" s="288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</row>
    <row r="64" spans="1:21" ht="19" customHeight="1">
      <c r="A64" s="287"/>
      <c r="B64" s="287"/>
      <c r="C64" s="287"/>
      <c r="D64" s="287"/>
      <c r="E64" s="290"/>
      <c r="F64" s="290"/>
      <c r="G64" s="290"/>
      <c r="H64" s="290"/>
      <c r="I64" s="289"/>
      <c r="J64" s="288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</row>
    <row r="65" spans="1:21" ht="19" customHeight="1">
      <c r="A65" s="287"/>
      <c r="B65" s="287"/>
      <c r="C65" s="287"/>
      <c r="D65" s="287"/>
      <c r="E65" s="290"/>
      <c r="F65" s="290"/>
      <c r="G65" s="290"/>
      <c r="H65" s="290"/>
      <c r="I65" s="289"/>
      <c r="J65" s="288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</row>
    <row r="66" spans="1:21" ht="19" customHeight="1">
      <c r="A66" s="287"/>
      <c r="B66" s="287"/>
      <c r="C66" s="287"/>
      <c r="D66" s="287"/>
      <c r="E66" s="290"/>
      <c r="F66" s="290"/>
      <c r="G66" s="290"/>
      <c r="H66" s="290"/>
      <c r="I66" s="289"/>
      <c r="J66" s="288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</row>
    <row r="67" spans="1:21" ht="19" customHeight="1">
      <c r="A67" s="287"/>
      <c r="B67" s="287"/>
      <c r="C67" s="287"/>
      <c r="D67" s="287"/>
      <c r="E67" s="290"/>
      <c r="F67" s="290"/>
      <c r="G67" s="290"/>
      <c r="H67" s="290"/>
      <c r="I67" s="289"/>
      <c r="J67" s="288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</row>
    <row r="68" spans="1:21" ht="19" customHeight="1">
      <c r="A68" s="287"/>
      <c r="B68" s="287"/>
      <c r="C68" s="287"/>
      <c r="D68" s="287"/>
      <c r="E68" s="290"/>
      <c r="F68" s="290"/>
      <c r="G68" s="290"/>
      <c r="H68" s="290"/>
      <c r="I68" s="289"/>
      <c r="J68" s="288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</row>
    <row r="69" spans="1:21" ht="19" customHeight="1">
      <c r="A69" s="287"/>
      <c r="B69" s="287"/>
      <c r="C69" s="287"/>
      <c r="D69" s="287"/>
      <c r="E69" s="290"/>
      <c r="F69" s="290"/>
      <c r="G69" s="290"/>
      <c r="H69" s="290"/>
      <c r="I69" s="289"/>
      <c r="J69" s="288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</row>
    <row r="70" spans="1:21" ht="19" customHeight="1">
      <c r="A70" s="287"/>
      <c r="B70" s="287"/>
      <c r="C70" s="287"/>
      <c r="D70" s="287"/>
      <c r="E70" s="290"/>
      <c r="F70" s="290"/>
      <c r="G70" s="290"/>
      <c r="H70" s="290"/>
      <c r="I70" s="289"/>
      <c r="J70" s="288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</row>
    <row r="71" spans="1:21" ht="19" customHeight="1">
      <c r="A71" s="287"/>
      <c r="B71" s="287"/>
      <c r="C71" s="287"/>
      <c r="D71" s="287"/>
      <c r="E71" s="290"/>
      <c r="F71" s="290"/>
      <c r="G71" s="290"/>
      <c r="H71" s="290"/>
      <c r="I71" s="289"/>
      <c r="J71" s="288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</row>
    <row r="72" spans="1:21" ht="19" customHeight="1">
      <c r="A72" s="287"/>
      <c r="B72" s="287"/>
      <c r="C72" s="287"/>
      <c r="D72" s="287"/>
      <c r="E72" s="290"/>
      <c r="F72" s="290"/>
      <c r="G72" s="290"/>
      <c r="H72" s="290"/>
      <c r="I72" s="289"/>
      <c r="J72" s="288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</row>
    <row r="73" spans="1:21" ht="19" customHeight="1">
      <c r="A73" s="287"/>
      <c r="B73" s="287"/>
      <c r="C73" s="287"/>
      <c r="D73" s="287"/>
      <c r="E73" s="290"/>
      <c r="F73" s="290"/>
      <c r="G73" s="290"/>
      <c r="H73" s="290"/>
      <c r="I73" s="289"/>
      <c r="J73" s="288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</row>
    <row r="74" spans="1:21" ht="19" customHeight="1">
      <c r="A74" s="287"/>
      <c r="B74" s="287"/>
      <c r="C74" s="287"/>
      <c r="D74" s="287"/>
      <c r="E74" s="290"/>
      <c r="F74" s="290"/>
      <c r="G74" s="290"/>
      <c r="H74" s="290"/>
      <c r="I74" s="289"/>
      <c r="J74" s="288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</row>
    <row r="75" spans="1:21" ht="19" customHeight="1">
      <c r="A75" s="287"/>
      <c r="B75" s="287"/>
      <c r="C75" s="287"/>
      <c r="D75" s="287"/>
      <c r="E75" s="290"/>
      <c r="F75" s="290"/>
      <c r="G75" s="290"/>
      <c r="H75" s="290"/>
      <c r="I75" s="289"/>
      <c r="J75" s="288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</row>
    <row r="76" spans="1:21" ht="19" customHeight="1">
      <c r="A76" s="287"/>
      <c r="B76" s="287"/>
      <c r="C76" s="287"/>
      <c r="D76" s="287"/>
      <c r="E76" s="290"/>
      <c r="F76" s="290"/>
      <c r="G76" s="290"/>
      <c r="H76" s="290"/>
      <c r="I76" s="289"/>
      <c r="J76" s="288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</row>
    <row r="77" spans="1:21" ht="19" customHeight="1">
      <c r="A77" s="287"/>
      <c r="B77" s="287"/>
      <c r="C77" s="287"/>
      <c r="D77" s="287"/>
      <c r="E77" s="290"/>
      <c r="F77" s="290"/>
      <c r="G77" s="290"/>
      <c r="H77" s="290"/>
      <c r="I77" s="289"/>
      <c r="J77" s="288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</row>
    <row r="78" spans="1:21" ht="19" customHeight="1">
      <c r="A78" s="287"/>
      <c r="B78" s="287"/>
      <c r="C78" s="287"/>
      <c r="D78" s="287"/>
      <c r="E78" s="290"/>
      <c r="F78" s="290"/>
      <c r="G78" s="290"/>
      <c r="H78" s="290"/>
      <c r="I78" s="289"/>
      <c r="J78" s="288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</row>
    <row r="79" spans="1:21" ht="19" customHeight="1">
      <c r="A79" s="287"/>
      <c r="B79" s="287"/>
      <c r="C79" s="287"/>
      <c r="D79" s="287"/>
      <c r="E79" s="290"/>
      <c r="F79" s="290"/>
      <c r="G79" s="290"/>
      <c r="H79" s="290"/>
      <c r="I79" s="289"/>
      <c r="J79" s="288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</row>
    <row r="80" spans="1:21" ht="19" customHeight="1">
      <c r="A80" s="287"/>
      <c r="B80" s="287"/>
      <c r="C80" s="287"/>
      <c r="D80" s="287"/>
      <c r="E80" s="290"/>
      <c r="F80" s="290"/>
      <c r="G80" s="290"/>
      <c r="H80" s="290"/>
      <c r="I80" s="289"/>
      <c r="J80" s="288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</row>
    <row r="81" spans="1:21" ht="19" customHeight="1">
      <c r="A81" s="287"/>
      <c r="B81" s="287"/>
      <c r="C81" s="287"/>
      <c r="D81" s="287"/>
      <c r="E81" s="290"/>
      <c r="F81" s="290"/>
      <c r="G81" s="290"/>
      <c r="H81" s="290"/>
      <c r="I81" s="289"/>
      <c r="J81" s="288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</row>
    <row r="82" spans="1:21" ht="19" customHeight="1">
      <c r="A82" s="287"/>
      <c r="B82" s="287"/>
      <c r="C82" s="287"/>
      <c r="D82" s="287"/>
      <c r="E82" s="290"/>
      <c r="F82" s="290"/>
      <c r="G82" s="290"/>
      <c r="H82" s="290"/>
      <c r="I82" s="289"/>
      <c r="J82" s="288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</row>
    <row r="83" spans="1:21" ht="19" customHeight="1">
      <c r="A83" s="287"/>
      <c r="B83" s="287"/>
      <c r="C83" s="287"/>
      <c r="D83" s="287"/>
      <c r="E83" s="290"/>
      <c r="F83" s="290"/>
      <c r="G83" s="290"/>
      <c r="H83" s="290"/>
      <c r="I83" s="289"/>
      <c r="J83" s="288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</row>
    <row r="84" spans="1:21" ht="19" customHeight="1">
      <c r="A84" s="287"/>
      <c r="B84" s="287"/>
      <c r="C84" s="287"/>
      <c r="D84" s="287"/>
      <c r="E84" s="290"/>
      <c r="F84" s="290"/>
      <c r="G84" s="290"/>
      <c r="H84" s="290"/>
      <c r="I84" s="289"/>
      <c r="J84" s="288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</row>
    <row r="85" spans="1:21" ht="19" customHeight="1">
      <c r="A85" s="287"/>
      <c r="B85" s="287"/>
      <c r="C85" s="287"/>
      <c r="D85" s="287"/>
      <c r="E85" s="290"/>
      <c r="F85" s="290"/>
      <c r="G85" s="290"/>
      <c r="H85" s="290"/>
      <c r="I85" s="289"/>
      <c r="J85" s="288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</row>
    <row r="86" spans="1:21" ht="19" customHeight="1">
      <c r="A86" s="287"/>
      <c r="B86" s="287"/>
      <c r="C86" s="287"/>
      <c r="D86" s="287"/>
      <c r="E86" s="290"/>
      <c r="F86" s="290"/>
      <c r="G86" s="290"/>
      <c r="H86" s="290"/>
      <c r="I86" s="289"/>
      <c r="J86" s="288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</row>
    <row r="87" spans="1:21" ht="19" customHeight="1">
      <c r="A87" s="287"/>
      <c r="B87" s="287"/>
      <c r="C87" s="287"/>
      <c r="D87" s="287"/>
      <c r="E87" s="290"/>
      <c r="F87" s="290"/>
      <c r="G87" s="290"/>
      <c r="H87" s="290"/>
      <c r="I87" s="289"/>
      <c r="J87" s="288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</row>
    <row r="88" spans="1:21" ht="19" customHeight="1">
      <c r="A88" s="287"/>
      <c r="B88" s="287"/>
      <c r="C88" s="287"/>
      <c r="D88" s="287"/>
      <c r="E88" s="290"/>
      <c r="F88" s="290"/>
      <c r="G88" s="290"/>
      <c r="H88" s="290"/>
      <c r="I88" s="289"/>
      <c r="J88" s="288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</row>
    <row r="89" spans="1:21" ht="19" customHeight="1">
      <c r="A89" s="287"/>
      <c r="B89" s="287"/>
      <c r="C89" s="287"/>
      <c r="D89" s="287"/>
      <c r="E89" s="290"/>
      <c r="F89" s="290"/>
      <c r="G89" s="290"/>
      <c r="H89" s="290"/>
      <c r="I89" s="289"/>
      <c r="J89" s="288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</row>
    <row r="90" spans="1:21" ht="19" customHeight="1">
      <c r="A90" s="287"/>
      <c r="B90" s="287"/>
      <c r="C90" s="287"/>
      <c r="D90" s="287"/>
      <c r="E90" s="290"/>
      <c r="F90" s="290"/>
      <c r="G90" s="290"/>
      <c r="H90" s="290"/>
      <c r="I90" s="289"/>
      <c r="J90" s="288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</row>
    <row r="91" spans="1:21" ht="19" customHeight="1">
      <c r="A91" s="287"/>
      <c r="B91" s="287"/>
      <c r="C91" s="287"/>
      <c r="D91" s="287"/>
      <c r="E91" s="290"/>
      <c r="F91" s="290"/>
      <c r="G91" s="290"/>
      <c r="H91" s="290"/>
      <c r="I91" s="289"/>
      <c r="J91" s="288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</row>
    <row r="92" spans="1:21" ht="19" customHeight="1">
      <c r="A92" s="287"/>
      <c r="B92" s="287"/>
      <c r="C92" s="287"/>
      <c r="D92" s="287"/>
      <c r="E92" s="290"/>
      <c r="F92" s="290"/>
      <c r="G92" s="290"/>
      <c r="H92" s="290"/>
      <c r="I92" s="289"/>
      <c r="J92" s="288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</row>
    <row r="93" spans="1:21" ht="19" customHeight="1">
      <c r="A93" s="287"/>
      <c r="B93" s="287"/>
      <c r="C93" s="287"/>
      <c r="D93" s="287"/>
      <c r="E93" s="290"/>
      <c r="F93" s="290"/>
      <c r="G93" s="290"/>
      <c r="H93" s="290"/>
      <c r="I93" s="289"/>
      <c r="J93" s="288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</row>
    <row r="94" spans="1:21" ht="19" customHeight="1">
      <c r="A94" s="287"/>
      <c r="B94" s="287"/>
      <c r="C94" s="287"/>
      <c r="D94" s="287"/>
      <c r="E94" s="290"/>
      <c r="F94" s="290"/>
      <c r="G94" s="290"/>
      <c r="H94" s="290"/>
      <c r="I94" s="289"/>
      <c r="J94" s="288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</row>
    <row r="95" spans="1:21" ht="19" customHeight="1">
      <c r="A95" s="287"/>
      <c r="B95" s="287"/>
      <c r="C95" s="287"/>
      <c r="D95" s="287"/>
      <c r="E95" s="290"/>
      <c r="F95" s="290"/>
      <c r="G95" s="290"/>
      <c r="H95" s="290"/>
      <c r="I95" s="289"/>
      <c r="J95" s="288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</row>
    <row r="96" spans="1:21" ht="19" customHeight="1">
      <c r="A96" s="287"/>
      <c r="B96" s="287"/>
      <c r="C96" s="287"/>
      <c r="D96" s="287"/>
      <c r="E96" s="290"/>
      <c r="F96" s="290"/>
      <c r="G96" s="290"/>
      <c r="H96" s="290"/>
      <c r="I96" s="289"/>
      <c r="J96" s="288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</row>
    <row r="97" spans="1:21" ht="19" customHeight="1">
      <c r="A97" s="287"/>
      <c r="B97" s="287"/>
      <c r="C97" s="287"/>
      <c r="D97" s="287"/>
      <c r="E97" s="290"/>
      <c r="F97" s="290"/>
      <c r="G97" s="290"/>
      <c r="H97" s="290"/>
      <c r="I97" s="289"/>
      <c r="J97" s="288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</row>
    <row r="98" spans="1:21" ht="19" customHeight="1">
      <c r="A98" s="287"/>
      <c r="B98" s="287"/>
      <c r="C98" s="287"/>
      <c r="D98" s="287"/>
      <c r="E98" s="290"/>
      <c r="F98" s="290"/>
      <c r="G98" s="290"/>
      <c r="H98" s="290"/>
      <c r="I98" s="289"/>
      <c r="J98" s="288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</row>
    <row r="99" spans="1:21" ht="19" customHeight="1">
      <c r="A99" s="287"/>
      <c r="B99" s="287"/>
      <c r="C99" s="287"/>
      <c r="D99" s="287"/>
      <c r="E99" s="290"/>
      <c r="F99" s="290"/>
      <c r="G99" s="290"/>
      <c r="H99" s="290"/>
      <c r="I99" s="289"/>
      <c r="J99" s="288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</row>
    <row r="100" spans="1:21" ht="19" customHeight="1">
      <c r="A100" s="287"/>
      <c r="B100" s="287"/>
      <c r="C100" s="287"/>
      <c r="D100" s="287"/>
      <c r="E100" s="290"/>
      <c r="F100" s="290"/>
      <c r="G100" s="290"/>
      <c r="H100" s="290"/>
      <c r="I100" s="289"/>
      <c r="J100" s="288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</row>
    <row r="101" spans="1:21" ht="19" customHeight="1">
      <c r="A101" s="287"/>
      <c r="B101" s="287"/>
      <c r="C101" s="287"/>
      <c r="D101" s="287"/>
      <c r="E101" s="290"/>
      <c r="F101" s="290"/>
      <c r="G101" s="290"/>
      <c r="H101" s="290"/>
      <c r="I101" s="289"/>
      <c r="J101" s="288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</row>
    <row r="102" spans="1:21" ht="19" customHeight="1">
      <c r="A102" s="287"/>
      <c r="B102" s="287"/>
      <c r="C102" s="287"/>
      <c r="D102" s="287"/>
      <c r="E102" s="290"/>
      <c r="F102" s="290"/>
      <c r="G102" s="290"/>
      <c r="H102" s="290"/>
      <c r="I102" s="289"/>
      <c r="J102" s="288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</row>
    <row r="103" spans="1:21" ht="19" customHeight="1">
      <c r="A103" s="287"/>
      <c r="B103" s="287"/>
      <c r="C103" s="287"/>
      <c r="D103" s="287"/>
      <c r="E103" s="290"/>
      <c r="F103" s="290"/>
      <c r="G103" s="290"/>
      <c r="H103" s="290"/>
      <c r="I103" s="289"/>
      <c r="J103" s="288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</row>
    <row r="104" spans="1:21" ht="19" customHeight="1">
      <c r="A104" s="287"/>
      <c r="B104" s="287"/>
      <c r="C104" s="287"/>
      <c r="D104" s="287"/>
      <c r="E104" s="290"/>
      <c r="F104" s="290"/>
      <c r="G104" s="290"/>
      <c r="H104" s="290"/>
      <c r="I104" s="289"/>
      <c r="J104" s="288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</row>
    <row r="105" spans="1:21" ht="19" customHeight="1">
      <c r="A105" s="287"/>
      <c r="B105" s="287"/>
      <c r="C105" s="287"/>
      <c r="D105" s="287"/>
      <c r="E105" s="290"/>
      <c r="F105" s="290"/>
      <c r="G105" s="290"/>
      <c r="H105" s="290"/>
      <c r="I105" s="289"/>
      <c r="J105" s="288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</row>
    <row r="106" spans="1:21" ht="19" customHeight="1">
      <c r="A106" s="287"/>
      <c r="B106" s="287"/>
      <c r="C106" s="287"/>
      <c r="D106" s="287"/>
      <c r="E106" s="290"/>
      <c r="F106" s="290"/>
      <c r="G106" s="290"/>
      <c r="H106" s="290"/>
      <c r="I106" s="289"/>
      <c r="J106" s="288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</row>
    <row r="107" spans="1:21" ht="19" customHeight="1">
      <c r="A107" s="287"/>
      <c r="B107" s="287"/>
      <c r="C107" s="287"/>
      <c r="D107" s="287"/>
      <c r="E107" s="290"/>
      <c r="F107" s="290"/>
      <c r="G107" s="290"/>
      <c r="H107" s="290"/>
      <c r="I107" s="289"/>
      <c r="J107" s="288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</row>
    <row r="108" spans="1:21" ht="19" customHeight="1">
      <c r="A108" s="287"/>
      <c r="B108" s="287"/>
      <c r="C108" s="287"/>
      <c r="D108" s="287"/>
      <c r="E108" s="290"/>
      <c r="F108" s="290"/>
      <c r="G108" s="290"/>
      <c r="H108" s="290"/>
      <c r="I108" s="289"/>
      <c r="J108" s="288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</row>
    <row r="109" spans="1:21" ht="19" customHeight="1">
      <c r="A109" s="287"/>
      <c r="B109" s="287"/>
      <c r="C109" s="287"/>
      <c r="D109" s="287"/>
      <c r="E109" s="290"/>
      <c r="F109" s="290"/>
      <c r="G109" s="290"/>
      <c r="H109" s="290"/>
      <c r="I109" s="289"/>
      <c r="J109" s="288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</row>
    <row r="110" spans="1:21" ht="19" customHeight="1">
      <c r="A110" s="287"/>
      <c r="B110" s="287"/>
      <c r="C110" s="287"/>
      <c r="D110" s="287"/>
      <c r="E110" s="290"/>
      <c r="F110" s="290"/>
      <c r="G110" s="290"/>
      <c r="H110" s="290"/>
      <c r="I110" s="289"/>
      <c r="J110" s="288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</row>
    <row r="111" spans="1:21" ht="19" customHeight="1">
      <c r="A111" s="287"/>
      <c r="B111" s="287"/>
      <c r="C111" s="287"/>
      <c r="D111" s="287"/>
      <c r="E111" s="290"/>
      <c r="F111" s="290"/>
      <c r="G111" s="290"/>
      <c r="H111" s="290"/>
      <c r="I111" s="289"/>
      <c r="J111" s="288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</row>
    <row r="112" spans="1:21" ht="19" customHeight="1">
      <c r="A112" s="287"/>
      <c r="B112" s="287"/>
      <c r="C112" s="287"/>
      <c r="D112" s="287"/>
      <c r="E112" s="290"/>
      <c r="F112" s="290"/>
      <c r="G112" s="290"/>
      <c r="H112" s="290"/>
      <c r="I112" s="289"/>
      <c r="J112" s="288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</row>
    <row r="113" spans="1:21" ht="19" customHeight="1">
      <c r="A113" s="287"/>
      <c r="B113" s="287"/>
      <c r="C113" s="287"/>
      <c r="D113" s="287"/>
      <c r="E113" s="290"/>
      <c r="F113" s="290"/>
      <c r="G113" s="290"/>
      <c r="H113" s="290"/>
      <c r="I113" s="289"/>
      <c r="J113" s="288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</row>
    <row r="114" spans="1:21" ht="19" customHeight="1">
      <c r="A114" s="287"/>
      <c r="B114" s="287"/>
      <c r="C114" s="287"/>
      <c r="D114" s="287"/>
      <c r="E114" s="290"/>
      <c r="F114" s="290"/>
      <c r="G114" s="290"/>
      <c r="H114" s="290"/>
      <c r="I114" s="289"/>
      <c r="J114" s="288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</row>
    <row r="115" spans="1:21" ht="19" customHeight="1">
      <c r="A115" s="287"/>
      <c r="B115" s="287"/>
      <c r="C115" s="287"/>
      <c r="D115" s="287"/>
      <c r="E115" s="290"/>
      <c r="F115" s="290"/>
      <c r="G115" s="290"/>
      <c r="H115" s="290"/>
      <c r="I115" s="289"/>
      <c r="J115" s="288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</row>
    <row r="116" spans="1:21" ht="19" customHeight="1">
      <c r="A116" s="287"/>
      <c r="B116" s="287"/>
      <c r="C116" s="287"/>
      <c r="D116" s="287"/>
      <c r="E116" s="290"/>
      <c r="F116" s="290"/>
      <c r="G116" s="290"/>
      <c r="H116" s="290"/>
      <c r="I116" s="289"/>
      <c r="J116" s="288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</row>
    <row r="117" spans="1:21" ht="19" customHeight="1">
      <c r="A117" s="287"/>
      <c r="B117" s="287"/>
      <c r="C117" s="287"/>
      <c r="D117" s="287"/>
      <c r="E117" s="290"/>
      <c r="F117" s="290"/>
      <c r="G117" s="290"/>
      <c r="H117" s="290"/>
      <c r="I117" s="289"/>
      <c r="J117" s="288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</row>
    <row r="118" spans="1:21" ht="19" customHeight="1">
      <c r="A118" s="287"/>
      <c r="B118" s="287"/>
      <c r="C118" s="287"/>
      <c r="D118" s="287"/>
      <c r="E118" s="290"/>
      <c r="F118" s="290"/>
      <c r="G118" s="290"/>
      <c r="H118" s="290"/>
      <c r="I118" s="289"/>
      <c r="J118" s="288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</row>
    <row r="119" spans="1:21" ht="19" customHeight="1">
      <c r="A119" s="287"/>
      <c r="B119" s="287"/>
      <c r="C119" s="287"/>
      <c r="D119" s="287"/>
      <c r="E119" s="290"/>
      <c r="F119" s="290"/>
      <c r="G119" s="290"/>
      <c r="H119" s="290"/>
      <c r="I119" s="289"/>
      <c r="J119" s="288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</row>
    <row r="120" spans="1:21" ht="19" customHeight="1">
      <c r="A120" s="287"/>
      <c r="B120" s="287"/>
      <c r="C120" s="287"/>
      <c r="D120" s="287"/>
      <c r="E120" s="290"/>
      <c r="F120" s="290"/>
      <c r="G120" s="290"/>
      <c r="H120" s="290"/>
      <c r="I120" s="289"/>
      <c r="J120" s="288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</row>
    <row r="121" spans="1:21" ht="19" customHeight="1">
      <c r="A121" s="287"/>
      <c r="B121" s="287"/>
      <c r="C121" s="287"/>
      <c r="D121" s="287"/>
      <c r="E121" s="290"/>
      <c r="F121" s="290"/>
      <c r="G121" s="290"/>
      <c r="H121" s="290"/>
      <c r="I121" s="289"/>
      <c r="J121" s="288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</row>
    <row r="122" spans="1:21" ht="19" customHeight="1">
      <c r="A122" s="287"/>
      <c r="B122" s="287"/>
      <c r="C122" s="287"/>
      <c r="D122" s="287"/>
      <c r="E122" s="290"/>
      <c r="F122" s="290"/>
      <c r="G122" s="290"/>
      <c r="H122" s="290"/>
      <c r="I122" s="289"/>
      <c r="J122" s="288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</row>
    <row r="123" spans="1:21" ht="19" customHeight="1">
      <c r="A123" s="287"/>
      <c r="B123" s="287"/>
      <c r="C123" s="287"/>
      <c r="D123" s="287"/>
      <c r="E123" s="290"/>
      <c r="F123" s="290"/>
      <c r="G123" s="290"/>
      <c r="H123" s="290"/>
      <c r="I123" s="289"/>
      <c r="J123" s="288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</row>
    <row r="124" spans="1:21" ht="19" customHeight="1">
      <c r="A124" s="287"/>
      <c r="B124" s="287"/>
      <c r="C124" s="287"/>
      <c r="D124" s="287"/>
      <c r="E124" s="290"/>
      <c r="F124" s="290"/>
      <c r="G124" s="290"/>
      <c r="H124" s="290"/>
      <c r="I124" s="289"/>
      <c r="J124" s="288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</row>
    <row r="125" spans="1:21" ht="19" customHeight="1">
      <c r="A125" s="287"/>
      <c r="B125" s="287"/>
      <c r="C125" s="287"/>
      <c r="D125" s="287"/>
      <c r="E125" s="290"/>
      <c r="F125" s="290"/>
      <c r="G125" s="290"/>
      <c r="H125" s="290"/>
      <c r="I125" s="289"/>
      <c r="J125" s="288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</row>
    <row r="126" spans="1:21" ht="19" customHeight="1">
      <c r="A126" s="287"/>
      <c r="B126" s="287"/>
      <c r="C126" s="287"/>
      <c r="D126" s="287"/>
      <c r="E126" s="290"/>
      <c r="F126" s="290"/>
      <c r="G126" s="290"/>
      <c r="H126" s="290"/>
      <c r="I126" s="289"/>
      <c r="J126" s="288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</row>
    <row r="127" spans="1:21" ht="19" customHeight="1">
      <c r="A127" s="287"/>
      <c r="B127" s="287"/>
      <c r="C127" s="287"/>
      <c r="D127" s="287"/>
      <c r="E127" s="290"/>
      <c r="F127" s="290"/>
      <c r="G127" s="290"/>
      <c r="H127" s="290"/>
      <c r="I127" s="289"/>
      <c r="J127" s="288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</row>
    <row r="128" spans="1:21" ht="19" customHeight="1">
      <c r="A128" s="287"/>
      <c r="B128" s="287"/>
      <c r="C128" s="287"/>
      <c r="D128" s="287"/>
      <c r="E128" s="290"/>
      <c r="F128" s="290"/>
      <c r="G128" s="290"/>
      <c r="H128" s="290"/>
      <c r="I128" s="289"/>
      <c r="J128" s="288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</row>
    <row r="129" spans="1:21" ht="19" customHeight="1">
      <c r="A129" s="287"/>
      <c r="B129" s="287"/>
      <c r="C129" s="287"/>
      <c r="D129" s="287"/>
      <c r="E129" s="290"/>
      <c r="F129" s="290"/>
      <c r="G129" s="290"/>
      <c r="H129" s="290"/>
      <c r="I129" s="289"/>
      <c r="J129" s="288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</row>
    <row r="130" spans="1:21" ht="19" customHeight="1">
      <c r="A130" s="287"/>
      <c r="B130" s="287"/>
      <c r="C130" s="287"/>
      <c r="D130" s="287"/>
      <c r="E130" s="290"/>
      <c r="F130" s="290"/>
      <c r="G130" s="290"/>
      <c r="H130" s="290"/>
      <c r="I130" s="289"/>
      <c r="J130" s="288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</row>
    <row r="131" spans="1:21" ht="19" customHeight="1">
      <c r="A131" s="287"/>
      <c r="B131" s="287"/>
      <c r="C131" s="287"/>
      <c r="D131" s="287"/>
      <c r="E131" s="290"/>
      <c r="F131" s="290"/>
      <c r="G131" s="290"/>
      <c r="H131" s="290"/>
      <c r="I131" s="289"/>
      <c r="J131" s="288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</row>
    <row r="132" spans="1:21" ht="19" customHeight="1">
      <c r="A132" s="287"/>
      <c r="B132" s="287"/>
      <c r="C132" s="287"/>
      <c r="D132" s="287"/>
      <c r="E132" s="290"/>
      <c r="F132" s="290"/>
      <c r="G132" s="290"/>
      <c r="H132" s="290"/>
      <c r="I132" s="289"/>
      <c r="J132" s="288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</row>
    <row r="133" spans="1:21" ht="19" customHeight="1">
      <c r="A133" s="287"/>
      <c r="B133" s="287"/>
      <c r="C133" s="287"/>
      <c r="D133" s="287"/>
      <c r="E133" s="290"/>
      <c r="F133" s="290"/>
      <c r="G133" s="290"/>
      <c r="H133" s="290"/>
      <c r="I133" s="289"/>
      <c r="J133" s="288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</row>
    <row r="134" spans="1:21" ht="19" customHeight="1">
      <c r="A134" s="287"/>
      <c r="B134" s="287"/>
      <c r="C134" s="287"/>
      <c r="D134" s="287"/>
      <c r="E134" s="290"/>
      <c r="F134" s="290"/>
      <c r="G134" s="290"/>
      <c r="H134" s="290"/>
      <c r="I134" s="289"/>
      <c r="J134" s="288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</row>
    <row r="135" spans="1:21" ht="19" customHeight="1">
      <c r="A135" s="287"/>
      <c r="B135" s="287"/>
      <c r="C135" s="287"/>
      <c r="D135" s="287"/>
      <c r="E135" s="290"/>
      <c r="F135" s="290"/>
      <c r="G135" s="290"/>
      <c r="H135" s="290"/>
      <c r="I135" s="289"/>
      <c r="J135" s="288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</row>
    <row r="136" spans="1:21" ht="19" customHeight="1">
      <c r="A136" s="287"/>
      <c r="B136" s="287"/>
      <c r="C136" s="287"/>
      <c r="D136" s="287"/>
      <c r="E136" s="290"/>
      <c r="F136" s="290"/>
      <c r="G136" s="290"/>
      <c r="H136" s="290"/>
      <c r="I136" s="289"/>
      <c r="J136" s="288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</row>
    <row r="137" spans="1:21" ht="19" customHeight="1">
      <c r="A137" s="287"/>
      <c r="B137" s="287"/>
      <c r="C137" s="287"/>
      <c r="D137" s="287"/>
      <c r="E137" s="290"/>
      <c r="F137" s="290"/>
      <c r="G137" s="290"/>
      <c r="H137" s="290"/>
      <c r="I137" s="289"/>
      <c r="J137" s="288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</row>
    <row r="138" spans="1:21" ht="19" customHeight="1">
      <c r="A138" s="287"/>
      <c r="B138" s="287"/>
      <c r="C138" s="287"/>
      <c r="D138" s="287"/>
      <c r="E138" s="290"/>
      <c r="F138" s="290"/>
      <c r="G138" s="290"/>
      <c r="H138" s="290"/>
      <c r="I138" s="289"/>
      <c r="J138" s="288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</row>
    <row r="139" spans="1:21" ht="19" customHeight="1">
      <c r="A139" s="287"/>
      <c r="B139" s="287"/>
      <c r="C139" s="287"/>
      <c r="D139" s="287"/>
      <c r="E139" s="290"/>
      <c r="F139" s="290"/>
      <c r="G139" s="290"/>
      <c r="H139" s="290"/>
      <c r="I139" s="289"/>
      <c r="J139" s="288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</row>
    <row r="140" spans="1:21" ht="19" customHeight="1">
      <c r="A140" s="287"/>
      <c r="B140" s="287"/>
      <c r="C140" s="287"/>
      <c r="D140" s="287"/>
      <c r="E140" s="290"/>
      <c r="F140" s="290"/>
      <c r="G140" s="290"/>
      <c r="H140" s="290"/>
      <c r="I140" s="289"/>
      <c r="J140" s="288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</row>
    <row r="141" spans="1:21" ht="19" customHeight="1">
      <c r="A141" s="287"/>
      <c r="B141" s="287"/>
      <c r="C141" s="287"/>
      <c r="D141" s="287"/>
      <c r="E141" s="290"/>
      <c r="F141" s="290"/>
      <c r="G141" s="290"/>
      <c r="H141" s="290"/>
      <c r="I141" s="289"/>
      <c r="J141" s="288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</row>
    <row r="142" spans="1:21" ht="19" customHeight="1">
      <c r="A142" s="287"/>
      <c r="B142" s="287"/>
      <c r="C142" s="287"/>
      <c r="D142" s="287"/>
      <c r="E142" s="290"/>
      <c r="F142" s="290"/>
      <c r="G142" s="290"/>
      <c r="H142" s="290"/>
      <c r="I142" s="289"/>
      <c r="J142" s="288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</row>
    <row r="143" spans="1:21" ht="19" customHeight="1">
      <c r="A143" s="287"/>
      <c r="B143" s="287"/>
      <c r="C143" s="287"/>
      <c r="D143" s="287"/>
      <c r="E143" s="290"/>
      <c r="F143" s="290"/>
      <c r="G143" s="290"/>
      <c r="H143" s="290"/>
      <c r="I143" s="289"/>
      <c r="J143" s="288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</row>
    <row r="144" spans="1:21" ht="19" customHeight="1">
      <c r="A144" s="287"/>
      <c r="B144" s="287"/>
      <c r="C144" s="287"/>
      <c r="D144" s="287"/>
      <c r="E144" s="290"/>
      <c r="F144" s="290"/>
      <c r="G144" s="290"/>
      <c r="H144" s="290"/>
      <c r="I144" s="289"/>
      <c r="J144" s="288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</row>
    <row r="145" spans="1:21" ht="19" customHeight="1">
      <c r="A145" s="287"/>
      <c r="B145" s="287"/>
      <c r="C145" s="287"/>
      <c r="D145" s="287"/>
      <c r="E145" s="290"/>
      <c r="F145" s="290"/>
      <c r="G145" s="290"/>
      <c r="H145" s="290"/>
      <c r="I145" s="289"/>
      <c r="J145" s="288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</row>
    <row r="146" spans="1:21" ht="19" customHeight="1">
      <c r="A146" s="287"/>
      <c r="B146" s="287"/>
      <c r="C146" s="287"/>
      <c r="D146" s="287"/>
      <c r="E146" s="290"/>
      <c r="F146" s="290"/>
      <c r="G146" s="290"/>
      <c r="H146" s="290"/>
      <c r="I146" s="289"/>
      <c r="J146" s="288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</row>
    <row r="147" spans="1:21" ht="19" customHeight="1">
      <c r="A147" s="287"/>
      <c r="B147" s="287"/>
      <c r="C147" s="287"/>
      <c r="D147" s="287"/>
      <c r="E147" s="290"/>
      <c r="F147" s="290"/>
      <c r="G147" s="290"/>
      <c r="H147" s="290"/>
      <c r="I147" s="289"/>
      <c r="J147" s="288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</row>
    <row r="148" spans="1:21" ht="19" customHeight="1">
      <c r="A148" s="287"/>
      <c r="B148" s="287"/>
      <c r="C148" s="287"/>
      <c r="D148" s="287"/>
      <c r="E148" s="290"/>
      <c r="F148" s="290"/>
      <c r="G148" s="290"/>
      <c r="H148" s="290"/>
      <c r="I148" s="289"/>
      <c r="J148" s="288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</row>
    <row r="149" spans="1:21" ht="19" customHeight="1">
      <c r="A149" s="287"/>
      <c r="B149" s="287"/>
      <c r="C149" s="287"/>
      <c r="D149" s="287"/>
      <c r="E149" s="290"/>
      <c r="F149" s="290"/>
      <c r="G149" s="290"/>
      <c r="H149" s="290"/>
      <c r="I149" s="289"/>
      <c r="J149" s="288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</row>
    <row r="150" spans="1:21" ht="19" customHeight="1">
      <c r="A150" s="287"/>
      <c r="B150" s="287"/>
      <c r="C150" s="287"/>
      <c r="D150" s="287"/>
      <c r="E150" s="290"/>
      <c r="F150" s="290"/>
      <c r="G150" s="290"/>
      <c r="H150" s="290"/>
      <c r="I150" s="289"/>
      <c r="J150" s="288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</row>
    <row r="151" spans="1:21" ht="19" customHeight="1">
      <c r="A151" s="287"/>
      <c r="B151" s="287"/>
      <c r="C151" s="287"/>
      <c r="D151" s="287"/>
      <c r="E151" s="290"/>
      <c r="F151" s="290"/>
      <c r="G151" s="290"/>
      <c r="H151" s="290"/>
      <c r="I151" s="289"/>
      <c r="J151" s="288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</row>
    <row r="152" spans="1:21" ht="19" customHeight="1">
      <c r="A152" s="287"/>
      <c r="B152" s="287"/>
      <c r="C152" s="287"/>
      <c r="D152" s="287"/>
      <c r="E152" s="290"/>
      <c r="F152" s="290"/>
      <c r="G152" s="290"/>
      <c r="H152" s="290"/>
      <c r="I152" s="289"/>
      <c r="J152" s="288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</row>
    <row r="153" spans="1:21" ht="19" customHeight="1">
      <c r="A153" s="287"/>
      <c r="B153" s="287"/>
      <c r="C153" s="287"/>
      <c r="D153" s="287"/>
      <c r="E153" s="290"/>
      <c r="F153" s="290"/>
      <c r="G153" s="290"/>
      <c r="H153" s="290"/>
      <c r="I153" s="289"/>
      <c r="J153" s="288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</row>
    <row r="154" spans="1:21" ht="19" customHeight="1">
      <c r="A154" s="287"/>
      <c r="B154" s="287"/>
      <c r="C154" s="287"/>
      <c r="D154" s="287"/>
      <c r="E154" s="290"/>
      <c r="F154" s="290"/>
      <c r="G154" s="290"/>
      <c r="H154" s="290"/>
      <c r="I154" s="289"/>
      <c r="J154" s="288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</row>
    <row r="155" spans="1:21" ht="19" customHeight="1">
      <c r="A155" s="287"/>
      <c r="B155" s="287"/>
      <c r="C155" s="287"/>
      <c r="D155" s="287"/>
      <c r="E155" s="290"/>
      <c r="F155" s="290"/>
      <c r="G155" s="290"/>
      <c r="H155" s="290"/>
      <c r="I155" s="289"/>
      <c r="J155" s="288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</row>
    <row r="156" spans="1:21" ht="19" customHeight="1">
      <c r="A156" s="287"/>
      <c r="B156" s="287"/>
      <c r="C156" s="287"/>
      <c r="D156" s="287"/>
      <c r="E156" s="290"/>
      <c r="F156" s="290"/>
      <c r="G156" s="290"/>
      <c r="H156" s="290"/>
      <c r="I156" s="289"/>
      <c r="J156" s="288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</row>
    <row r="157" spans="1:21" ht="19" customHeight="1">
      <c r="A157" s="287"/>
      <c r="B157" s="287"/>
      <c r="C157" s="287"/>
      <c r="D157" s="287"/>
      <c r="E157" s="290"/>
      <c r="F157" s="290"/>
      <c r="G157" s="290"/>
      <c r="H157" s="290"/>
      <c r="I157" s="289"/>
      <c r="J157" s="288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</row>
    <row r="158" spans="1:21" ht="19" customHeight="1">
      <c r="A158" s="287"/>
      <c r="B158" s="287"/>
      <c r="C158" s="287"/>
      <c r="D158" s="287"/>
      <c r="E158" s="290"/>
      <c r="F158" s="290"/>
      <c r="G158" s="290"/>
      <c r="H158" s="290"/>
      <c r="I158" s="289"/>
      <c r="J158" s="288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</row>
    <row r="159" spans="1:21" ht="19" customHeight="1">
      <c r="A159" s="287"/>
      <c r="B159" s="287"/>
      <c r="C159" s="287"/>
      <c r="D159" s="287"/>
      <c r="E159" s="290"/>
      <c r="F159" s="290"/>
      <c r="G159" s="290"/>
      <c r="H159" s="290"/>
      <c r="I159" s="289"/>
      <c r="J159" s="288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</row>
    <row r="160" spans="1:21" ht="19" customHeight="1">
      <c r="A160" s="287"/>
      <c r="B160" s="287"/>
      <c r="C160" s="287"/>
      <c r="D160" s="287"/>
      <c r="E160" s="290"/>
      <c r="F160" s="290"/>
      <c r="G160" s="290"/>
      <c r="H160" s="290"/>
      <c r="I160" s="289"/>
      <c r="J160" s="288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</row>
    <row r="161" spans="1:21" ht="19" customHeight="1">
      <c r="A161" s="287"/>
      <c r="B161" s="287"/>
      <c r="C161" s="287"/>
      <c r="D161" s="287"/>
      <c r="E161" s="290"/>
      <c r="F161" s="290"/>
      <c r="G161" s="290"/>
      <c r="H161" s="290"/>
      <c r="I161" s="289"/>
      <c r="J161" s="288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</row>
    <row r="162" spans="1:21" ht="19" customHeight="1">
      <c r="A162" s="287"/>
      <c r="B162" s="287"/>
      <c r="C162" s="287"/>
      <c r="D162" s="287"/>
      <c r="E162" s="290"/>
      <c r="F162" s="290"/>
      <c r="G162" s="290"/>
      <c r="H162" s="290"/>
      <c r="I162" s="289"/>
      <c r="J162" s="288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</row>
    <row r="163" spans="1:21" ht="19" customHeight="1">
      <c r="A163" s="287"/>
      <c r="B163" s="287"/>
      <c r="C163" s="287"/>
      <c r="D163" s="287"/>
      <c r="E163" s="290"/>
      <c r="F163" s="290"/>
      <c r="G163" s="290"/>
      <c r="H163" s="290"/>
      <c r="I163" s="289"/>
      <c r="J163" s="288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</row>
    <row r="164" spans="1:21" ht="19" customHeight="1">
      <c r="A164" s="287"/>
      <c r="B164" s="287"/>
      <c r="C164" s="287"/>
      <c r="D164" s="287"/>
      <c r="E164" s="290"/>
      <c r="F164" s="290"/>
      <c r="G164" s="290"/>
      <c r="H164" s="290"/>
      <c r="I164" s="289"/>
      <c r="J164" s="288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</row>
    <row r="165" spans="1:21" ht="19" customHeight="1">
      <c r="A165" s="287"/>
      <c r="B165" s="287"/>
      <c r="C165" s="287"/>
      <c r="D165" s="287"/>
      <c r="E165" s="290"/>
      <c r="F165" s="290"/>
      <c r="G165" s="290"/>
      <c r="H165" s="290"/>
      <c r="I165" s="289"/>
      <c r="J165" s="288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</row>
    <row r="166" spans="1:21" ht="19" customHeight="1">
      <c r="A166" s="287"/>
      <c r="B166" s="287"/>
      <c r="C166" s="287"/>
      <c r="D166" s="287"/>
      <c r="E166" s="290"/>
      <c r="F166" s="290"/>
      <c r="G166" s="290"/>
      <c r="H166" s="290"/>
      <c r="I166" s="289"/>
      <c r="J166" s="288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</row>
    <row r="167" spans="1:21" ht="19" customHeight="1">
      <c r="A167" s="287"/>
      <c r="B167" s="287"/>
      <c r="C167" s="287"/>
      <c r="D167" s="287"/>
      <c r="E167" s="290"/>
      <c r="F167" s="290"/>
      <c r="G167" s="290"/>
      <c r="H167" s="290"/>
      <c r="I167" s="289"/>
      <c r="J167" s="288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</row>
    <row r="168" spans="1:21" ht="19" customHeight="1">
      <c r="A168" s="287"/>
      <c r="B168" s="287"/>
      <c r="C168" s="287"/>
      <c r="D168" s="287"/>
      <c r="E168" s="290"/>
      <c r="F168" s="290"/>
      <c r="G168" s="290"/>
      <c r="H168" s="290"/>
      <c r="I168" s="289"/>
      <c r="J168" s="288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</row>
    <row r="169" spans="1:21" ht="19" customHeight="1">
      <c r="A169" s="287"/>
      <c r="B169" s="287"/>
      <c r="C169" s="287"/>
      <c r="D169" s="287"/>
      <c r="E169" s="290"/>
      <c r="F169" s="290"/>
      <c r="G169" s="290"/>
      <c r="H169" s="290"/>
      <c r="I169" s="289"/>
      <c r="J169" s="288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</row>
    <row r="170" spans="1:21" ht="19" customHeight="1">
      <c r="A170" s="287"/>
      <c r="B170" s="287"/>
      <c r="C170" s="287"/>
      <c r="D170" s="287"/>
      <c r="E170" s="290"/>
      <c r="F170" s="290"/>
      <c r="G170" s="290"/>
      <c r="H170" s="290"/>
      <c r="I170" s="289"/>
      <c r="J170" s="288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</row>
    <row r="171" spans="1:21" ht="19" customHeight="1">
      <c r="A171" s="287"/>
      <c r="B171" s="287"/>
      <c r="C171" s="287"/>
      <c r="D171" s="287"/>
      <c r="E171" s="290"/>
      <c r="F171" s="290"/>
      <c r="G171" s="290"/>
      <c r="H171" s="290"/>
      <c r="I171" s="289"/>
      <c r="J171" s="288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</row>
    <row r="172" spans="1:21" ht="19" customHeight="1">
      <c r="A172" s="287"/>
      <c r="B172" s="287"/>
      <c r="C172" s="287"/>
      <c r="D172" s="287"/>
      <c r="E172" s="290"/>
      <c r="F172" s="290"/>
      <c r="G172" s="290"/>
      <c r="H172" s="290"/>
      <c r="I172" s="289"/>
      <c r="J172" s="288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</row>
    <row r="173" spans="1:21" ht="19" customHeight="1">
      <c r="A173" s="287"/>
      <c r="B173" s="287"/>
      <c r="C173" s="287"/>
      <c r="D173" s="287"/>
      <c r="E173" s="290"/>
      <c r="F173" s="290"/>
      <c r="G173" s="290"/>
      <c r="H173" s="290"/>
      <c r="I173" s="289"/>
      <c r="J173" s="288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</row>
    <row r="174" spans="1:21" ht="19" customHeight="1">
      <c r="A174" s="287"/>
      <c r="B174" s="287"/>
      <c r="C174" s="287"/>
      <c r="D174" s="287"/>
      <c r="E174" s="290"/>
      <c r="F174" s="290"/>
      <c r="G174" s="290"/>
      <c r="H174" s="290"/>
      <c r="I174" s="289"/>
      <c r="J174" s="288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</row>
    <row r="175" spans="1:21" ht="19" customHeight="1">
      <c r="A175" s="287"/>
      <c r="B175" s="287"/>
      <c r="C175" s="287"/>
      <c r="D175" s="287"/>
      <c r="E175" s="290"/>
      <c r="F175" s="290"/>
      <c r="G175" s="290"/>
      <c r="H175" s="290"/>
      <c r="I175" s="289"/>
      <c r="J175" s="288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</row>
    <row r="176" spans="1:21" ht="19" customHeight="1">
      <c r="A176" s="287"/>
      <c r="B176" s="287"/>
      <c r="C176" s="287"/>
      <c r="D176" s="287"/>
      <c r="E176" s="290"/>
      <c r="F176" s="290"/>
      <c r="G176" s="290"/>
      <c r="H176" s="290"/>
      <c r="I176" s="289"/>
      <c r="J176" s="288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</row>
    <row r="177" spans="1:21" ht="19" customHeight="1">
      <c r="A177" s="287"/>
      <c r="B177" s="287"/>
      <c r="C177" s="287"/>
      <c r="D177" s="287"/>
      <c r="E177" s="290"/>
      <c r="F177" s="290"/>
      <c r="G177" s="290"/>
      <c r="H177" s="290"/>
      <c r="I177" s="289"/>
      <c r="J177" s="288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</row>
    <row r="178" spans="1:21" ht="19" customHeight="1">
      <c r="A178" s="287"/>
      <c r="B178" s="287"/>
      <c r="C178" s="287"/>
      <c r="D178" s="287"/>
      <c r="E178" s="290"/>
      <c r="F178" s="290"/>
      <c r="G178" s="290"/>
      <c r="H178" s="290"/>
      <c r="I178" s="289"/>
      <c r="J178" s="288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</row>
    <row r="179" spans="1:21" ht="19" customHeight="1">
      <c r="A179" s="287"/>
      <c r="B179" s="287"/>
      <c r="C179" s="287"/>
      <c r="D179" s="287"/>
      <c r="E179" s="290"/>
      <c r="F179" s="290"/>
      <c r="G179" s="290"/>
      <c r="H179" s="290"/>
      <c r="I179" s="289"/>
      <c r="J179" s="288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</row>
    <row r="180" spans="1:21" ht="19" customHeight="1">
      <c r="A180" s="287"/>
      <c r="B180" s="287"/>
      <c r="C180" s="287"/>
      <c r="D180" s="287"/>
      <c r="E180" s="290"/>
      <c r="F180" s="290"/>
      <c r="G180" s="290"/>
      <c r="H180" s="290"/>
      <c r="I180" s="289"/>
      <c r="J180" s="288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</row>
    <row r="181" spans="1:21" ht="19" customHeight="1">
      <c r="A181" s="287"/>
      <c r="B181" s="287"/>
      <c r="C181" s="287"/>
      <c r="D181" s="287"/>
      <c r="E181" s="290"/>
      <c r="F181" s="290"/>
      <c r="G181" s="290"/>
      <c r="H181" s="290"/>
      <c r="I181" s="289"/>
      <c r="J181" s="288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</row>
    <row r="182" spans="1:21" ht="19" customHeight="1">
      <c r="A182" s="287"/>
      <c r="B182" s="287"/>
      <c r="C182" s="287"/>
      <c r="D182" s="287"/>
      <c r="E182" s="290"/>
      <c r="F182" s="290"/>
      <c r="G182" s="290"/>
      <c r="H182" s="290"/>
      <c r="I182" s="289"/>
      <c r="J182" s="288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</row>
    <row r="183" spans="1:21" ht="19" customHeight="1">
      <c r="A183" s="287"/>
      <c r="B183" s="287"/>
      <c r="C183" s="287"/>
      <c r="D183" s="287"/>
      <c r="E183" s="290"/>
      <c r="F183" s="290"/>
      <c r="G183" s="290"/>
      <c r="H183" s="290"/>
      <c r="I183" s="289"/>
      <c r="J183" s="288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</row>
    <row r="184" spans="1:21" ht="19" customHeight="1">
      <c r="A184" s="287"/>
      <c r="B184" s="287"/>
      <c r="C184" s="287"/>
      <c r="D184" s="287"/>
      <c r="E184" s="290"/>
      <c r="F184" s="290"/>
      <c r="G184" s="290"/>
      <c r="H184" s="290"/>
      <c r="I184" s="289"/>
      <c r="J184" s="288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</row>
    <row r="185" spans="1:21" ht="19" customHeight="1">
      <c r="A185" s="287"/>
      <c r="B185" s="287"/>
      <c r="C185" s="287"/>
      <c r="D185" s="287"/>
      <c r="E185" s="290"/>
      <c r="F185" s="290"/>
      <c r="G185" s="290"/>
      <c r="H185" s="290"/>
      <c r="I185" s="289"/>
      <c r="J185" s="288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</row>
    <row r="186" spans="1:21" ht="19" customHeight="1">
      <c r="A186" s="287"/>
      <c r="B186" s="287"/>
      <c r="C186" s="287"/>
      <c r="D186" s="287"/>
      <c r="E186" s="290"/>
      <c r="F186" s="290"/>
      <c r="G186" s="290"/>
      <c r="H186" s="290"/>
      <c r="I186" s="289"/>
      <c r="J186" s="288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</row>
    <row r="187" spans="1:21" ht="19" customHeight="1">
      <c r="A187" s="287"/>
      <c r="B187" s="287"/>
      <c r="C187" s="287"/>
      <c r="D187" s="287"/>
      <c r="E187" s="290"/>
      <c r="F187" s="290"/>
      <c r="G187" s="290"/>
      <c r="H187" s="290"/>
      <c r="I187" s="289"/>
      <c r="J187" s="288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</row>
    <row r="188" spans="1:21" ht="19" customHeight="1">
      <c r="A188" s="287"/>
      <c r="B188" s="287"/>
      <c r="C188" s="287"/>
      <c r="D188" s="287"/>
      <c r="E188" s="290"/>
      <c r="F188" s="290"/>
      <c r="G188" s="290"/>
      <c r="H188" s="290"/>
      <c r="I188" s="289"/>
      <c r="J188" s="288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</row>
    <row r="189" spans="1:21" ht="19" customHeight="1">
      <c r="A189" s="287"/>
      <c r="B189" s="287"/>
      <c r="C189" s="287"/>
      <c r="D189" s="287"/>
      <c r="E189" s="290"/>
      <c r="F189" s="290"/>
      <c r="G189" s="290"/>
      <c r="H189" s="290"/>
      <c r="I189" s="289"/>
      <c r="J189" s="288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</row>
    <row r="190" spans="1:21" ht="19" customHeight="1">
      <c r="A190" s="287"/>
      <c r="B190" s="287"/>
      <c r="C190" s="287"/>
      <c r="D190" s="287"/>
      <c r="E190" s="290"/>
      <c r="F190" s="290"/>
      <c r="G190" s="290"/>
      <c r="H190" s="290"/>
      <c r="I190" s="289"/>
      <c r="J190" s="288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</row>
    <row r="191" spans="1:21" ht="19" customHeight="1">
      <c r="A191" s="287"/>
      <c r="B191" s="287"/>
      <c r="C191" s="287"/>
      <c r="D191" s="287"/>
      <c r="E191" s="290"/>
      <c r="F191" s="290"/>
      <c r="G191" s="290"/>
      <c r="H191" s="290"/>
      <c r="I191" s="289"/>
      <c r="J191" s="288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</row>
    <row r="192" spans="1:21" ht="19" customHeight="1">
      <c r="A192" s="287"/>
      <c r="B192" s="287"/>
      <c r="C192" s="287"/>
      <c r="D192" s="287"/>
      <c r="E192" s="290"/>
      <c r="F192" s="290"/>
      <c r="G192" s="290"/>
      <c r="H192" s="290"/>
      <c r="I192" s="289"/>
      <c r="J192" s="288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</row>
    <row r="193" spans="1:21" ht="19" customHeight="1">
      <c r="A193" s="287"/>
      <c r="B193" s="287"/>
      <c r="C193" s="287"/>
      <c r="D193" s="287"/>
      <c r="E193" s="290"/>
      <c r="F193" s="290"/>
      <c r="G193" s="290"/>
      <c r="H193" s="290"/>
      <c r="I193" s="289"/>
      <c r="J193" s="288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</row>
    <row r="194" spans="1:21" ht="19" customHeight="1">
      <c r="A194" s="287"/>
      <c r="B194" s="287"/>
      <c r="C194" s="287"/>
      <c r="D194" s="287"/>
      <c r="E194" s="290"/>
      <c r="F194" s="290"/>
      <c r="G194" s="290"/>
      <c r="H194" s="290"/>
      <c r="I194" s="289"/>
      <c r="J194" s="288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</row>
    <row r="195" spans="1:21" ht="19" customHeight="1">
      <c r="A195" s="287"/>
      <c r="B195" s="287"/>
      <c r="C195" s="287"/>
      <c r="D195" s="287"/>
      <c r="E195" s="290"/>
      <c r="F195" s="290"/>
      <c r="G195" s="290"/>
      <c r="H195" s="290"/>
      <c r="I195" s="289"/>
      <c r="J195" s="288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</row>
    <row r="196" spans="1:21" ht="19" customHeight="1">
      <c r="A196" s="287"/>
      <c r="B196" s="287"/>
      <c r="C196" s="287"/>
      <c r="D196" s="287"/>
      <c r="E196" s="290"/>
      <c r="F196" s="290"/>
      <c r="G196" s="290"/>
      <c r="H196" s="290"/>
      <c r="I196" s="289"/>
      <c r="J196" s="288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</row>
    <row r="197" spans="1:21" ht="19" customHeight="1">
      <c r="A197" s="287"/>
      <c r="B197" s="287"/>
      <c r="C197" s="287"/>
      <c r="D197" s="287"/>
      <c r="E197" s="290"/>
      <c r="F197" s="290"/>
      <c r="G197" s="290"/>
      <c r="H197" s="290"/>
      <c r="I197" s="289"/>
      <c r="J197" s="288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</row>
    <row r="198" spans="1:21" ht="19" customHeight="1">
      <c r="A198" s="287"/>
      <c r="B198" s="287"/>
      <c r="C198" s="287"/>
      <c r="D198" s="287"/>
      <c r="E198" s="290"/>
      <c r="F198" s="290"/>
      <c r="G198" s="290"/>
      <c r="H198" s="290"/>
      <c r="I198" s="289"/>
      <c r="J198" s="288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</row>
    <row r="199" spans="1:21" ht="19" customHeight="1">
      <c r="A199" s="287"/>
      <c r="B199" s="287"/>
      <c r="C199" s="287"/>
      <c r="D199" s="287"/>
      <c r="E199" s="290"/>
      <c r="F199" s="290"/>
      <c r="G199" s="290"/>
      <c r="H199" s="290"/>
      <c r="I199" s="289"/>
      <c r="J199" s="288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</row>
    <row r="200" spans="1:21" ht="19" customHeight="1">
      <c r="A200" s="287"/>
      <c r="B200" s="287"/>
      <c r="C200" s="287"/>
      <c r="D200" s="287"/>
      <c r="E200" s="290"/>
      <c r="F200" s="290"/>
      <c r="G200" s="290"/>
      <c r="H200" s="290"/>
      <c r="I200" s="289"/>
      <c r="J200" s="288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</row>
    <row r="201" spans="1:21" ht="19" customHeight="1">
      <c r="A201" s="287"/>
      <c r="B201" s="287"/>
      <c r="C201" s="287"/>
      <c r="D201" s="287"/>
      <c r="E201" s="290"/>
      <c r="F201" s="290"/>
      <c r="G201" s="290"/>
      <c r="H201" s="290"/>
      <c r="I201" s="289"/>
      <c r="J201" s="288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</row>
    <row r="202" spans="1:21" ht="19" customHeight="1">
      <c r="A202" s="287"/>
      <c r="B202" s="287"/>
      <c r="C202" s="287"/>
      <c r="D202" s="287"/>
      <c r="E202" s="290"/>
      <c r="F202" s="290"/>
      <c r="G202" s="290"/>
      <c r="H202" s="290"/>
      <c r="I202" s="289"/>
      <c r="J202" s="288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</row>
    <row r="203" spans="1:21" ht="19" customHeight="1">
      <c r="A203" s="287"/>
      <c r="B203" s="287"/>
      <c r="C203" s="287"/>
      <c r="D203" s="287"/>
      <c r="E203" s="290"/>
      <c r="F203" s="290"/>
      <c r="G203" s="290"/>
      <c r="H203" s="290"/>
      <c r="I203" s="289"/>
      <c r="J203" s="288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</row>
    <row r="204" spans="1:21" ht="19" customHeight="1">
      <c r="A204" s="287"/>
      <c r="B204" s="287"/>
      <c r="C204" s="287"/>
      <c r="D204" s="287"/>
      <c r="E204" s="290"/>
      <c r="F204" s="290"/>
      <c r="G204" s="290"/>
      <c r="H204" s="290"/>
      <c r="I204" s="289"/>
      <c r="J204" s="288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</row>
    <row r="205" spans="1:21" ht="19" customHeight="1">
      <c r="A205" s="287"/>
      <c r="B205" s="287"/>
      <c r="C205" s="287"/>
      <c r="D205" s="287"/>
      <c r="E205" s="290"/>
      <c r="F205" s="290"/>
      <c r="G205" s="290"/>
      <c r="H205" s="290"/>
      <c r="I205" s="289"/>
      <c r="J205" s="288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</row>
    <row r="206" spans="1:21" ht="19" customHeight="1">
      <c r="A206" s="287"/>
      <c r="B206" s="287"/>
      <c r="C206" s="287"/>
      <c r="D206" s="287"/>
      <c r="E206" s="290"/>
      <c r="F206" s="290"/>
      <c r="G206" s="290"/>
      <c r="H206" s="290"/>
      <c r="I206" s="289"/>
      <c r="J206" s="288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</row>
    <row r="207" spans="1:21" ht="19" customHeight="1">
      <c r="A207" s="287"/>
      <c r="B207" s="287"/>
      <c r="C207" s="287"/>
      <c r="D207" s="287"/>
      <c r="E207" s="290"/>
      <c r="F207" s="290"/>
      <c r="G207" s="290"/>
      <c r="H207" s="290"/>
      <c r="I207" s="289"/>
      <c r="J207" s="288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</row>
    <row r="208" spans="1:21" ht="19" customHeight="1">
      <c r="A208" s="287"/>
      <c r="B208" s="287"/>
      <c r="C208" s="287"/>
      <c r="D208" s="287"/>
      <c r="E208" s="290"/>
      <c r="F208" s="290"/>
      <c r="G208" s="290"/>
      <c r="H208" s="290"/>
      <c r="I208" s="289"/>
      <c r="J208" s="288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</row>
    <row r="209" spans="1:21" ht="19" customHeight="1">
      <c r="A209" s="287"/>
      <c r="B209" s="287"/>
      <c r="C209" s="287"/>
      <c r="D209" s="287"/>
      <c r="E209" s="290"/>
      <c r="F209" s="290"/>
      <c r="G209" s="290"/>
      <c r="H209" s="290"/>
      <c r="I209" s="289"/>
      <c r="J209" s="288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</row>
    <row r="210" spans="1:21" ht="19" customHeight="1">
      <c r="A210" s="287"/>
      <c r="B210" s="287"/>
      <c r="C210" s="287"/>
      <c r="D210" s="287"/>
      <c r="E210" s="290"/>
      <c r="F210" s="290"/>
      <c r="G210" s="290"/>
      <c r="H210" s="290"/>
      <c r="I210" s="289"/>
      <c r="J210" s="288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</row>
    <row r="211" spans="1:21" ht="19" customHeight="1">
      <c r="A211" s="287"/>
      <c r="B211" s="287"/>
      <c r="C211" s="287"/>
      <c r="D211" s="287"/>
      <c r="E211" s="290"/>
      <c r="F211" s="290"/>
      <c r="G211" s="290"/>
      <c r="H211" s="290"/>
      <c r="I211" s="289"/>
      <c r="J211" s="288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</row>
    <row r="212" spans="1:21" ht="19" customHeight="1">
      <c r="A212" s="287"/>
      <c r="B212" s="287"/>
      <c r="C212" s="287"/>
      <c r="D212" s="287"/>
      <c r="E212" s="290"/>
      <c r="F212" s="290"/>
      <c r="G212" s="290"/>
      <c r="H212" s="290"/>
      <c r="I212" s="289"/>
      <c r="J212" s="288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</row>
    <row r="213" spans="1:21" ht="19" customHeight="1">
      <c r="A213" s="287"/>
      <c r="B213" s="287"/>
      <c r="C213" s="287"/>
      <c r="D213" s="287"/>
      <c r="E213" s="290"/>
      <c r="F213" s="290"/>
      <c r="G213" s="290"/>
      <c r="H213" s="290"/>
      <c r="I213" s="289"/>
      <c r="J213" s="288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</row>
    <row r="214" spans="1:21" ht="19" customHeight="1">
      <c r="A214" s="287"/>
      <c r="B214" s="287"/>
      <c r="C214" s="287"/>
      <c r="D214" s="287"/>
      <c r="E214" s="290"/>
      <c r="F214" s="290"/>
      <c r="G214" s="290"/>
      <c r="H214" s="290"/>
      <c r="I214" s="289"/>
      <c r="J214" s="288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</row>
    <row r="215" spans="1:21" ht="19" customHeight="1">
      <c r="A215" s="287"/>
      <c r="B215" s="287"/>
      <c r="C215" s="287"/>
      <c r="D215" s="287"/>
      <c r="E215" s="290"/>
      <c r="F215" s="290"/>
      <c r="G215" s="290"/>
      <c r="H215" s="290"/>
      <c r="I215" s="289"/>
      <c r="J215" s="288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</row>
    <row r="216" spans="1:21" ht="19" customHeight="1">
      <c r="A216" s="287"/>
      <c r="B216" s="287"/>
      <c r="C216" s="287"/>
      <c r="D216" s="287"/>
      <c r="E216" s="290"/>
      <c r="F216" s="290"/>
      <c r="G216" s="290"/>
      <c r="H216" s="290"/>
      <c r="I216" s="289"/>
      <c r="J216" s="288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</row>
    <row r="217" spans="1:21" ht="19" customHeight="1">
      <c r="A217" s="287"/>
      <c r="B217" s="287"/>
      <c r="C217" s="287"/>
      <c r="D217" s="287"/>
      <c r="E217" s="290"/>
      <c r="F217" s="290"/>
      <c r="G217" s="290"/>
      <c r="H217" s="290"/>
      <c r="I217" s="289"/>
      <c r="J217" s="288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</row>
    <row r="218" spans="1:21" ht="19" customHeight="1">
      <c r="A218" s="287"/>
      <c r="B218" s="287"/>
      <c r="C218" s="287"/>
      <c r="D218" s="287"/>
      <c r="E218" s="290"/>
      <c r="F218" s="290"/>
      <c r="G218" s="290"/>
      <c r="H218" s="290"/>
      <c r="I218" s="289"/>
      <c r="J218" s="288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</row>
    <row r="219" spans="1:21" ht="19" customHeight="1">
      <c r="A219" s="287"/>
      <c r="B219" s="287"/>
      <c r="C219" s="287"/>
      <c r="D219" s="287"/>
      <c r="E219" s="290"/>
      <c r="F219" s="290"/>
      <c r="G219" s="290"/>
      <c r="H219" s="290"/>
      <c r="I219" s="289"/>
      <c r="J219" s="288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</row>
    <row r="220" spans="1:21" ht="19" customHeight="1">
      <c r="A220" s="287"/>
      <c r="B220" s="287"/>
      <c r="C220" s="287"/>
      <c r="D220" s="287"/>
      <c r="E220" s="290"/>
      <c r="F220" s="290"/>
      <c r="G220" s="290"/>
      <c r="H220" s="290"/>
      <c r="I220" s="289"/>
      <c r="J220" s="288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</row>
    <row r="221" spans="1:21" ht="19" customHeight="1">
      <c r="A221" s="287"/>
      <c r="B221" s="287"/>
      <c r="C221" s="287"/>
      <c r="D221" s="287"/>
      <c r="E221" s="290"/>
      <c r="F221" s="290"/>
      <c r="G221" s="290"/>
      <c r="H221" s="290"/>
      <c r="I221" s="289"/>
      <c r="J221" s="288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</row>
    <row r="222" spans="1:21" ht="19" customHeight="1">
      <c r="A222" s="287"/>
      <c r="B222" s="287"/>
      <c r="C222" s="287"/>
      <c r="D222" s="287"/>
      <c r="E222" s="290"/>
      <c r="F222" s="290"/>
      <c r="G222" s="290"/>
      <c r="H222" s="290"/>
      <c r="I222" s="289"/>
      <c r="J222" s="288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</row>
    <row r="223" spans="1:21" ht="19" customHeight="1">
      <c r="A223" s="287"/>
      <c r="B223" s="287"/>
      <c r="C223" s="287"/>
      <c r="D223" s="287"/>
      <c r="E223" s="290"/>
      <c r="F223" s="290"/>
      <c r="G223" s="290"/>
      <c r="H223" s="290"/>
      <c r="I223" s="289"/>
      <c r="J223" s="288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</row>
    <row r="224" spans="1:21" ht="19" customHeight="1">
      <c r="A224" s="287"/>
      <c r="B224" s="287"/>
      <c r="C224" s="287"/>
      <c r="D224" s="287"/>
      <c r="E224" s="290"/>
      <c r="F224" s="290"/>
      <c r="G224" s="290"/>
      <c r="H224" s="290"/>
      <c r="I224" s="289"/>
      <c r="J224" s="288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</row>
    <row r="225" spans="1:21" ht="19" customHeight="1">
      <c r="A225" s="287"/>
      <c r="B225" s="287"/>
      <c r="C225" s="287"/>
      <c r="D225" s="287"/>
      <c r="E225" s="290"/>
      <c r="F225" s="290"/>
      <c r="G225" s="290"/>
      <c r="H225" s="290"/>
      <c r="I225" s="289"/>
      <c r="J225" s="288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</row>
    <row r="226" spans="1:21" ht="19" customHeight="1">
      <c r="A226" s="287"/>
      <c r="B226" s="287"/>
      <c r="C226" s="287"/>
      <c r="D226" s="287"/>
      <c r="E226" s="290"/>
      <c r="F226" s="290"/>
      <c r="G226" s="290"/>
      <c r="H226" s="290"/>
      <c r="I226" s="289"/>
      <c r="J226" s="288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</row>
    <row r="227" spans="1:21" ht="19" customHeight="1">
      <c r="A227" s="287"/>
      <c r="B227" s="287"/>
      <c r="C227" s="287"/>
      <c r="D227" s="287"/>
      <c r="E227" s="290"/>
      <c r="F227" s="290"/>
      <c r="G227" s="290"/>
      <c r="H227" s="290"/>
      <c r="I227" s="289"/>
      <c r="J227" s="288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</row>
    <row r="228" spans="1:21" ht="19" customHeight="1">
      <c r="A228" s="287"/>
      <c r="B228" s="287"/>
      <c r="C228" s="287"/>
      <c r="D228" s="287"/>
      <c r="E228" s="290"/>
      <c r="F228" s="290"/>
      <c r="G228" s="290"/>
      <c r="H228" s="290"/>
      <c r="I228" s="289"/>
      <c r="J228" s="288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</row>
    <row r="229" spans="1:21" ht="19" customHeight="1">
      <c r="A229" s="287"/>
      <c r="B229" s="287"/>
      <c r="C229" s="287"/>
      <c r="D229" s="287"/>
      <c r="E229" s="290"/>
      <c r="F229" s="290"/>
      <c r="G229" s="290"/>
      <c r="H229" s="290"/>
      <c r="I229" s="289"/>
      <c r="J229" s="288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</row>
    <row r="230" spans="1:21" ht="19" customHeight="1">
      <c r="A230" s="287"/>
      <c r="B230" s="287"/>
      <c r="C230" s="287"/>
      <c r="D230" s="287"/>
      <c r="E230" s="290"/>
      <c r="F230" s="290"/>
      <c r="G230" s="290"/>
      <c r="H230" s="290"/>
      <c r="I230" s="289"/>
      <c r="J230" s="288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</row>
    <row r="231" spans="1:21" ht="19" customHeight="1">
      <c r="A231" s="287"/>
      <c r="B231" s="287"/>
      <c r="C231" s="287"/>
      <c r="D231" s="287"/>
      <c r="E231" s="290"/>
      <c r="F231" s="290"/>
      <c r="G231" s="290"/>
      <c r="H231" s="290"/>
      <c r="I231" s="289"/>
      <c r="J231" s="288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</row>
    <row r="232" spans="1:21" ht="19" customHeight="1">
      <c r="A232" s="287"/>
      <c r="B232" s="287"/>
      <c r="C232" s="287"/>
      <c r="D232" s="287"/>
      <c r="E232" s="290"/>
      <c r="F232" s="290"/>
      <c r="G232" s="290"/>
      <c r="H232" s="290"/>
      <c r="I232" s="289"/>
      <c r="J232" s="288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</row>
    <row r="233" spans="1:21" ht="19" customHeight="1">
      <c r="A233" s="287"/>
      <c r="B233" s="287"/>
      <c r="C233" s="287"/>
      <c r="D233" s="287"/>
      <c r="E233" s="290"/>
      <c r="F233" s="290"/>
      <c r="G233" s="290"/>
      <c r="H233" s="290"/>
      <c r="I233" s="289"/>
      <c r="J233" s="288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</row>
    <row r="234" spans="1:21" ht="19" customHeight="1">
      <c r="A234" s="287"/>
      <c r="B234" s="287"/>
      <c r="C234" s="287"/>
      <c r="D234" s="287"/>
      <c r="E234" s="290"/>
      <c r="F234" s="290"/>
      <c r="G234" s="290"/>
      <c r="H234" s="290"/>
      <c r="I234" s="289"/>
      <c r="J234" s="288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</row>
    <row r="235" spans="1:21" ht="19" customHeight="1">
      <c r="A235" s="287"/>
      <c r="B235" s="287"/>
      <c r="C235" s="287"/>
      <c r="D235" s="287"/>
      <c r="E235" s="290"/>
      <c r="F235" s="290"/>
      <c r="G235" s="290"/>
      <c r="H235" s="290"/>
      <c r="I235" s="289"/>
      <c r="J235" s="288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</row>
    <row r="236" spans="1:21" ht="19" customHeight="1">
      <c r="A236" s="287"/>
      <c r="B236" s="287"/>
      <c r="C236" s="287"/>
      <c r="D236" s="287"/>
      <c r="E236" s="290"/>
      <c r="F236" s="290"/>
      <c r="G236" s="290"/>
      <c r="H236" s="290"/>
      <c r="I236" s="289"/>
      <c r="J236" s="288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</row>
    <row r="237" spans="1:21" ht="19" customHeight="1">
      <c r="A237" s="287"/>
      <c r="B237" s="287"/>
      <c r="C237" s="287"/>
      <c r="D237" s="287"/>
      <c r="E237" s="290"/>
      <c r="F237" s="290"/>
      <c r="G237" s="290"/>
      <c r="H237" s="290"/>
      <c r="I237" s="289"/>
      <c r="J237" s="288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</row>
    <row r="238" spans="1:21" ht="19" customHeight="1">
      <c r="A238" s="287"/>
      <c r="B238" s="287"/>
      <c r="C238" s="287"/>
      <c r="D238" s="287"/>
      <c r="E238" s="290"/>
      <c r="F238" s="290"/>
      <c r="G238" s="290"/>
      <c r="H238" s="290"/>
      <c r="I238" s="289"/>
      <c r="J238" s="288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</row>
    <row r="239" spans="1:21" ht="19" customHeight="1">
      <c r="A239" s="287"/>
      <c r="B239" s="287"/>
      <c r="C239" s="287"/>
      <c r="D239" s="287"/>
      <c r="E239" s="290"/>
      <c r="F239" s="290"/>
      <c r="G239" s="290"/>
      <c r="H239" s="290"/>
      <c r="I239" s="289"/>
      <c r="J239" s="288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</row>
    <row r="240" spans="1:21" ht="19" customHeight="1">
      <c r="A240" s="287"/>
      <c r="B240" s="287"/>
      <c r="C240" s="287"/>
      <c r="D240" s="287"/>
      <c r="E240" s="290"/>
      <c r="F240" s="290"/>
      <c r="G240" s="290"/>
      <c r="H240" s="290"/>
      <c r="I240" s="289"/>
      <c r="J240" s="288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</row>
    <row r="241" spans="1:21" ht="19" customHeight="1">
      <c r="A241" s="287"/>
      <c r="B241" s="287"/>
      <c r="C241" s="287"/>
      <c r="D241" s="287"/>
      <c r="E241" s="290"/>
      <c r="F241" s="290"/>
      <c r="G241" s="290"/>
      <c r="H241" s="290"/>
      <c r="I241" s="289"/>
      <c r="J241" s="288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</row>
    <row r="242" spans="1:21" ht="19" customHeight="1">
      <c r="A242" s="287"/>
      <c r="B242" s="287"/>
      <c r="C242" s="287"/>
      <c r="D242" s="287"/>
      <c r="E242" s="290"/>
      <c r="F242" s="290"/>
      <c r="G242" s="290"/>
      <c r="H242" s="290"/>
      <c r="I242" s="289"/>
      <c r="J242" s="288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</row>
    <row r="243" spans="1:21" ht="19" customHeight="1">
      <c r="A243" s="287"/>
      <c r="B243" s="287"/>
      <c r="C243" s="287"/>
      <c r="D243" s="287"/>
      <c r="E243" s="290"/>
      <c r="F243" s="290"/>
      <c r="G243" s="290"/>
      <c r="H243" s="290"/>
      <c r="I243" s="289"/>
      <c r="J243" s="288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</row>
    <row r="244" spans="1:21" ht="19" customHeight="1">
      <c r="A244" s="287"/>
      <c r="B244" s="287"/>
      <c r="C244" s="287"/>
      <c r="D244" s="287"/>
      <c r="E244" s="290"/>
      <c r="F244" s="290"/>
      <c r="G244" s="290"/>
      <c r="H244" s="290"/>
      <c r="I244" s="289"/>
      <c r="J244" s="288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</row>
    <row r="245" spans="1:21" ht="19" customHeight="1">
      <c r="A245" s="287"/>
      <c r="B245" s="287"/>
      <c r="C245" s="287"/>
      <c r="D245" s="287"/>
      <c r="E245" s="290"/>
      <c r="F245" s="290"/>
      <c r="G245" s="290"/>
      <c r="H245" s="290"/>
      <c r="I245" s="289"/>
      <c r="J245" s="288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</row>
    <row r="246" spans="1:21" ht="19" customHeight="1">
      <c r="A246" s="287"/>
      <c r="B246" s="287"/>
      <c r="C246" s="287"/>
      <c r="D246" s="287"/>
      <c r="E246" s="290"/>
      <c r="F246" s="290"/>
      <c r="G246" s="290"/>
      <c r="H246" s="290"/>
      <c r="I246" s="289"/>
      <c r="J246" s="288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</row>
    <row r="247" spans="1:21" ht="19" customHeight="1">
      <c r="A247" s="287"/>
      <c r="B247" s="287"/>
      <c r="C247" s="287"/>
      <c r="D247" s="287"/>
      <c r="E247" s="290"/>
      <c r="F247" s="290"/>
      <c r="G247" s="290"/>
      <c r="H247" s="290"/>
      <c r="I247" s="289"/>
      <c r="J247" s="288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</row>
    <row r="248" spans="1:21" ht="19" customHeight="1">
      <c r="A248" s="287"/>
      <c r="B248" s="287"/>
      <c r="C248" s="287"/>
      <c r="D248" s="287"/>
      <c r="E248" s="290"/>
      <c r="F248" s="290"/>
      <c r="G248" s="290"/>
      <c r="H248" s="290"/>
      <c r="I248" s="289"/>
      <c r="J248" s="288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</row>
    <row r="249" spans="1:21" ht="19" customHeight="1">
      <c r="A249" s="287"/>
      <c r="B249" s="287"/>
      <c r="C249" s="287"/>
      <c r="D249" s="287"/>
      <c r="E249" s="290"/>
      <c r="F249" s="290"/>
      <c r="G249" s="290"/>
      <c r="H249" s="290"/>
      <c r="I249" s="289"/>
      <c r="J249" s="288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</row>
    <row r="250" spans="1:21" ht="19" customHeight="1">
      <c r="A250" s="287"/>
      <c r="B250" s="287"/>
      <c r="C250" s="287"/>
      <c r="D250" s="287"/>
      <c r="E250" s="290"/>
      <c r="F250" s="290"/>
      <c r="G250" s="290"/>
      <c r="H250" s="290"/>
      <c r="I250" s="289"/>
      <c r="J250" s="288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</row>
    <row r="251" spans="1:21" ht="19" customHeight="1">
      <c r="A251" s="287"/>
      <c r="B251" s="287"/>
      <c r="C251" s="287"/>
      <c r="D251" s="287"/>
      <c r="E251" s="290"/>
      <c r="F251" s="290"/>
      <c r="G251" s="290"/>
      <c r="H251" s="290"/>
      <c r="I251" s="289"/>
      <c r="J251" s="288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</row>
    <row r="252" spans="1:21" ht="19" customHeight="1">
      <c r="A252" s="287"/>
      <c r="B252" s="287"/>
      <c r="C252" s="287"/>
      <c r="D252" s="287"/>
      <c r="E252" s="290"/>
      <c r="F252" s="290"/>
      <c r="G252" s="290"/>
      <c r="H252" s="290"/>
      <c r="I252" s="289"/>
      <c r="J252" s="288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</row>
    <row r="253" spans="1:21" ht="19" customHeight="1">
      <c r="A253" s="287"/>
      <c r="B253" s="287"/>
      <c r="C253" s="287"/>
      <c r="D253" s="287"/>
      <c r="E253" s="290"/>
      <c r="F253" s="290"/>
      <c r="G253" s="290"/>
      <c r="H253" s="290"/>
      <c r="I253" s="289"/>
      <c r="J253" s="288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</row>
    <row r="254" spans="1:21" ht="19" customHeight="1">
      <c r="A254" s="287"/>
      <c r="B254" s="287"/>
      <c r="C254" s="287"/>
      <c r="D254" s="287"/>
      <c r="E254" s="290"/>
      <c r="F254" s="290"/>
      <c r="G254" s="290"/>
      <c r="H254" s="290"/>
      <c r="I254" s="289"/>
      <c r="J254" s="288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</row>
    <row r="255" spans="1:21" ht="19" customHeight="1">
      <c r="A255" s="287"/>
      <c r="B255" s="287"/>
      <c r="C255" s="287"/>
      <c r="D255" s="287"/>
      <c r="E255" s="290"/>
      <c r="F255" s="290"/>
      <c r="G255" s="290"/>
      <c r="H255" s="290"/>
      <c r="I255" s="289"/>
      <c r="J255" s="288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</row>
    <row r="256" spans="1:21" ht="19" customHeight="1">
      <c r="A256" s="287"/>
      <c r="B256" s="287"/>
      <c r="C256" s="287"/>
      <c r="D256" s="287"/>
      <c r="E256" s="290"/>
      <c r="F256" s="290"/>
      <c r="G256" s="290"/>
      <c r="H256" s="290"/>
      <c r="I256" s="289"/>
      <c r="J256" s="288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</row>
    <row r="257" spans="1:21" ht="19" customHeight="1">
      <c r="A257" s="287"/>
      <c r="B257" s="287"/>
      <c r="C257" s="287"/>
      <c r="D257" s="287"/>
      <c r="E257" s="290"/>
      <c r="F257" s="290"/>
      <c r="G257" s="290"/>
      <c r="H257" s="290"/>
      <c r="I257" s="289"/>
      <c r="J257" s="288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</row>
    <row r="258" spans="1:21" ht="19" customHeight="1">
      <c r="A258" s="287"/>
      <c r="B258" s="287"/>
      <c r="C258" s="287"/>
      <c r="D258" s="287"/>
      <c r="E258" s="290"/>
      <c r="F258" s="290"/>
      <c r="G258" s="290"/>
      <c r="H258" s="290"/>
      <c r="I258" s="289"/>
      <c r="J258" s="288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</row>
    <row r="259" spans="1:21" ht="19" customHeight="1">
      <c r="A259" s="287"/>
      <c r="B259" s="287"/>
      <c r="C259" s="287"/>
      <c r="D259" s="287"/>
      <c r="E259" s="290"/>
      <c r="F259" s="290"/>
      <c r="G259" s="290"/>
      <c r="H259" s="290"/>
      <c r="I259" s="289"/>
      <c r="J259" s="288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</row>
    <row r="260" spans="1:21" ht="19" customHeight="1">
      <c r="A260" s="287"/>
      <c r="B260" s="287"/>
      <c r="C260" s="287"/>
      <c r="D260" s="287"/>
      <c r="E260" s="290"/>
      <c r="F260" s="290"/>
      <c r="G260" s="290"/>
      <c r="H260" s="290"/>
      <c r="I260" s="289"/>
      <c r="J260" s="288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</row>
    <row r="261" spans="1:21" ht="19" customHeight="1">
      <c r="A261" s="287"/>
      <c r="B261" s="287"/>
      <c r="C261" s="287"/>
      <c r="D261" s="287"/>
      <c r="E261" s="290"/>
      <c r="F261" s="290"/>
      <c r="G261" s="290"/>
      <c r="H261" s="290"/>
      <c r="I261" s="289"/>
      <c r="J261" s="288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</row>
    <row r="262" spans="1:21" ht="19" customHeight="1">
      <c r="A262" s="287"/>
      <c r="B262" s="287"/>
      <c r="C262" s="287"/>
      <c r="D262" s="287"/>
      <c r="E262" s="290"/>
      <c r="F262" s="290"/>
      <c r="G262" s="290"/>
      <c r="H262" s="290"/>
      <c r="I262" s="289"/>
      <c r="J262" s="288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</row>
    <row r="263" spans="1:21" ht="19" customHeight="1">
      <c r="A263" s="287"/>
      <c r="B263" s="287"/>
      <c r="C263" s="287"/>
      <c r="D263" s="287"/>
      <c r="E263" s="290"/>
      <c r="F263" s="290"/>
      <c r="G263" s="290"/>
      <c r="H263" s="290"/>
      <c r="I263" s="289"/>
      <c r="J263" s="288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</row>
    <row r="264" spans="1:21" ht="19" customHeight="1">
      <c r="A264" s="287"/>
      <c r="B264" s="287"/>
      <c r="C264" s="287"/>
      <c r="D264" s="287"/>
      <c r="E264" s="290"/>
      <c r="F264" s="290"/>
      <c r="G264" s="290"/>
      <c r="H264" s="290"/>
      <c r="I264" s="289"/>
      <c r="J264" s="288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</row>
    <row r="265" spans="1:21" ht="19" customHeight="1">
      <c r="A265" s="287"/>
      <c r="B265" s="287"/>
      <c r="C265" s="287"/>
      <c r="D265" s="287"/>
      <c r="E265" s="290"/>
      <c r="F265" s="290"/>
      <c r="G265" s="290"/>
      <c r="H265" s="290"/>
      <c r="I265" s="289"/>
      <c r="J265" s="288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</row>
    <row r="266" spans="1:21" ht="19" customHeight="1">
      <c r="A266" s="287"/>
      <c r="B266" s="287"/>
      <c r="C266" s="287"/>
      <c r="D266" s="287"/>
      <c r="E266" s="290"/>
      <c r="F266" s="290"/>
      <c r="G266" s="290"/>
      <c r="H266" s="290"/>
      <c r="I266" s="289"/>
      <c r="J266" s="288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</row>
    <row r="267" spans="1:21" ht="19" customHeight="1">
      <c r="A267" s="287"/>
      <c r="B267" s="287"/>
      <c r="C267" s="287"/>
      <c r="D267" s="287"/>
      <c r="E267" s="290"/>
      <c r="F267" s="290"/>
      <c r="G267" s="290"/>
      <c r="H267" s="290"/>
      <c r="I267" s="289"/>
      <c r="J267" s="288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</row>
    <row r="268" spans="1:21" ht="19" customHeight="1">
      <c r="A268" s="287"/>
      <c r="B268" s="287"/>
      <c r="C268" s="287"/>
      <c r="D268" s="287"/>
      <c r="E268" s="290"/>
      <c r="F268" s="290"/>
      <c r="G268" s="290"/>
      <c r="H268" s="290"/>
      <c r="I268" s="289"/>
      <c r="J268" s="288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</row>
    <row r="269" spans="1:21" ht="19" customHeight="1">
      <c r="A269" s="287"/>
      <c r="B269" s="287"/>
      <c r="C269" s="287"/>
      <c r="D269" s="287"/>
      <c r="E269" s="290"/>
      <c r="F269" s="290"/>
      <c r="G269" s="290"/>
      <c r="H269" s="290"/>
      <c r="I269" s="289"/>
      <c r="J269" s="288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</row>
    <row r="270" spans="1:21" ht="19" customHeight="1">
      <c r="A270" s="287"/>
      <c r="B270" s="287"/>
      <c r="C270" s="287"/>
      <c r="D270" s="287"/>
      <c r="E270" s="290"/>
      <c r="F270" s="290"/>
      <c r="G270" s="290"/>
      <c r="H270" s="290"/>
      <c r="I270" s="289"/>
      <c r="J270" s="288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</row>
    <row r="271" spans="1:21" ht="19" customHeight="1">
      <c r="A271" s="287"/>
      <c r="B271" s="287"/>
      <c r="C271" s="287"/>
      <c r="D271" s="287"/>
      <c r="E271" s="290"/>
      <c r="F271" s="290"/>
      <c r="G271" s="290"/>
      <c r="H271" s="290"/>
      <c r="I271" s="289"/>
      <c r="J271" s="288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</row>
    <row r="272" spans="1:21" ht="19" customHeight="1">
      <c r="A272" s="287"/>
      <c r="B272" s="287"/>
      <c r="C272" s="287"/>
      <c r="D272" s="287"/>
      <c r="E272" s="290"/>
      <c r="F272" s="290"/>
      <c r="G272" s="290"/>
      <c r="H272" s="290"/>
      <c r="I272" s="289"/>
      <c r="J272" s="288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</row>
    <row r="273" spans="1:21" ht="19" customHeight="1">
      <c r="A273" s="287"/>
      <c r="B273" s="287"/>
      <c r="C273" s="287"/>
      <c r="D273" s="287"/>
      <c r="E273" s="290"/>
      <c r="F273" s="290"/>
      <c r="G273" s="290"/>
      <c r="H273" s="290"/>
      <c r="I273" s="289"/>
      <c r="J273" s="288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</row>
    <row r="274" spans="1:21" ht="19" customHeight="1">
      <c r="A274" s="287"/>
      <c r="B274" s="287"/>
      <c r="C274" s="287"/>
      <c r="D274" s="287"/>
      <c r="E274" s="290"/>
      <c r="F274" s="290"/>
      <c r="G274" s="290"/>
      <c r="H274" s="290"/>
      <c r="I274" s="289"/>
      <c r="J274" s="288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</row>
    <row r="275" spans="1:21" ht="19" customHeight="1">
      <c r="A275" s="287"/>
      <c r="B275" s="287"/>
      <c r="C275" s="287"/>
      <c r="D275" s="287"/>
      <c r="E275" s="290"/>
      <c r="F275" s="290"/>
      <c r="G275" s="290"/>
      <c r="H275" s="290"/>
      <c r="I275" s="289"/>
      <c r="J275" s="288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</row>
    <row r="276" spans="1:21" ht="19" customHeight="1">
      <c r="A276" s="287"/>
      <c r="B276" s="287"/>
      <c r="C276" s="287"/>
      <c r="D276" s="287"/>
      <c r="E276" s="290"/>
      <c r="F276" s="290"/>
      <c r="G276" s="290"/>
      <c r="H276" s="290"/>
      <c r="I276" s="289"/>
      <c r="J276" s="288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</row>
    <row r="277" spans="1:21" ht="19" customHeight="1">
      <c r="A277" s="287"/>
      <c r="B277" s="287"/>
      <c r="C277" s="287"/>
      <c r="D277" s="287"/>
      <c r="E277" s="290"/>
      <c r="F277" s="290"/>
      <c r="G277" s="290"/>
      <c r="H277" s="290"/>
      <c r="I277" s="289"/>
      <c r="J277" s="288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</row>
    <row r="278" spans="1:21" ht="19" customHeight="1">
      <c r="A278" s="287"/>
      <c r="B278" s="287"/>
      <c r="C278" s="287"/>
      <c r="D278" s="287"/>
      <c r="E278" s="290"/>
      <c r="F278" s="290"/>
      <c r="G278" s="290"/>
      <c r="H278" s="290"/>
      <c r="I278" s="289"/>
      <c r="J278" s="288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</row>
    <row r="279" spans="1:21" ht="19" customHeight="1">
      <c r="A279" s="287"/>
      <c r="B279" s="287"/>
      <c r="C279" s="287"/>
      <c r="D279" s="287"/>
      <c r="E279" s="290"/>
      <c r="F279" s="290"/>
      <c r="G279" s="290"/>
      <c r="H279" s="290"/>
      <c r="I279" s="289"/>
      <c r="J279" s="288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</row>
    <row r="280" spans="1:21" ht="19" customHeight="1">
      <c r="A280" s="287"/>
      <c r="B280" s="287"/>
      <c r="C280" s="287"/>
      <c r="D280" s="287"/>
      <c r="E280" s="290"/>
      <c r="F280" s="290"/>
      <c r="G280" s="290"/>
      <c r="H280" s="290"/>
      <c r="I280" s="289"/>
      <c r="J280" s="288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</row>
    <row r="281" spans="1:21" ht="19" customHeight="1">
      <c r="A281" s="287"/>
      <c r="B281" s="287"/>
      <c r="C281" s="287"/>
      <c r="D281" s="287"/>
      <c r="E281" s="290"/>
      <c r="F281" s="290"/>
      <c r="G281" s="290"/>
      <c r="H281" s="290"/>
      <c r="I281" s="289"/>
      <c r="J281" s="288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</row>
    <row r="282" spans="1:21" ht="19" customHeight="1">
      <c r="A282" s="287"/>
      <c r="B282" s="287"/>
      <c r="C282" s="287"/>
      <c r="D282" s="287"/>
      <c r="E282" s="290"/>
      <c r="F282" s="290"/>
      <c r="G282" s="290"/>
      <c r="H282" s="290"/>
      <c r="I282" s="289"/>
      <c r="J282" s="288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</row>
    <row r="283" spans="1:21" ht="19" customHeight="1">
      <c r="A283" s="287"/>
      <c r="B283" s="287"/>
      <c r="C283" s="287"/>
      <c r="D283" s="287"/>
      <c r="E283" s="290"/>
      <c r="F283" s="290"/>
      <c r="G283" s="290"/>
      <c r="H283" s="290"/>
      <c r="I283" s="289"/>
      <c r="J283" s="288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</row>
    <row r="284" spans="1:21" ht="19" customHeight="1">
      <c r="A284" s="287"/>
      <c r="B284" s="287"/>
      <c r="C284" s="287"/>
      <c r="D284" s="287"/>
      <c r="E284" s="290"/>
      <c r="F284" s="290"/>
      <c r="G284" s="290"/>
      <c r="H284" s="290"/>
      <c r="I284" s="289"/>
      <c r="J284" s="288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</row>
    <row r="285" spans="1:21" ht="19" customHeight="1">
      <c r="A285" s="287"/>
      <c r="B285" s="287"/>
      <c r="C285" s="287"/>
      <c r="D285" s="287"/>
      <c r="E285" s="290"/>
      <c r="F285" s="290"/>
      <c r="G285" s="290"/>
      <c r="H285" s="290"/>
      <c r="I285" s="289"/>
      <c r="J285" s="288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</row>
    <row r="286" spans="1:21" ht="19" customHeight="1">
      <c r="A286" s="287"/>
      <c r="B286" s="287"/>
      <c r="C286" s="287"/>
      <c r="D286" s="287"/>
      <c r="E286" s="290"/>
      <c r="F286" s="290"/>
      <c r="G286" s="290"/>
      <c r="H286" s="290"/>
      <c r="I286" s="289"/>
      <c r="J286" s="288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</row>
    <row r="287" spans="1:21" ht="19" customHeight="1">
      <c r="A287" s="287"/>
      <c r="B287" s="287"/>
      <c r="C287" s="287"/>
      <c r="D287" s="287"/>
      <c r="E287" s="290"/>
      <c r="F287" s="290"/>
      <c r="G287" s="290"/>
      <c r="H287" s="290"/>
      <c r="I287" s="289"/>
      <c r="J287" s="288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</row>
    <row r="288" spans="1:21" ht="19" customHeight="1">
      <c r="A288" s="287"/>
      <c r="B288" s="287"/>
      <c r="C288" s="287"/>
      <c r="D288" s="287"/>
      <c r="E288" s="290"/>
      <c r="F288" s="290"/>
      <c r="G288" s="290"/>
      <c r="H288" s="290"/>
      <c r="I288" s="289"/>
      <c r="J288" s="288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</row>
    <row r="289" spans="1:21" ht="19" customHeight="1">
      <c r="A289" s="287"/>
      <c r="B289" s="287"/>
      <c r="C289" s="287"/>
      <c r="D289" s="287"/>
      <c r="E289" s="290"/>
      <c r="F289" s="290"/>
      <c r="G289" s="290"/>
      <c r="H289" s="290"/>
      <c r="I289" s="289"/>
      <c r="J289" s="288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</row>
    <row r="290" spans="1:21" ht="19" customHeight="1">
      <c r="A290" s="287"/>
      <c r="B290" s="287"/>
      <c r="C290" s="287"/>
      <c r="D290" s="287"/>
      <c r="E290" s="290"/>
      <c r="F290" s="290"/>
      <c r="G290" s="290"/>
      <c r="H290" s="290"/>
      <c r="I290" s="289"/>
      <c r="J290" s="288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</row>
    <row r="291" spans="1:21" ht="19" customHeight="1">
      <c r="A291" s="287"/>
      <c r="B291" s="287"/>
      <c r="C291" s="287"/>
      <c r="D291" s="287"/>
      <c r="E291" s="290"/>
      <c r="F291" s="290"/>
      <c r="G291" s="290"/>
      <c r="H291" s="290"/>
      <c r="I291" s="289"/>
      <c r="J291" s="288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</row>
    <row r="292" spans="1:21" ht="19" customHeight="1">
      <c r="A292" s="287"/>
      <c r="B292" s="287"/>
      <c r="C292" s="287"/>
      <c r="D292" s="287"/>
      <c r="E292" s="290"/>
      <c r="F292" s="290"/>
      <c r="G292" s="290"/>
      <c r="H292" s="290"/>
      <c r="I292" s="289"/>
      <c r="J292" s="288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</row>
    <row r="293" spans="1:21" ht="19" customHeight="1">
      <c r="A293" s="287"/>
      <c r="B293" s="287"/>
      <c r="C293" s="287"/>
      <c r="D293" s="287"/>
      <c r="E293" s="290"/>
      <c r="F293" s="290"/>
      <c r="G293" s="290"/>
      <c r="H293" s="290"/>
      <c r="I293" s="289"/>
      <c r="J293" s="288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</row>
    <row r="294" spans="1:21" ht="19" customHeight="1">
      <c r="A294" s="287"/>
      <c r="B294" s="287"/>
      <c r="C294" s="287"/>
      <c r="D294" s="287"/>
      <c r="E294" s="290"/>
      <c r="F294" s="290"/>
      <c r="G294" s="290"/>
      <c r="H294" s="290"/>
      <c r="I294" s="289"/>
      <c r="J294" s="288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</row>
    <row r="295" spans="1:21" ht="19" customHeight="1">
      <c r="A295" s="287"/>
      <c r="B295" s="287"/>
      <c r="C295" s="287"/>
      <c r="D295" s="287"/>
      <c r="E295" s="290"/>
      <c r="F295" s="290"/>
      <c r="G295" s="290"/>
      <c r="H295" s="290"/>
      <c r="I295" s="289"/>
      <c r="J295" s="288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</row>
    <row r="296" spans="1:21" ht="19" customHeight="1">
      <c r="A296" s="287"/>
      <c r="B296" s="287"/>
      <c r="C296" s="287"/>
      <c r="D296" s="287"/>
      <c r="E296" s="290"/>
      <c r="F296" s="290"/>
      <c r="G296" s="290"/>
      <c r="H296" s="290"/>
      <c r="I296" s="289"/>
      <c r="J296" s="288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</row>
    <row r="297" spans="1:21" ht="19" customHeight="1">
      <c r="A297" s="287"/>
      <c r="B297" s="287"/>
      <c r="C297" s="287"/>
      <c r="D297" s="287"/>
      <c r="E297" s="290"/>
      <c r="F297" s="290"/>
      <c r="G297" s="290"/>
      <c r="H297" s="290"/>
      <c r="I297" s="289"/>
      <c r="J297" s="288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</row>
    <row r="298" spans="1:21" ht="19" customHeight="1">
      <c r="A298" s="287"/>
      <c r="B298" s="287"/>
      <c r="C298" s="287"/>
      <c r="D298" s="287"/>
      <c r="E298" s="290"/>
      <c r="F298" s="290"/>
      <c r="G298" s="290"/>
      <c r="H298" s="290"/>
      <c r="I298" s="289"/>
      <c r="J298" s="288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</row>
    <row r="299" spans="1:21" ht="19" customHeight="1">
      <c r="A299" s="287"/>
      <c r="B299" s="287"/>
      <c r="C299" s="287"/>
      <c r="D299" s="287"/>
      <c r="E299" s="290"/>
      <c r="F299" s="290"/>
      <c r="G299" s="290"/>
      <c r="H299" s="290"/>
      <c r="I299" s="289"/>
      <c r="J299" s="288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</row>
    <row r="300" spans="1:21" ht="19" customHeight="1">
      <c r="A300" s="287"/>
      <c r="B300" s="287"/>
      <c r="C300" s="287"/>
      <c r="D300" s="287"/>
      <c r="E300" s="290"/>
      <c r="F300" s="290"/>
      <c r="G300" s="290"/>
      <c r="H300" s="290"/>
      <c r="I300" s="289"/>
      <c r="J300" s="288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</row>
    <row r="301" spans="1:21" ht="19" customHeight="1">
      <c r="A301" s="287"/>
      <c r="B301" s="287"/>
      <c r="C301" s="287"/>
      <c r="D301" s="287"/>
      <c r="E301" s="290"/>
      <c r="F301" s="290"/>
      <c r="G301" s="290"/>
      <c r="H301" s="290"/>
      <c r="I301" s="289"/>
      <c r="J301" s="288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</row>
    <row r="302" spans="1:21" ht="19" customHeight="1">
      <c r="A302" s="287"/>
      <c r="B302" s="287"/>
      <c r="C302" s="287"/>
      <c r="D302" s="287"/>
      <c r="E302" s="290"/>
      <c r="F302" s="290"/>
      <c r="G302" s="290"/>
      <c r="H302" s="290"/>
      <c r="I302" s="289"/>
      <c r="J302" s="288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</row>
    <row r="303" spans="1:21" ht="19" customHeight="1">
      <c r="A303" s="287"/>
      <c r="B303" s="287"/>
      <c r="C303" s="287"/>
      <c r="D303" s="287"/>
      <c r="E303" s="290"/>
      <c r="F303" s="290"/>
      <c r="G303" s="290"/>
      <c r="H303" s="290"/>
      <c r="I303" s="289"/>
      <c r="J303" s="288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</row>
    <row r="304" spans="1:21" ht="19" customHeight="1">
      <c r="A304" s="287"/>
      <c r="B304" s="287"/>
      <c r="C304" s="287"/>
      <c r="D304" s="287"/>
      <c r="E304" s="290"/>
      <c r="F304" s="290"/>
      <c r="G304" s="290"/>
      <c r="H304" s="290"/>
      <c r="I304" s="289"/>
      <c r="J304" s="288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</row>
    <row r="305" spans="1:21" ht="19" customHeight="1">
      <c r="A305" s="287"/>
      <c r="B305" s="287"/>
      <c r="C305" s="287"/>
      <c r="D305" s="287"/>
      <c r="E305" s="290"/>
      <c r="F305" s="290"/>
      <c r="G305" s="290"/>
      <c r="H305" s="290"/>
      <c r="I305" s="289"/>
      <c r="J305" s="288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</row>
    <row r="306" spans="1:21" ht="19" customHeight="1">
      <c r="A306" s="287"/>
      <c r="B306" s="287"/>
      <c r="C306" s="287"/>
      <c r="D306" s="287"/>
      <c r="E306" s="290"/>
      <c r="F306" s="290"/>
      <c r="G306" s="290"/>
      <c r="H306" s="290"/>
      <c r="I306" s="289"/>
      <c r="J306" s="288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</row>
    <row r="307" spans="1:21" ht="19" customHeight="1">
      <c r="A307" s="287"/>
      <c r="B307" s="287"/>
      <c r="C307" s="287"/>
      <c r="D307" s="287"/>
      <c r="E307" s="290"/>
      <c r="F307" s="290"/>
      <c r="G307" s="290"/>
      <c r="H307" s="290"/>
      <c r="I307" s="289"/>
      <c r="J307" s="288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</row>
    <row r="308" spans="1:21" ht="19" customHeight="1">
      <c r="A308" s="287"/>
      <c r="B308" s="287"/>
      <c r="C308" s="287"/>
      <c r="D308" s="287"/>
      <c r="E308" s="290"/>
      <c r="F308" s="290"/>
      <c r="G308" s="290"/>
      <c r="H308" s="290"/>
      <c r="I308" s="289"/>
      <c r="J308" s="288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</row>
    <row r="309" spans="1:21" ht="19" customHeight="1">
      <c r="A309" s="287"/>
      <c r="B309" s="287"/>
      <c r="C309" s="287"/>
      <c r="D309" s="287"/>
      <c r="E309" s="290"/>
      <c r="F309" s="290"/>
      <c r="G309" s="290"/>
      <c r="H309" s="290"/>
      <c r="I309" s="289"/>
      <c r="J309" s="288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</row>
    <row r="310" spans="1:21" ht="19" customHeight="1">
      <c r="A310" s="287"/>
      <c r="B310" s="287"/>
      <c r="C310" s="287"/>
      <c r="D310" s="287"/>
      <c r="E310" s="290"/>
      <c r="F310" s="290"/>
      <c r="G310" s="290"/>
      <c r="H310" s="290"/>
      <c r="I310" s="289"/>
      <c r="J310" s="288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</row>
    <row r="311" spans="1:21" ht="19" customHeight="1">
      <c r="A311" s="287"/>
      <c r="B311" s="287"/>
      <c r="C311" s="287"/>
      <c r="D311" s="287"/>
      <c r="E311" s="290"/>
      <c r="F311" s="290"/>
      <c r="G311" s="290"/>
      <c r="H311" s="290"/>
      <c r="I311" s="289"/>
      <c r="J311" s="288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</row>
    <row r="312" spans="1:21" ht="19" customHeight="1">
      <c r="A312" s="287"/>
      <c r="B312" s="287"/>
      <c r="C312" s="287"/>
      <c r="D312" s="287"/>
      <c r="E312" s="290"/>
      <c r="F312" s="290"/>
      <c r="G312" s="290"/>
      <c r="H312" s="290"/>
      <c r="I312" s="289"/>
      <c r="J312" s="288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</row>
    <row r="313" spans="1:21" ht="19" customHeight="1">
      <c r="A313" s="287"/>
      <c r="B313" s="287"/>
      <c r="C313" s="287"/>
      <c r="D313" s="287"/>
      <c r="E313" s="290"/>
      <c r="F313" s="290"/>
      <c r="G313" s="290"/>
      <c r="H313" s="290"/>
      <c r="I313" s="289"/>
      <c r="J313" s="288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</row>
    <row r="314" spans="1:21" ht="19" customHeight="1">
      <c r="A314" s="287"/>
      <c r="B314" s="287"/>
      <c r="C314" s="287"/>
      <c r="D314" s="287"/>
      <c r="E314" s="290"/>
      <c r="F314" s="290"/>
      <c r="G314" s="290"/>
      <c r="H314" s="290"/>
      <c r="I314" s="289"/>
      <c r="J314" s="288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</row>
    <row r="315" spans="1:21" ht="19" customHeight="1">
      <c r="A315" s="287"/>
      <c r="B315" s="287"/>
      <c r="C315" s="287"/>
      <c r="D315" s="287"/>
      <c r="E315" s="290"/>
      <c r="F315" s="290"/>
      <c r="G315" s="290"/>
      <c r="H315" s="290"/>
      <c r="I315" s="289"/>
      <c r="J315" s="288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</row>
    <row r="316" spans="1:21" ht="19" customHeight="1">
      <c r="A316" s="287"/>
      <c r="B316" s="287"/>
      <c r="C316" s="287"/>
      <c r="D316" s="287"/>
      <c r="E316" s="290"/>
      <c r="F316" s="290"/>
      <c r="G316" s="290"/>
      <c r="H316" s="290"/>
      <c r="I316" s="289"/>
      <c r="J316" s="288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</row>
    <row r="317" spans="1:21" ht="19" customHeight="1">
      <c r="A317" s="287"/>
      <c r="B317" s="287"/>
      <c r="C317" s="287"/>
      <c r="D317" s="287"/>
      <c r="E317" s="290"/>
      <c r="F317" s="290"/>
      <c r="G317" s="290"/>
      <c r="H317" s="290"/>
      <c r="I317" s="289"/>
      <c r="J317" s="288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</row>
    <row r="318" spans="1:21" ht="19" customHeight="1">
      <c r="A318" s="287"/>
      <c r="B318" s="287"/>
      <c r="C318" s="287"/>
      <c r="D318" s="287"/>
      <c r="E318" s="290"/>
      <c r="F318" s="290"/>
      <c r="G318" s="290"/>
      <c r="H318" s="290"/>
      <c r="I318" s="289"/>
      <c r="J318" s="288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</row>
    <row r="319" spans="1:21" ht="19" customHeight="1">
      <c r="A319" s="287"/>
      <c r="B319" s="287"/>
      <c r="C319" s="287"/>
      <c r="D319" s="287"/>
      <c r="E319" s="290"/>
      <c r="F319" s="290"/>
      <c r="G319" s="290"/>
      <c r="H319" s="290"/>
      <c r="I319" s="289"/>
      <c r="J319" s="288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</row>
    <row r="320" spans="1:21" ht="19" customHeight="1">
      <c r="A320" s="287"/>
      <c r="B320" s="287"/>
      <c r="C320" s="287"/>
      <c r="D320" s="287"/>
      <c r="E320" s="290"/>
      <c r="F320" s="290"/>
      <c r="G320" s="290"/>
      <c r="H320" s="290"/>
      <c r="I320" s="289"/>
      <c r="J320" s="288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</row>
    <row r="321" spans="1:21" ht="19" customHeight="1">
      <c r="A321" s="287"/>
      <c r="B321" s="287"/>
      <c r="C321" s="287"/>
      <c r="D321" s="287"/>
      <c r="E321" s="290"/>
      <c r="F321" s="290"/>
      <c r="G321" s="290"/>
      <c r="H321" s="290"/>
      <c r="I321" s="289"/>
      <c r="J321" s="288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</row>
    <row r="322" spans="1:21" ht="19" customHeight="1">
      <c r="A322" s="287"/>
      <c r="B322" s="287"/>
      <c r="C322" s="287"/>
      <c r="D322" s="287"/>
      <c r="E322" s="290"/>
      <c r="F322" s="290"/>
      <c r="G322" s="290"/>
      <c r="H322" s="290"/>
      <c r="I322" s="289"/>
      <c r="J322" s="288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</row>
    <row r="323" spans="1:21" ht="19" customHeight="1">
      <c r="A323" s="287"/>
      <c r="B323" s="287"/>
      <c r="C323" s="287"/>
      <c r="D323" s="287"/>
      <c r="E323" s="290"/>
      <c r="F323" s="290"/>
      <c r="G323" s="290"/>
      <c r="H323" s="290"/>
      <c r="I323" s="289"/>
      <c r="J323" s="288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</row>
    <row r="324" spans="1:21" ht="19" customHeight="1">
      <c r="A324" s="287"/>
      <c r="B324" s="287"/>
      <c r="C324" s="287"/>
      <c r="D324" s="287"/>
      <c r="E324" s="290"/>
      <c r="F324" s="290"/>
      <c r="G324" s="290"/>
      <c r="H324" s="290"/>
      <c r="I324" s="289"/>
      <c r="J324" s="288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</row>
    <row r="325" spans="1:21" ht="19" customHeight="1">
      <c r="A325" s="287"/>
      <c r="B325" s="287"/>
      <c r="C325" s="287"/>
      <c r="D325" s="287"/>
      <c r="E325" s="290"/>
      <c r="F325" s="290"/>
      <c r="G325" s="290"/>
      <c r="H325" s="290"/>
      <c r="I325" s="289"/>
      <c r="J325" s="288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</row>
    <row r="326" spans="1:21" ht="19" customHeight="1">
      <c r="A326" s="287"/>
      <c r="B326" s="287"/>
      <c r="C326" s="287"/>
      <c r="D326" s="287"/>
      <c r="E326" s="290"/>
      <c r="F326" s="290"/>
      <c r="G326" s="290"/>
      <c r="H326" s="290"/>
      <c r="I326" s="289"/>
      <c r="J326" s="288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</row>
    <row r="327" spans="1:21" ht="19" customHeight="1">
      <c r="A327" s="287"/>
      <c r="B327" s="287"/>
      <c r="C327" s="287"/>
      <c r="D327" s="287"/>
      <c r="E327" s="290"/>
      <c r="F327" s="290"/>
      <c r="G327" s="290"/>
      <c r="H327" s="290"/>
      <c r="I327" s="289"/>
      <c r="J327" s="288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</row>
    <row r="328" spans="1:21" ht="19" customHeight="1">
      <c r="A328" s="287"/>
      <c r="B328" s="287"/>
      <c r="C328" s="287"/>
      <c r="D328" s="287"/>
      <c r="E328" s="290"/>
      <c r="F328" s="290"/>
      <c r="G328" s="290"/>
      <c r="H328" s="290"/>
      <c r="I328" s="289"/>
      <c r="J328" s="288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</row>
    <row r="329" spans="1:21" ht="19" customHeight="1">
      <c r="A329" s="287"/>
      <c r="B329" s="287"/>
      <c r="C329" s="287"/>
      <c r="D329" s="287"/>
      <c r="E329" s="290"/>
      <c r="F329" s="290"/>
      <c r="G329" s="290"/>
      <c r="H329" s="290"/>
      <c r="I329" s="289"/>
      <c r="J329" s="288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</row>
    <row r="330" spans="1:21" ht="19" customHeight="1">
      <c r="A330" s="287"/>
      <c r="B330" s="287"/>
      <c r="C330" s="287"/>
      <c r="D330" s="287"/>
      <c r="E330" s="290"/>
      <c r="F330" s="290"/>
      <c r="G330" s="290"/>
      <c r="H330" s="290"/>
      <c r="I330" s="289"/>
      <c r="J330" s="288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</row>
    <row r="331" spans="1:21" ht="19" customHeight="1">
      <c r="A331" s="287"/>
      <c r="B331" s="287"/>
      <c r="C331" s="287"/>
      <c r="D331" s="287"/>
      <c r="E331" s="290"/>
      <c r="F331" s="290"/>
      <c r="G331" s="290"/>
      <c r="H331" s="290"/>
      <c r="I331" s="289"/>
      <c r="J331" s="288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</row>
    <row r="332" spans="1:21" ht="19" customHeight="1">
      <c r="A332" s="287"/>
      <c r="B332" s="287"/>
      <c r="C332" s="287"/>
      <c r="D332" s="287"/>
      <c r="E332" s="290"/>
      <c r="F332" s="290"/>
      <c r="G332" s="290"/>
      <c r="H332" s="290"/>
      <c r="I332" s="289"/>
      <c r="J332" s="288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</row>
    <row r="333" spans="1:21" ht="19" customHeight="1">
      <c r="A333" s="287"/>
      <c r="B333" s="287"/>
      <c r="C333" s="287"/>
      <c r="D333" s="287"/>
      <c r="E333" s="290"/>
      <c r="F333" s="290"/>
      <c r="G333" s="290"/>
      <c r="H333" s="290"/>
      <c r="I333" s="289"/>
      <c r="J333" s="288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</row>
    <row r="334" spans="1:21" ht="19" customHeight="1">
      <c r="A334" s="287"/>
      <c r="B334" s="287"/>
      <c r="C334" s="287"/>
      <c r="D334" s="287"/>
      <c r="E334" s="290"/>
      <c r="F334" s="290"/>
      <c r="G334" s="290"/>
      <c r="H334" s="290"/>
      <c r="I334" s="289"/>
      <c r="J334" s="288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</row>
    <row r="335" spans="1:21" ht="19" customHeight="1">
      <c r="A335" s="287"/>
      <c r="B335" s="287"/>
      <c r="C335" s="287"/>
      <c r="D335" s="287"/>
      <c r="E335" s="290"/>
      <c r="F335" s="290"/>
      <c r="G335" s="290"/>
      <c r="H335" s="290"/>
      <c r="I335" s="289"/>
      <c r="J335" s="288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</row>
    <row r="336" spans="1:21" ht="19" customHeight="1">
      <c r="A336" s="287"/>
      <c r="B336" s="287"/>
      <c r="C336" s="287"/>
      <c r="D336" s="287"/>
      <c r="E336" s="290"/>
      <c r="F336" s="290"/>
      <c r="G336" s="290"/>
      <c r="H336" s="290"/>
      <c r="I336" s="289"/>
      <c r="J336" s="288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</row>
    <row r="337" spans="1:21" ht="19" customHeight="1">
      <c r="A337" s="287"/>
      <c r="B337" s="287"/>
      <c r="C337" s="287"/>
      <c r="D337" s="287"/>
      <c r="E337" s="290"/>
      <c r="F337" s="290"/>
      <c r="G337" s="290"/>
      <c r="H337" s="290"/>
      <c r="I337" s="289"/>
      <c r="J337" s="288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</row>
    <row r="338" spans="1:21" ht="19" customHeight="1">
      <c r="A338" s="287"/>
      <c r="B338" s="287"/>
      <c r="C338" s="287"/>
      <c r="D338" s="287"/>
      <c r="E338" s="290"/>
      <c r="F338" s="290"/>
      <c r="G338" s="290"/>
      <c r="H338" s="290"/>
      <c r="I338" s="289"/>
      <c r="J338" s="288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</row>
    <row r="339" spans="1:21" ht="19" customHeight="1">
      <c r="A339" s="287"/>
      <c r="B339" s="287"/>
      <c r="C339" s="287"/>
      <c r="D339" s="287"/>
      <c r="E339" s="290"/>
      <c r="F339" s="290"/>
      <c r="G339" s="290"/>
      <c r="H339" s="290"/>
      <c r="I339" s="289"/>
      <c r="J339" s="288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</row>
    <row r="340" spans="1:21" ht="19" customHeight="1">
      <c r="A340" s="287"/>
      <c r="B340" s="287"/>
      <c r="C340" s="287"/>
      <c r="D340" s="287"/>
      <c r="E340" s="290"/>
      <c r="F340" s="290"/>
      <c r="G340" s="290"/>
      <c r="H340" s="290"/>
      <c r="I340" s="289"/>
      <c r="J340" s="288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</row>
    <row r="341" spans="1:21" ht="19" customHeight="1">
      <c r="A341" s="287"/>
      <c r="B341" s="287"/>
      <c r="C341" s="287"/>
      <c r="D341" s="287"/>
      <c r="E341" s="290"/>
      <c r="F341" s="290"/>
      <c r="G341" s="290"/>
      <c r="H341" s="290"/>
      <c r="I341" s="289"/>
      <c r="J341" s="288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</row>
    <row r="342" spans="1:21" ht="19" customHeight="1">
      <c r="A342" s="287"/>
      <c r="B342" s="287"/>
      <c r="C342" s="287"/>
      <c r="D342" s="287"/>
      <c r="E342" s="290"/>
      <c r="F342" s="290"/>
      <c r="G342" s="290"/>
      <c r="H342" s="290"/>
      <c r="I342" s="289"/>
      <c r="J342" s="288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</row>
    <row r="343" spans="1:21" ht="19" customHeight="1">
      <c r="A343" s="287"/>
      <c r="B343" s="287"/>
      <c r="C343" s="287"/>
      <c r="D343" s="287"/>
      <c r="E343" s="290"/>
      <c r="F343" s="290"/>
      <c r="G343" s="290"/>
      <c r="H343" s="290"/>
      <c r="I343" s="289"/>
      <c r="J343" s="288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</row>
    <row r="344" spans="1:21" ht="19" customHeight="1">
      <c r="A344" s="287"/>
      <c r="B344" s="287"/>
      <c r="C344" s="287"/>
      <c r="D344" s="287"/>
      <c r="E344" s="290"/>
      <c r="F344" s="290"/>
      <c r="G344" s="290"/>
      <c r="H344" s="290"/>
      <c r="I344" s="289"/>
      <c r="J344" s="288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</row>
    <row r="345" spans="1:21" ht="19" customHeight="1">
      <c r="A345" s="287"/>
      <c r="B345" s="287"/>
      <c r="C345" s="287"/>
      <c r="D345" s="287"/>
      <c r="E345" s="290"/>
      <c r="F345" s="290"/>
      <c r="G345" s="290"/>
      <c r="H345" s="290"/>
      <c r="I345" s="289"/>
      <c r="J345" s="288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</row>
    <row r="346" spans="1:21" ht="19" customHeight="1">
      <c r="A346" s="287"/>
      <c r="B346" s="287"/>
      <c r="C346" s="287"/>
      <c r="D346" s="287"/>
      <c r="E346" s="290"/>
      <c r="F346" s="290"/>
      <c r="G346" s="290"/>
      <c r="H346" s="290"/>
      <c r="I346" s="289"/>
      <c r="J346" s="288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</row>
    <row r="347" spans="1:21" ht="19" customHeight="1">
      <c r="A347" s="287"/>
      <c r="B347" s="287"/>
      <c r="C347" s="287"/>
      <c r="D347" s="287"/>
      <c r="E347" s="290"/>
      <c r="F347" s="290"/>
      <c r="G347" s="290"/>
      <c r="H347" s="290"/>
      <c r="I347" s="289"/>
      <c r="J347" s="288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</row>
    <row r="348" spans="1:21" ht="19" customHeight="1">
      <c r="A348" s="287"/>
      <c r="B348" s="287"/>
      <c r="C348" s="287"/>
      <c r="D348" s="287"/>
      <c r="E348" s="290"/>
      <c r="F348" s="290"/>
      <c r="G348" s="290"/>
      <c r="H348" s="290"/>
      <c r="I348" s="289"/>
      <c r="J348" s="288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</row>
    <row r="349" spans="1:21" ht="19" customHeight="1">
      <c r="A349" s="287"/>
      <c r="B349" s="287"/>
      <c r="C349" s="287"/>
      <c r="D349" s="287"/>
      <c r="E349" s="290"/>
      <c r="F349" s="290"/>
      <c r="G349" s="290"/>
      <c r="H349" s="290"/>
      <c r="I349" s="289"/>
      <c r="J349" s="288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</row>
    <row r="350" spans="1:21" ht="19" customHeight="1">
      <c r="A350" s="287"/>
      <c r="B350" s="287"/>
      <c r="C350" s="287"/>
      <c r="D350" s="287"/>
      <c r="E350" s="290"/>
      <c r="F350" s="290"/>
      <c r="G350" s="290"/>
      <c r="H350" s="290"/>
      <c r="I350" s="289"/>
      <c r="J350" s="288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</row>
    <row r="351" spans="1:21" ht="19" customHeight="1">
      <c r="A351" s="287"/>
      <c r="B351" s="287"/>
      <c r="C351" s="287"/>
      <c r="D351" s="287"/>
      <c r="E351" s="290"/>
      <c r="F351" s="290"/>
      <c r="G351" s="290"/>
      <c r="H351" s="290"/>
      <c r="I351" s="289"/>
      <c r="J351" s="288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</row>
    <row r="352" spans="1:21" ht="19" customHeight="1">
      <c r="A352" s="287"/>
      <c r="B352" s="287"/>
      <c r="C352" s="287"/>
      <c r="D352" s="287"/>
      <c r="E352" s="290"/>
      <c r="F352" s="290"/>
      <c r="G352" s="290"/>
      <c r="H352" s="290"/>
      <c r="I352" s="289"/>
      <c r="J352" s="288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</row>
    <row r="353" spans="1:21" ht="19" customHeight="1">
      <c r="A353" s="287"/>
      <c r="B353" s="287"/>
      <c r="C353" s="287"/>
      <c r="D353" s="287"/>
      <c r="E353" s="290"/>
      <c r="F353" s="290"/>
      <c r="G353" s="290"/>
      <c r="H353" s="290"/>
      <c r="I353" s="289"/>
      <c r="J353" s="288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</row>
    <row r="354" spans="1:21" ht="19" customHeight="1">
      <c r="A354" s="287"/>
      <c r="B354" s="287"/>
      <c r="C354" s="287"/>
      <c r="D354" s="287"/>
      <c r="E354" s="290"/>
      <c r="F354" s="290"/>
      <c r="G354" s="290"/>
      <c r="H354" s="290"/>
      <c r="I354" s="289"/>
      <c r="J354" s="288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</row>
    <row r="355" spans="1:21" ht="19" customHeight="1">
      <c r="A355" s="287"/>
      <c r="B355" s="287"/>
      <c r="C355" s="287"/>
      <c r="D355" s="287"/>
      <c r="E355" s="290"/>
      <c r="F355" s="290"/>
      <c r="G355" s="290"/>
      <c r="H355" s="290"/>
      <c r="I355" s="289"/>
      <c r="J355" s="288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</row>
    <row r="356" spans="1:21" ht="19" customHeight="1">
      <c r="A356" s="287"/>
      <c r="B356" s="287"/>
      <c r="C356" s="287"/>
      <c r="D356" s="287"/>
      <c r="E356" s="290"/>
      <c r="F356" s="290"/>
      <c r="G356" s="290"/>
      <c r="H356" s="290"/>
      <c r="I356" s="289"/>
      <c r="J356" s="288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</row>
    <row r="357" spans="1:21" ht="19" customHeight="1">
      <c r="A357" s="287"/>
      <c r="B357" s="287"/>
      <c r="C357" s="287"/>
      <c r="D357" s="287"/>
      <c r="E357" s="290"/>
      <c r="F357" s="290"/>
      <c r="G357" s="290"/>
      <c r="H357" s="290"/>
      <c r="I357" s="289"/>
      <c r="J357" s="288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</row>
    <row r="358" spans="1:21" ht="19" customHeight="1">
      <c r="A358" s="287"/>
      <c r="B358" s="287"/>
      <c r="C358" s="287"/>
      <c r="D358" s="287"/>
      <c r="E358" s="290"/>
      <c r="F358" s="290"/>
      <c r="G358" s="290"/>
      <c r="H358" s="290"/>
      <c r="I358" s="289"/>
      <c r="J358" s="288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</row>
    <row r="359" spans="1:21" ht="19" customHeight="1">
      <c r="A359" s="287"/>
      <c r="B359" s="287"/>
      <c r="C359" s="287"/>
      <c r="D359" s="287"/>
      <c r="E359" s="290"/>
      <c r="F359" s="290"/>
      <c r="G359" s="290"/>
      <c r="H359" s="290"/>
      <c r="I359" s="289"/>
      <c r="J359" s="288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</row>
    <row r="360" spans="1:21" ht="19" customHeight="1">
      <c r="A360" s="287"/>
      <c r="B360" s="287"/>
      <c r="C360" s="287"/>
      <c r="D360" s="287"/>
      <c r="E360" s="290"/>
      <c r="F360" s="290"/>
      <c r="G360" s="290"/>
      <c r="H360" s="290"/>
      <c r="I360" s="289"/>
      <c r="J360" s="288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</row>
    <row r="361" spans="1:21" ht="19" customHeight="1">
      <c r="A361" s="287"/>
      <c r="B361" s="287"/>
      <c r="C361" s="287"/>
      <c r="D361" s="287"/>
      <c r="E361" s="290"/>
      <c r="F361" s="290"/>
      <c r="G361" s="290"/>
      <c r="H361" s="290"/>
      <c r="I361" s="289"/>
      <c r="J361" s="288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</row>
    <row r="362" spans="1:21" ht="19" customHeight="1">
      <c r="A362" s="287"/>
      <c r="B362" s="287"/>
      <c r="C362" s="287"/>
      <c r="D362" s="287"/>
      <c r="E362" s="290"/>
      <c r="F362" s="290"/>
      <c r="G362" s="290"/>
      <c r="H362" s="290"/>
      <c r="I362" s="289"/>
      <c r="J362" s="288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</row>
    <row r="363" spans="1:21" ht="19" customHeight="1">
      <c r="A363" s="287"/>
      <c r="B363" s="287"/>
      <c r="C363" s="287"/>
      <c r="D363" s="287"/>
      <c r="E363" s="290"/>
      <c r="F363" s="290"/>
      <c r="G363" s="290"/>
      <c r="H363" s="290"/>
      <c r="I363" s="289"/>
      <c r="J363" s="288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</row>
    <row r="364" spans="1:21" ht="19" customHeight="1">
      <c r="A364" s="287"/>
      <c r="B364" s="287"/>
      <c r="C364" s="287"/>
      <c r="D364" s="287"/>
      <c r="E364" s="290"/>
      <c r="F364" s="290"/>
      <c r="G364" s="290"/>
      <c r="H364" s="290"/>
      <c r="I364" s="289"/>
      <c r="J364" s="288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</row>
    <row r="365" spans="1:21" ht="19" customHeight="1">
      <c r="A365" s="287"/>
      <c r="B365" s="287"/>
      <c r="C365" s="287"/>
      <c r="D365" s="287"/>
      <c r="E365" s="290"/>
      <c r="F365" s="290"/>
      <c r="G365" s="290"/>
      <c r="H365" s="290"/>
      <c r="I365" s="289"/>
      <c r="J365" s="288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</row>
    <row r="366" spans="1:21" ht="19" customHeight="1">
      <c r="A366" s="287"/>
      <c r="B366" s="287"/>
      <c r="C366" s="287"/>
      <c r="D366" s="287"/>
      <c r="E366" s="290"/>
      <c r="F366" s="290"/>
      <c r="G366" s="290"/>
      <c r="H366" s="290"/>
      <c r="I366" s="289"/>
      <c r="J366" s="288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</row>
    <row r="367" spans="1:21" ht="19" customHeight="1">
      <c r="A367" s="287"/>
      <c r="B367" s="287"/>
      <c r="C367" s="287"/>
      <c r="D367" s="287"/>
      <c r="E367" s="290"/>
      <c r="F367" s="290"/>
      <c r="G367" s="290"/>
      <c r="H367" s="290"/>
      <c r="I367" s="289"/>
      <c r="J367" s="288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</row>
    <row r="368" spans="1:21" ht="19" customHeight="1">
      <c r="A368" s="287"/>
      <c r="B368" s="287"/>
      <c r="C368" s="287"/>
      <c r="D368" s="287"/>
      <c r="E368" s="290"/>
      <c r="F368" s="290"/>
      <c r="G368" s="290"/>
      <c r="H368" s="290"/>
      <c r="I368" s="289"/>
      <c r="J368" s="288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</row>
    <row r="369" spans="1:21" ht="19" customHeight="1">
      <c r="A369" s="287"/>
      <c r="B369" s="287"/>
      <c r="C369" s="287"/>
      <c r="D369" s="287"/>
      <c r="E369" s="290"/>
      <c r="F369" s="290"/>
      <c r="G369" s="290"/>
      <c r="H369" s="290"/>
      <c r="I369" s="289"/>
      <c r="J369" s="288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</row>
    <row r="370" spans="1:21" ht="19" customHeight="1">
      <c r="A370" s="287"/>
      <c r="B370" s="287"/>
      <c r="C370" s="287"/>
      <c r="D370" s="287"/>
      <c r="E370" s="290"/>
      <c r="F370" s="290"/>
      <c r="G370" s="290"/>
      <c r="H370" s="290"/>
      <c r="I370" s="289"/>
      <c r="J370" s="288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</row>
    <row r="371" spans="1:21" ht="19" customHeight="1">
      <c r="A371" s="287"/>
      <c r="B371" s="287"/>
      <c r="C371" s="287"/>
      <c r="D371" s="287"/>
      <c r="E371" s="290"/>
      <c r="F371" s="290"/>
      <c r="G371" s="290"/>
      <c r="H371" s="290"/>
      <c r="I371" s="289"/>
      <c r="J371" s="288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</row>
    <row r="372" spans="1:21" ht="19" customHeight="1">
      <c r="A372" s="287"/>
      <c r="B372" s="287"/>
      <c r="C372" s="287"/>
      <c r="D372" s="287"/>
      <c r="E372" s="290"/>
      <c r="F372" s="290"/>
      <c r="G372" s="290"/>
      <c r="H372" s="290"/>
      <c r="I372" s="289"/>
      <c r="J372" s="288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</row>
    <row r="373" spans="1:21" ht="19" customHeight="1">
      <c r="A373" s="287"/>
      <c r="B373" s="287"/>
      <c r="C373" s="287"/>
      <c r="D373" s="287"/>
      <c r="E373" s="290"/>
      <c r="F373" s="290"/>
      <c r="G373" s="290"/>
      <c r="H373" s="290"/>
      <c r="I373" s="289"/>
      <c r="J373" s="288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</row>
    <row r="374" spans="1:21" ht="19" customHeight="1">
      <c r="A374" s="287"/>
      <c r="B374" s="287"/>
      <c r="C374" s="287"/>
      <c r="D374" s="287"/>
      <c r="E374" s="290"/>
      <c r="F374" s="290"/>
      <c r="G374" s="290"/>
      <c r="H374" s="290"/>
      <c r="I374" s="289"/>
      <c r="J374" s="288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</row>
    <row r="375" spans="1:21" ht="19" customHeight="1">
      <c r="A375" s="287"/>
      <c r="B375" s="287"/>
      <c r="C375" s="287"/>
      <c r="D375" s="287"/>
      <c r="E375" s="290"/>
      <c r="F375" s="290"/>
      <c r="G375" s="290"/>
      <c r="H375" s="290"/>
      <c r="I375" s="289"/>
      <c r="J375" s="288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</row>
    <row r="376" spans="1:21" ht="19" customHeight="1">
      <c r="A376" s="287"/>
      <c r="B376" s="287"/>
      <c r="C376" s="287"/>
      <c r="D376" s="287"/>
      <c r="E376" s="290"/>
      <c r="F376" s="290"/>
      <c r="G376" s="290"/>
      <c r="H376" s="290"/>
      <c r="I376" s="289"/>
      <c r="J376" s="288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</row>
    <row r="377" spans="1:21" ht="19" customHeight="1">
      <c r="A377" s="287"/>
      <c r="B377" s="287"/>
      <c r="C377" s="287"/>
      <c r="D377" s="287"/>
      <c r="E377" s="290"/>
      <c r="F377" s="290"/>
      <c r="G377" s="290"/>
      <c r="H377" s="290"/>
      <c r="I377" s="289"/>
      <c r="J377" s="288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</row>
    <row r="378" spans="1:21" ht="19" customHeight="1">
      <c r="A378" s="287"/>
      <c r="B378" s="287"/>
      <c r="C378" s="287"/>
      <c r="D378" s="287"/>
      <c r="E378" s="290"/>
      <c r="F378" s="290"/>
      <c r="G378" s="290"/>
      <c r="H378" s="290"/>
      <c r="I378" s="289"/>
      <c r="J378" s="288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</row>
    <row r="379" spans="1:21" ht="19" customHeight="1">
      <c r="A379" s="287"/>
      <c r="B379" s="287"/>
      <c r="C379" s="287"/>
      <c r="D379" s="287"/>
      <c r="E379" s="290"/>
      <c r="F379" s="290"/>
      <c r="G379" s="290"/>
      <c r="H379" s="290"/>
      <c r="I379" s="289"/>
      <c r="J379" s="288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</row>
    <row r="380" spans="1:21" ht="19" customHeight="1">
      <c r="A380" s="287"/>
      <c r="B380" s="287"/>
      <c r="C380" s="287"/>
      <c r="D380" s="287"/>
      <c r="E380" s="290"/>
      <c r="F380" s="290"/>
      <c r="G380" s="290"/>
      <c r="H380" s="290"/>
      <c r="I380" s="289"/>
      <c r="J380" s="288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</row>
    <row r="381" spans="1:21" ht="19" customHeight="1">
      <c r="A381" s="287"/>
      <c r="B381" s="287"/>
      <c r="C381" s="287"/>
      <c r="D381" s="287"/>
      <c r="E381" s="290"/>
      <c r="F381" s="290"/>
      <c r="G381" s="290"/>
      <c r="H381" s="290"/>
      <c r="I381" s="289"/>
      <c r="J381" s="288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</row>
    <row r="382" spans="1:21" ht="19" customHeight="1">
      <c r="A382" s="287"/>
      <c r="B382" s="287"/>
      <c r="C382" s="287"/>
      <c r="D382" s="287"/>
      <c r="E382" s="290"/>
      <c r="F382" s="290"/>
      <c r="G382" s="290"/>
      <c r="H382" s="290"/>
      <c r="I382" s="289"/>
      <c r="J382" s="288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</row>
    <row r="383" spans="1:21" ht="19" customHeight="1">
      <c r="A383" s="287"/>
      <c r="B383" s="287"/>
      <c r="C383" s="287"/>
      <c r="D383" s="287"/>
      <c r="E383" s="290"/>
      <c r="F383" s="290"/>
      <c r="G383" s="290"/>
      <c r="H383" s="290"/>
      <c r="I383" s="289"/>
      <c r="J383" s="288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</row>
    <row r="384" spans="1:21" ht="19" customHeight="1">
      <c r="A384" s="287"/>
      <c r="B384" s="287"/>
      <c r="C384" s="287"/>
      <c r="D384" s="287"/>
      <c r="E384" s="290"/>
      <c r="F384" s="290"/>
      <c r="G384" s="290"/>
      <c r="H384" s="290"/>
      <c r="I384" s="289"/>
      <c r="J384" s="288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</row>
    <row r="385" spans="1:21" ht="19" customHeight="1">
      <c r="A385" s="287"/>
      <c r="B385" s="287"/>
      <c r="C385" s="287"/>
      <c r="D385" s="287"/>
      <c r="E385" s="290"/>
      <c r="F385" s="290"/>
      <c r="G385" s="290"/>
      <c r="H385" s="290"/>
      <c r="I385" s="289"/>
      <c r="J385" s="288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</row>
    <row r="386" spans="1:21" ht="19" customHeight="1">
      <c r="A386" s="287"/>
      <c r="B386" s="287"/>
      <c r="C386" s="287"/>
      <c r="D386" s="287"/>
      <c r="E386" s="290"/>
      <c r="F386" s="290"/>
      <c r="G386" s="290"/>
      <c r="H386" s="290"/>
      <c r="I386" s="289"/>
      <c r="J386" s="288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</row>
    <row r="387" spans="1:21" ht="19" customHeight="1">
      <c r="A387" s="287"/>
      <c r="B387" s="287"/>
      <c r="C387" s="287"/>
      <c r="D387" s="287"/>
      <c r="E387" s="290"/>
      <c r="F387" s="290"/>
      <c r="G387" s="290"/>
      <c r="H387" s="290"/>
      <c r="I387" s="289"/>
      <c r="J387" s="288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</row>
    <row r="388" spans="1:21" ht="19" customHeight="1">
      <c r="A388" s="287"/>
      <c r="B388" s="287"/>
      <c r="C388" s="287"/>
      <c r="D388" s="287"/>
      <c r="E388" s="290"/>
      <c r="F388" s="290"/>
      <c r="G388" s="290"/>
      <c r="H388" s="290"/>
      <c r="I388" s="289"/>
      <c r="J388" s="288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</row>
    <row r="389" spans="1:21" ht="19" customHeight="1">
      <c r="A389" s="287"/>
      <c r="B389" s="287"/>
      <c r="C389" s="287"/>
      <c r="D389" s="287"/>
      <c r="E389" s="290"/>
      <c r="F389" s="290"/>
      <c r="G389" s="290"/>
      <c r="H389" s="290"/>
      <c r="I389" s="289"/>
      <c r="J389" s="288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</row>
    <row r="390" spans="1:21" ht="19" customHeight="1">
      <c r="A390" s="287"/>
      <c r="B390" s="287"/>
      <c r="C390" s="287"/>
      <c r="D390" s="287"/>
      <c r="E390" s="290"/>
      <c r="F390" s="290"/>
      <c r="G390" s="290"/>
      <c r="H390" s="290"/>
      <c r="I390" s="289"/>
      <c r="J390" s="288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</row>
    <row r="391" spans="1:21" ht="19" customHeight="1">
      <c r="A391" s="287"/>
      <c r="B391" s="287"/>
      <c r="C391" s="287"/>
      <c r="D391" s="287"/>
      <c r="E391" s="290"/>
      <c r="F391" s="290"/>
      <c r="G391" s="290"/>
      <c r="H391" s="290"/>
      <c r="I391" s="289"/>
      <c r="J391" s="288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</row>
    <row r="392" spans="1:21" ht="19" customHeight="1">
      <c r="A392" s="287"/>
      <c r="B392" s="287"/>
      <c r="C392" s="287"/>
      <c r="D392" s="287"/>
      <c r="E392" s="290"/>
      <c r="F392" s="290"/>
      <c r="G392" s="290"/>
      <c r="H392" s="290"/>
      <c r="I392" s="289"/>
      <c r="J392" s="288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</row>
    <row r="393" spans="1:21" ht="19" customHeight="1">
      <c r="A393" s="287"/>
      <c r="B393" s="287"/>
      <c r="C393" s="287"/>
      <c r="D393" s="287"/>
      <c r="E393" s="290"/>
      <c r="F393" s="290"/>
      <c r="G393" s="290"/>
      <c r="H393" s="290"/>
      <c r="I393" s="289"/>
      <c r="J393" s="288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</row>
    <row r="394" spans="1:21" ht="19" customHeight="1">
      <c r="A394" s="287"/>
      <c r="B394" s="287"/>
      <c r="C394" s="287"/>
      <c r="D394" s="287"/>
      <c r="E394" s="290"/>
      <c r="F394" s="290"/>
      <c r="G394" s="290"/>
      <c r="H394" s="290"/>
      <c r="I394" s="289"/>
      <c r="J394" s="288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</row>
    <row r="395" spans="1:21" ht="19" customHeight="1">
      <c r="A395" s="287"/>
      <c r="B395" s="287"/>
      <c r="C395" s="287"/>
      <c r="D395" s="287"/>
      <c r="E395" s="290"/>
      <c r="F395" s="290"/>
      <c r="G395" s="290"/>
      <c r="H395" s="290"/>
      <c r="I395" s="289"/>
      <c r="J395" s="288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</row>
    <row r="396" spans="1:21" ht="19" customHeight="1">
      <c r="A396" s="287"/>
      <c r="B396" s="287"/>
      <c r="C396" s="287"/>
      <c r="D396" s="287"/>
      <c r="E396" s="290"/>
      <c r="F396" s="290"/>
      <c r="G396" s="290"/>
      <c r="H396" s="290"/>
      <c r="I396" s="289"/>
      <c r="J396" s="288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</row>
    <row r="397" spans="1:21" ht="19" customHeight="1">
      <c r="A397" s="287"/>
      <c r="B397" s="287"/>
      <c r="C397" s="287"/>
      <c r="D397" s="287"/>
      <c r="E397" s="290"/>
      <c r="F397" s="290"/>
      <c r="G397" s="290"/>
      <c r="H397" s="290"/>
      <c r="I397" s="289"/>
      <c r="J397" s="288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</row>
    <row r="398" spans="1:21" ht="19" customHeight="1">
      <c r="A398" s="287"/>
      <c r="B398" s="287"/>
      <c r="C398" s="287"/>
      <c r="D398" s="287"/>
      <c r="E398" s="290"/>
      <c r="F398" s="290"/>
      <c r="G398" s="290"/>
      <c r="H398" s="290"/>
      <c r="I398" s="289"/>
      <c r="J398" s="288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</row>
    <row r="399" spans="1:21" ht="19" customHeight="1">
      <c r="A399" s="287"/>
      <c r="B399" s="287"/>
      <c r="C399" s="287"/>
      <c r="D399" s="287"/>
      <c r="E399" s="290"/>
      <c r="F399" s="290"/>
      <c r="G399" s="290"/>
      <c r="H399" s="290"/>
      <c r="I399" s="289"/>
      <c r="J399" s="288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</row>
    <row r="400" spans="1:21" ht="19" customHeight="1">
      <c r="A400" s="287"/>
      <c r="B400" s="287"/>
      <c r="C400" s="287"/>
      <c r="D400" s="287"/>
      <c r="E400" s="290"/>
      <c r="F400" s="290"/>
      <c r="G400" s="290"/>
      <c r="H400" s="290"/>
      <c r="I400" s="289"/>
      <c r="J400" s="288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</row>
    <row r="401" spans="1:21" ht="19" customHeight="1">
      <c r="A401" s="287"/>
      <c r="B401" s="287"/>
      <c r="C401" s="287"/>
      <c r="D401" s="287"/>
      <c r="E401" s="290"/>
      <c r="F401" s="290"/>
      <c r="G401" s="290"/>
      <c r="H401" s="290"/>
      <c r="I401" s="289"/>
      <c r="J401" s="288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</row>
    <row r="402" spans="1:21" ht="19" customHeight="1">
      <c r="A402" s="287"/>
      <c r="B402" s="287"/>
      <c r="C402" s="287"/>
      <c r="D402" s="287"/>
      <c r="E402" s="290"/>
      <c r="F402" s="290"/>
      <c r="G402" s="290"/>
      <c r="H402" s="290"/>
      <c r="I402" s="289"/>
      <c r="J402" s="288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</row>
    <row r="403" spans="1:21" ht="19" customHeight="1">
      <c r="A403" s="287"/>
      <c r="B403" s="287"/>
      <c r="C403" s="287"/>
      <c r="D403" s="287"/>
      <c r="E403" s="290"/>
      <c r="F403" s="290"/>
      <c r="G403" s="290"/>
      <c r="H403" s="290"/>
      <c r="I403" s="289"/>
      <c r="J403" s="288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</row>
    <row r="404" spans="1:21" ht="19" customHeight="1">
      <c r="A404" s="287"/>
      <c r="B404" s="287"/>
      <c r="C404" s="287"/>
      <c r="D404" s="287"/>
      <c r="E404" s="290"/>
      <c r="F404" s="290"/>
      <c r="G404" s="290"/>
      <c r="H404" s="290"/>
      <c r="I404" s="289"/>
      <c r="J404" s="288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</row>
    <row r="405" spans="1:21" ht="19" customHeight="1">
      <c r="A405" s="287"/>
      <c r="B405" s="287"/>
      <c r="C405" s="287"/>
      <c r="D405" s="287"/>
      <c r="E405" s="290"/>
      <c r="F405" s="290"/>
      <c r="G405" s="290"/>
      <c r="H405" s="290"/>
      <c r="I405" s="289"/>
      <c r="J405" s="288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</row>
    <row r="406" spans="1:21" ht="19" customHeight="1">
      <c r="A406" s="287"/>
      <c r="B406" s="287"/>
      <c r="C406" s="287"/>
      <c r="D406" s="287"/>
      <c r="E406" s="290"/>
      <c r="F406" s="290"/>
      <c r="G406" s="290"/>
      <c r="H406" s="290"/>
      <c r="I406" s="289"/>
      <c r="J406" s="288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</row>
    <row r="407" spans="1:21" ht="19" customHeight="1">
      <c r="A407" s="287"/>
      <c r="B407" s="287"/>
      <c r="C407" s="287"/>
      <c r="D407" s="287"/>
      <c r="E407" s="290"/>
      <c r="F407" s="290"/>
      <c r="G407" s="290"/>
      <c r="H407" s="290"/>
      <c r="I407" s="289"/>
      <c r="J407" s="288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</row>
    <row r="408" spans="1:21" ht="19" customHeight="1">
      <c r="A408" s="287"/>
      <c r="B408" s="287"/>
      <c r="C408" s="287"/>
      <c r="D408" s="287"/>
      <c r="E408" s="290"/>
      <c r="F408" s="290"/>
      <c r="G408" s="290"/>
      <c r="H408" s="290"/>
      <c r="I408" s="289"/>
      <c r="J408" s="288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</row>
    <row r="409" spans="1:21" ht="19" customHeight="1">
      <c r="A409" s="287"/>
      <c r="B409" s="287"/>
      <c r="C409" s="287"/>
      <c r="D409" s="287"/>
      <c r="E409" s="290"/>
      <c r="F409" s="290"/>
      <c r="G409" s="290"/>
      <c r="H409" s="290"/>
      <c r="I409" s="289"/>
      <c r="J409" s="288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</row>
    <row r="410" spans="1:21" ht="19" customHeight="1">
      <c r="A410" s="287"/>
      <c r="B410" s="287"/>
      <c r="C410" s="287"/>
      <c r="D410" s="287"/>
      <c r="E410" s="290"/>
      <c r="F410" s="290"/>
      <c r="G410" s="290"/>
      <c r="H410" s="290"/>
      <c r="I410" s="289"/>
      <c r="J410" s="288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</row>
    <row r="411" spans="1:21" ht="19" customHeight="1">
      <c r="A411" s="287"/>
      <c r="B411" s="287"/>
      <c r="C411" s="287"/>
      <c r="D411" s="287"/>
      <c r="E411" s="290"/>
      <c r="F411" s="290"/>
      <c r="G411" s="290"/>
      <c r="H411" s="290"/>
      <c r="I411" s="289"/>
      <c r="J411" s="288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</row>
    <row r="412" spans="1:21" ht="19" customHeight="1">
      <c r="A412" s="287"/>
      <c r="B412" s="287"/>
      <c r="C412" s="287"/>
      <c r="D412" s="287"/>
      <c r="E412" s="290"/>
      <c r="F412" s="290"/>
      <c r="G412" s="290"/>
      <c r="H412" s="290"/>
      <c r="I412" s="289"/>
      <c r="J412" s="288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</row>
    <row r="413" spans="1:21" ht="19" customHeight="1">
      <c r="A413" s="287"/>
      <c r="B413" s="287"/>
      <c r="C413" s="287"/>
      <c r="D413" s="287"/>
      <c r="E413" s="290"/>
      <c r="F413" s="290"/>
      <c r="G413" s="290"/>
      <c r="H413" s="290"/>
      <c r="I413" s="289"/>
      <c r="J413" s="288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</row>
    <row r="414" spans="1:21" ht="19" customHeight="1">
      <c r="A414" s="287"/>
      <c r="B414" s="287"/>
      <c r="C414" s="287"/>
      <c r="D414" s="287"/>
      <c r="E414" s="290"/>
      <c r="F414" s="290"/>
      <c r="G414" s="290"/>
      <c r="H414" s="290"/>
      <c r="I414" s="289"/>
      <c r="J414" s="288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</row>
    <row r="415" spans="1:21" ht="19" customHeight="1">
      <c r="A415" s="287"/>
      <c r="B415" s="287"/>
      <c r="C415" s="287"/>
      <c r="D415" s="287"/>
      <c r="E415" s="290"/>
      <c r="F415" s="290"/>
      <c r="G415" s="290"/>
      <c r="H415" s="290"/>
      <c r="I415" s="289"/>
      <c r="J415" s="288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</row>
    <row r="416" spans="1:21" ht="19" customHeight="1">
      <c r="A416" s="287"/>
      <c r="B416" s="287"/>
      <c r="C416" s="287"/>
      <c r="D416" s="287"/>
      <c r="E416" s="290"/>
      <c r="F416" s="290"/>
      <c r="G416" s="290"/>
      <c r="H416" s="290"/>
      <c r="I416" s="289"/>
      <c r="J416" s="288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</row>
    <row r="417" spans="1:21" ht="19" customHeight="1">
      <c r="A417" s="287"/>
      <c r="B417" s="287"/>
      <c r="C417" s="287"/>
      <c r="D417" s="287"/>
      <c r="E417" s="290"/>
      <c r="F417" s="290"/>
      <c r="G417" s="290"/>
      <c r="H417" s="290"/>
      <c r="I417" s="289"/>
      <c r="J417" s="288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</row>
    <row r="418" spans="1:21" ht="19" customHeight="1">
      <c r="A418" s="287"/>
      <c r="B418" s="287"/>
      <c r="C418" s="287"/>
      <c r="D418" s="287"/>
      <c r="E418" s="290"/>
      <c r="F418" s="290"/>
      <c r="G418" s="290"/>
      <c r="H418" s="290"/>
      <c r="I418" s="289"/>
      <c r="J418" s="288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</row>
    <row r="419" spans="1:21" ht="19" customHeight="1">
      <c r="A419" s="287"/>
      <c r="B419" s="287"/>
      <c r="C419" s="287"/>
      <c r="D419" s="287"/>
      <c r="E419" s="290"/>
      <c r="F419" s="290"/>
      <c r="G419" s="290"/>
      <c r="H419" s="290"/>
      <c r="I419" s="289"/>
      <c r="J419" s="288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</row>
    <row r="420" spans="1:21" ht="19" customHeight="1">
      <c r="A420" s="287"/>
      <c r="B420" s="287"/>
      <c r="C420" s="287"/>
      <c r="D420" s="287"/>
      <c r="E420" s="290"/>
      <c r="F420" s="290"/>
      <c r="G420" s="290"/>
      <c r="H420" s="290"/>
      <c r="I420" s="289"/>
      <c r="J420" s="288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</row>
    <row r="421" spans="1:21" ht="19" customHeight="1">
      <c r="A421" s="287"/>
      <c r="B421" s="287"/>
      <c r="C421" s="287"/>
      <c r="D421" s="287"/>
      <c r="E421" s="290"/>
      <c r="F421" s="290"/>
      <c r="G421" s="290"/>
      <c r="H421" s="290"/>
      <c r="I421" s="289"/>
      <c r="J421" s="288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</row>
    <row r="422" spans="1:21" ht="19" customHeight="1">
      <c r="A422" s="287"/>
      <c r="B422" s="287"/>
      <c r="C422" s="287"/>
      <c r="D422" s="287"/>
      <c r="E422" s="290"/>
      <c r="F422" s="290"/>
      <c r="G422" s="290"/>
      <c r="H422" s="290"/>
      <c r="I422" s="289"/>
      <c r="J422" s="288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</row>
    <row r="423" spans="1:21" ht="19" customHeight="1">
      <c r="A423" s="287"/>
      <c r="B423" s="287"/>
      <c r="C423" s="287"/>
      <c r="D423" s="287"/>
      <c r="E423" s="290"/>
      <c r="F423" s="290"/>
      <c r="G423" s="290"/>
      <c r="H423" s="290"/>
      <c r="I423" s="289"/>
      <c r="J423" s="288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</row>
    <row r="424" spans="1:21" ht="19" customHeight="1">
      <c r="A424" s="287"/>
      <c r="B424" s="287"/>
      <c r="C424" s="287"/>
      <c r="D424" s="287"/>
      <c r="E424" s="290"/>
      <c r="F424" s="290"/>
      <c r="G424" s="290"/>
      <c r="H424" s="290"/>
      <c r="I424" s="289"/>
      <c r="J424" s="288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</row>
    <row r="425" spans="1:21" ht="19" customHeight="1">
      <c r="A425" s="287"/>
      <c r="B425" s="287"/>
      <c r="C425" s="287"/>
      <c r="D425" s="287"/>
      <c r="E425" s="290"/>
      <c r="F425" s="290"/>
      <c r="G425" s="290"/>
      <c r="H425" s="290"/>
      <c r="I425" s="289"/>
      <c r="J425" s="288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</row>
    <row r="426" spans="1:21" ht="19" customHeight="1">
      <c r="A426" s="287"/>
      <c r="B426" s="287"/>
      <c r="C426" s="287"/>
      <c r="D426" s="287"/>
      <c r="E426" s="290"/>
      <c r="F426" s="290"/>
      <c r="G426" s="290"/>
      <c r="H426" s="290"/>
      <c r="I426" s="289"/>
      <c r="J426" s="288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</row>
    <row r="427" spans="1:21" ht="19" customHeight="1">
      <c r="A427" s="287"/>
      <c r="B427" s="287"/>
      <c r="C427" s="287"/>
      <c r="D427" s="287"/>
      <c r="E427" s="290"/>
      <c r="F427" s="290"/>
      <c r="G427" s="290"/>
      <c r="H427" s="290"/>
      <c r="I427" s="289"/>
      <c r="J427" s="288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</row>
    <row r="428" spans="1:21" ht="19" customHeight="1">
      <c r="A428" s="287"/>
      <c r="B428" s="287"/>
      <c r="C428" s="287"/>
      <c r="D428" s="287"/>
      <c r="E428" s="290"/>
      <c r="F428" s="290"/>
      <c r="G428" s="290"/>
      <c r="H428" s="290"/>
      <c r="I428" s="289"/>
      <c r="J428" s="288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</row>
    <row r="429" spans="1:21" ht="19" customHeight="1">
      <c r="A429" s="287"/>
      <c r="B429" s="287"/>
      <c r="C429" s="287"/>
      <c r="D429" s="287"/>
      <c r="E429" s="290"/>
      <c r="F429" s="290"/>
      <c r="G429" s="290"/>
      <c r="H429" s="290"/>
      <c r="I429" s="289"/>
      <c r="J429" s="288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</row>
    <row r="430" spans="1:21" ht="19" customHeight="1">
      <c r="A430" s="287"/>
      <c r="B430" s="287"/>
      <c r="C430" s="287"/>
      <c r="D430" s="287"/>
      <c r="E430" s="290"/>
      <c r="F430" s="290"/>
      <c r="G430" s="290"/>
      <c r="H430" s="290"/>
      <c r="I430" s="289"/>
      <c r="J430" s="288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</row>
    <row r="431" spans="1:21" ht="19" customHeight="1">
      <c r="A431" s="287"/>
      <c r="B431" s="287"/>
      <c r="C431" s="287"/>
      <c r="D431" s="287"/>
      <c r="E431" s="290"/>
      <c r="F431" s="290"/>
      <c r="G431" s="290"/>
      <c r="H431" s="290"/>
      <c r="I431" s="289"/>
      <c r="J431" s="288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</row>
    <row r="432" spans="1:21" ht="19" customHeight="1">
      <c r="A432" s="287"/>
      <c r="B432" s="287"/>
      <c r="C432" s="287"/>
      <c r="D432" s="287"/>
      <c r="E432" s="290"/>
      <c r="F432" s="290"/>
      <c r="G432" s="290"/>
      <c r="H432" s="290"/>
      <c r="I432" s="289"/>
      <c r="J432" s="288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</row>
    <row r="433" spans="1:21" ht="19" customHeight="1">
      <c r="A433" s="287"/>
      <c r="B433" s="287"/>
      <c r="C433" s="287"/>
      <c r="D433" s="287"/>
      <c r="E433" s="290"/>
      <c r="F433" s="290"/>
      <c r="G433" s="290"/>
      <c r="H433" s="290"/>
      <c r="I433" s="289"/>
      <c r="J433" s="288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</row>
    <row r="434" spans="1:21" ht="19" customHeight="1">
      <c r="A434" s="287"/>
      <c r="B434" s="287"/>
      <c r="C434" s="287"/>
      <c r="D434" s="287"/>
      <c r="E434" s="290"/>
      <c r="F434" s="290"/>
      <c r="G434" s="290"/>
      <c r="H434" s="290"/>
      <c r="I434" s="289"/>
      <c r="J434" s="288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</row>
    <row r="435" spans="1:21" ht="19" customHeight="1">
      <c r="A435" s="287"/>
      <c r="B435" s="287"/>
      <c r="C435" s="287"/>
      <c r="D435" s="287"/>
      <c r="E435" s="290"/>
      <c r="F435" s="290"/>
      <c r="G435" s="290"/>
      <c r="H435" s="290"/>
      <c r="I435" s="289"/>
      <c r="J435" s="288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</row>
    <row r="436" spans="1:21" ht="19" customHeight="1">
      <c r="A436" s="287"/>
      <c r="B436" s="287"/>
      <c r="C436" s="287"/>
      <c r="D436" s="287"/>
      <c r="E436" s="290"/>
      <c r="F436" s="290"/>
      <c r="G436" s="290"/>
      <c r="H436" s="290"/>
      <c r="I436" s="289"/>
      <c r="J436" s="288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</row>
    <row r="437" spans="1:21" ht="19" customHeight="1">
      <c r="A437" s="287"/>
      <c r="B437" s="287"/>
      <c r="C437" s="287"/>
      <c r="D437" s="287"/>
      <c r="E437" s="290"/>
      <c r="F437" s="290"/>
      <c r="G437" s="290"/>
      <c r="H437" s="290"/>
      <c r="I437" s="289"/>
      <c r="J437" s="288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</row>
    <row r="438" spans="1:21" ht="19" customHeight="1">
      <c r="A438" s="287"/>
      <c r="B438" s="287"/>
      <c r="C438" s="287"/>
      <c r="D438" s="287"/>
      <c r="E438" s="290"/>
      <c r="F438" s="290"/>
      <c r="G438" s="290"/>
      <c r="H438" s="290"/>
      <c r="I438" s="289"/>
      <c r="J438" s="288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</row>
    <row r="439" spans="1:21" ht="19" customHeight="1">
      <c r="A439" s="287"/>
      <c r="B439" s="287"/>
      <c r="C439" s="287"/>
      <c r="D439" s="287"/>
      <c r="E439" s="290"/>
      <c r="F439" s="290"/>
      <c r="G439" s="290"/>
      <c r="H439" s="290"/>
      <c r="I439" s="289"/>
      <c r="J439" s="288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</row>
    <row r="440" spans="1:21" ht="19" customHeight="1">
      <c r="A440" s="287"/>
      <c r="B440" s="287"/>
      <c r="C440" s="287"/>
      <c r="D440" s="287"/>
      <c r="E440" s="290"/>
      <c r="F440" s="290"/>
      <c r="G440" s="290"/>
      <c r="H440" s="290"/>
      <c r="I440" s="289"/>
      <c r="J440" s="288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</row>
    <row r="441" spans="1:21" ht="19" customHeight="1">
      <c r="A441" s="287"/>
      <c r="B441" s="287"/>
      <c r="C441" s="287"/>
      <c r="D441" s="287"/>
      <c r="E441" s="290"/>
      <c r="F441" s="290"/>
      <c r="G441" s="290"/>
      <c r="H441" s="290"/>
      <c r="I441" s="289"/>
      <c r="J441" s="288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</row>
    <row r="442" spans="1:21" ht="19" customHeight="1">
      <c r="A442" s="287"/>
      <c r="B442" s="287"/>
      <c r="C442" s="287"/>
      <c r="D442" s="287"/>
      <c r="E442" s="290"/>
      <c r="F442" s="290"/>
      <c r="G442" s="290"/>
      <c r="H442" s="290"/>
      <c r="I442" s="289"/>
      <c r="J442" s="288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</row>
    <row r="443" spans="1:21" ht="19" customHeight="1">
      <c r="A443" s="287"/>
      <c r="B443" s="287"/>
      <c r="C443" s="287"/>
      <c r="D443" s="287"/>
      <c r="E443" s="290"/>
      <c r="F443" s="290"/>
      <c r="G443" s="290"/>
      <c r="H443" s="290"/>
      <c r="I443" s="289"/>
      <c r="J443" s="288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</row>
    <row r="444" spans="1:21" ht="19" customHeight="1">
      <c r="A444" s="287"/>
      <c r="B444" s="287"/>
      <c r="C444" s="287"/>
      <c r="D444" s="287"/>
      <c r="E444" s="290"/>
      <c r="F444" s="290"/>
      <c r="G444" s="290"/>
      <c r="H444" s="290"/>
      <c r="I444" s="289"/>
      <c r="J444" s="288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</row>
    <row r="445" spans="1:21" ht="19" customHeight="1">
      <c r="A445" s="287"/>
      <c r="B445" s="287"/>
      <c r="C445" s="287"/>
      <c r="D445" s="287"/>
      <c r="E445" s="290"/>
      <c r="F445" s="290"/>
      <c r="G445" s="290"/>
      <c r="H445" s="290"/>
      <c r="I445" s="289"/>
      <c r="J445" s="288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</row>
    <row r="446" spans="1:21" ht="19" customHeight="1">
      <c r="A446" s="287"/>
      <c r="B446" s="287"/>
      <c r="C446" s="287"/>
      <c r="D446" s="287"/>
      <c r="E446" s="290"/>
      <c r="F446" s="290"/>
      <c r="G446" s="290"/>
      <c r="H446" s="290"/>
      <c r="I446" s="289"/>
      <c r="J446" s="288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</row>
    <row r="447" spans="1:21" ht="19" customHeight="1">
      <c r="A447" s="287"/>
      <c r="B447" s="287"/>
      <c r="C447" s="287"/>
      <c r="D447" s="287"/>
      <c r="E447" s="290"/>
      <c r="F447" s="290"/>
      <c r="G447" s="290"/>
      <c r="H447" s="290"/>
      <c r="I447" s="289"/>
      <c r="J447" s="288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</row>
    <row r="448" spans="1:21" ht="19" customHeight="1">
      <c r="A448" s="287"/>
      <c r="B448" s="287"/>
      <c r="C448" s="287"/>
      <c r="D448" s="287"/>
      <c r="E448" s="290"/>
      <c r="F448" s="290"/>
      <c r="G448" s="290"/>
      <c r="H448" s="290"/>
      <c r="I448" s="289"/>
      <c r="J448" s="288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</row>
    <row r="449" spans="1:21" ht="19" customHeight="1">
      <c r="A449" s="287"/>
      <c r="B449" s="287"/>
      <c r="C449" s="287"/>
      <c r="D449" s="287"/>
      <c r="E449" s="290"/>
      <c r="F449" s="290"/>
      <c r="G449" s="290"/>
      <c r="H449" s="290"/>
      <c r="I449" s="289"/>
      <c r="J449" s="288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</row>
    <row r="450" spans="1:21" ht="19" customHeight="1">
      <c r="A450" s="287"/>
      <c r="B450" s="287"/>
      <c r="C450" s="287"/>
      <c r="D450" s="287"/>
      <c r="E450" s="290"/>
      <c r="F450" s="290"/>
      <c r="G450" s="290"/>
      <c r="H450" s="290"/>
      <c r="I450" s="289"/>
      <c r="J450" s="288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</row>
    <row r="451" spans="1:21" ht="19" customHeight="1">
      <c r="A451" s="287"/>
      <c r="B451" s="287"/>
      <c r="C451" s="287"/>
      <c r="D451" s="287"/>
      <c r="E451" s="290"/>
      <c r="F451" s="290"/>
      <c r="G451" s="290"/>
      <c r="H451" s="290"/>
      <c r="I451" s="289"/>
      <c r="J451" s="288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</row>
    <row r="452" spans="1:21" ht="19" customHeight="1">
      <c r="A452" s="287"/>
      <c r="B452" s="287"/>
      <c r="C452" s="287"/>
      <c r="D452" s="287"/>
      <c r="E452" s="290"/>
      <c r="F452" s="290"/>
      <c r="G452" s="290"/>
      <c r="H452" s="290"/>
      <c r="I452" s="289"/>
      <c r="J452" s="288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</row>
    <row r="453" spans="1:21" ht="19" customHeight="1">
      <c r="A453" s="287"/>
      <c r="B453" s="287"/>
      <c r="C453" s="287"/>
      <c r="D453" s="287"/>
      <c r="E453" s="290"/>
      <c r="F453" s="290"/>
      <c r="G453" s="290"/>
      <c r="H453" s="290"/>
      <c r="I453" s="289"/>
      <c r="J453" s="288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</row>
    <row r="454" spans="1:21" ht="19" customHeight="1">
      <c r="A454" s="287"/>
      <c r="B454" s="287"/>
      <c r="C454" s="287"/>
      <c r="D454" s="287"/>
      <c r="E454" s="290"/>
      <c r="F454" s="290"/>
      <c r="G454" s="290"/>
      <c r="H454" s="290"/>
      <c r="I454" s="289"/>
      <c r="J454" s="288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</row>
    <row r="455" spans="1:21" ht="19" customHeight="1">
      <c r="A455" s="287"/>
      <c r="B455" s="287"/>
      <c r="C455" s="287"/>
      <c r="D455" s="287"/>
      <c r="E455" s="290"/>
      <c r="F455" s="290"/>
      <c r="G455" s="290"/>
      <c r="H455" s="290"/>
      <c r="I455" s="289"/>
      <c r="J455" s="288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</row>
    <row r="456" spans="1:21" ht="19" customHeight="1">
      <c r="A456" s="287"/>
      <c r="B456" s="287"/>
      <c r="C456" s="287"/>
      <c r="D456" s="287"/>
      <c r="E456" s="290"/>
      <c r="F456" s="290"/>
      <c r="G456" s="290"/>
      <c r="H456" s="290"/>
      <c r="I456" s="289"/>
      <c r="J456" s="288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</row>
    <row r="457" spans="1:21" ht="19" customHeight="1">
      <c r="A457" s="287"/>
      <c r="B457" s="287"/>
      <c r="C457" s="287"/>
      <c r="D457" s="287"/>
      <c r="E457" s="290"/>
      <c r="F457" s="290"/>
      <c r="G457" s="290"/>
      <c r="H457" s="290"/>
      <c r="I457" s="289"/>
      <c r="J457" s="288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</row>
    <row r="458" spans="1:21" ht="19" customHeight="1">
      <c r="A458" s="287"/>
      <c r="B458" s="287"/>
      <c r="C458" s="287"/>
      <c r="D458" s="287"/>
      <c r="E458" s="290"/>
      <c r="F458" s="290"/>
      <c r="G458" s="290"/>
      <c r="H458" s="290"/>
      <c r="I458" s="289"/>
      <c r="J458" s="288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</row>
    <row r="459" spans="1:21" ht="19" customHeight="1">
      <c r="A459" s="287"/>
      <c r="B459" s="287"/>
      <c r="C459" s="287"/>
      <c r="D459" s="287"/>
      <c r="E459" s="290"/>
      <c r="F459" s="290"/>
      <c r="G459" s="290"/>
      <c r="H459" s="290"/>
      <c r="I459" s="289"/>
      <c r="J459" s="288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</row>
    <row r="460" spans="1:21" ht="19" customHeight="1">
      <c r="A460" s="287"/>
      <c r="B460" s="287"/>
      <c r="C460" s="287"/>
      <c r="D460" s="287"/>
      <c r="E460" s="290"/>
      <c r="F460" s="290"/>
      <c r="G460" s="290"/>
      <c r="H460" s="290"/>
      <c r="I460" s="289"/>
      <c r="J460" s="288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</row>
    <row r="461" spans="1:21" ht="19" customHeight="1">
      <c r="A461" s="287"/>
      <c r="B461" s="287"/>
      <c r="C461" s="287"/>
      <c r="D461" s="287"/>
      <c r="E461" s="290"/>
      <c r="F461" s="290"/>
      <c r="G461" s="290"/>
      <c r="H461" s="290"/>
      <c r="I461" s="289"/>
      <c r="J461" s="288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</row>
    <row r="462" spans="1:21" ht="19" customHeight="1">
      <c r="A462" s="287"/>
      <c r="B462" s="287"/>
      <c r="C462" s="287"/>
      <c r="D462" s="287"/>
      <c r="E462" s="290"/>
      <c r="F462" s="290"/>
      <c r="G462" s="290"/>
      <c r="H462" s="290"/>
      <c r="I462" s="289"/>
      <c r="J462" s="288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</row>
    <row r="463" spans="1:21" ht="19" customHeight="1">
      <c r="A463" s="287"/>
      <c r="B463" s="287"/>
      <c r="C463" s="287"/>
      <c r="D463" s="287"/>
      <c r="E463" s="290"/>
      <c r="F463" s="290"/>
      <c r="G463" s="290"/>
      <c r="H463" s="290"/>
      <c r="I463" s="289"/>
      <c r="J463" s="288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</row>
    <row r="464" spans="1:21" ht="19" customHeight="1">
      <c r="A464" s="287"/>
      <c r="B464" s="287"/>
      <c r="C464" s="287"/>
      <c r="D464" s="287"/>
      <c r="E464" s="290"/>
      <c r="F464" s="290"/>
      <c r="G464" s="290"/>
      <c r="H464" s="290"/>
      <c r="I464" s="289"/>
      <c r="J464" s="288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</row>
    <row r="465" spans="1:21" ht="19" customHeight="1">
      <c r="A465" s="287"/>
      <c r="B465" s="287"/>
      <c r="C465" s="287"/>
      <c r="D465" s="287"/>
      <c r="E465" s="290"/>
      <c r="F465" s="290"/>
      <c r="G465" s="290"/>
      <c r="H465" s="290"/>
      <c r="I465" s="289"/>
      <c r="J465" s="288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</row>
    <row r="466" spans="1:21" ht="19" customHeight="1">
      <c r="A466" s="287"/>
      <c r="B466" s="287"/>
      <c r="C466" s="287"/>
      <c r="D466" s="287"/>
      <c r="E466" s="290"/>
      <c r="F466" s="290"/>
      <c r="G466" s="290"/>
      <c r="H466" s="290"/>
      <c r="I466" s="289"/>
      <c r="J466" s="288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</row>
    <row r="467" spans="1:21" ht="19" customHeight="1">
      <c r="A467" s="287"/>
      <c r="B467" s="287"/>
      <c r="C467" s="287"/>
      <c r="D467" s="287"/>
      <c r="E467" s="290"/>
      <c r="F467" s="290"/>
      <c r="G467" s="290"/>
      <c r="H467" s="290"/>
      <c r="I467" s="289"/>
      <c r="J467" s="288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</row>
    <row r="468" spans="1:21" ht="19" customHeight="1">
      <c r="A468" s="287"/>
      <c r="B468" s="287"/>
      <c r="C468" s="287"/>
      <c r="D468" s="287"/>
      <c r="E468" s="290"/>
      <c r="F468" s="290"/>
      <c r="G468" s="290"/>
      <c r="H468" s="290"/>
      <c r="I468" s="289"/>
      <c r="J468" s="288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</row>
    <row r="469" spans="1:21" ht="19" customHeight="1">
      <c r="A469" s="287"/>
      <c r="B469" s="287"/>
      <c r="C469" s="287"/>
      <c r="D469" s="287"/>
      <c r="E469" s="290"/>
      <c r="F469" s="290"/>
      <c r="G469" s="290"/>
      <c r="H469" s="290"/>
      <c r="I469" s="289"/>
      <c r="J469" s="288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</row>
    <row r="470" spans="1:21" ht="19" customHeight="1">
      <c r="A470" s="287"/>
      <c r="B470" s="287"/>
      <c r="C470" s="287"/>
      <c r="D470" s="287"/>
      <c r="E470" s="290"/>
      <c r="F470" s="290"/>
      <c r="G470" s="290"/>
      <c r="H470" s="290"/>
      <c r="I470" s="289"/>
      <c r="J470" s="288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</row>
    <row r="471" spans="1:21" ht="19" customHeight="1">
      <c r="A471" s="287"/>
      <c r="B471" s="287"/>
      <c r="C471" s="287"/>
      <c r="D471" s="287"/>
      <c r="E471" s="290"/>
      <c r="F471" s="290"/>
      <c r="G471" s="290"/>
      <c r="H471" s="290"/>
      <c r="I471" s="289"/>
      <c r="J471" s="288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</row>
    <row r="472" spans="1:21" ht="19" customHeight="1">
      <c r="A472" s="287"/>
      <c r="B472" s="287"/>
      <c r="C472" s="287"/>
      <c r="D472" s="287"/>
      <c r="E472" s="290"/>
      <c r="F472" s="290"/>
      <c r="G472" s="290"/>
      <c r="H472" s="290"/>
      <c r="I472" s="289"/>
      <c r="J472" s="288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</row>
    <row r="473" spans="1:21" ht="19" customHeight="1">
      <c r="A473" s="287"/>
      <c r="B473" s="287"/>
      <c r="C473" s="287"/>
      <c r="D473" s="287"/>
      <c r="E473" s="290"/>
      <c r="F473" s="290"/>
      <c r="G473" s="290"/>
      <c r="H473" s="290"/>
      <c r="I473" s="289"/>
      <c r="J473" s="288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</row>
    <row r="474" spans="1:21" ht="19" customHeight="1">
      <c r="A474" s="287"/>
      <c r="B474" s="287"/>
      <c r="C474" s="287"/>
      <c r="D474" s="287"/>
      <c r="E474" s="290"/>
      <c r="F474" s="290"/>
      <c r="G474" s="290"/>
      <c r="H474" s="290"/>
      <c r="I474" s="289"/>
      <c r="J474" s="288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</row>
    <row r="475" spans="1:21" ht="19" customHeight="1">
      <c r="A475" s="287"/>
      <c r="B475" s="287"/>
      <c r="C475" s="287"/>
      <c r="D475" s="287"/>
      <c r="E475" s="290"/>
      <c r="F475" s="290"/>
      <c r="G475" s="290"/>
      <c r="H475" s="290"/>
      <c r="I475" s="289"/>
      <c r="J475" s="288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</row>
    <row r="476" spans="1:21" ht="19" customHeight="1">
      <c r="A476" s="287"/>
      <c r="B476" s="287"/>
      <c r="C476" s="287"/>
      <c r="D476" s="287"/>
      <c r="E476" s="290"/>
      <c r="F476" s="290"/>
      <c r="G476" s="290"/>
      <c r="H476" s="290"/>
      <c r="I476" s="289"/>
      <c r="J476" s="288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</row>
    <row r="477" spans="1:21" ht="19" customHeight="1">
      <c r="A477" s="287"/>
      <c r="B477" s="287"/>
      <c r="C477" s="287"/>
      <c r="D477" s="287"/>
      <c r="E477" s="290"/>
      <c r="F477" s="290"/>
      <c r="G477" s="290"/>
      <c r="H477" s="290"/>
      <c r="I477" s="289"/>
      <c r="J477" s="288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</row>
    <row r="478" spans="1:21" ht="19" customHeight="1">
      <c r="A478" s="287"/>
      <c r="B478" s="287"/>
      <c r="C478" s="287"/>
      <c r="D478" s="287"/>
      <c r="E478" s="290"/>
      <c r="F478" s="290"/>
      <c r="G478" s="290"/>
      <c r="H478" s="290"/>
      <c r="I478" s="289"/>
      <c r="J478" s="288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</row>
    <row r="479" spans="1:21" ht="19" customHeight="1">
      <c r="A479" s="287"/>
      <c r="B479" s="287"/>
      <c r="C479" s="287"/>
      <c r="D479" s="287"/>
      <c r="E479" s="290"/>
      <c r="F479" s="290"/>
      <c r="G479" s="290"/>
      <c r="H479" s="290"/>
      <c r="I479" s="289"/>
      <c r="J479" s="288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</row>
    <row r="480" spans="1:21" ht="19" customHeight="1">
      <c r="A480" s="287"/>
      <c r="B480" s="287"/>
      <c r="C480" s="287"/>
      <c r="D480" s="287"/>
      <c r="E480" s="290"/>
      <c r="F480" s="290"/>
      <c r="G480" s="290"/>
      <c r="H480" s="290"/>
      <c r="I480" s="289"/>
      <c r="J480" s="288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</row>
    <row r="481" spans="1:21" ht="19" customHeight="1">
      <c r="A481" s="287"/>
      <c r="B481" s="287"/>
      <c r="C481" s="287"/>
      <c r="D481" s="287"/>
      <c r="E481" s="290"/>
      <c r="F481" s="290"/>
      <c r="G481" s="290"/>
      <c r="H481" s="290"/>
      <c r="I481" s="289"/>
      <c r="J481" s="288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</row>
    <row r="482" spans="1:21" ht="19" customHeight="1">
      <c r="A482" s="287"/>
      <c r="B482" s="287"/>
      <c r="C482" s="287"/>
      <c r="D482" s="287"/>
      <c r="E482" s="290"/>
      <c r="F482" s="290"/>
      <c r="G482" s="290"/>
      <c r="H482" s="290"/>
      <c r="I482" s="289"/>
      <c r="J482" s="288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</row>
    <row r="483" spans="1:21" ht="19" customHeight="1">
      <c r="A483" s="287"/>
      <c r="B483" s="287"/>
      <c r="C483" s="287"/>
      <c r="D483" s="287"/>
      <c r="E483" s="290"/>
      <c r="F483" s="290"/>
      <c r="G483" s="290"/>
      <c r="H483" s="290"/>
      <c r="I483" s="289"/>
      <c r="J483" s="288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</row>
    <row r="484" spans="1:21" ht="19" customHeight="1">
      <c r="A484" s="287"/>
      <c r="B484" s="287"/>
      <c r="C484" s="287"/>
      <c r="D484" s="287"/>
      <c r="E484" s="290"/>
      <c r="F484" s="290"/>
      <c r="G484" s="290"/>
      <c r="H484" s="290"/>
      <c r="I484" s="289"/>
      <c r="J484" s="288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</row>
    <row r="485" spans="1:21" ht="19" customHeight="1">
      <c r="A485" s="287"/>
      <c r="B485" s="287"/>
      <c r="C485" s="287"/>
      <c r="D485" s="287"/>
      <c r="E485" s="290"/>
      <c r="F485" s="290"/>
      <c r="G485" s="290"/>
      <c r="H485" s="290"/>
      <c r="I485" s="289"/>
      <c r="J485" s="288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</row>
    <row r="486" spans="1:21" ht="19" customHeight="1">
      <c r="A486" s="287"/>
      <c r="B486" s="287"/>
      <c r="C486" s="287"/>
      <c r="D486" s="287"/>
      <c r="E486" s="290"/>
      <c r="F486" s="290"/>
      <c r="G486" s="290"/>
      <c r="H486" s="290"/>
      <c r="I486" s="289"/>
      <c r="J486" s="288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</row>
    <row r="487" spans="1:21" ht="19" customHeight="1">
      <c r="A487" s="287"/>
      <c r="B487" s="287"/>
      <c r="C487" s="287"/>
      <c r="D487" s="287"/>
      <c r="E487" s="290"/>
      <c r="F487" s="290"/>
      <c r="G487" s="290"/>
      <c r="H487" s="290"/>
      <c r="I487" s="289"/>
      <c r="J487" s="288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</row>
    <row r="488" spans="1:21" ht="19" customHeight="1">
      <c r="A488" s="287"/>
      <c r="B488" s="287"/>
      <c r="C488" s="287"/>
      <c r="D488" s="287"/>
      <c r="E488" s="290"/>
      <c r="F488" s="290"/>
      <c r="G488" s="290"/>
      <c r="H488" s="290"/>
      <c r="I488" s="289"/>
      <c r="J488" s="288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</row>
    <row r="489" spans="1:21" ht="19" customHeight="1">
      <c r="A489" s="287"/>
      <c r="B489" s="287"/>
      <c r="C489" s="287"/>
      <c r="D489" s="287"/>
      <c r="E489" s="290"/>
      <c r="F489" s="290"/>
      <c r="G489" s="290"/>
      <c r="H489" s="290"/>
      <c r="I489" s="289"/>
      <c r="J489" s="288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</row>
    <row r="490" spans="1:21" ht="19" customHeight="1">
      <c r="A490" s="287"/>
      <c r="B490" s="287"/>
      <c r="C490" s="287"/>
      <c r="D490" s="287"/>
      <c r="E490" s="290"/>
      <c r="F490" s="290"/>
      <c r="G490" s="290"/>
      <c r="H490" s="290"/>
      <c r="I490" s="289"/>
      <c r="J490" s="288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</row>
    <row r="491" spans="1:21" ht="19" customHeight="1">
      <c r="A491" s="287"/>
      <c r="B491" s="287"/>
      <c r="C491" s="287"/>
      <c r="D491" s="287"/>
      <c r="E491" s="290"/>
      <c r="F491" s="290"/>
      <c r="G491" s="290"/>
      <c r="H491" s="290"/>
      <c r="I491" s="289"/>
      <c r="J491" s="288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</row>
    <row r="492" spans="1:21" ht="19" customHeight="1">
      <c r="A492" s="287"/>
      <c r="B492" s="287"/>
      <c r="C492" s="287"/>
      <c r="D492" s="287"/>
      <c r="E492" s="290"/>
      <c r="F492" s="290"/>
      <c r="G492" s="290"/>
      <c r="H492" s="290"/>
      <c r="I492" s="289"/>
      <c r="J492" s="288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</row>
    <row r="493" spans="1:21" ht="19" customHeight="1">
      <c r="A493" s="287"/>
      <c r="B493" s="287"/>
      <c r="C493" s="287"/>
      <c r="D493" s="287"/>
      <c r="E493" s="290"/>
      <c r="F493" s="290"/>
      <c r="G493" s="290"/>
      <c r="H493" s="290"/>
      <c r="I493" s="289"/>
      <c r="J493" s="288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</row>
    <row r="494" spans="1:21" ht="19" customHeight="1">
      <c r="A494" s="287"/>
      <c r="B494" s="287"/>
      <c r="C494" s="287"/>
      <c r="D494" s="287"/>
      <c r="E494" s="290"/>
      <c r="F494" s="290"/>
      <c r="G494" s="290"/>
      <c r="H494" s="290"/>
      <c r="I494" s="289"/>
      <c r="J494" s="288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</row>
    <row r="495" spans="1:21" ht="19" customHeight="1">
      <c r="A495" s="287"/>
      <c r="B495" s="287"/>
      <c r="C495" s="287"/>
      <c r="D495" s="287"/>
      <c r="E495" s="290"/>
      <c r="F495" s="290"/>
      <c r="G495" s="290"/>
      <c r="H495" s="290"/>
      <c r="I495" s="289"/>
      <c r="J495" s="288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</row>
    <row r="496" spans="1:21" ht="19" customHeight="1">
      <c r="A496" s="287"/>
      <c r="B496" s="287"/>
      <c r="C496" s="287"/>
      <c r="D496" s="287"/>
      <c r="E496" s="290"/>
      <c r="F496" s="290"/>
      <c r="G496" s="290"/>
      <c r="H496" s="290"/>
      <c r="I496" s="289"/>
      <c r="J496" s="288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</row>
    <row r="497" spans="1:21" ht="19" customHeight="1">
      <c r="A497" s="287"/>
      <c r="B497" s="287"/>
      <c r="C497" s="287"/>
      <c r="D497" s="287"/>
      <c r="E497" s="290"/>
      <c r="F497" s="290"/>
      <c r="G497" s="290"/>
      <c r="H497" s="290"/>
      <c r="I497" s="289"/>
      <c r="J497" s="288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</row>
    <row r="498" spans="1:21" ht="19" customHeight="1">
      <c r="A498" s="287"/>
      <c r="B498" s="287"/>
      <c r="C498" s="287"/>
      <c r="D498" s="287"/>
      <c r="E498" s="290"/>
      <c r="F498" s="290"/>
      <c r="G498" s="290"/>
      <c r="H498" s="290"/>
      <c r="I498" s="289"/>
      <c r="J498" s="288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</row>
    <row r="499" spans="1:21" ht="19" customHeight="1">
      <c r="A499" s="287"/>
      <c r="B499" s="287"/>
      <c r="C499" s="287"/>
      <c r="D499" s="287"/>
      <c r="E499" s="290"/>
      <c r="F499" s="290"/>
      <c r="G499" s="290"/>
      <c r="H499" s="290"/>
      <c r="I499" s="289"/>
      <c r="J499" s="288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</row>
    <row r="500" spans="1:21" ht="19" customHeight="1">
      <c r="A500" s="287"/>
      <c r="B500" s="287"/>
      <c r="C500" s="287"/>
      <c r="D500" s="287"/>
      <c r="E500" s="290"/>
      <c r="F500" s="290"/>
      <c r="G500" s="290"/>
      <c r="H500" s="290"/>
      <c r="I500" s="289"/>
      <c r="J500" s="288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</row>
    <row r="501" spans="1:21" ht="19" customHeight="1">
      <c r="A501" s="287"/>
      <c r="B501" s="287"/>
      <c r="C501" s="287"/>
      <c r="D501" s="287"/>
      <c r="E501" s="290"/>
      <c r="F501" s="290"/>
      <c r="G501" s="290"/>
      <c r="H501" s="290"/>
      <c r="I501" s="289"/>
      <c r="J501" s="288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</row>
    <row r="502" spans="1:21" ht="19" customHeight="1">
      <c r="A502" s="287"/>
      <c r="B502" s="287"/>
      <c r="C502" s="287"/>
      <c r="D502" s="287"/>
      <c r="E502" s="290"/>
      <c r="F502" s="290"/>
      <c r="G502" s="290"/>
      <c r="H502" s="290"/>
      <c r="I502" s="289"/>
      <c r="J502" s="288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</row>
    <row r="503" spans="1:21" ht="19" customHeight="1">
      <c r="A503" s="287"/>
      <c r="B503" s="287"/>
      <c r="C503" s="287"/>
      <c r="D503" s="287"/>
      <c r="E503" s="290"/>
      <c r="F503" s="290"/>
      <c r="G503" s="290"/>
      <c r="H503" s="290"/>
      <c r="I503" s="289"/>
      <c r="J503" s="288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</row>
    <row r="504" spans="1:21" ht="19" customHeight="1">
      <c r="A504" s="287"/>
      <c r="B504" s="287"/>
      <c r="C504" s="287"/>
      <c r="D504" s="287"/>
      <c r="E504" s="290"/>
      <c r="F504" s="290"/>
      <c r="G504" s="290"/>
      <c r="H504" s="290"/>
      <c r="I504" s="289"/>
      <c r="J504" s="288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</row>
    <row r="505" spans="1:21" ht="19" customHeight="1">
      <c r="A505" s="287"/>
      <c r="B505" s="287"/>
      <c r="C505" s="287"/>
      <c r="D505" s="287"/>
      <c r="E505" s="290"/>
      <c r="F505" s="290"/>
      <c r="G505" s="290"/>
      <c r="H505" s="290"/>
      <c r="I505" s="289"/>
      <c r="J505" s="288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</row>
    <row r="506" spans="1:21" ht="19" customHeight="1">
      <c r="A506" s="287"/>
      <c r="B506" s="287"/>
      <c r="C506" s="287"/>
      <c r="D506" s="287"/>
      <c r="E506" s="290"/>
      <c r="F506" s="290"/>
      <c r="G506" s="290"/>
      <c r="H506" s="290"/>
      <c r="I506" s="289"/>
      <c r="J506" s="288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</row>
    <row r="507" spans="1:21" ht="19" customHeight="1">
      <c r="A507" s="287"/>
      <c r="B507" s="287"/>
      <c r="C507" s="287"/>
      <c r="D507" s="287"/>
      <c r="E507" s="290"/>
      <c r="F507" s="290"/>
      <c r="G507" s="290"/>
      <c r="H507" s="290"/>
      <c r="I507" s="289"/>
      <c r="J507" s="288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</row>
    <row r="508" spans="1:21" ht="19" customHeight="1">
      <c r="A508" s="287"/>
      <c r="B508" s="287"/>
      <c r="C508" s="287"/>
      <c r="D508" s="287"/>
      <c r="E508" s="290"/>
      <c r="F508" s="290"/>
      <c r="G508" s="290"/>
      <c r="H508" s="290"/>
      <c r="I508" s="289"/>
      <c r="J508" s="288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</row>
    <row r="509" spans="1:21" ht="19" customHeight="1">
      <c r="A509" s="287"/>
      <c r="B509" s="287"/>
      <c r="C509" s="287"/>
      <c r="D509" s="287"/>
      <c r="E509" s="290"/>
      <c r="F509" s="290"/>
      <c r="G509" s="290"/>
      <c r="H509" s="290"/>
      <c r="I509" s="289"/>
      <c r="J509" s="288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</row>
    <row r="510" spans="1:21" ht="19" customHeight="1">
      <c r="A510" s="287"/>
      <c r="B510" s="287"/>
      <c r="C510" s="287"/>
      <c r="D510" s="287"/>
      <c r="E510" s="290"/>
      <c r="F510" s="290"/>
      <c r="G510" s="290"/>
      <c r="H510" s="290"/>
      <c r="I510" s="289"/>
      <c r="J510" s="288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</row>
    <row r="511" spans="1:21" ht="19" customHeight="1">
      <c r="A511" s="287"/>
      <c r="B511" s="287"/>
      <c r="C511" s="287"/>
      <c r="D511" s="287"/>
      <c r="E511" s="290"/>
      <c r="F511" s="290"/>
      <c r="G511" s="290"/>
      <c r="H511" s="290"/>
      <c r="I511" s="289"/>
      <c r="J511" s="288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</row>
    <row r="512" spans="1:21" ht="19" customHeight="1">
      <c r="A512" s="287"/>
      <c r="B512" s="287"/>
      <c r="C512" s="287"/>
      <c r="D512" s="287"/>
      <c r="E512" s="290"/>
      <c r="F512" s="290"/>
      <c r="G512" s="290"/>
      <c r="H512" s="290"/>
      <c r="I512" s="289"/>
      <c r="J512" s="288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</row>
    <row r="513" spans="1:21" ht="19" customHeight="1">
      <c r="A513" s="287"/>
      <c r="B513" s="287"/>
      <c r="C513" s="287"/>
      <c r="D513" s="287"/>
      <c r="E513" s="290"/>
      <c r="F513" s="290"/>
      <c r="G513" s="290"/>
      <c r="H513" s="290"/>
      <c r="I513" s="289"/>
      <c r="J513" s="288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</row>
    <row r="514" spans="1:21" ht="19" customHeight="1">
      <c r="A514" s="287"/>
      <c r="B514" s="287"/>
      <c r="C514" s="287"/>
      <c r="D514" s="287"/>
      <c r="E514" s="290"/>
      <c r="F514" s="290"/>
      <c r="G514" s="290"/>
      <c r="H514" s="290"/>
      <c r="I514" s="289"/>
      <c r="J514" s="288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</row>
    <row r="515" spans="1:21" ht="19" customHeight="1">
      <c r="A515" s="287"/>
      <c r="B515" s="287"/>
      <c r="C515" s="287"/>
      <c r="D515" s="287"/>
      <c r="E515" s="290"/>
      <c r="F515" s="290"/>
      <c r="G515" s="290"/>
      <c r="H515" s="290"/>
      <c r="I515" s="289"/>
      <c r="J515" s="288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</row>
    <row r="516" spans="1:21" ht="19" customHeight="1">
      <c r="A516" s="287"/>
      <c r="B516" s="287"/>
      <c r="C516" s="287"/>
      <c r="D516" s="287"/>
      <c r="E516" s="290"/>
      <c r="F516" s="290"/>
      <c r="G516" s="290"/>
      <c r="H516" s="290"/>
      <c r="I516" s="289"/>
      <c r="J516" s="288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</row>
    <row r="517" spans="1:21" ht="19" customHeight="1">
      <c r="A517" s="287"/>
      <c r="B517" s="287"/>
      <c r="C517" s="287"/>
      <c r="D517" s="287"/>
      <c r="E517" s="290"/>
      <c r="F517" s="290"/>
      <c r="G517" s="290"/>
      <c r="H517" s="290"/>
      <c r="I517" s="289"/>
      <c r="J517" s="288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</row>
    <row r="518" spans="1:21" ht="19" customHeight="1">
      <c r="A518" s="287"/>
      <c r="B518" s="287"/>
      <c r="C518" s="287"/>
      <c r="D518" s="287"/>
      <c r="E518" s="290"/>
      <c r="F518" s="290"/>
      <c r="G518" s="290"/>
      <c r="H518" s="290"/>
      <c r="I518" s="289"/>
      <c r="J518" s="288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</row>
    <row r="519" spans="1:21" ht="19" customHeight="1">
      <c r="A519" s="287"/>
      <c r="B519" s="287"/>
      <c r="C519" s="287"/>
      <c r="D519" s="287"/>
      <c r="E519" s="290"/>
      <c r="F519" s="290"/>
      <c r="G519" s="290"/>
      <c r="H519" s="290"/>
      <c r="I519" s="289"/>
      <c r="J519" s="288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</row>
    <row r="520" spans="1:21" ht="19" customHeight="1">
      <c r="A520" s="287"/>
      <c r="B520" s="287"/>
      <c r="C520" s="287"/>
      <c r="D520" s="287"/>
      <c r="E520" s="290"/>
      <c r="F520" s="290"/>
      <c r="G520" s="290"/>
      <c r="H520" s="290"/>
      <c r="I520" s="289"/>
      <c r="J520" s="288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</row>
    <row r="521" spans="1:21" ht="19" customHeight="1">
      <c r="A521" s="287"/>
      <c r="B521" s="287"/>
      <c r="C521" s="287"/>
      <c r="D521" s="287"/>
      <c r="E521" s="290"/>
      <c r="F521" s="290"/>
      <c r="G521" s="290"/>
      <c r="H521" s="290"/>
      <c r="I521" s="289"/>
      <c r="J521" s="288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</row>
    <row r="522" spans="1:21" ht="19" customHeight="1">
      <c r="A522" s="287"/>
      <c r="B522" s="287"/>
      <c r="C522" s="287"/>
      <c r="D522" s="287"/>
      <c r="E522" s="290"/>
      <c r="F522" s="290"/>
      <c r="G522" s="290"/>
      <c r="H522" s="290"/>
      <c r="I522" s="289"/>
      <c r="J522" s="288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</row>
    <row r="523" spans="1:21" ht="19" customHeight="1">
      <c r="A523" s="287"/>
      <c r="B523" s="287"/>
      <c r="C523" s="287"/>
      <c r="D523" s="287"/>
      <c r="E523" s="290"/>
      <c r="F523" s="290"/>
      <c r="G523" s="290"/>
      <c r="H523" s="290"/>
      <c r="I523" s="289"/>
      <c r="J523" s="288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</row>
    <row r="524" spans="1:21" ht="19" customHeight="1">
      <c r="A524" s="287"/>
      <c r="B524" s="287"/>
      <c r="C524" s="287"/>
      <c r="D524" s="287"/>
      <c r="E524" s="290"/>
      <c r="F524" s="290"/>
      <c r="G524" s="290"/>
      <c r="H524" s="290"/>
      <c r="I524" s="289"/>
      <c r="J524" s="288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</row>
    <row r="525" spans="1:21" ht="19" customHeight="1">
      <c r="A525" s="287"/>
      <c r="B525" s="287"/>
      <c r="C525" s="287"/>
      <c r="D525" s="287"/>
      <c r="E525" s="290"/>
      <c r="F525" s="290"/>
      <c r="G525" s="290"/>
      <c r="H525" s="290"/>
      <c r="I525" s="289"/>
      <c r="J525" s="288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</row>
    <row r="526" spans="1:21" ht="19" customHeight="1">
      <c r="A526" s="287"/>
      <c r="B526" s="287"/>
      <c r="C526" s="287"/>
      <c r="D526" s="287"/>
      <c r="E526" s="290"/>
      <c r="F526" s="290"/>
      <c r="G526" s="290"/>
      <c r="H526" s="290"/>
      <c r="I526" s="289"/>
      <c r="J526" s="288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</row>
    <row r="527" spans="1:21" ht="19" customHeight="1">
      <c r="A527" s="287"/>
      <c r="B527" s="287"/>
      <c r="C527" s="287"/>
      <c r="D527" s="287"/>
      <c r="E527" s="290"/>
      <c r="F527" s="290"/>
      <c r="G527" s="290"/>
      <c r="H527" s="290"/>
      <c r="I527" s="289"/>
      <c r="J527" s="288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</row>
    <row r="528" spans="1:21" ht="19" customHeight="1">
      <c r="A528" s="287"/>
      <c r="B528" s="287"/>
      <c r="C528" s="287"/>
      <c r="D528" s="287"/>
      <c r="E528" s="290"/>
      <c r="F528" s="290"/>
      <c r="G528" s="290"/>
      <c r="H528" s="290"/>
      <c r="I528" s="289"/>
      <c r="J528" s="288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</row>
    <row r="529" spans="1:21" ht="19" customHeight="1">
      <c r="A529" s="287"/>
      <c r="B529" s="287"/>
      <c r="C529" s="287"/>
      <c r="D529" s="287"/>
      <c r="E529" s="290"/>
      <c r="F529" s="290"/>
      <c r="G529" s="290"/>
      <c r="H529" s="290"/>
      <c r="I529" s="289"/>
      <c r="J529" s="288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</row>
    <row r="530" spans="1:21" ht="19" customHeight="1">
      <c r="A530" s="287"/>
      <c r="B530" s="287"/>
      <c r="C530" s="287"/>
      <c r="D530" s="287"/>
      <c r="E530" s="290"/>
      <c r="F530" s="290"/>
      <c r="G530" s="290"/>
      <c r="H530" s="290"/>
      <c r="I530" s="289"/>
      <c r="J530" s="288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</row>
    <row r="531" spans="1:21" ht="19" customHeight="1">
      <c r="A531" s="287"/>
      <c r="B531" s="287"/>
      <c r="C531" s="287"/>
      <c r="D531" s="287"/>
      <c r="E531" s="290"/>
      <c r="F531" s="290"/>
      <c r="G531" s="290"/>
      <c r="H531" s="290"/>
      <c r="I531" s="289"/>
      <c r="J531" s="288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</row>
    <row r="532" spans="1:21" ht="19" customHeight="1">
      <c r="A532" s="287"/>
      <c r="B532" s="287"/>
      <c r="C532" s="287"/>
      <c r="D532" s="287"/>
      <c r="E532" s="290"/>
      <c r="F532" s="290"/>
      <c r="G532" s="290"/>
      <c r="H532" s="290"/>
      <c r="I532" s="289"/>
      <c r="J532" s="288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</row>
    <row r="533" spans="1:21" ht="19" customHeight="1">
      <c r="A533" s="287"/>
      <c r="B533" s="287"/>
      <c r="C533" s="287"/>
      <c r="D533" s="287"/>
      <c r="E533" s="290"/>
      <c r="F533" s="290"/>
      <c r="G533" s="290"/>
      <c r="H533" s="290"/>
      <c r="I533" s="289"/>
      <c r="J533" s="288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</row>
    <row r="534" spans="1:21" ht="19" customHeight="1">
      <c r="A534" s="287"/>
      <c r="B534" s="287"/>
      <c r="C534" s="287"/>
      <c r="D534" s="287"/>
      <c r="E534" s="290"/>
      <c r="F534" s="290"/>
      <c r="G534" s="290"/>
      <c r="H534" s="290"/>
      <c r="I534" s="289"/>
      <c r="J534" s="288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</row>
    <row r="535" spans="1:21" ht="19" customHeight="1">
      <c r="A535" s="287"/>
      <c r="B535" s="287"/>
      <c r="C535" s="287"/>
      <c r="D535" s="287"/>
      <c r="E535" s="290"/>
      <c r="F535" s="290"/>
      <c r="G535" s="290"/>
      <c r="H535" s="290"/>
      <c r="I535" s="289"/>
      <c r="J535" s="288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</row>
    <row r="536" spans="1:21" ht="19" customHeight="1">
      <c r="A536" s="287"/>
      <c r="B536" s="287"/>
      <c r="C536" s="287"/>
      <c r="D536" s="287"/>
      <c r="E536" s="290"/>
      <c r="F536" s="290"/>
      <c r="G536" s="290"/>
      <c r="H536" s="290"/>
      <c r="I536" s="289"/>
      <c r="J536" s="288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</row>
    <row r="537" spans="1:21" ht="19" customHeight="1">
      <c r="A537" s="287"/>
      <c r="B537" s="287"/>
      <c r="C537" s="287"/>
      <c r="D537" s="287"/>
      <c r="E537" s="290"/>
      <c r="F537" s="290"/>
      <c r="G537" s="290"/>
      <c r="H537" s="290"/>
      <c r="I537" s="289"/>
      <c r="J537" s="288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</row>
    <row r="538" spans="1:21" ht="19" customHeight="1">
      <c r="A538" s="287"/>
      <c r="B538" s="287"/>
      <c r="C538" s="287"/>
      <c r="D538" s="287"/>
      <c r="E538" s="290"/>
      <c r="F538" s="290"/>
      <c r="G538" s="290"/>
      <c r="H538" s="290"/>
      <c r="I538" s="289"/>
      <c r="J538" s="288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</row>
    <row r="539" spans="1:21" ht="19" customHeight="1">
      <c r="A539" s="287"/>
      <c r="B539" s="287"/>
      <c r="C539" s="287"/>
      <c r="D539" s="287"/>
      <c r="E539" s="290"/>
      <c r="F539" s="290"/>
      <c r="G539" s="290"/>
      <c r="H539" s="290"/>
      <c r="I539" s="289"/>
      <c r="J539" s="288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</row>
    <row r="540" spans="1:21" ht="19" customHeight="1">
      <c r="A540" s="287"/>
      <c r="B540" s="287"/>
      <c r="C540" s="287"/>
      <c r="D540" s="287"/>
      <c r="E540" s="290"/>
      <c r="F540" s="290"/>
      <c r="G540" s="290"/>
      <c r="H540" s="290"/>
      <c r="I540" s="289"/>
      <c r="J540" s="288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</row>
    <row r="541" spans="1:21" ht="19" customHeight="1">
      <c r="A541" s="287"/>
      <c r="B541" s="287"/>
      <c r="C541" s="287"/>
      <c r="D541" s="287"/>
      <c r="E541" s="290"/>
      <c r="F541" s="290"/>
      <c r="G541" s="290"/>
      <c r="H541" s="290"/>
      <c r="I541" s="289"/>
      <c r="J541" s="288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</row>
    <row r="542" spans="1:21" ht="19" customHeight="1">
      <c r="A542" s="287"/>
      <c r="B542" s="287"/>
      <c r="C542" s="287"/>
      <c r="D542" s="287"/>
      <c r="E542" s="290"/>
      <c r="F542" s="290"/>
      <c r="G542" s="290"/>
      <c r="H542" s="290"/>
      <c r="I542" s="289"/>
      <c r="J542" s="288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</row>
    <row r="543" spans="1:21" ht="19" customHeight="1">
      <c r="A543" s="287"/>
      <c r="B543" s="287"/>
      <c r="C543" s="287"/>
      <c r="D543" s="287"/>
      <c r="E543" s="290"/>
      <c r="F543" s="290"/>
      <c r="G543" s="290"/>
      <c r="H543" s="290"/>
      <c r="I543" s="289"/>
      <c r="J543" s="288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</row>
    <row r="544" spans="1:21" ht="19" customHeight="1">
      <c r="A544" s="287"/>
      <c r="B544" s="287"/>
      <c r="C544" s="287"/>
      <c r="D544" s="287"/>
      <c r="E544" s="290"/>
      <c r="F544" s="290"/>
      <c r="G544" s="290"/>
      <c r="H544" s="290"/>
      <c r="I544" s="289"/>
      <c r="J544" s="288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</row>
    <row r="545" spans="1:21" ht="19" customHeight="1">
      <c r="A545" s="287"/>
      <c r="B545" s="287"/>
      <c r="C545" s="287"/>
      <c r="D545" s="287"/>
      <c r="E545" s="290"/>
      <c r="F545" s="290"/>
      <c r="G545" s="290"/>
      <c r="H545" s="290"/>
      <c r="I545" s="289"/>
      <c r="J545" s="288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</row>
    <row r="546" spans="1:21" ht="19" customHeight="1">
      <c r="A546" s="287"/>
      <c r="B546" s="287"/>
      <c r="C546" s="287"/>
      <c r="D546" s="287"/>
      <c r="E546" s="290"/>
      <c r="F546" s="290"/>
      <c r="G546" s="290"/>
      <c r="H546" s="290"/>
      <c r="I546" s="289"/>
      <c r="J546" s="288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</row>
    <row r="547" spans="1:21" ht="19" customHeight="1">
      <c r="A547" s="287"/>
      <c r="B547" s="287"/>
      <c r="C547" s="287"/>
      <c r="D547" s="287"/>
      <c r="E547" s="290"/>
      <c r="F547" s="290"/>
      <c r="G547" s="290"/>
      <c r="H547" s="290"/>
      <c r="I547" s="289"/>
      <c r="J547" s="288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</row>
    <row r="548" spans="1:21" ht="19" customHeight="1">
      <c r="A548" s="287"/>
      <c r="B548" s="287"/>
      <c r="C548" s="287"/>
      <c r="D548" s="287"/>
      <c r="E548" s="290"/>
      <c r="F548" s="290"/>
      <c r="G548" s="290"/>
      <c r="H548" s="290"/>
      <c r="I548" s="289"/>
      <c r="J548" s="288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</row>
    <row r="549" spans="1:21" ht="19" customHeight="1">
      <c r="A549" s="287"/>
      <c r="B549" s="287"/>
      <c r="C549" s="287"/>
      <c r="D549" s="287"/>
      <c r="E549" s="290"/>
      <c r="F549" s="290"/>
      <c r="G549" s="290"/>
      <c r="H549" s="290"/>
      <c r="I549" s="289"/>
      <c r="J549" s="288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</row>
    <row r="550" spans="1:21" ht="19" customHeight="1">
      <c r="A550" s="287"/>
      <c r="B550" s="287"/>
      <c r="C550" s="287"/>
      <c r="D550" s="287"/>
      <c r="E550" s="290"/>
      <c r="F550" s="290"/>
      <c r="G550" s="290"/>
      <c r="H550" s="290"/>
      <c r="I550" s="289"/>
      <c r="J550" s="288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</row>
    <row r="551" spans="1:21" ht="19" customHeight="1">
      <c r="A551" s="287"/>
      <c r="B551" s="287"/>
      <c r="C551" s="287"/>
      <c r="D551" s="287"/>
      <c r="E551" s="290"/>
      <c r="F551" s="290"/>
      <c r="G551" s="290"/>
      <c r="H551" s="290"/>
      <c r="I551" s="289"/>
      <c r="J551" s="288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</row>
    <row r="552" spans="1:21" ht="19" customHeight="1">
      <c r="A552" s="287"/>
      <c r="B552" s="287"/>
      <c r="C552" s="287"/>
      <c r="D552" s="287"/>
      <c r="E552" s="290"/>
      <c r="F552" s="290"/>
      <c r="G552" s="290"/>
      <c r="H552" s="290"/>
      <c r="I552" s="289"/>
      <c r="J552" s="288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</row>
    <row r="553" spans="1:21" ht="19" customHeight="1">
      <c r="A553" s="287"/>
      <c r="B553" s="287"/>
      <c r="C553" s="287"/>
      <c r="D553" s="287"/>
      <c r="E553" s="290"/>
      <c r="F553" s="290"/>
      <c r="G553" s="290"/>
      <c r="H553" s="290"/>
      <c r="I553" s="289"/>
      <c r="J553" s="288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</row>
    <row r="554" spans="1:21" ht="19" customHeight="1">
      <c r="A554" s="287"/>
      <c r="B554" s="287"/>
      <c r="C554" s="287"/>
      <c r="D554" s="287"/>
      <c r="E554" s="290"/>
      <c r="F554" s="290"/>
      <c r="G554" s="290"/>
      <c r="H554" s="290"/>
      <c r="I554" s="289"/>
      <c r="J554" s="288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</row>
    <row r="555" spans="1:21" ht="19" customHeight="1">
      <c r="A555" s="287"/>
      <c r="B555" s="287"/>
      <c r="C555" s="287"/>
      <c r="D555" s="287"/>
      <c r="E555" s="290"/>
      <c r="F555" s="290"/>
      <c r="G555" s="290"/>
      <c r="H555" s="290"/>
      <c r="I555" s="289"/>
      <c r="J555" s="288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</row>
    <row r="556" spans="1:21" ht="19" customHeight="1">
      <c r="A556" s="287"/>
      <c r="B556" s="287"/>
      <c r="C556" s="287"/>
      <c r="D556" s="287"/>
      <c r="E556" s="290"/>
      <c r="F556" s="290"/>
      <c r="G556" s="290"/>
      <c r="H556" s="290"/>
      <c r="I556" s="289"/>
      <c r="J556" s="288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</row>
    <row r="557" spans="1:21" ht="19" customHeight="1">
      <c r="A557" s="287"/>
      <c r="B557" s="287"/>
      <c r="C557" s="287"/>
      <c r="D557" s="287"/>
      <c r="E557" s="290"/>
      <c r="F557" s="290"/>
      <c r="G557" s="290"/>
      <c r="H557" s="290"/>
      <c r="I557" s="289"/>
      <c r="J557" s="288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</row>
    <row r="558" spans="1:21" ht="19" customHeight="1">
      <c r="A558" s="287"/>
      <c r="B558" s="287"/>
      <c r="C558" s="287"/>
      <c r="D558" s="287"/>
      <c r="E558" s="290"/>
      <c r="F558" s="290"/>
      <c r="G558" s="290"/>
      <c r="H558" s="290"/>
      <c r="I558" s="289"/>
      <c r="J558" s="288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</row>
    <row r="559" spans="1:21" ht="19" customHeight="1">
      <c r="A559" s="287"/>
      <c r="B559" s="287"/>
      <c r="C559" s="287"/>
      <c r="D559" s="287"/>
      <c r="E559" s="290"/>
      <c r="F559" s="290"/>
      <c r="G559" s="290"/>
      <c r="H559" s="290"/>
      <c r="I559" s="289"/>
      <c r="J559" s="288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</row>
    <row r="560" spans="1:21" ht="19" customHeight="1">
      <c r="A560" s="287"/>
      <c r="B560" s="287"/>
      <c r="C560" s="287"/>
      <c r="D560" s="287"/>
      <c r="E560" s="290"/>
      <c r="F560" s="290"/>
      <c r="G560" s="290"/>
      <c r="H560" s="290"/>
      <c r="I560" s="289"/>
      <c r="J560" s="288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</row>
    <row r="561" spans="1:21" ht="19" customHeight="1">
      <c r="A561" s="287"/>
      <c r="B561" s="287"/>
      <c r="C561" s="287"/>
      <c r="D561" s="287"/>
      <c r="E561" s="290"/>
      <c r="F561" s="290"/>
      <c r="G561" s="290"/>
      <c r="H561" s="290"/>
      <c r="I561" s="289"/>
      <c r="J561" s="288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</row>
    <row r="562" spans="1:21" ht="19" customHeight="1">
      <c r="A562" s="287"/>
      <c r="B562" s="287"/>
      <c r="C562" s="287"/>
      <c r="D562" s="287"/>
      <c r="E562" s="290"/>
      <c r="F562" s="290"/>
      <c r="G562" s="290"/>
      <c r="H562" s="290"/>
      <c r="I562" s="289"/>
      <c r="J562" s="288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</row>
    <row r="563" spans="1:21" ht="19" customHeight="1">
      <c r="A563" s="287"/>
      <c r="B563" s="287"/>
      <c r="C563" s="287"/>
      <c r="D563" s="287"/>
      <c r="E563" s="290"/>
      <c r="F563" s="290"/>
      <c r="G563" s="290"/>
      <c r="H563" s="290"/>
      <c r="I563" s="289"/>
      <c r="J563" s="288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</row>
    <row r="564" spans="1:21" ht="19" customHeight="1">
      <c r="A564" s="287"/>
      <c r="B564" s="287"/>
      <c r="C564" s="287"/>
      <c r="D564" s="287"/>
      <c r="E564" s="290"/>
      <c r="F564" s="290"/>
      <c r="G564" s="290"/>
      <c r="H564" s="290"/>
      <c r="I564" s="289"/>
      <c r="J564" s="288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</row>
    <row r="565" spans="1:21" ht="19" customHeight="1">
      <c r="A565" s="287"/>
      <c r="B565" s="287"/>
      <c r="C565" s="287"/>
      <c r="D565" s="287"/>
      <c r="E565" s="290"/>
      <c r="F565" s="290"/>
      <c r="G565" s="290"/>
      <c r="H565" s="290"/>
      <c r="I565" s="289"/>
      <c r="J565" s="288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</row>
    <row r="566" spans="1:21" ht="19" customHeight="1">
      <c r="A566" s="287"/>
      <c r="B566" s="287"/>
      <c r="C566" s="287"/>
      <c r="D566" s="287"/>
      <c r="E566" s="290"/>
      <c r="F566" s="290"/>
      <c r="G566" s="290"/>
      <c r="H566" s="290"/>
      <c r="I566" s="289"/>
      <c r="J566" s="288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</row>
    <row r="567" spans="1:21" ht="19" customHeight="1">
      <c r="A567" s="287"/>
      <c r="B567" s="287"/>
      <c r="C567" s="287"/>
      <c r="D567" s="287"/>
      <c r="E567" s="290"/>
      <c r="F567" s="290"/>
      <c r="G567" s="290"/>
      <c r="H567" s="290"/>
      <c r="I567" s="289"/>
      <c r="J567" s="288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</row>
    <row r="568" spans="1:21" ht="19" customHeight="1">
      <c r="A568" s="287"/>
      <c r="B568" s="287"/>
      <c r="C568" s="287"/>
      <c r="D568" s="287"/>
      <c r="E568" s="290"/>
      <c r="F568" s="290"/>
      <c r="G568" s="290"/>
      <c r="H568" s="290"/>
      <c r="I568" s="289"/>
      <c r="J568" s="288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</row>
    <row r="569" spans="1:21" ht="19" customHeight="1">
      <c r="A569" s="287"/>
      <c r="B569" s="287"/>
      <c r="C569" s="287"/>
      <c r="D569" s="287"/>
      <c r="E569" s="290"/>
      <c r="F569" s="290"/>
      <c r="G569" s="290"/>
      <c r="H569" s="290"/>
      <c r="I569" s="289"/>
      <c r="J569" s="288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</row>
    <row r="570" spans="1:21" ht="19" customHeight="1">
      <c r="A570" s="287"/>
      <c r="B570" s="287"/>
      <c r="C570" s="287"/>
      <c r="D570" s="287"/>
      <c r="E570" s="290"/>
      <c r="F570" s="290"/>
      <c r="G570" s="290"/>
      <c r="H570" s="290"/>
      <c r="I570" s="289"/>
      <c r="J570" s="288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</row>
    <row r="571" spans="1:21" ht="19" customHeight="1">
      <c r="A571" s="287"/>
      <c r="B571" s="287"/>
      <c r="C571" s="287"/>
      <c r="D571" s="287"/>
      <c r="E571" s="290"/>
      <c r="F571" s="290"/>
      <c r="G571" s="290"/>
      <c r="H571" s="290"/>
      <c r="I571" s="289"/>
      <c r="J571" s="288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</row>
    <row r="572" spans="1:21" ht="19" customHeight="1">
      <c r="A572" s="287"/>
      <c r="B572" s="287"/>
      <c r="C572" s="287"/>
      <c r="D572" s="287"/>
      <c r="E572" s="290"/>
      <c r="F572" s="290"/>
      <c r="G572" s="290"/>
      <c r="H572" s="290"/>
      <c r="I572" s="289"/>
      <c r="J572" s="288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</row>
    <row r="573" spans="1:21" ht="19" customHeight="1">
      <c r="A573" s="287"/>
      <c r="B573" s="287"/>
      <c r="C573" s="287"/>
      <c r="D573" s="287"/>
      <c r="E573" s="290"/>
      <c r="F573" s="290"/>
      <c r="G573" s="290"/>
      <c r="H573" s="290"/>
      <c r="I573" s="289"/>
      <c r="J573" s="288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</row>
    <row r="574" spans="1:21" ht="19" customHeight="1">
      <c r="A574" s="287"/>
      <c r="B574" s="287"/>
      <c r="C574" s="287"/>
      <c r="D574" s="287"/>
      <c r="E574" s="290"/>
      <c r="F574" s="290"/>
      <c r="G574" s="290"/>
      <c r="H574" s="290"/>
      <c r="I574" s="289"/>
      <c r="J574" s="288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</row>
    <row r="575" spans="1:21" ht="19" customHeight="1">
      <c r="A575" s="287"/>
      <c r="B575" s="287"/>
      <c r="C575" s="287"/>
      <c r="D575" s="287"/>
      <c r="E575" s="290"/>
      <c r="F575" s="290"/>
      <c r="G575" s="290"/>
      <c r="H575" s="290"/>
      <c r="I575" s="289"/>
      <c r="J575" s="288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</row>
    <row r="576" spans="1:21" ht="19" customHeight="1">
      <c r="A576" s="287"/>
      <c r="B576" s="287"/>
      <c r="C576" s="287"/>
      <c r="D576" s="287"/>
      <c r="E576" s="290"/>
      <c r="F576" s="290"/>
      <c r="G576" s="290"/>
      <c r="H576" s="290"/>
      <c r="I576" s="289"/>
      <c r="J576" s="288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</row>
    <row r="577" spans="1:21" ht="19" customHeight="1">
      <c r="A577" s="287"/>
      <c r="B577" s="287"/>
      <c r="C577" s="287"/>
      <c r="D577" s="287"/>
      <c r="E577" s="290"/>
      <c r="F577" s="290"/>
      <c r="G577" s="290"/>
      <c r="H577" s="290"/>
      <c r="I577" s="289"/>
      <c r="J577" s="288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</row>
    <row r="578" spans="1:21" ht="19" customHeight="1">
      <c r="A578" s="287"/>
      <c r="B578" s="287"/>
      <c r="C578" s="287"/>
      <c r="D578" s="287"/>
      <c r="E578" s="290"/>
      <c r="F578" s="290"/>
      <c r="G578" s="290"/>
      <c r="H578" s="290"/>
      <c r="I578" s="289"/>
      <c r="J578" s="288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</row>
    <row r="579" spans="1:21" ht="19" customHeight="1">
      <c r="A579" s="287"/>
      <c r="B579" s="287"/>
      <c r="C579" s="287"/>
      <c r="D579" s="287"/>
      <c r="E579" s="290"/>
      <c r="F579" s="290"/>
      <c r="G579" s="290"/>
      <c r="H579" s="290"/>
      <c r="I579" s="289"/>
      <c r="J579" s="288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</row>
    <row r="580" spans="1:21" ht="19" customHeight="1">
      <c r="A580" s="287"/>
      <c r="B580" s="287"/>
      <c r="C580" s="287"/>
      <c r="D580" s="287"/>
      <c r="E580" s="290"/>
      <c r="F580" s="290"/>
      <c r="G580" s="290"/>
      <c r="H580" s="290"/>
      <c r="I580" s="289"/>
      <c r="J580" s="288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</row>
    <row r="581" spans="1:21" ht="19" customHeight="1">
      <c r="A581" s="287"/>
      <c r="B581" s="287"/>
      <c r="C581" s="287"/>
      <c r="D581" s="287"/>
      <c r="E581" s="290"/>
      <c r="F581" s="290"/>
      <c r="G581" s="290"/>
      <c r="H581" s="290"/>
      <c r="I581" s="289"/>
      <c r="J581" s="288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</row>
    <row r="582" spans="1:21" ht="19" customHeight="1">
      <c r="A582" s="287"/>
      <c r="B582" s="287"/>
      <c r="C582" s="287"/>
      <c r="D582" s="287"/>
      <c r="E582" s="290"/>
      <c r="F582" s="290"/>
      <c r="G582" s="290"/>
      <c r="H582" s="290"/>
      <c r="I582" s="289"/>
      <c r="J582" s="288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</row>
    <row r="583" spans="1:21" ht="19" customHeight="1">
      <c r="A583" s="287"/>
      <c r="B583" s="287"/>
      <c r="C583" s="287"/>
      <c r="D583" s="287"/>
      <c r="E583" s="290"/>
      <c r="F583" s="290"/>
      <c r="G583" s="290"/>
      <c r="H583" s="290"/>
      <c r="I583" s="289"/>
      <c r="J583" s="288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</row>
    <row r="584" spans="1:21" ht="19" customHeight="1">
      <c r="A584" s="287"/>
      <c r="B584" s="287"/>
      <c r="C584" s="287"/>
      <c r="D584" s="287"/>
      <c r="E584" s="290"/>
      <c r="F584" s="290"/>
      <c r="G584" s="290"/>
      <c r="H584" s="290"/>
      <c r="I584" s="289"/>
      <c r="J584" s="288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</row>
    <row r="585" spans="1:21" ht="19" customHeight="1">
      <c r="A585" s="287"/>
      <c r="B585" s="287"/>
      <c r="C585" s="287"/>
      <c r="D585" s="287"/>
      <c r="E585" s="290"/>
      <c r="F585" s="290"/>
      <c r="G585" s="290"/>
      <c r="H585" s="290"/>
      <c r="I585" s="289"/>
      <c r="J585" s="288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</row>
    <row r="586" spans="1:21" ht="19" customHeight="1">
      <c r="A586" s="287"/>
      <c r="B586" s="287"/>
      <c r="C586" s="287"/>
      <c r="D586" s="287"/>
      <c r="E586" s="290"/>
      <c r="F586" s="290"/>
      <c r="G586" s="290"/>
      <c r="H586" s="290"/>
      <c r="I586" s="289"/>
      <c r="J586" s="288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</row>
    <row r="587" spans="1:21" ht="19" customHeight="1">
      <c r="A587" s="287"/>
      <c r="B587" s="287"/>
      <c r="C587" s="287"/>
      <c r="D587" s="287"/>
      <c r="E587" s="290"/>
      <c r="F587" s="290"/>
      <c r="G587" s="290"/>
      <c r="H587" s="290"/>
      <c r="I587" s="289"/>
      <c r="J587" s="288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</row>
    <row r="588" spans="1:21" ht="19" customHeight="1">
      <c r="A588" s="287"/>
      <c r="B588" s="287"/>
      <c r="C588" s="287"/>
      <c r="D588" s="287"/>
      <c r="E588" s="290"/>
      <c r="F588" s="290"/>
      <c r="G588" s="290"/>
      <c r="H588" s="290"/>
      <c r="I588" s="289"/>
      <c r="J588" s="288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</row>
    <row r="589" spans="1:21" ht="19" customHeight="1">
      <c r="A589" s="287"/>
      <c r="B589" s="287"/>
      <c r="C589" s="287"/>
      <c r="D589" s="287"/>
      <c r="E589" s="290"/>
      <c r="F589" s="290"/>
      <c r="G589" s="290"/>
      <c r="H589" s="290"/>
      <c r="I589" s="289"/>
      <c r="J589" s="288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</row>
    <row r="590" spans="1:21" ht="19" customHeight="1">
      <c r="A590" s="287"/>
      <c r="B590" s="287"/>
      <c r="C590" s="287"/>
      <c r="D590" s="287"/>
      <c r="E590" s="290"/>
      <c r="F590" s="290"/>
      <c r="G590" s="290"/>
      <c r="H590" s="290"/>
      <c r="I590" s="289"/>
      <c r="J590" s="288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</row>
    <row r="591" spans="1:21" ht="19" customHeight="1">
      <c r="A591" s="287"/>
      <c r="B591" s="287"/>
      <c r="C591" s="287"/>
      <c r="D591" s="287"/>
      <c r="E591" s="290"/>
      <c r="F591" s="290"/>
      <c r="G591" s="290"/>
      <c r="H591" s="290"/>
      <c r="I591" s="289"/>
      <c r="J591" s="288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</row>
    <row r="592" spans="1:21" ht="19" customHeight="1">
      <c r="A592" s="287"/>
      <c r="B592" s="287"/>
      <c r="C592" s="287"/>
      <c r="D592" s="287"/>
      <c r="E592" s="290"/>
      <c r="F592" s="290"/>
      <c r="G592" s="290"/>
      <c r="H592" s="290"/>
      <c r="I592" s="289"/>
      <c r="J592" s="288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</row>
    <row r="593" spans="1:21" ht="19" customHeight="1">
      <c r="A593" s="287"/>
      <c r="B593" s="287"/>
      <c r="C593" s="287"/>
      <c r="D593" s="287"/>
      <c r="E593" s="290"/>
      <c r="F593" s="290"/>
      <c r="G593" s="290"/>
      <c r="H593" s="290"/>
      <c r="I593" s="289"/>
      <c r="J593" s="288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</row>
    <row r="594" spans="1:21" ht="19" customHeight="1">
      <c r="A594" s="287"/>
      <c r="B594" s="287"/>
      <c r="C594" s="287"/>
      <c r="D594" s="287"/>
      <c r="E594" s="290"/>
      <c r="F594" s="290"/>
      <c r="G594" s="290"/>
      <c r="H594" s="290"/>
      <c r="I594" s="289"/>
      <c r="J594" s="288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</row>
    <row r="595" spans="1:21" ht="19" customHeight="1">
      <c r="A595" s="287"/>
      <c r="B595" s="287"/>
      <c r="C595" s="287"/>
      <c r="D595" s="287"/>
      <c r="E595" s="290"/>
      <c r="F595" s="290"/>
      <c r="G595" s="290"/>
      <c r="H595" s="290"/>
      <c r="I595" s="289"/>
      <c r="J595" s="288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</row>
    <row r="596" spans="1:21" ht="19" customHeight="1">
      <c r="A596" s="287"/>
      <c r="B596" s="287"/>
      <c r="C596" s="287"/>
      <c r="D596" s="287"/>
      <c r="E596" s="290"/>
      <c r="F596" s="290"/>
      <c r="G596" s="290"/>
      <c r="H596" s="290"/>
      <c r="I596" s="289"/>
      <c r="J596" s="288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</row>
    <row r="597" spans="1:21" ht="19" customHeight="1">
      <c r="A597" s="287"/>
      <c r="B597" s="287"/>
      <c r="C597" s="287"/>
      <c r="D597" s="287"/>
      <c r="E597" s="290"/>
      <c r="F597" s="290"/>
      <c r="G597" s="290"/>
      <c r="H597" s="290"/>
      <c r="I597" s="289"/>
      <c r="J597" s="288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</row>
    <row r="598" spans="1:21" ht="19" customHeight="1">
      <c r="A598" s="287"/>
      <c r="B598" s="287"/>
      <c r="C598" s="287"/>
      <c r="D598" s="287"/>
      <c r="E598" s="290"/>
      <c r="F598" s="290"/>
      <c r="G598" s="290"/>
      <c r="H598" s="290"/>
      <c r="I598" s="289"/>
      <c r="J598" s="288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</row>
    <row r="599" spans="1:21" ht="19" customHeight="1">
      <c r="A599" s="287"/>
      <c r="B599" s="287"/>
      <c r="C599" s="287"/>
      <c r="D599" s="287"/>
      <c r="E599" s="290"/>
      <c r="F599" s="290"/>
      <c r="G599" s="290"/>
      <c r="H599" s="290"/>
      <c r="I599" s="289"/>
      <c r="J599" s="288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</row>
    <row r="600" spans="1:21" ht="19" customHeight="1">
      <c r="A600" s="287"/>
      <c r="B600" s="287"/>
      <c r="C600" s="287"/>
      <c r="D600" s="287"/>
      <c r="E600" s="290"/>
      <c r="F600" s="290"/>
      <c r="G600" s="290"/>
      <c r="H600" s="290"/>
      <c r="I600" s="289"/>
      <c r="J600" s="288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</row>
    <row r="601" spans="1:21" ht="19" customHeight="1">
      <c r="A601" s="287"/>
      <c r="B601" s="287"/>
      <c r="C601" s="287"/>
      <c r="D601" s="287"/>
      <c r="E601" s="290"/>
      <c r="F601" s="290"/>
      <c r="G601" s="290"/>
      <c r="H601" s="290"/>
      <c r="I601" s="289"/>
      <c r="J601" s="288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</row>
    <row r="602" spans="1:21" ht="19" customHeight="1">
      <c r="A602" s="287"/>
      <c r="B602" s="287"/>
      <c r="C602" s="287"/>
      <c r="D602" s="287"/>
      <c r="E602" s="290"/>
      <c r="F602" s="290"/>
      <c r="G602" s="290"/>
      <c r="H602" s="290"/>
      <c r="I602" s="289"/>
      <c r="J602" s="288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</row>
    <row r="603" spans="1:21" ht="19" customHeight="1">
      <c r="A603" s="287"/>
      <c r="B603" s="287"/>
      <c r="C603" s="287"/>
      <c r="D603" s="287"/>
      <c r="E603" s="290"/>
      <c r="F603" s="290"/>
      <c r="G603" s="290"/>
      <c r="H603" s="290"/>
      <c r="I603" s="289"/>
      <c r="J603" s="288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</row>
    <row r="604" spans="1:21" ht="19" customHeight="1">
      <c r="A604" s="287"/>
      <c r="B604" s="287"/>
      <c r="C604" s="287"/>
      <c r="D604" s="287"/>
      <c r="E604" s="290"/>
      <c r="F604" s="290"/>
      <c r="G604" s="290"/>
      <c r="H604" s="290"/>
      <c r="I604" s="289"/>
      <c r="J604" s="288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</row>
    <row r="605" spans="1:21" ht="19" customHeight="1">
      <c r="A605" s="287"/>
      <c r="B605" s="287"/>
      <c r="C605" s="287"/>
      <c r="D605" s="287"/>
      <c r="E605" s="290"/>
      <c r="F605" s="290"/>
      <c r="G605" s="290"/>
      <c r="H605" s="290"/>
      <c r="I605" s="289"/>
      <c r="J605" s="288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</row>
    <row r="606" spans="1:21" ht="19" customHeight="1">
      <c r="A606" s="287"/>
      <c r="B606" s="287"/>
      <c r="C606" s="287"/>
      <c r="D606" s="287"/>
      <c r="E606" s="290"/>
      <c r="F606" s="290"/>
      <c r="G606" s="290"/>
      <c r="H606" s="290"/>
      <c r="I606" s="289"/>
      <c r="J606" s="288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</row>
    <row r="607" spans="1:21" ht="19" customHeight="1">
      <c r="A607" s="287"/>
      <c r="B607" s="287"/>
      <c r="C607" s="287"/>
      <c r="D607" s="287"/>
      <c r="E607" s="290"/>
      <c r="F607" s="290"/>
      <c r="G607" s="290"/>
      <c r="H607" s="290"/>
      <c r="I607" s="289"/>
      <c r="J607" s="288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</row>
    <row r="608" spans="1:21" ht="19" customHeight="1">
      <c r="A608" s="287"/>
      <c r="B608" s="287"/>
      <c r="C608" s="287"/>
      <c r="D608" s="287"/>
      <c r="E608" s="290"/>
      <c r="F608" s="290"/>
      <c r="G608" s="290"/>
      <c r="H608" s="290"/>
      <c r="I608" s="289"/>
      <c r="J608" s="288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</row>
    <row r="609" spans="1:21" ht="19" customHeight="1">
      <c r="A609" s="287"/>
      <c r="B609" s="287"/>
      <c r="C609" s="287"/>
      <c r="D609" s="287"/>
      <c r="E609" s="290"/>
      <c r="F609" s="290"/>
      <c r="G609" s="290"/>
      <c r="H609" s="290"/>
      <c r="I609" s="289"/>
      <c r="J609" s="288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</row>
    <row r="610" spans="1:21" ht="19" customHeight="1">
      <c r="A610" s="287"/>
      <c r="B610" s="287"/>
      <c r="C610" s="287"/>
      <c r="D610" s="287"/>
      <c r="E610" s="290"/>
      <c r="F610" s="290"/>
      <c r="G610" s="290"/>
      <c r="H610" s="290"/>
      <c r="I610" s="289"/>
      <c r="J610" s="288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</row>
    <row r="611" spans="1:21" ht="19" customHeight="1">
      <c r="A611" s="287"/>
      <c r="B611" s="287"/>
      <c r="C611" s="287"/>
      <c r="D611" s="287"/>
      <c r="E611" s="290"/>
      <c r="F611" s="290"/>
      <c r="G611" s="290"/>
      <c r="H611" s="290"/>
      <c r="I611" s="289"/>
      <c r="J611" s="288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</row>
    <row r="612" spans="1:21" ht="19" customHeight="1">
      <c r="A612" s="287"/>
      <c r="B612" s="287"/>
      <c r="C612" s="287"/>
      <c r="D612" s="287"/>
      <c r="E612" s="290"/>
      <c r="F612" s="290"/>
      <c r="G612" s="290"/>
      <c r="H612" s="290"/>
      <c r="I612" s="289"/>
      <c r="J612" s="288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</row>
    <row r="613" spans="1:21" ht="19" customHeight="1">
      <c r="A613" s="287"/>
      <c r="B613" s="287"/>
      <c r="C613" s="287"/>
      <c r="D613" s="287"/>
      <c r="E613" s="290"/>
      <c r="F613" s="290"/>
      <c r="G613" s="290"/>
      <c r="H613" s="290"/>
      <c r="I613" s="289"/>
      <c r="J613" s="288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</row>
    <row r="614" spans="1:21" ht="19" customHeight="1">
      <c r="A614" s="287"/>
      <c r="B614" s="287"/>
      <c r="C614" s="287"/>
      <c r="D614" s="287"/>
      <c r="E614" s="290"/>
      <c r="F614" s="290"/>
      <c r="G614" s="290"/>
      <c r="H614" s="290"/>
      <c r="I614" s="289"/>
      <c r="J614" s="288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</row>
    <row r="615" spans="1:21" ht="19" customHeight="1">
      <c r="A615" s="287"/>
      <c r="B615" s="287"/>
      <c r="C615" s="287"/>
      <c r="D615" s="287"/>
      <c r="E615" s="290"/>
      <c r="F615" s="290"/>
      <c r="G615" s="290"/>
      <c r="H615" s="290"/>
      <c r="I615" s="289"/>
      <c r="J615" s="288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</row>
    <row r="616" spans="1:21" ht="19" customHeight="1">
      <c r="A616" s="287"/>
      <c r="B616" s="287"/>
      <c r="C616" s="287"/>
      <c r="D616" s="287"/>
      <c r="E616" s="290"/>
      <c r="F616" s="290"/>
      <c r="G616" s="290"/>
      <c r="H616" s="290"/>
      <c r="I616" s="289"/>
      <c r="J616" s="288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</row>
    <row r="617" spans="1:21" ht="19" customHeight="1">
      <c r="A617" s="287"/>
      <c r="B617" s="287"/>
      <c r="C617" s="287"/>
      <c r="D617" s="287"/>
      <c r="E617" s="290"/>
      <c r="F617" s="290"/>
      <c r="G617" s="290"/>
      <c r="H617" s="290"/>
      <c r="I617" s="289"/>
      <c r="J617" s="288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</row>
    <row r="618" spans="1:21" ht="19" customHeight="1">
      <c r="A618" s="287"/>
      <c r="B618" s="287"/>
      <c r="C618" s="287"/>
      <c r="D618" s="287"/>
      <c r="E618" s="290"/>
      <c r="F618" s="290"/>
      <c r="G618" s="290"/>
      <c r="H618" s="290"/>
      <c r="I618" s="289"/>
      <c r="J618" s="288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</row>
    <row r="619" spans="1:21" ht="19" customHeight="1">
      <c r="A619" s="287"/>
      <c r="B619" s="287"/>
      <c r="C619" s="287"/>
      <c r="D619" s="287"/>
      <c r="E619" s="290"/>
      <c r="F619" s="290"/>
      <c r="G619" s="290"/>
      <c r="H619" s="290"/>
      <c r="I619" s="289"/>
      <c r="J619" s="288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</row>
    <row r="620" spans="1:21" ht="19" customHeight="1">
      <c r="A620" s="287"/>
      <c r="B620" s="287"/>
      <c r="C620" s="287"/>
      <c r="D620" s="287"/>
      <c r="E620" s="290"/>
      <c r="F620" s="290"/>
      <c r="G620" s="290"/>
      <c r="H620" s="290"/>
      <c r="I620" s="289"/>
      <c r="J620" s="288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</row>
    <row r="621" spans="1:21" ht="19" customHeight="1">
      <c r="A621" s="287"/>
      <c r="B621" s="287"/>
      <c r="C621" s="287"/>
      <c r="D621" s="287"/>
      <c r="E621" s="290"/>
      <c r="F621" s="290"/>
      <c r="G621" s="290"/>
      <c r="H621" s="290"/>
      <c r="I621" s="289"/>
      <c r="J621" s="288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</row>
    <row r="622" spans="1:21" ht="19" customHeight="1">
      <c r="A622" s="287"/>
      <c r="B622" s="287"/>
      <c r="C622" s="287"/>
      <c r="D622" s="287"/>
      <c r="E622" s="290"/>
      <c r="F622" s="290"/>
      <c r="G622" s="290"/>
      <c r="H622" s="290"/>
      <c r="I622" s="289"/>
      <c r="J622" s="288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</row>
    <row r="623" spans="1:21" ht="19" customHeight="1">
      <c r="A623" s="287"/>
      <c r="B623" s="287"/>
      <c r="C623" s="287"/>
      <c r="D623" s="287"/>
      <c r="E623" s="290"/>
      <c r="F623" s="290"/>
      <c r="G623" s="290"/>
      <c r="H623" s="290"/>
      <c r="I623" s="289"/>
      <c r="J623" s="288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</row>
    <row r="624" spans="1:21" ht="19" customHeight="1">
      <c r="A624" s="287"/>
      <c r="B624" s="287"/>
      <c r="C624" s="287"/>
      <c r="D624" s="287"/>
      <c r="E624" s="290"/>
      <c r="F624" s="290"/>
      <c r="G624" s="290"/>
      <c r="H624" s="290"/>
      <c r="I624" s="289"/>
      <c r="J624" s="288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</row>
    <row r="625" spans="1:21" ht="19" customHeight="1">
      <c r="A625" s="287"/>
      <c r="B625" s="287"/>
      <c r="C625" s="287"/>
      <c r="D625" s="287"/>
      <c r="E625" s="290"/>
      <c r="F625" s="290"/>
      <c r="G625" s="290"/>
      <c r="H625" s="290"/>
      <c r="I625" s="289"/>
      <c r="J625" s="288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</row>
    <row r="626" spans="1:21" ht="19" customHeight="1">
      <c r="A626" s="287"/>
      <c r="B626" s="287"/>
      <c r="C626" s="287"/>
      <c r="D626" s="287"/>
      <c r="E626" s="290"/>
      <c r="F626" s="290"/>
      <c r="G626" s="290"/>
      <c r="H626" s="290"/>
      <c r="I626" s="289"/>
      <c r="J626" s="288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</row>
    <row r="627" spans="1:21" ht="19" customHeight="1">
      <c r="A627" s="287"/>
      <c r="B627" s="287"/>
      <c r="C627" s="287"/>
      <c r="D627" s="287"/>
      <c r="E627" s="290"/>
      <c r="F627" s="290"/>
      <c r="G627" s="290"/>
      <c r="H627" s="290"/>
      <c r="I627" s="289"/>
      <c r="J627" s="288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</row>
    <row r="628" spans="1:21" ht="19" customHeight="1">
      <c r="A628" s="287"/>
      <c r="B628" s="287"/>
      <c r="C628" s="287"/>
      <c r="D628" s="287"/>
      <c r="E628" s="290"/>
      <c r="F628" s="290"/>
      <c r="G628" s="290"/>
      <c r="H628" s="290"/>
      <c r="I628" s="289"/>
      <c r="J628" s="288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</row>
    <row r="629" spans="1:21" ht="19" customHeight="1">
      <c r="A629" s="287"/>
      <c r="B629" s="287"/>
      <c r="C629" s="287"/>
      <c r="D629" s="287"/>
      <c r="E629" s="290"/>
      <c r="F629" s="290"/>
      <c r="G629" s="290"/>
      <c r="H629" s="290"/>
      <c r="I629" s="289"/>
      <c r="J629" s="288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</row>
    <row r="630" spans="1:21" ht="19" customHeight="1">
      <c r="A630" s="287"/>
      <c r="B630" s="287"/>
      <c r="C630" s="287"/>
      <c r="D630" s="287"/>
      <c r="E630" s="290"/>
      <c r="F630" s="290"/>
      <c r="G630" s="290"/>
      <c r="H630" s="290"/>
      <c r="I630" s="289"/>
      <c r="J630" s="288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</row>
    <row r="631" spans="1:21" ht="19" customHeight="1">
      <c r="A631" s="287"/>
      <c r="B631" s="287"/>
      <c r="C631" s="287"/>
      <c r="D631" s="287"/>
      <c r="E631" s="290"/>
      <c r="F631" s="290"/>
      <c r="G631" s="290"/>
      <c r="H631" s="290"/>
      <c r="I631" s="289"/>
      <c r="J631" s="288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</row>
    <row r="632" spans="1:21" ht="19" customHeight="1">
      <c r="A632" s="287"/>
      <c r="B632" s="287"/>
      <c r="C632" s="287"/>
      <c r="D632" s="287"/>
      <c r="E632" s="290"/>
      <c r="F632" s="290"/>
      <c r="G632" s="290"/>
      <c r="H632" s="290"/>
      <c r="I632" s="289"/>
      <c r="J632" s="288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</row>
    <row r="633" spans="1:21" ht="19" customHeight="1">
      <c r="A633" s="287"/>
      <c r="B633" s="287"/>
      <c r="C633" s="287"/>
      <c r="D633" s="287"/>
      <c r="E633" s="290"/>
      <c r="F633" s="290"/>
      <c r="G633" s="290"/>
      <c r="H633" s="290"/>
      <c r="I633" s="289"/>
      <c r="J633" s="288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</row>
    <row r="634" spans="1:21" ht="19" customHeight="1">
      <c r="A634" s="287"/>
      <c r="B634" s="287"/>
      <c r="C634" s="287"/>
      <c r="D634" s="287"/>
      <c r="E634" s="290"/>
      <c r="F634" s="290"/>
      <c r="G634" s="290"/>
      <c r="H634" s="290"/>
      <c r="I634" s="289"/>
      <c r="J634" s="288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</row>
    <row r="635" spans="1:21" ht="19" customHeight="1">
      <c r="A635" s="287"/>
      <c r="B635" s="287"/>
      <c r="C635" s="287"/>
      <c r="D635" s="287"/>
      <c r="E635" s="290"/>
      <c r="F635" s="290"/>
      <c r="G635" s="290"/>
      <c r="H635" s="290"/>
      <c r="I635" s="289"/>
      <c r="J635" s="288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</row>
    <row r="636" spans="1:21" ht="19" customHeight="1">
      <c r="A636" s="287"/>
      <c r="B636" s="287"/>
      <c r="C636" s="287"/>
      <c r="D636" s="287"/>
      <c r="E636" s="290"/>
      <c r="F636" s="290"/>
      <c r="G636" s="290"/>
      <c r="H636" s="290"/>
      <c r="I636" s="289"/>
      <c r="J636" s="288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</row>
    <row r="637" spans="1:21" ht="19" customHeight="1">
      <c r="A637" s="287"/>
      <c r="B637" s="287"/>
      <c r="C637" s="287"/>
      <c r="D637" s="287"/>
      <c r="E637" s="290"/>
      <c r="F637" s="290"/>
      <c r="G637" s="290"/>
      <c r="H637" s="290"/>
      <c r="I637" s="289"/>
      <c r="J637" s="288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</row>
    <row r="638" spans="1:21" ht="19" customHeight="1">
      <c r="A638" s="287"/>
      <c r="B638" s="287"/>
      <c r="C638" s="287"/>
      <c r="D638" s="287"/>
      <c r="E638" s="290"/>
      <c r="F638" s="290"/>
      <c r="G638" s="290"/>
      <c r="H638" s="290"/>
      <c r="I638" s="289"/>
      <c r="J638" s="288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</row>
    <row r="639" spans="1:21" ht="19" customHeight="1">
      <c r="A639" s="287"/>
      <c r="B639" s="287"/>
      <c r="C639" s="287"/>
      <c r="D639" s="287"/>
      <c r="E639" s="290"/>
      <c r="F639" s="290"/>
      <c r="G639" s="290"/>
      <c r="H639" s="290"/>
      <c r="I639" s="289"/>
      <c r="J639" s="288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</row>
    <row r="640" spans="1:21" ht="19" customHeight="1">
      <c r="A640" s="287"/>
      <c r="B640" s="287"/>
      <c r="C640" s="287"/>
      <c r="D640" s="287"/>
      <c r="E640" s="290"/>
      <c r="F640" s="290"/>
      <c r="G640" s="290"/>
      <c r="H640" s="290"/>
      <c r="I640" s="289"/>
      <c r="J640" s="288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</row>
    <row r="641" spans="1:21" ht="19" customHeight="1">
      <c r="A641" s="287"/>
      <c r="B641" s="287"/>
      <c r="C641" s="287"/>
      <c r="D641" s="287"/>
      <c r="E641" s="290"/>
      <c r="F641" s="290"/>
      <c r="G641" s="290"/>
      <c r="H641" s="290"/>
      <c r="I641" s="289"/>
      <c r="J641" s="288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</row>
    <row r="642" spans="1:21" ht="19" customHeight="1">
      <c r="A642" s="287"/>
      <c r="B642" s="287"/>
      <c r="C642" s="287"/>
      <c r="D642" s="287"/>
      <c r="E642" s="290"/>
      <c r="F642" s="290"/>
      <c r="G642" s="290"/>
      <c r="H642" s="290"/>
      <c r="I642" s="289"/>
      <c r="J642" s="288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</row>
    <row r="643" spans="1:21" ht="19" customHeight="1">
      <c r="A643" s="287"/>
      <c r="B643" s="287"/>
      <c r="C643" s="287"/>
      <c r="D643" s="287"/>
      <c r="E643" s="290"/>
      <c r="F643" s="290"/>
      <c r="G643" s="290"/>
      <c r="H643" s="290"/>
      <c r="I643" s="289"/>
      <c r="J643" s="288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</row>
    <row r="644" spans="1:21" ht="19" customHeight="1">
      <c r="A644" s="287"/>
      <c r="B644" s="287"/>
      <c r="C644" s="287"/>
      <c r="D644" s="287"/>
      <c r="E644" s="290"/>
      <c r="F644" s="290"/>
      <c r="G644" s="290"/>
      <c r="H644" s="290"/>
      <c r="I644" s="289"/>
      <c r="J644" s="288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</row>
    <row r="645" spans="1:21" ht="19" customHeight="1">
      <c r="A645" s="287"/>
      <c r="B645" s="287"/>
      <c r="C645" s="287"/>
      <c r="D645" s="287"/>
      <c r="E645" s="290"/>
      <c r="F645" s="290"/>
      <c r="G645" s="290"/>
      <c r="H645" s="290"/>
      <c r="I645" s="289"/>
      <c r="J645" s="288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</row>
    <row r="646" spans="1:21" ht="19" customHeight="1">
      <c r="A646" s="287"/>
      <c r="B646" s="287"/>
      <c r="C646" s="287"/>
      <c r="D646" s="287"/>
      <c r="E646" s="290"/>
      <c r="F646" s="290"/>
      <c r="G646" s="290"/>
      <c r="H646" s="290"/>
      <c r="I646" s="289"/>
      <c r="J646" s="288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</row>
    <row r="647" spans="1:21" ht="19" customHeight="1">
      <c r="A647" s="287"/>
      <c r="B647" s="287"/>
      <c r="C647" s="287"/>
      <c r="D647" s="287"/>
      <c r="E647" s="290"/>
      <c r="F647" s="290"/>
      <c r="G647" s="290"/>
      <c r="H647" s="290"/>
      <c r="I647" s="289"/>
      <c r="J647" s="288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</row>
    <row r="648" spans="1:21" ht="19" customHeight="1">
      <c r="A648" s="287"/>
      <c r="B648" s="287"/>
      <c r="C648" s="287"/>
      <c r="D648" s="287"/>
      <c r="E648" s="290"/>
      <c r="F648" s="290"/>
      <c r="G648" s="290"/>
      <c r="H648" s="290"/>
      <c r="I648" s="289"/>
      <c r="J648" s="288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</row>
    <row r="649" spans="1:21" ht="19" customHeight="1">
      <c r="A649" s="287"/>
      <c r="B649" s="287"/>
      <c r="C649" s="287"/>
      <c r="D649" s="287"/>
      <c r="E649" s="290"/>
      <c r="F649" s="290"/>
      <c r="G649" s="290"/>
      <c r="H649" s="290"/>
      <c r="I649" s="289"/>
      <c r="J649" s="288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</row>
    <row r="650" spans="1:21" ht="19" customHeight="1">
      <c r="A650" s="287"/>
      <c r="B650" s="287"/>
      <c r="C650" s="287"/>
      <c r="D650" s="287"/>
      <c r="E650" s="290"/>
      <c r="F650" s="290"/>
      <c r="G650" s="290"/>
      <c r="H650" s="290"/>
      <c r="I650" s="289"/>
      <c r="J650" s="288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</row>
    <row r="651" spans="1:21" ht="19" customHeight="1">
      <c r="A651" s="287"/>
      <c r="B651" s="287"/>
      <c r="C651" s="287"/>
      <c r="D651" s="287"/>
      <c r="E651" s="290"/>
      <c r="F651" s="290"/>
      <c r="G651" s="290"/>
      <c r="H651" s="290"/>
      <c r="I651" s="289"/>
      <c r="J651" s="288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</row>
    <row r="652" spans="1:21" ht="19" customHeight="1">
      <c r="A652" s="287"/>
      <c r="B652" s="287"/>
      <c r="C652" s="287"/>
      <c r="D652" s="287"/>
      <c r="E652" s="290"/>
      <c r="F652" s="290"/>
      <c r="G652" s="290"/>
      <c r="H652" s="290"/>
      <c r="I652" s="289"/>
      <c r="J652" s="288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</row>
    <row r="653" spans="1:21" ht="19" customHeight="1">
      <c r="A653" s="287"/>
      <c r="B653" s="287"/>
      <c r="C653" s="287"/>
      <c r="D653" s="287"/>
      <c r="E653" s="290"/>
      <c r="F653" s="290"/>
      <c r="G653" s="290"/>
      <c r="H653" s="290"/>
      <c r="I653" s="289"/>
      <c r="J653" s="288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</row>
    <row r="654" spans="1:21" ht="19" customHeight="1">
      <c r="A654" s="287"/>
      <c r="B654" s="287"/>
      <c r="C654" s="287"/>
      <c r="D654" s="287"/>
      <c r="E654" s="290"/>
      <c r="F654" s="290"/>
      <c r="G654" s="290"/>
      <c r="H654" s="290"/>
      <c r="I654" s="289"/>
      <c r="J654" s="288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</row>
    <row r="655" spans="1:21" ht="19" customHeight="1">
      <c r="A655" s="287"/>
      <c r="B655" s="287"/>
      <c r="C655" s="287"/>
      <c r="D655" s="287"/>
      <c r="E655" s="290"/>
      <c r="F655" s="290"/>
      <c r="G655" s="290"/>
      <c r="H655" s="290"/>
      <c r="I655" s="289"/>
      <c r="J655" s="288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</row>
    <row r="656" spans="1:21" ht="19" customHeight="1">
      <c r="A656" s="287"/>
      <c r="B656" s="287"/>
      <c r="C656" s="287"/>
      <c r="D656" s="287"/>
      <c r="E656" s="290"/>
      <c r="F656" s="290"/>
      <c r="G656" s="290"/>
      <c r="H656" s="290"/>
      <c r="I656" s="289"/>
      <c r="J656" s="288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</row>
    <row r="657" spans="1:21" ht="19" customHeight="1">
      <c r="A657" s="287"/>
      <c r="B657" s="287"/>
      <c r="C657" s="287"/>
      <c r="D657" s="287"/>
      <c r="E657" s="290"/>
      <c r="F657" s="290"/>
      <c r="G657" s="290"/>
      <c r="H657" s="290"/>
      <c r="I657" s="289"/>
      <c r="J657" s="288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</row>
    <row r="658" spans="1:21" ht="19" customHeight="1">
      <c r="A658" s="287"/>
      <c r="B658" s="287"/>
      <c r="C658" s="287"/>
      <c r="D658" s="287"/>
      <c r="E658" s="290"/>
      <c r="F658" s="290"/>
      <c r="G658" s="290"/>
      <c r="H658" s="290"/>
      <c r="I658" s="289"/>
      <c r="J658" s="288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</row>
    <row r="659" spans="1:21" ht="19" customHeight="1">
      <c r="A659" s="287"/>
      <c r="B659" s="287"/>
      <c r="C659" s="287"/>
      <c r="D659" s="287"/>
      <c r="E659" s="290"/>
      <c r="F659" s="290"/>
      <c r="G659" s="290"/>
      <c r="H659" s="290"/>
      <c r="I659" s="289"/>
      <c r="J659" s="288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</row>
    <row r="660" spans="1:21" ht="19" customHeight="1">
      <c r="A660" s="287"/>
      <c r="B660" s="287"/>
      <c r="C660" s="287"/>
      <c r="D660" s="287"/>
      <c r="E660" s="290"/>
      <c r="F660" s="290"/>
      <c r="G660" s="290"/>
      <c r="H660" s="290"/>
      <c r="I660" s="289"/>
      <c r="J660" s="288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</row>
    <row r="661" spans="1:21" ht="19" customHeight="1">
      <c r="A661" s="287"/>
      <c r="B661" s="287"/>
      <c r="C661" s="287"/>
      <c r="D661" s="287"/>
      <c r="E661" s="290"/>
      <c r="F661" s="290"/>
      <c r="G661" s="290"/>
      <c r="H661" s="290"/>
      <c r="I661" s="289"/>
      <c r="J661" s="288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</row>
    <row r="662" spans="1:21" ht="19" customHeight="1">
      <c r="A662" s="287"/>
      <c r="B662" s="287"/>
      <c r="C662" s="287"/>
      <c r="D662" s="287"/>
      <c r="E662" s="290"/>
      <c r="F662" s="290"/>
      <c r="G662" s="290"/>
      <c r="H662" s="290"/>
      <c r="I662" s="289"/>
      <c r="J662" s="288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</row>
    <row r="663" spans="1:21" ht="19" customHeight="1">
      <c r="A663" s="287"/>
      <c r="B663" s="287"/>
      <c r="C663" s="287"/>
      <c r="D663" s="287"/>
      <c r="E663" s="290"/>
      <c r="F663" s="290"/>
      <c r="G663" s="290"/>
      <c r="H663" s="290"/>
      <c r="I663" s="289"/>
      <c r="J663" s="288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</row>
    <row r="664" spans="1:21" ht="19" customHeight="1">
      <c r="A664" s="287"/>
      <c r="B664" s="287"/>
      <c r="C664" s="287"/>
      <c r="D664" s="287"/>
      <c r="E664" s="290"/>
      <c r="F664" s="290"/>
      <c r="G664" s="290"/>
      <c r="H664" s="290"/>
      <c r="I664" s="289"/>
      <c r="J664" s="288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</row>
    <row r="665" spans="1:21" ht="19" customHeight="1">
      <c r="A665" s="287"/>
      <c r="B665" s="287"/>
      <c r="C665" s="287"/>
      <c r="D665" s="287"/>
      <c r="E665" s="290"/>
      <c r="F665" s="290"/>
      <c r="G665" s="290"/>
      <c r="H665" s="290"/>
      <c r="I665" s="289"/>
      <c r="J665" s="288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</row>
    <row r="666" spans="1:21" ht="19" customHeight="1">
      <c r="A666" s="287"/>
      <c r="B666" s="287"/>
      <c r="C666" s="287"/>
      <c r="D666" s="287"/>
      <c r="E666" s="290"/>
      <c r="F666" s="290"/>
      <c r="G666" s="290"/>
      <c r="H666" s="290"/>
      <c r="I666" s="289"/>
      <c r="J666" s="288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</row>
    <row r="667" spans="1:21" ht="19" customHeight="1">
      <c r="A667" s="287"/>
      <c r="B667" s="287"/>
      <c r="C667" s="287"/>
      <c r="D667" s="287"/>
      <c r="E667" s="290"/>
      <c r="F667" s="290"/>
      <c r="G667" s="290"/>
      <c r="H667" s="290"/>
      <c r="I667" s="289"/>
      <c r="J667" s="288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</row>
    <row r="668" spans="1:21" ht="19" customHeight="1">
      <c r="A668" s="287"/>
      <c r="B668" s="287"/>
      <c r="C668" s="287"/>
      <c r="D668" s="287"/>
      <c r="E668" s="290"/>
      <c r="F668" s="290"/>
      <c r="G668" s="290"/>
      <c r="H668" s="290"/>
      <c r="I668" s="289"/>
      <c r="J668" s="288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</row>
    <row r="669" spans="1:21" ht="19" customHeight="1">
      <c r="A669" s="287"/>
      <c r="B669" s="287"/>
      <c r="C669" s="287"/>
      <c r="D669" s="287"/>
      <c r="E669" s="290"/>
      <c r="F669" s="290"/>
      <c r="G669" s="290"/>
      <c r="H669" s="290"/>
      <c r="I669" s="289"/>
      <c r="J669" s="288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</row>
    <row r="670" spans="1:21" ht="19" customHeight="1">
      <c r="A670" s="287"/>
      <c r="B670" s="287"/>
      <c r="C670" s="287"/>
      <c r="D670" s="287"/>
      <c r="E670" s="290"/>
      <c r="F670" s="290"/>
      <c r="G670" s="290"/>
      <c r="H670" s="290"/>
      <c r="I670" s="289"/>
      <c r="J670" s="288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</row>
    <row r="671" spans="1:21" ht="19" customHeight="1">
      <c r="A671" s="287"/>
      <c r="B671" s="287"/>
      <c r="C671" s="287"/>
      <c r="D671" s="287"/>
      <c r="E671" s="290"/>
      <c r="F671" s="290"/>
      <c r="G671" s="290"/>
      <c r="H671" s="290"/>
      <c r="I671" s="289"/>
      <c r="J671" s="288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</row>
    <row r="672" spans="1:21" ht="19" customHeight="1">
      <c r="A672" s="287"/>
      <c r="B672" s="287"/>
      <c r="C672" s="287"/>
      <c r="D672" s="287"/>
      <c r="E672" s="290"/>
      <c r="F672" s="290"/>
      <c r="G672" s="290"/>
      <c r="H672" s="290"/>
      <c r="I672" s="289"/>
      <c r="J672" s="288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</row>
    <row r="673" spans="1:21" ht="19" customHeight="1">
      <c r="A673" s="287"/>
      <c r="B673" s="287"/>
      <c r="C673" s="287"/>
      <c r="D673" s="287"/>
      <c r="E673" s="290"/>
      <c r="F673" s="290"/>
      <c r="G673" s="290"/>
      <c r="H673" s="290"/>
      <c r="I673" s="289"/>
      <c r="J673" s="288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</row>
    <row r="674" spans="1:21" ht="19" customHeight="1">
      <c r="A674" s="287"/>
      <c r="B674" s="287"/>
      <c r="C674" s="287"/>
      <c r="D674" s="287"/>
      <c r="E674" s="290"/>
      <c r="F674" s="290"/>
      <c r="G674" s="290"/>
      <c r="H674" s="290"/>
      <c r="I674" s="289"/>
      <c r="J674" s="288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</row>
    <row r="675" spans="1:21" ht="19" customHeight="1">
      <c r="A675" s="287"/>
      <c r="B675" s="287"/>
      <c r="C675" s="287"/>
      <c r="D675" s="287"/>
      <c r="E675" s="290"/>
      <c r="F675" s="290"/>
      <c r="G675" s="290"/>
      <c r="H675" s="290"/>
      <c r="I675" s="289"/>
      <c r="J675" s="288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</row>
    <row r="676" spans="1:21" ht="19" customHeight="1">
      <c r="A676" s="287"/>
      <c r="B676" s="287"/>
      <c r="C676" s="287"/>
      <c r="D676" s="287"/>
      <c r="E676" s="290"/>
      <c r="F676" s="290"/>
      <c r="G676" s="290"/>
      <c r="H676" s="290"/>
      <c r="I676" s="289"/>
      <c r="J676" s="288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</row>
    <row r="677" spans="1:21" ht="19" customHeight="1">
      <c r="A677" s="287"/>
      <c r="B677" s="287"/>
      <c r="C677" s="287"/>
      <c r="D677" s="287"/>
      <c r="E677" s="290"/>
      <c r="F677" s="290"/>
      <c r="G677" s="290"/>
      <c r="H677" s="290"/>
      <c r="I677" s="289"/>
      <c r="J677" s="288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</row>
    <row r="678" spans="1:21" ht="19" customHeight="1">
      <c r="A678" s="287"/>
      <c r="B678" s="287"/>
      <c r="C678" s="287"/>
      <c r="D678" s="287"/>
      <c r="E678" s="290"/>
      <c r="F678" s="290"/>
      <c r="G678" s="290"/>
      <c r="H678" s="290"/>
      <c r="I678" s="289"/>
      <c r="J678" s="288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</row>
    <row r="679" spans="1:21" ht="19" customHeight="1">
      <c r="A679" s="287"/>
      <c r="B679" s="287"/>
      <c r="C679" s="287"/>
      <c r="D679" s="287"/>
      <c r="E679" s="290"/>
      <c r="F679" s="290"/>
      <c r="G679" s="290"/>
      <c r="H679" s="290"/>
      <c r="I679" s="289"/>
      <c r="J679" s="288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</row>
    <row r="680" spans="1:21" ht="19" customHeight="1">
      <c r="A680" s="287"/>
      <c r="B680" s="287"/>
      <c r="C680" s="287"/>
      <c r="D680" s="287"/>
      <c r="E680" s="290"/>
      <c r="F680" s="290"/>
      <c r="G680" s="290"/>
      <c r="H680" s="290"/>
      <c r="I680" s="289"/>
      <c r="J680" s="288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</row>
    <row r="681" spans="1:21" ht="19" customHeight="1">
      <c r="A681" s="287"/>
      <c r="B681" s="287"/>
      <c r="C681" s="287"/>
      <c r="D681" s="287"/>
      <c r="E681" s="290"/>
      <c r="F681" s="290"/>
      <c r="G681" s="290"/>
      <c r="H681" s="290"/>
      <c r="I681" s="289"/>
      <c r="J681" s="288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</row>
    <row r="682" spans="1:21" ht="19" customHeight="1">
      <c r="A682" s="287"/>
      <c r="B682" s="287"/>
      <c r="C682" s="287"/>
      <c r="D682" s="287"/>
      <c r="E682" s="290"/>
      <c r="F682" s="290"/>
      <c r="G682" s="290"/>
      <c r="H682" s="290"/>
      <c r="I682" s="289"/>
      <c r="J682" s="288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</row>
    <row r="683" spans="1:21" ht="19" customHeight="1">
      <c r="A683" s="287"/>
      <c r="B683" s="287"/>
      <c r="C683" s="287"/>
      <c r="D683" s="287"/>
      <c r="E683" s="290"/>
      <c r="F683" s="290"/>
      <c r="G683" s="290"/>
      <c r="H683" s="290"/>
      <c r="I683" s="289"/>
      <c r="J683" s="288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</row>
    <row r="684" spans="1:21" ht="19" customHeight="1">
      <c r="A684" s="287"/>
      <c r="B684" s="287"/>
      <c r="C684" s="287"/>
      <c r="D684" s="287"/>
      <c r="E684" s="290"/>
      <c r="F684" s="290"/>
      <c r="G684" s="290"/>
      <c r="H684" s="290"/>
      <c r="I684" s="289"/>
      <c r="J684" s="288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</row>
    <row r="685" spans="1:21" ht="19" customHeight="1">
      <c r="A685" s="287"/>
      <c r="B685" s="287"/>
      <c r="C685" s="287"/>
      <c r="D685" s="287"/>
      <c r="E685" s="290"/>
      <c r="F685" s="290"/>
      <c r="G685" s="290"/>
      <c r="H685" s="290"/>
      <c r="I685" s="289"/>
      <c r="J685" s="288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</row>
    <row r="686" spans="1:21" ht="19" customHeight="1">
      <c r="A686" s="287"/>
      <c r="B686" s="287"/>
      <c r="C686" s="287"/>
      <c r="D686" s="287"/>
      <c r="E686" s="290"/>
      <c r="F686" s="290"/>
      <c r="G686" s="290"/>
      <c r="H686" s="290"/>
      <c r="I686" s="289"/>
      <c r="J686" s="288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</row>
    <row r="687" spans="1:21" ht="19" customHeight="1">
      <c r="A687" s="287"/>
      <c r="B687" s="287"/>
      <c r="C687" s="287"/>
      <c r="D687" s="287"/>
      <c r="E687" s="290"/>
      <c r="F687" s="290"/>
      <c r="G687" s="290"/>
      <c r="H687" s="290"/>
      <c r="I687" s="289"/>
      <c r="J687" s="288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</row>
    <row r="688" spans="1:21" ht="19" customHeight="1">
      <c r="A688" s="287"/>
      <c r="B688" s="287"/>
      <c r="C688" s="287"/>
      <c r="D688" s="287"/>
      <c r="E688" s="290"/>
      <c r="F688" s="290"/>
      <c r="G688" s="290"/>
      <c r="H688" s="290"/>
      <c r="I688" s="289"/>
      <c r="J688" s="288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</row>
    <row r="689" spans="1:21" ht="19" customHeight="1">
      <c r="A689" s="287"/>
      <c r="B689" s="287"/>
      <c r="C689" s="287"/>
      <c r="D689" s="287"/>
      <c r="E689" s="290"/>
      <c r="F689" s="290"/>
      <c r="G689" s="290"/>
      <c r="H689" s="290"/>
      <c r="I689" s="289"/>
      <c r="J689" s="288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</row>
    <row r="690" spans="1:21" ht="19" customHeight="1">
      <c r="A690" s="287"/>
      <c r="B690" s="287"/>
      <c r="C690" s="287"/>
      <c r="D690" s="287"/>
      <c r="E690" s="290"/>
      <c r="F690" s="290"/>
      <c r="G690" s="290"/>
      <c r="H690" s="290"/>
      <c r="I690" s="289"/>
      <c r="J690" s="288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</row>
    <row r="691" spans="1:21" ht="19" customHeight="1">
      <c r="A691" s="287"/>
      <c r="B691" s="287"/>
      <c r="C691" s="287"/>
      <c r="D691" s="287"/>
      <c r="E691" s="290"/>
      <c r="F691" s="290"/>
      <c r="G691" s="290"/>
      <c r="H691" s="290"/>
      <c r="I691" s="289"/>
      <c r="J691" s="288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</row>
    <row r="692" spans="1:21" ht="19" customHeight="1">
      <c r="A692" s="287"/>
      <c r="B692" s="287"/>
      <c r="C692" s="287"/>
      <c r="D692" s="287"/>
      <c r="E692" s="290"/>
      <c r="F692" s="290"/>
      <c r="G692" s="290"/>
      <c r="H692" s="290"/>
      <c r="I692" s="289"/>
      <c r="J692" s="288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</row>
    <row r="693" spans="1:21" ht="19" customHeight="1">
      <c r="A693" s="287"/>
      <c r="B693" s="287"/>
      <c r="C693" s="287"/>
      <c r="D693" s="287"/>
      <c r="E693" s="290"/>
      <c r="F693" s="290"/>
      <c r="G693" s="290"/>
      <c r="H693" s="290"/>
      <c r="I693" s="289"/>
      <c r="J693" s="288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</row>
    <row r="694" spans="1:21" ht="19" customHeight="1">
      <c r="A694" s="287"/>
      <c r="B694" s="287"/>
      <c r="C694" s="287"/>
      <c r="D694" s="287"/>
      <c r="E694" s="290"/>
      <c r="F694" s="290"/>
      <c r="G694" s="290"/>
      <c r="H694" s="290"/>
      <c r="I694" s="289"/>
      <c r="J694" s="288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</row>
    <row r="695" spans="1:21" ht="19" customHeight="1">
      <c r="A695" s="287"/>
      <c r="B695" s="287"/>
      <c r="C695" s="287"/>
      <c r="D695" s="287"/>
      <c r="E695" s="290"/>
      <c r="F695" s="290"/>
      <c r="G695" s="290"/>
      <c r="H695" s="290"/>
      <c r="I695" s="289"/>
      <c r="J695" s="288"/>
      <c r="K695" s="287"/>
      <c r="L695" s="287"/>
      <c r="M695" s="287"/>
      <c r="N695" s="287"/>
      <c r="O695" s="287"/>
      <c r="P695" s="287"/>
      <c r="Q695" s="287"/>
      <c r="R695" s="287"/>
      <c r="S695" s="287"/>
      <c r="T695" s="287"/>
      <c r="U695" s="287"/>
    </row>
    <row r="696" spans="1:21" ht="19" customHeight="1">
      <c r="A696" s="287"/>
      <c r="B696" s="287"/>
      <c r="C696" s="287"/>
      <c r="D696" s="287"/>
      <c r="E696" s="290"/>
      <c r="F696" s="290"/>
      <c r="G696" s="290"/>
      <c r="H696" s="290"/>
      <c r="I696" s="289"/>
      <c r="J696" s="288"/>
      <c r="K696" s="287"/>
      <c r="L696" s="287"/>
      <c r="M696" s="287"/>
      <c r="N696" s="287"/>
      <c r="O696" s="287"/>
      <c r="P696" s="287"/>
      <c r="Q696" s="287"/>
      <c r="R696" s="287"/>
      <c r="S696" s="287"/>
      <c r="T696" s="287"/>
      <c r="U696" s="287"/>
    </row>
    <row r="697" spans="1:21" ht="19" customHeight="1">
      <c r="A697" s="287"/>
      <c r="B697" s="287"/>
      <c r="C697" s="287"/>
      <c r="D697" s="287"/>
      <c r="E697" s="290"/>
      <c r="F697" s="290"/>
      <c r="G697" s="290"/>
      <c r="H697" s="290"/>
      <c r="I697" s="289"/>
      <c r="J697" s="288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287"/>
    </row>
    <row r="698" spans="1:21" ht="19" customHeight="1">
      <c r="A698" s="287"/>
      <c r="B698" s="287"/>
      <c r="C698" s="287"/>
      <c r="D698" s="287"/>
      <c r="E698" s="290"/>
      <c r="F698" s="290"/>
      <c r="G698" s="290"/>
      <c r="H698" s="290"/>
      <c r="I698" s="289"/>
      <c r="J698" s="288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</row>
    <row r="699" spans="1:21" ht="19" customHeight="1">
      <c r="A699" s="287"/>
      <c r="B699" s="287"/>
      <c r="C699" s="287"/>
      <c r="D699" s="287"/>
      <c r="E699" s="290"/>
      <c r="F699" s="290"/>
      <c r="G699" s="290"/>
      <c r="H699" s="290"/>
      <c r="I699" s="289"/>
      <c r="J699" s="288"/>
      <c r="K699" s="287"/>
      <c r="L699" s="287"/>
      <c r="M699" s="287"/>
      <c r="N699" s="287"/>
      <c r="O699" s="287"/>
      <c r="P699" s="287"/>
      <c r="Q699" s="287"/>
      <c r="R699" s="287"/>
      <c r="S699" s="287"/>
      <c r="T699" s="287"/>
      <c r="U699" s="287"/>
    </row>
    <row r="700" spans="1:21" ht="19" customHeight="1">
      <c r="A700" s="287"/>
      <c r="B700" s="287"/>
      <c r="C700" s="287"/>
      <c r="D700" s="287"/>
      <c r="E700" s="290"/>
      <c r="F700" s="290"/>
      <c r="G700" s="290"/>
      <c r="H700" s="290"/>
      <c r="I700" s="289"/>
      <c r="J700" s="288"/>
      <c r="K700" s="287"/>
      <c r="L700" s="287"/>
      <c r="M700" s="287"/>
      <c r="N700" s="287"/>
      <c r="O700" s="287"/>
      <c r="P700" s="287"/>
      <c r="Q700" s="287"/>
      <c r="R700" s="287"/>
      <c r="S700" s="287"/>
      <c r="T700" s="287"/>
      <c r="U700" s="287"/>
    </row>
    <row r="701" spans="1:21" ht="19" customHeight="1">
      <c r="A701" s="287"/>
      <c r="B701" s="287"/>
      <c r="C701" s="287"/>
      <c r="D701" s="287"/>
      <c r="E701" s="290"/>
      <c r="F701" s="290"/>
      <c r="G701" s="290"/>
      <c r="H701" s="290"/>
      <c r="I701" s="289"/>
      <c r="J701" s="288"/>
      <c r="K701" s="287"/>
      <c r="L701" s="287"/>
      <c r="M701" s="287"/>
      <c r="N701" s="287"/>
      <c r="O701" s="287"/>
      <c r="P701" s="287"/>
      <c r="Q701" s="287"/>
      <c r="R701" s="287"/>
      <c r="S701" s="287"/>
      <c r="T701" s="287"/>
      <c r="U701" s="287"/>
    </row>
    <row r="702" spans="1:21" ht="19" customHeight="1">
      <c r="A702" s="287"/>
      <c r="B702" s="287"/>
      <c r="C702" s="287"/>
      <c r="D702" s="287"/>
      <c r="E702" s="290"/>
      <c r="F702" s="290"/>
      <c r="G702" s="290"/>
      <c r="H702" s="290"/>
      <c r="I702" s="289"/>
      <c r="J702" s="288"/>
      <c r="K702" s="287"/>
      <c r="L702" s="287"/>
      <c r="M702" s="287"/>
      <c r="N702" s="287"/>
      <c r="O702" s="287"/>
      <c r="P702" s="287"/>
      <c r="Q702" s="287"/>
      <c r="R702" s="287"/>
      <c r="S702" s="287"/>
      <c r="T702" s="287"/>
      <c r="U702" s="287"/>
    </row>
    <row r="703" spans="1:21" ht="19" customHeight="1">
      <c r="A703" s="287"/>
      <c r="B703" s="287"/>
      <c r="C703" s="287"/>
      <c r="D703" s="287"/>
      <c r="E703" s="290"/>
      <c r="F703" s="290"/>
      <c r="G703" s="290"/>
      <c r="H703" s="290"/>
      <c r="I703" s="289"/>
      <c r="J703" s="288"/>
      <c r="K703" s="287"/>
      <c r="L703" s="287"/>
      <c r="M703" s="287"/>
      <c r="N703" s="287"/>
      <c r="O703" s="287"/>
      <c r="P703" s="287"/>
      <c r="Q703" s="287"/>
      <c r="R703" s="287"/>
      <c r="S703" s="287"/>
      <c r="T703" s="287"/>
      <c r="U703" s="287"/>
    </row>
    <row r="704" spans="1:21" ht="19" customHeight="1">
      <c r="A704" s="287"/>
      <c r="B704" s="287"/>
      <c r="C704" s="287"/>
      <c r="D704" s="287"/>
      <c r="E704" s="290"/>
      <c r="F704" s="290"/>
      <c r="G704" s="290"/>
      <c r="H704" s="290"/>
      <c r="I704" s="289"/>
      <c r="J704" s="288"/>
      <c r="K704" s="287"/>
      <c r="L704" s="287"/>
      <c r="M704" s="287"/>
      <c r="N704" s="287"/>
      <c r="O704" s="287"/>
      <c r="P704" s="287"/>
      <c r="Q704" s="287"/>
      <c r="R704" s="287"/>
      <c r="S704" s="287"/>
      <c r="T704" s="287"/>
      <c r="U704" s="287"/>
    </row>
    <row r="705" spans="1:21" ht="19" customHeight="1">
      <c r="A705" s="287"/>
      <c r="B705" s="287"/>
      <c r="C705" s="287"/>
      <c r="D705" s="287"/>
      <c r="E705" s="290"/>
      <c r="F705" s="290"/>
      <c r="G705" s="290"/>
      <c r="H705" s="290"/>
      <c r="I705" s="289"/>
      <c r="J705" s="288"/>
      <c r="K705" s="287"/>
      <c r="L705" s="287"/>
      <c r="M705" s="287"/>
      <c r="N705" s="287"/>
      <c r="O705" s="287"/>
      <c r="P705" s="287"/>
      <c r="Q705" s="287"/>
      <c r="R705" s="287"/>
      <c r="S705" s="287"/>
      <c r="T705" s="287"/>
      <c r="U705" s="287"/>
    </row>
    <row r="706" spans="1:21" ht="19" customHeight="1">
      <c r="A706" s="287"/>
      <c r="B706" s="287"/>
      <c r="C706" s="287"/>
      <c r="D706" s="287"/>
      <c r="E706" s="290"/>
      <c r="F706" s="290"/>
      <c r="G706" s="290"/>
      <c r="H706" s="290"/>
      <c r="I706" s="289"/>
      <c r="J706" s="288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  <c r="U706" s="287"/>
    </row>
    <row r="707" spans="1:21" ht="19" customHeight="1">
      <c r="A707" s="287"/>
      <c r="B707" s="287"/>
      <c r="C707" s="287"/>
      <c r="D707" s="287"/>
      <c r="E707" s="290"/>
      <c r="F707" s="290"/>
      <c r="G707" s="290"/>
      <c r="H707" s="290"/>
      <c r="I707" s="289"/>
      <c r="J707" s="288"/>
      <c r="K707" s="287"/>
      <c r="L707" s="287"/>
      <c r="M707" s="287"/>
      <c r="N707" s="287"/>
      <c r="O707" s="287"/>
      <c r="P707" s="287"/>
      <c r="Q707" s="287"/>
      <c r="R707" s="287"/>
      <c r="S707" s="287"/>
      <c r="T707" s="287"/>
      <c r="U707" s="287"/>
    </row>
    <row r="708" spans="1:21" ht="19" customHeight="1">
      <c r="A708" s="287"/>
      <c r="B708" s="287"/>
      <c r="C708" s="287"/>
      <c r="D708" s="287"/>
      <c r="E708" s="290"/>
      <c r="F708" s="290"/>
      <c r="G708" s="290"/>
      <c r="H708" s="290"/>
      <c r="I708" s="289"/>
      <c r="J708" s="288"/>
      <c r="K708" s="287"/>
      <c r="L708" s="287"/>
      <c r="M708" s="287"/>
      <c r="N708" s="287"/>
      <c r="O708" s="287"/>
      <c r="P708" s="287"/>
      <c r="Q708" s="287"/>
      <c r="R708" s="287"/>
      <c r="S708" s="287"/>
      <c r="T708" s="287"/>
      <c r="U708" s="287"/>
    </row>
    <row r="709" spans="1:21" ht="19" customHeight="1">
      <c r="A709" s="287"/>
      <c r="B709" s="287"/>
      <c r="C709" s="287"/>
      <c r="D709" s="287"/>
      <c r="E709" s="290"/>
      <c r="F709" s="290"/>
      <c r="G709" s="290"/>
      <c r="H709" s="290"/>
      <c r="I709" s="289"/>
      <c r="J709" s="288"/>
      <c r="K709" s="287"/>
      <c r="L709" s="287"/>
      <c r="M709" s="287"/>
      <c r="N709" s="287"/>
      <c r="O709" s="287"/>
      <c r="P709" s="287"/>
      <c r="Q709" s="287"/>
      <c r="R709" s="287"/>
      <c r="S709" s="287"/>
      <c r="T709" s="287"/>
      <c r="U709" s="287"/>
    </row>
    <row r="710" spans="1:21" ht="19" customHeight="1">
      <c r="A710" s="287"/>
      <c r="B710" s="287"/>
      <c r="C710" s="287"/>
      <c r="D710" s="287"/>
      <c r="E710" s="290"/>
      <c r="F710" s="290"/>
      <c r="G710" s="290"/>
      <c r="H710" s="290"/>
      <c r="I710" s="289"/>
      <c r="J710" s="288"/>
      <c r="K710" s="287"/>
      <c r="L710" s="287"/>
      <c r="M710" s="287"/>
      <c r="N710" s="287"/>
      <c r="O710" s="287"/>
      <c r="P710" s="287"/>
      <c r="Q710" s="287"/>
      <c r="R710" s="287"/>
      <c r="S710" s="287"/>
      <c r="T710" s="287"/>
      <c r="U710" s="287"/>
    </row>
    <row r="711" spans="1:21" ht="19" customHeight="1">
      <c r="A711" s="287"/>
      <c r="B711" s="287"/>
      <c r="C711" s="287"/>
      <c r="D711" s="287"/>
      <c r="E711" s="290"/>
      <c r="F711" s="290"/>
      <c r="G711" s="290"/>
      <c r="H711" s="290"/>
      <c r="I711" s="289"/>
      <c r="J711" s="288"/>
      <c r="K711" s="287"/>
      <c r="L711" s="287"/>
      <c r="M711" s="287"/>
      <c r="N711" s="287"/>
      <c r="O711" s="287"/>
      <c r="P711" s="287"/>
      <c r="Q711" s="287"/>
      <c r="R711" s="287"/>
      <c r="S711" s="287"/>
      <c r="T711" s="287"/>
      <c r="U711" s="287"/>
    </row>
    <row r="712" spans="1:21" ht="19" customHeight="1">
      <c r="A712" s="287"/>
      <c r="B712" s="287"/>
      <c r="C712" s="287"/>
      <c r="D712" s="287"/>
      <c r="E712" s="290"/>
      <c r="F712" s="290"/>
      <c r="G712" s="290"/>
      <c r="H712" s="290"/>
      <c r="I712" s="289"/>
      <c r="J712" s="288"/>
      <c r="K712" s="287"/>
      <c r="L712" s="287"/>
      <c r="M712" s="287"/>
      <c r="N712" s="287"/>
      <c r="O712" s="287"/>
      <c r="P712" s="287"/>
      <c r="Q712" s="287"/>
      <c r="R712" s="287"/>
      <c r="S712" s="287"/>
      <c r="T712" s="287"/>
      <c r="U712" s="287"/>
    </row>
    <row r="713" spans="1:21" ht="19" customHeight="1">
      <c r="A713" s="287"/>
      <c r="B713" s="287"/>
      <c r="C713" s="287"/>
      <c r="D713" s="287"/>
      <c r="E713" s="290"/>
      <c r="F713" s="290"/>
      <c r="G713" s="290"/>
      <c r="H713" s="290"/>
      <c r="I713" s="289"/>
      <c r="J713" s="288"/>
      <c r="K713" s="287"/>
      <c r="L713" s="287"/>
      <c r="M713" s="287"/>
      <c r="N713" s="287"/>
      <c r="O713" s="287"/>
      <c r="P713" s="287"/>
      <c r="Q713" s="287"/>
      <c r="R713" s="287"/>
      <c r="S713" s="287"/>
      <c r="T713" s="287"/>
      <c r="U713" s="287"/>
    </row>
    <row r="714" spans="1:21" ht="19" customHeight="1">
      <c r="A714" s="287"/>
      <c r="B714" s="287"/>
      <c r="C714" s="287"/>
      <c r="D714" s="287"/>
      <c r="E714" s="290"/>
      <c r="F714" s="290"/>
      <c r="G714" s="290"/>
      <c r="H714" s="290"/>
      <c r="I714" s="289"/>
      <c r="J714" s="288"/>
      <c r="K714" s="287"/>
      <c r="L714" s="287"/>
      <c r="M714" s="287"/>
      <c r="N714" s="287"/>
      <c r="O714" s="287"/>
      <c r="P714" s="287"/>
      <c r="Q714" s="287"/>
      <c r="R714" s="287"/>
      <c r="S714" s="287"/>
      <c r="T714" s="287"/>
      <c r="U714" s="287"/>
    </row>
    <row r="715" spans="1:21" ht="19" customHeight="1">
      <c r="A715" s="287"/>
      <c r="B715" s="287"/>
      <c r="C715" s="287"/>
      <c r="D715" s="287"/>
      <c r="E715" s="290"/>
      <c r="F715" s="290"/>
      <c r="G715" s="290"/>
      <c r="H715" s="290"/>
      <c r="I715" s="289"/>
      <c r="J715" s="288"/>
      <c r="K715" s="287"/>
      <c r="L715" s="287"/>
      <c r="M715" s="287"/>
      <c r="N715" s="287"/>
      <c r="O715" s="287"/>
      <c r="P715" s="287"/>
      <c r="Q715" s="287"/>
      <c r="R715" s="287"/>
      <c r="S715" s="287"/>
      <c r="T715" s="287"/>
      <c r="U715" s="287"/>
    </row>
    <row r="716" spans="1:21" ht="19" customHeight="1">
      <c r="A716" s="287"/>
      <c r="B716" s="287"/>
      <c r="C716" s="287"/>
      <c r="D716" s="287"/>
      <c r="E716" s="290"/>
      <c r="F716" s="290"/>
      <c r="G716" s="290"/>
      <c r="H716" s="290"/>
      <c r="I716" s="289"/>
      <c r="J716" s="288"/>
      <c r="K716" s="287"/>
      <c r="L716" s="287"/>
      <c r="M716" s="287"/>
      <c r="N716" s="287"/>
      <c r="O716" s="287"/>
      <c r="P716" s="287"/>
      <c r="Q716" s="287"/>
      <c r="R716" s="287"/>
      <c r="S716" s="287"/>
      <c r="T716" s="287"/>
      <c r="U716" s="287"/>
    </row>
    <row r="717" spans="1:21" ht="19" customHeight="1">
      <c r="A717" s="287"/>
      <c r="B717" s="287"/>
      <c r="C717" s="287"/>
      <c r="D717" s="287"/>
      <c r="E717" s="290"/>
      <c r="F717" s="290"/>
      <c r="G717" s="290"/>
      <c r="H717" s="290"/>
      <c r="I717" s="289"/>
      <c r="J717" s="288"/>
      <c r="K717" s="287"/>
      <c r="L717" s="287"/>
      <c r="M717" s="287"/>
      <c r="N717" s="287"/>
      <c r="O717" s="287"/>
      <c r="P717" s="287"/>
      <c r="Q717" s="287"/>
      <c r="R717" s="287"/>
      <c r="S717" s="287"/>
      <c r="T717" s="287"/>
      <c r="U717" s="287"/>
    </row>
    <row r="718" spans="1:21" ht="19" customHeight="1">
      <c r="A718" s="287"/>
      <c r="B718" s="287"/>
      <c r="C718" s="287"/>
      <c r="D718" s="287"/>
      <c r="E718" s="290"/>
      <c r="F718" s="290"/>
      <c r="G718" s="290"/>
      <c r="H718" s="290"/>
      <c r="I718" s="289"/>
      <c r="J718" s="288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</row>
    <row r="719" spans="1:21" ht="19" customHeight="1">
      <c r="A719" s="287"/>
      <c r="B719" s="287"/>
      <c r="C719" s="287"/>
      <c r="D719" s="287"/>
      <c r="E719" s="290"/>
      <c r="F719" s="290"/>
      <c r="G719" s="290"/>
      <c r="H719" s="290"/>
      <c r="I719" s="289"/>
      <c r="J719" s="288"/>
      <c r="K719" s="287"/>
      <c r="L719" s="287"/>
      <c r="M719" s="287"/>
      <c r="N719" s="287"/>
      <c r="O719" s="287"/>
      <c r="P719" s="287"/>
      <c r="Q719" s="287"/>
      <c r="R719" s="287"/>
      <c r="S719" s="287"/>
      <c r="T719" s="287"/>
      <c r="U719" s="287"/>
    </row>
    <row r="720" spans="1:21" ht="19" customHeight="1">
      <c r="A720" s="287"/>
      <c r="B720" s="287"/>
      <c r="C720" s="287"/>
      <c r="D720" s="287"/>
      <c r="E720" s="290"/>
      <c r="F720" s="290"/>
      <c r="G720" s="290"/>
      <c r="H720" s="290"/>
      <c r="I720" s="289"/>
      <c r="J720" s="288"/>
      <c r="K720" s="287"/>
      <c r="L720" s="287"/>
      <c r="M720" s="287"/>
      <c r="N720" s="287"/>
      <c r="O720" s="287"/>
      <c r="P720" s="287"/>
      <c r="Q720" s="287"/>
      <c r="R720" s="287"/>
      <c r="S720" s="287"/>
      <c r="T720" s="287"/>
      <c r="U720" s="287"/>
    </row>
    <row r="721" spans="1:21" ht="19" customHeight="1">
      <c r="A721" s="287"/>
      <c r="B721" s="287"/>
      <c r="C721" s="287"/>
      <c r="D721" s="287"/>
      <c r="E721" s="290"/>
      <c r="F721" s="290"/>
      <c r="G721" s="290"/>
      <c r="H721" s="290"/>
      <c r="I721" s="289"/>
      <c r="J721" s="288"/>
      <c r="K721" s="287"/>
      <c r="L721" s="287"/>
      <c r="M721" s="287"/>
      <c r="N721" s="287"/>
      <c r="O721" s="287"/>
      <c r="P721" s="287"/>
      <c r="Q721" s="287"/>
      <c r="R721" s="287"/>
      <c r="S721" s="287"/>
      <c r="T721" s="287"/>
      <c r="U721" s="287"/>
    </row>
    <row r="722" spans="1:21" ht="19" customHeight="1">
      <c r="A722" s="287"/>
      <c r="B722" s="287"/>
      <c r="C722" s="287"/>
      <c r="D722" s="287"/>
      <c r="E722" s="290"/>
      <c r="F722" s="290"/>
      <c r="G722" s="290"/>
      <c r="H722" s="290"/>
      <c r="I722" s="289"/>
      <c r="J722" s="288"/>
      <c r="K722" s="287"/>
      <c r="L722" s="287"/>
      <c r="M722" s="287"/>
      <c r="N722" s="287"/>
      <c r="O722" s="287"/>
      <c r="P722" s="287"/>
      <c r="Q722" s="287"/>
      <c r="R722" s="287"/>
      <c r="S722" s="287"/>
      <c r="T722" s="287"/>
      <c r="U722" s="287"/>
    </row>
    <row r="723" spans="1:21" ht="19" customHeight="1">
      <c r="A723" s="287"/>
      <c r="B723" s="287"/>
      <c r="C723" s="287"/>
      <c r="D723" s="287"/>
      <c r="E723" s="290"/>
      <c r="F723" s="290"/>
      <c r="G723" s="290"/>
      <c r="H723" s="290"/>
      <c r="I723" s="289"/>
      <c r="J723" s="288"/>
      <c r="K723" s="287"/>
      <c r="L723" s="287"/>
      <c r="M723" s="287"/>
      <c r="N723" s="287"/>
      <c r="O723" s="287"/>
      <c r="P723" s="287"/>
      <c r="Q723" s="287"/>
      <c r="R723" s="287"/>
      <c r="S723" s="287"/>
      <c r="T723" s="287"/>
      <c r="U723" s="287"/>
    </row>
    <row r="724" spans="1:21" ht="19" customHeight="1">
      <c r="A724" s="287"/>
      <c r="B724" s="287"/>
      <c r="C724" s="287"/>
      <c r="D724" s="287"/>
      <c r="E724" s="290"/>
      <c r="F724" s="290"/>
      <c r="G724" s="290"/>
      <c r="H724" s="290"/>
      <c r="I724" s="289"/>
      <c r="J724" s="288"/>
      <c r="K724" s="287"/>
      <c r="L724" s="287"/>
      <c r="M724" s="287"/>
      <c r="N724" s="287"/>
      <c r="O724" s="287"/>
      <c r="P724" s="287"/>
      <c r="Q724" s="287"/>
      <c r="R724" s="287"/>
      <c r="S724" s="287"/>
      <c r="T724" s="287"/>
      <c r="U724" s="287"/>
    </row>
    <row r="725" spans="1:21" ht="19" customHeight="1">
      <c r="A725" s="287"/>
      <c r="B725" s="287"/>
      <c r="C725" s="287"/>
      <c r="D725" s="287"/>
      <c r="E725" s="290"/>
      <c r="F725" s="290"/>
      <c r="G725" s="290"/>
      <c r="H725" s="290"/>
      <c r="I725" s="289"/>
      <c r="J725" s="288"/>
      <c r="K725" s="287"/>
      <c r="L725" s="287"/>
      <c r="M725" s="287"/>
      <c r="N725" s="287"/>
      <c r="O725" s="287"/>
      <c r="P725" s="287"/>
      <c r="Q725" s="287"/>
      <c r="R725" s="287"/>
      <c r="S725" s="287"/>
      <c r="T725" s="287"/>
      <c r="U725" s="287"/>
    </row>
    <row r="726" spans="1:21" ht="19" customHeight="1">
      <c r="A726" s="287"/>
      <c r="B726" s="287"/>
      <c r="C726" s="287"/>
      <c r="D726" s="287"/>
      <c r="E726" s="290"/>
      <c r="F726" s="290"/>
      <c r="G726" s="290"/>
      <c r="H726" s="290"/>
      <c r="I726" s="289"/>
      <c r="J726" s="288"/>
      <c r="K726" s="287"/>
      <c r="L726" s="287"/>
      <c r="M726" s="287"/>
      <c r="N726" s="287"/>
      <c r="O726" s="287"/>
      <c r="P726" s="287"/>
      <c r="Q726" s="287"/>
      <c r="R726" s="287"/>
      <c r="S726" s="287"/>
      <c r="T726" s="287"/>
      <c r="U726" s="287"/>
    </row>
    <row r="727" spans="1:21" ht="19" customHeight="1">
      <c r="A727" s="287"/>
      <c r="B727" s="287"/>
      <c r="C727" s="287"/>
      <c r="D727" s="287"/>
      <c r="E727" s="290"/>
      <c r="F727" s="290"/>
      <c r="G727" s="290"/>
      <c r="H727" s="290"/>
      <c r="I727" s="289"/>
      <c r="J727" s="288"/>
      <c r="K727" s="287"/>
      <c r="L727" s="287"/>
      <c r="M727" s="287"/>
      <c r="N727" s="287"/>
      <c r="O727" s="287"/>
      <c r="P727" s="287"/>
      <c r="Q727" s="287"/>
      <c r="R727" s="287"/>
      <c r="S727" s="287"/>
      <c r="T727" s="287"/>
      <c r="U727" s="287"/>
    </row>
    <row r="728" spans="1:21" ht="19" customHeight="1">
      <c r="A728" s="287"/>
      <c r="B728" s="287"/>
      <c r="C728" s="287"/>
      <c r="D728" s="287"/>
      <c r="E728" s="290"/>
      <c r="F728" s="290"/>
      <c r="G728" s="290"/>
      <c r="H728" s="290"/>
      <c r="I728" s="289"/>
      <c r="J728" s="288"/>
      <c r="K728" s="287"/>
      <c r="L728" s="287"/>
      <c r="M728" s="287"/>
      <c r="N728" s="287"/>
      <c r="O728" s="287"/>
      <c r="P728" s="287"/>
      <c r="Q728" s="287"/>
      <c r="R728" s="287"/>
      <c r="S728" s="287"/>
      <c r="T728" s="287"/>
      <c r="U728" s="287"/>
    </row>
    <row r="729" spans="1:21" ht="19" customHeight="1">
      <c r="A729" s="287"/>
      <c r="B729" s="287"/>
      <c r="C729" s="287"/>
      <c r="D729" s="287"/>
      <c r="E729" s="290"/>
      <c r="F729" s="290"/>
      <c r="G729" s="290"/>
      <c r="H729" s="290"/>
      <c r="I729" s="289"/>
      <c r="J729" s="288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287"/>
    </row>
    <row r="730" spans="1:21" ht="19" customHeight="1">
      <c r="A730" s="287"/>
      <c r="B730" s="287"/>
      <c r="C730" s="287"/>
      <c r="D730" s="287"/>
      <c r="E730" s="290"/>
      <c r="F730" s="290"/>
      <c r="G730" s="290"/>
      <c r="H730" s="290"/>
      <c r="I730" s="289"/>
      <c r="J730" s="288"/>
      <c r="K730" s="287"/>
      <c r="L730" s="287"/>
      <c r="M730" s="287"/>
      <c r="N730" s="287"/>
      <c r="O730" s="287"/>
      <c r="P730" s="287"/>
      <c r="Q730" s="287"/>
      <c r="R730" s="287"/>
      <c r="S730" s="287"/>
      <c r="T730" s="287"/>
      <c r="U730" s="287"/>
    </row>
    <row r="731" spans="1:21" ht="19" customHeight="1">
      <c r="A731" s="287"/>
      <c r="B731" s="287"/>
      <c r="C731" s="287"/>
      <c r="D731" s="287"/>
      <c r="E731" s="290"/>
      <c r="F731" s="290"/>
      <c r="G731" s="290"/>
      <c r="H731" s="290"/>
      <c r="I731" s="289"/>
      <c r="J731" s="288"/>
      <c r="K731" s="287"/>
      <c r="L731" s="287"/>
      <c r="M731" s="287"/>
      <c r="N731" s="287"/>
      <c r="O731" s="287"/>
      <c r="P731" s="287"/>
      <c r="Q731" s="287"/>
      <c r="R731" s="287"/>
      <c r="S731" s="287"/>
      <c r="T731" s="287"/>
      <c r="U731" s="287"/>
    </row>
    <row r="732" spans="1:21" ht="19" customHeight="1">
      <c r="A732" s="287"/>
      <c r="B732" s="287"/>
      <c r="C732" s="287"/>
      <c r="D732" s="287"/>
      <c r="E732" s="290"/>
      <c r="F732" s="290"/>
      <c r="G732" s="290"/>
      <c r="H732" s="290"/>
      <c r="I732" s="289"/>
      <c r="J732" s="288"/>
      <c r="K732" s="287"/>
      <c r="L732" s="287"/>
      <c r="M732" s="287"/>
      <c r="N732" s="287"/>
      <c r="O732" s="287"/>
      <c r="P732" s="287"/>
      <c r="Q732" s="287"/>
      <c r="R732" s="287"/>
      <c r="S732" s="287"/>
      <c r="T732" s="287"/>
      <c r="U732" s="287"/>
    </row>
    <row r="733" spans="1:21" ht="19" customHeight="1">
      <c r="A733" s="287"/>
      <c r="B733" s="287"/>
      <c r="C733" s="287"/>
      <c r="D733" s="287"/>
      <c r="E733" s="290"/>
      <c r="F733" s="290"/>
      <c r="G733" s="290"/>
      <c r="H733" s="290"/>
      <c r="I733" s="289"/>
      <c r="J733" s="288"/>
      <c r="K733" s="287"/>
      <c r="L733" s="287"/>
      <c r="M733" s="287"/>
      <c r="N733" s="287"/>
      <c r="O733" s="287"/>
      <c r="P733" s="287"/>
      <c r="Q733" s="287"/>
      <c r="R733" s="287"/>
      <c r="S733" s="287"/>
      <c r="T733" s="287"/>
      <c r="U733" s="287"/>
    </row>
    <row r="734" spans="1:21" ht="19" customHeight="1">
      <c r="A734" s="287"/>
      <c r="B734" s="287"/>
      <c r="C734" s="287"/>
      <c r="D734" s="287"/>
      <c r="E734" s="290"/>
      <c r="F734" s="290"/>
      <c r="G734" s="290"/>
      <c r="H734" s="290"/>
      <c r="I734" s="289"/>
      <c r="J734" s="288"/>
      <c r="K734" s="287"/>
      <c r="L734" s="287"/>
      <c r="M734" s="287"/>
      <c r="N734" s="287"/>
      <c r="O734" s="287"/>
      <c r="P734" s="287"/>
      <c r="Q734" s="287"/>
      <c r="R734" s="287"/>
      <c r="S734" s="287"/>
      <c r="T734" s="287"/>
      <c r="U734" s="287"/>
    </row>
    <row r="735" spans="1:21" ht="19" customHeight="1">
      <c r="A735" s="287"/>
      <c r="B735" s="287"/>
      <c r="C735" s="287"/>
      <c r="D735" s="287"/>
      <c r="E735" s="290"/>
      <c r="F735" s="290"/>
      <c r="G735" s="290"/>
      <c r="H735" s="290"/>
      <c r="I735" s="289"/>
      <c r="J735" s="288"/>
      <c r="K735" s="287"/>
      <c r="L735" s="287"/>
      <c r="M735" s="287"/>
      <c r="N735" s="287"/>
      <c r="O735" s="287"/>
      <c r="P735" s="287"/>
      <c r="Q735" s="287"/>
      <c r="R735" s="287"/>
      <c r="S735" s="287"/>
      <c r="T735" s="287"/>
      <c r="U735" s="287"/>
    </row>
    <row r="736" spans="1:21" ht="19" customHeight="1">
      <c r="A736" s="287"/>
      <c r="B736" s="287"/>
      <c r="C736" s="287"/>
      <c r="D736" s="287"/>
      <c r="E736" s="290"/>
      <c r="F736" s="290"/>
      <c r="G736" s="290"/>
      <c r="H736" s="290"/>
      <c r="I736" s="289"/>
      <c r="J736" s="288"/>
      <c r="K736" s="287"/>
      <c r="L736" s="287"/>
      <c r="M736" s="287"/>
      <c r="N736" s="287"/>
      <c r="O736" s="287"/>
      <c r="P736" s="287"/>
      <c r="Q736" s="287"/>
      <c r="R736" s="287"/>
      <c r="S736" s="287"/>
      <c r="T736" s="287"/>
      <c r="U736" s="287"/>
    </row>
    <row r="737" spans="1:21" ht="19" customHeight="1">
      <c r="A737" s="287"/>
      <c r="B737" s="287"/>
      <c r="C737" s="287"/>
      <c r="D737" s="287"/>
      <c r="E737" s="290"/>
      <c r="F737" s="290"/>
      <c r="G737" s="290"/>
      <c r="H737" s="290"/>
      <c r="I737" s="289"/>
      <c r="J737" s="288"/>
      <c r="K737" s="287"/>
      <c r="L737" s="287"/>
      <c r="M737" s="287"/>
      <c r="N737" s="287"/>
      <c r="O737" s="287"/>
      <c r="P737" s="287"/>
      <c r="Q737" s="287"/>
      <c r="R737" s="287"/>
      <c r="S737" s="287"/>
      <c r="T737" s="287"/>
      <c r="U737" s="287"/>
    </row>
    <row r="738" spans="1:21" ht="19" customHeight="1">
      <c r="A738" s="287"/>
      <c r="B738" s="287"/>
      <c r="C738" s="287"/>
      <c r="D738" s="287"/>
      <c r="E738" s="290"/>
      <c r="F738" s="290"/>
      <c r="G738" s="290"/>
      <c r="H738" s="290"/>
      <c r="I738" s="289"/>
      <c r="J738" s="288"/>
      <c r="K738" s="287"/>
      <c r="L738" s="287"/>
      <c r="M738" s="287"/>
      <c r="N738" s="287"/>
      <c r="O738" s="287"/>
      <c r="P738" s="287"/>
      <c r="Q738" s="287"/>
      <c r="R738" s="287"/>
      <c r="S738" s="287"/>
      <c r="T738" s="287"/>
      <c r="U738" s="287"/>
    </row>
    <row r="739" spans="1:21" ht="19" customHeight="1">
      <c r="A739" s="287"/>
      <c r="B739" s="287"/>
      <c r="C739" s="287"/>
      <c r="D739" s="287"/>
      <c r="E739" s="290"/>
      <c r="F739" s="290"/>
      <c r="G739" s="290"/>
      <c r="H739" s="290"/>
      <c r="I739" s="289"/>
      <c r="J739" s="288"/>
      <c r="K739" s="287"/>
      <c r="L739" s="287"/>
      <c r="M739" s="287"/>
      <c r="N739" s="287"/>
      <c r="O739" s="287"/>
      <c r="P739" s="287"/>
      <c r="Q739" s="287"/>
      <c r="R739" s="287"/>
      <c r="S739" s="287"/>
      <c r="T739" s="287"/>
      <c r="U739" s="287"/>
    </row>
    <row r="740" spans="1:21" ht="19" customHeight="1">
      <c r="A740" s="287"/>
      <c r="B740" s="287"/>
      <c r="C740" s="287"/>
      <c r="D740" s="287"/>
      <c r="E740" s="290"/>
      <c r="F740" s="290"/>
      <c r="G740" s="290"/>
      <c r="H740" s="290"/>
      <c r="I740" s="289"/>
      <c r="J740" s="288"/>
      <c r="K740" s="287"/>
      <c r="L740" s="287"/>
      <c r="M740" s="287"/>
      <c r="N740" s="287"/>
      <c r="O740" s="287"/>
      <c r="P740" s="287"/>
      <c r="Q740" s="287"/>
      <c r="R740" s="287"/>
      <c r="S740" s="287"/>
      <c r="T740" s="287"/>
      <c r="U740" s="287"/>
    </row>
    <row r="741" spans="1:21" ht="19" customHeight="1">
      <c r="A741" s="287"/>
      <c r="B741" s="287"/>
      <c r="C741" s="287"/>
      <c r="D741" s="287"/>
      <c r="E741" s="290"/>
      <c r="F741" s="290"/>
      <c r="G741" s="290"/>
      <c r="H741" s="290"/>
      <c r="I741" s="289"/>
      <c r="J741" s="288"/>
      <c r="K741" s="287"/>
      <c r="L741" s="287"/>
      <c r="M741" s="287"/>
      <c r="N741" s="287"/>
      <c r="O741" s="287"/>
      <c r="P741" s="287"/>
      <c r="Q741" s="287"/>
      <c r="R741" s="287"/>
      <c r="S741" s="287"/>
      <c r="T741" s="287"/>
      <c r="U741" s="287"/>
    </row>
    <row r="742" spans="1:21" ht="19" customHeight="1">
      <c r="A742" s="287"/>
      <c r="B742" s="287"/>
      <c r="C742" s="287"/>
      <c r="D742" s="287"/>
      <c r="E742" s="290"/>
      <c r="F742" s="290"/>
      <c r="G742" s="290"/>
      <c r="H742" s="290"/>
      <c r="I742" s="289"/>
      <c r="J742" s="288"/>
      <c r="K742" s="287"/>
      <c r="L742" s="287"/>
      <c r="M742" s="287"/>
      <c r="N742" s="287"/>
      <c r="O742" s="287"/>
      <c r="P742" s="287"/>
      <c r="Q742" s="287"/>
      <c r="R742" s="287"/>
      <c r="S742" s="287"/>
      <c r="T742" s="287"/>
      <c r="U742" s="287"/>
    </row>
    <row r="743" spans="1:21" ht="19" customHeight="1">
      <c r="A743" s="287"/>
      <c r="B743" s="287"/>
      <c r="C743" s="287"/>
      <c r="D743" s="287"/>
      <c r="E743" s="290"/>
      <c r="F743" s="290"/>
      <c r="G743" s="290"/>
      <c r="H743" s="290"/>
      <c r="I743" s="289"/>
      <c r="J743" s="288"/>
      <c r="K743" s="287"/>
      <c r="L743" s="287"/>
      <c r="M743" s="287"/>
      <c r="N743" s="287"/>
      <c r="O743" s="287"/>
      <c r="P743" s="287"/>
      <c r="Q743" s="287"/>
      <c r="R743" s="287"/>
      <c r="S743" s="287"/>
      <c r="T743" s="287"/>
      <c r="U743" s="287"/>
    </row>
    <row r="744" spans="1:21" ht="19" customHeight="1">
      <c r="A744" s="287"/>
      <c r="B744" s="287"/>
      <c r="C744" s="287"/>
      <c r="D744" s="287"/>
      <c r="E744" s="290"/>
      <c r="F744" s="290"/>
      <c r="G744" s="290"/>
      <c r="H744" s="290"/>
      <c r="I744" s="289"/>
      <c r="J744" s="288"/>
      <c r="K744" s="287"/>
      <c r="L744" s="287"/>
      <c r="M744" s="287"/>
      <c r="N744" s="287"/>
      <c r="O744" s="287"/>
      <c r="P744" s="287"/>
      <c r="Q744" s="287"/>
      <c r="R744" s="287"/>
      <c r="S744" s="287"/>
      <c r="T744" s="287"/>
      <c r="U744" s="287"/>
    </row>
    <row r="745" spans="1:21" ht="19" customHeight="1">
      <c r="A745" s="287"/>
      <c r="B745" s="287"/>
      <c r="C745" s="287"/>
      <c r="D745" s="287"/>
      <c r="E745" s="290"/>
      <c r="F745" s="290"/>
      <c r="G745" s="290"/>
      <c r="H745" s="290"/>
      <c r="I745" s="289"/>
      <c r="J745" s="288"/>
      <c r="K745" s="287"/>
      <c r="L745" s="287"/>
      <c r="M745" s="287"/>
      <c r="N745" s="287"/>
      <c r="O745" s="287"/>
      <c r="P745" s="287"/>
      <c r="Q745" s="287"/>
      <c r="R745" s="287"/>
      <c r="S745" s="287"/>
      <c r="T745" s="287"/>
      <c r="U745" s="287"/>
    </row>
    <row r="746" spans="1:21" ht="19" customHeight="1">
      <c r="A746" s="287"/>
      <c r="B746" s="287"/>
      <c r="C746" s="287"/>
      <c r="D746" s="287"/>
      <c r="E746" s="290"/>
      <c r="F746" s="290"/>
      <c r="G746" s="290"/>
      <c r="H746" s="290"/>
      <c r="I746" s="289"/>
      <c r="J746" s="288"/>
      <c r="K746" s="287"/>
      <c r="L746" s="287"/>
      <c r="M746" s="287"/>
      <c r="N746" s="287"/>
      <c r="O746" s="287"/>
      <c r="P746" s="287"/>
      <c r="Q746" s="287"/>
      <c r="R746" s="287"/>
      <c r="S746" s="287"/>
      <c r="T746" s="287"/>
      <c r="U746" s="287"/>
    </row>
    <row r="747" spans="1:21" ht="19" customHeight="1">
      <c r="A747" s="287"/>
      <c r="B747" s="287"/>
      <c r="C747" s="287"/>
      <c r="D747" s="287"/>
      <c r="E747" s="290"/>
      <c r="F747" s="290"/>
      <c r="G747" s="290"/>
      <c r="H747" s="290"/>
      <c r="I747" s="289"/>
      <c r="J747" s="288"/>
      <c r="K747" s="287"/>
      <c r="L747" s="287"/>
      <c r="M747" s="287"/>
      <c r="N747" s="287"/>
      <c r="O747" s="287"/>
      <c r="P747" s="287"/>
      <c r="Q747" s="287"/>
      <c r="R747" s="287"/>
      <c r="S747" s="287"/>
      <c r="T747" s="287"/>
      <c r="U747" s="287"/>
    </row>
    <row r="748" spans="1:21" ht="19" customHeight="1">
      <c r="A748" s="287"/>
      <c r="B748" s="287"/>
      <c r="C748" s="287"/>
      <c r="D748" s="287"/>
      <c r="E748" s="290"/>
      <c r="F748" s="290"/>
      <c r="G748" s="290"/>
      <c r="H748" s="290"/>
      <c r="I748" s="289"/>
      <c r="J748" s="288"/>
      <c r="K748" s="287"/>
      <c r="L748" s="287"/>
      <c r="M748" s="287"/>
      <c r="N748" s="287"/>
      <c r="O748" s="287"/>
      <c r="P748" s="287"/>
      <c r="Q748" s="287"/>
      <c r="R748" s="287"/>
      <c r="S748" s="287"/>
      <c r="T748" s="287"/>
      <c r="U748" s="287"/>
    </row>
    <row r="749" spans="1:21" ht="19" customHeight="1">
      <c r="A749" s="287"/>
      <c r="B749" s="287"/>
      <c r="C749" s="287"/>
      <c r="D749" s="287"/>
      <c r="E749" s="290"/>
      <c r="F749" s="290"/>
      <c r="G749" s="290"/>
      <c r="H749" s="290"/>
      <c r="I749" s="289"/>
      <c r="J749" s="288"/>
      <c r="K749" s="287"/>
      <c r="L749" s="287"/>
      <c r="M749" s="287"/>
      <c r="N749" s="287"/>
      <c r="O749" s="287"/>
      <c r="P749" s="287"/>
      <c r="Q749" s="287"/>
      <c r="R749" s="287"/>
      <c r="S749" s="287"/>
      <c r="T749" s="287"/>
      <c r="U749" s="287"/>
    </row>
    <row r="750" spans="1:21" ht="19" customHeight="1">
      <c r="A750" s="287"/>
      <c r="B750" s="287"/>
      <c r="C750" s="287"/>
      <c r="D750" s="287"/>
      <c r="E750" s="290"/>
      <c r="F750" s="290"/>
      <c r="G750" s="290"/>
      <c r="H750" s="290"/>
      <c r="I750" s="289"/>
      <c r="J750" s="288"/>
      <c r="K750" s="287"/>
      <c r="L750" s="287"/>
      <c r="M750" s="287"/>
      <c r="N750" s="287"/>
      <c r="O750" s="287"/>
      <c r="P750" s="287"/>
      <c r="Q750" s="287"/>
      <c r="R750" s="287"/>
      <c r="S750" s="287"/>
      <c r="T750" s="287"/>
      <c r="U750" s="287"/>
    </row>
    <row r="751" spans="1:21" ht="19" customHeight="1">
      <c r="A751" s="287"/>
      <c r="B751" s="287"/>
      <c r="C751" s="287"/>
      <c r="D751" s="287"/>
      <c r="E751" s="290"/>
      <c r="F751" s="290"/>
      <c r="G751" s="290"/>
      <c r="H751" s="290"/>
      <c r="I751" s="289"/>
      <c r="J751" s="288"/>
      <c r="K751" s="287"/>
      <c r="L751" s="287"/>
      <c r="M751" s="287"/>
      <c r="N751" s="287"/>
      <c r="O751" s="287"/>
      <c r="P751" s="287"/>
      <c r="Q751" s="287"/>
      <c r="R751" s="287"/>
      <c r="S751" s="287"/>
      <c r="T751" s="287"/>
      <c r="U751" s="287"/>
    </row>
    <row r="752" spans="1:21" ht="19" customHeight="1">
      <c r="A752" s="287"/>
      <c r="B752" s="287"/>
      <c r="C752" s="287"/>
      <c r="D752" s="287"/>
      <c r="E752" s="290"/>
      <c r="F752" s="290"/>
      <c r="G752" s="290"/>
      <c r="H752" s="290"/>
      <c r="I752" s="289"/>
      <c r="J752" s="288"/>
      <c r="K752" s="287"/>
      <c r="L752" s="287"/>
      <c r="M752" s="287"/>
      <c r="N752" s="287"/>
      <c r="O752" s="287"/>
      <c r="P752" s="287"/>
      <c r="Q752" s="287"/>
      <c r="R752" s="287"/>
      <c r="S752" s="287"/>
      <c r="T752" s="287"/>
      <c r="U752" s="287"/>
    </row>
    <row r="753" spans="1:21" ht="19" customHeight="1">
      <c r="A753" s="287"/>
      <c r="B753" s="287"/>
      <c r="C753" s="287"/>
      <c r="D753" s="287"/>
      <c r="E753" s="290"/>
      <c r="F753" s="290"/>
      <c r="G753" s="290"/>
      <c r="H753" s="290"/>
      <c r="I753" s="289"/>
      <c r="J753" s="288"/>
      <c r="K753" s="287"/>
      <c r="L753" s="287"/>
      <c r="M753" s="287"/>
      <c r="N753" s="287"/>
      <c r="O753" s="287"/>
      <c r="P753" s="287"/>
      <c r="Q753" s="287"/>
      <c r="R753" s="287"/>
      <c r="S753" s="287"/>
      <c r="T753" s="287"/>
      <c r="U753" s="287"/>
    </row>
    <row r="754" spans="1:21" ht="19" customHeight="1">
      <c r="A754" s="287"/>
      <c r="B754" s="287"/>
      <c r="C754" s="287"/>
      <c r="D754" s="287"/>
      <c r="E754" s="290"/>
      <c r="F754" s="290"/>
      <c r="G754" s="290"/>
      <c r="H754" s="290"/>
      <c r="I754" s="289"/>
      <c r="J754" s="288"/>
      <c r="K754" s="287"/>
      <c r="L754" s="287"/>
      <c r="M754" s="287"/>
      <c r="N754" s="287"/>
      <c r="O754" s="287"/>
      <c r="P754" s="287"/>
      <c r="Q754" s="287"/>
      <c r="R754" s="287"/>
      <c r="S754" s="287"/>
      <c r="T754" s="287"/>
      <c r="U754" s="287"/>
    </row>
    <row r="755" spans="1:21" ht="19" customHeight="1">
      <c r="A755" s="287"/>
      <c r="B755" s="287"/>
      <c r="C755" s="287"/>
      <c r="D755" s="287"/>
      <c r="E755" s="290"/>
      <c r="F755" s="290"/>
      <c r="G755" s="290"/>
      <c r="H755" s="290"/>
      <c r="I755" s="289"/>
      <c r="J755" s="288"/>
      <c r="K755" s="287"/>
      <c r="L755" s="287"/>
      <c r="M755" s="287"/>
      <c r="N755" s="287"/>
      <c r="O755" s="287"/>
      <c r="P755" s="287"/>
      <c r="Q755" s="287"/>
      <c r="R755" s="287"/>
      <c r="S755" s="287"/>
      <c r="T755" s="287"/>
      <c r="U755" s="287"/>
    </row>
    <row r="756" spans="1:21" ht="19" customHeight="1">
      <c r="A756" s="287"/>
      <c r="B756" s="287"/>
      <c r="C756" s="287"/>
      <c r="D756" s="287"/>
      <c r="E756" s="290"/>
      <c r="F756" s="290"/>
      <c r="G756" s="290"/>
      <c r="H756" s="290"/>
      <c r="I756" s="289"/>
      <c r="J756" s="288"/>
      <c r="K756" s="287"/>
      <c r="L756" s="287"/>
      <c r="M756" s="287"/>
      <c r="N756" s="287"/>
      <c r="O756" s="287"/>
      <c r="P756" s="287"/>
      <c r="Q756" s="287"/>
      <c r="R756" s="287"/>
      <c r="S756" s="287"/>
      <c r="T756" s="287"/>
      <c r="U756" s="287"/>
    </row>
    <row r="757" spans="1:21" ht="19" customHeight="1">
      <c r="A757" s="287"/>
      <c r="B757" s="287"/>
      <c r="C757" s="287"/>
      <c r="D757" s="287"/>
      <c r="E757" s="290"/>
      <c r="F757" s="290"/>
      <c r="G757" s="290"/>
      <c r="H757" s="290"/>
      <c r="I757" s="289"/>
      <c r="J757" s="288"/>
      <c r="K757" s="287"/>
      <c r="L757" s="287"/>
      <c r="M757" s="287"/>
      <c r="N757" s="287"/>
      <c r="O757" s="287"/>
      <c r="P757" s="287"/>
      <c r="Q757" s="287"/>
      <c r="R757" s="287"/>
      <c r="S757" s="287"/>
      <c r="T757" s="287"/>
      <c r="U757" s="287"/>
    </row>
    <row r="758" spans="1:21" ht="19" customHeight="1">
      <c r="A758" s="287"/>
      <c r="B758" s="287"/>
      <c r="C758" s="287"/>
      <c r="D758" s="287"/>
      <c r="E758" s="290"/>
      <c r="F758" s="290"/>
      <c r="G758" s="290"/>
      <c r="H758" s="290"/>
      <c r="I758" s="289"/>
      <c r="J758" s="288"/>
      <c r="K758" s="287"/>
      <c r="L758" s="287"/>
      <c r="M758" s="287"/>
      <c r="N758" s="287"/>
      <c r="O758" s="287"/>
      <c r="P758" s="287"/>
      <c r="Q758" s="287"/>
      <c r="R758" s="287"/>
      <c r="S758" s="287"/>
      <c r="T758" s="287"/>
      <c r="U758" s="287"/>
    </row>
    <row r="759" spans="1:21" ht="19" customHeight="1">
      <c r="A759" s="287"/>
      <c r="B759" s="287"/>
      <c r="C759" s="287"/>
      <c r="D759" s="287"/>
      <c r="E759" s="290"/>
      <c r="F759" s="290"/>
      <c r="G759" s="290"/>
      <c r="H759" s="290"/>
      <c r="I759" s="289"/>
      <c r="J759" s="288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  <c r="U759" s="287"/>
    </row>
    <row r="760" spans="1:21" ht="19" customHeight="1">
      <c r="A760" s="287"/>
      <c r="B760" s="287"/>
      <c r="C760" s="287"/>
      <c r="D760" s="287"/>
      <c r="E760" s="290"/>
      <c r="F760" s="290"/>
      <c r="G760" s="290"/>
      <c r="H760" s="290"/>
      <c r="I760" s="289"/>
      <c r="J760" s="288"/>
      <c r="K760" s="287"/>
      <c r="L760" s="287"/>
      <c r="M760" s="287"/>
      <c r="N760" s="287"/>
      <c r="O760" s="287"/>
      <c r="P760" s="287"/>
      <c r="Q760" s="287"/>
      <c r="R760" s="287"/>
      <c r="S760" s="287"/>
      <c r="T760" s="287"/>
      <c r="U760" s="287"/>
    </row>
    <row r="761" spans="1:21" ht="19" customHeight="1">
      <c r="A761" s="287"/>
      <c r="B761" s="287"/>
      <c r="C761" s="287"/>
      <c r="D761" s="287"/>
      <c r="E761" s="290"/>
      <c r="F761" s="290"/>
      <c r="G761" s="290"/>
      <c r="H761" s="290"/>
      <c r="I761" s="289"/>
      <c r="J761" s="288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287"/>
    </row>
    <row r="762" spans="1:21" ht="19" customHeight="1">
      <c r="A762" s="287"/>
      <c r="B762" s="287"/>
      <c r="C762" s="287"/>
      <c r="D762" s="287"/>
      <c r="E762" s="290"/>
      <c r="F762" s="290"/>
      <c r="G762" s="290"/>
      <c r="H762" s="290"/>
      <c r="I762" s="289"/>
      <c r="J762" s="288"/>
      <c r="K762" s="287"/>
      <c r="L762" s="287"/>
      <c r="M762" s="287"/>
      <c r="N762" s="287"/>
      <c r="O762" s="287"/>
      <c r="P762" s="287"/>
      <c r="Q762" s="287"/>
      <c r="R762" s="287"/>
      <c r="S762" s="287"/>
      <c r="T762" s="287"/>
      <c r="U762" s="287"/>
    </row>
    <row r="763" spans="1:21" ht="19" customHeight="1">
      <c r="A763" s="287"/>
      <c r="B763" s="287"/>
      <c r="C763" s="287"/>
      <c r="D763" s="287"/>
      <c r="E763" s="290"/>
      <c r="F763" s="290"/>
      <c r="G763" s="290"/>
      <c r="H763" s="290"/>
      <c r="I763" s="289"/>
      <c r="J763" s="288"/>
      <c r="K763" s="287"/>
      <c r="L763" s="287"/>
      <c r="M763" s="287"/>
      <c r="N763" s="287"/>
      <c r="O763" s="287"/>
      <c r="P763" s="287"/>
      <c r="Q763" s="287"/>
      <c r="R763" s="287"/>
      <c r="S763" s="287"/>
      <c r="T763" s="287"/>
      <c r="U763" s="287"/>
    </row>
    <row r="764" spans="1:21" ht="19" customHeight="1">
      <c r="A764" s="287"/>
      <c r="B764" s="287"/>
      <c r="C764" s="287"/>
      <c r="D764" s="287"/>
      <c r="E764" s="290"/>
      <c r="F764" s="290"/>
      <c r="G764" s="290"/>
      <c r="H764" s="290"/>
      <c r="I764" s="289"/>
      <c r="J764" s="288"/>
      <c r="K764" s="287"/>
      <c r="L764" s="287"/>
      <c r="M764" s="287"/>
      <c r="N764" s="287"/>
      <c r="O764" s="287"/>
      <c r="P764" s="287"/>
      <c r="Q764" s="287"/>
      <c r="R764" s="287"/>
      <c r="S764" s="287"/>
      <c r="T764" s="287"/>
      <c r="U764" s="287"/>
    </row>
    <row r="765" spans="1:21" ht="19" customHeight="1">
      <c r="A765" s="287"/>
      <c r="B765" s="287"/>
      <c r="C765" s="287"/>
      <c r="D765" s="287"/>
      <c r="E765" s="290"/>
      <c r="F765" s="290"/>
      <c r="G765" s="290"/>
      <c r="H765" s="290"/>
      <c r="I765" s="289"/>
      <c r="J765" s="288"/>
      <c r="K765" s="287"/>
      <c r="L765" s="287"/>
      <c r="M765" s="287"/>
      <c r="N765" s="287"/>
      <c r="O765" s="287"/>
      <c r="P765" s="287"/>
      <c r="Q765" s="287"/>
      <c r="R765" s="287"/>
      <c r="S765" s="287"/>
      <c r="T765" s="287"/>
      <c r="U765" s="287"/>
    </row>
    <row r="766" spans="1:21" ht="19" customHeight="1">
      <c r="A766" s="287"/>
      <c r="B766" s="287"/>
      <c r="C766" s="287"/>
      <c r="D766" s="287"/>
      <c r="E766" s="290"/>
      <c r="F766" s="290"/>
      <c r="G766" s="290"/>
      <c r="H766" s="290"/>
      <c r="I766" s="289"/>
      <c r="J766" s="288"/>
      <c r="K766" s="287"/>
      <c r="L766" s="287"/>
      <c r="M766" s="287"/>
      <c r="N766" s="287"/>
      <c r="O766" s="287"/>
      <c r="P766" s="287"/>
      <c r="Q766" s="287"/>
      <c r="R766" s="287"/>
      <c r="S766" s="287"/>
      <c r="T766" s="287"/>
      <c r="U766" s="287"/>
    </row>
    <row r="767" spans="1:21" ht="19" customHeight="1">
      <c r="A767" s="287"/>
      <c r="B767" s="287"/>
      <c r="C767" s="287"/>
      <c r="D767" s="287"/>
      <c r="E767" s="290"/>
      <c r="F767" s="290"/>
      <c r="G767" s="290"/>
      <c r="H767" s="290"/>
      <c r="I767" s="289"/>
      <c r="J767" s="288"/>
      <c r="K767" s="287"/>
      <c r="L767" s="287"/>
      <c r="M767" s="287"/>
      <c r="N767" s="287"/>
      <c r="O767" s="287"/>
      <c r="P767" s="287"/>
      <c r="Q767" s="287"/>
      <c r="R767" s="287"/>
      <c r="S767" s="287"/>
      <c r="T767" s="287"/>
      <c r="U767" s="287"/>
    </row>
    <row r="768" spans="1:21" ht="19" customHeight="1">
      <c r="A768" s="287"/>
      <c r="B768" s="287"/>
      <c r="C768" s="287"/>
      <c r="D768" s="287"/>
      <c r="E768" s="290"/>
      <c r="F768" s="290"/>
      <c r="G768" s="290"/>
      <c r="H768" s="290"/>
      <c r="I768" s="289"/>
      <c r="J768" s="288"/>
      <c r="K768" s="287"/>
      <c r="L768" s="287"/>
      <c r="M768" s="287"/>
      <c r="N768" s="287"/>
      <c r="O768" s="287"/>
      <c r="P768" s="287"/>
      <c r="Q768" s="287"/>
      <c r="R768" s="287"/>
      <c r="S768" s="287"/>
      <c r="T768" s="287"/>
      <c r="U768" s="287"/>
    </row>
    <row r="769" spans="1:21" ht="19" customHeight="1">
      <c r="A769" s="287"/>
      <c r="B769" s="287"/>
      <c r="C769" s="287"/>
      <c r="D769" s="287"/>
      <c r="E769" s="290"/>
      <c r="F769" s="290"/>
      <c r="G769" s="290"/>
      <c r="H769" s="290"/>
      <c r="I769" s="289"/>
      <c r="J769" s="288"/>
      <c r="K769" s="287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</row>
    <row r="770" spans="1:21" ht="19" customHeight="1">
      <c r="A770" s="287"/>
      <c r="B770" s="287"/>
      <c r="C770" s="287"/>
      <c r="D770" s="287"/>
      <c r="E770" s="290"/>
      <c r="F770" s="290"/>
      <c r="G770" s="290"/>
      <c r="H770" s="290"/>
      <c r="I770" s="289"/>
      <c r="J770" s="288"/>
      <c r="K770" s="28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</row>
    <row r="771" spans="1:21" ht="19" customHeight="1">
      <c r="A771" s="287"/>
      <c r="B771" s="287"/>
      <c r="C771" s="287"/>
      <c r="D771" s="287"/>
      <c r="E771" s="290"/>
      <c r="F771" s="290"/>
      <c r="G771" s="290"/>
      <c r="H771" s="290"/>
      <c r="I771" s="289"/>
      <c r="J771" s="288"/>
      <c r="K771" s="287"/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</row>
    <row r="772" spans="1:21" ht="19" customHeight="1">
      <c r="A772" s="287"/>
      <c r="B772" s="287"/>
      <c r="C772" s="287"/>
      <c r="D772" s="287"/>
      <c r="E772" s="290"/>
      <c r="F772" s="290"/>
      <c r="G772" s="290"/>
      <c r="H772" s="290"/>
      <c r="I772" s="289"/>
      <c r="J772" s="288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</row>
    <row r="773" spans="1:21" ht="19" customHeight="1">
      <c r="A773" s="287"/>
      <c r="B773" s="287"/>
      <c r="C773" s="287"/>
      <c r="D773" s="287"/>
      <c r="E773" s="290"/>
      <c r="F773" s="290"/>
      <c r="G773" s="290"/>
      <c r="H773" s="290"/>
      <c r="I773" s="289"/>
      <c r="J773" s="288"/>
      <c r="K773" s="287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</row>
    <row r="774" spans="1:21" ht="19" customHeight="1">
      <c r="A774" s="287"/>
      <c r="B774" s="287"/>
      <c r="C774" s="287"/>
      <c r="D774" s="287"/>
      <c r="E774" s="290"/>
      <c r="F774" s="290"/>
      <c r="G774" s="290"/>
      <c r="H774" s="290"/>
      <c r="I774" s="289"/>
      <c r="J774" s="288"/>
      <c r="K774" s="287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</row>
    <row r="775" spans="1:21" ht="19" customHeight="1">
      <c r="A775" s="287"/>
      <c r="B775" s="287"/>
      <c r="C775" s="287"/>
      <c r="D775" s="287"/>
      <c r="E775" s="290"/>
      <c r="F775" s="290"/>
      <c r="G775" s="290"/>
      <c r="H775" s="290"/>
      <c r="I775" s="289"/>
      <c r="J775" s="288"/>
      <c r="K775" s="287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</row>
    <row r="776" spans="1:21" ht="19" customHeight="1">
      <c r="A776" s="287"/>
      <c r="B776" s="287"/>
      <c r="C776" s="287"/>
      <c r="D776" s="287"/>
      <c r="E776" s="290"/>
      <c r="F776" s="290"/>
      <c r="G776" s="290"/>
      <c r="H776" s="290"/>
      <c r="I776" s="289"/>
      <c r="J776" s="288"/>
      <c r="K776" s="287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</row>
    <row r="777" spans="1:21" ht="19" customHeight="1">
      <c r="A777" s="287"/>
      <c r="B777" s="287"/>
      <c r="C777" s="287"/>
      <c r="D777" s="287"/>
      <c r="E777" s="290"/>
      <c r="F777" s="290"/>
      <c r="G777" s="290"/>
      <c r="H777" s="290"/>
      <c r="I777" s="289"/>
      <c r="J777" s="288"/>
      <c r="K777" s="287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</row>
    <row r="778" spans="1:21" ht="19" customHeight="1">
      <c r="A778" s="287"/>
      <c r="B778" s="287"/>
      <c r="C778" s="287"/>
      <c r="D778" s="287"/>
      <c r="E778" s="290"/>
      <c r="F778" s="290"/>
      <c r="G778" s="290"/>
      <c r="H778" s="290"/>
      <c r="I778" s="289"/>
      <c r="J778" s="288"/>
      <c r="K778" s="287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</row>
    <row r="779" spans="1:21" ht="19" customHeight="1">
      <c r="A779" s="287"/>
      <c r="B779" s="287"/>
      <c r="C779" s="287"/>
      <c r="D779" s="287"/>
      <c r="E779" s="290"/>
      <c r="F779" s="290"/>
      <c r="G779" s="290"/>
      <c r="H779" s="290"/>
      <c r="I779" s="289"/>
      <c r="J779" s="288"/>
      <c r="K779" s="28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</row>
    <row r="780" spans="1:21" ht="19" customHeight="1">
      <c r="A780" s="287"/>
      <c r="B780" s="287"/>
      <c r="C780" s="287"/>
      <c r="D780" s="287"/>
      <c r="E780" s="290"/>
      <c r="F780" s="290"/>
      <c r="G780" s="290"/>
      <c r="H780" s="290"/>
      <c r="I780" s="289"/>
      <c r="J780" s="288"/>
      <c r="K780" s="287"/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</row>
    <row r="781" spans="1:21" ht="19" customHeight="1">
      <c r="A781" s="287"/>
      <c r="B781" s="287"/>
      <c r="C781" s="287"/>
      <c r="D781" s="287"/>
      <c r="E781" s="290"/>
      <c r="F781" s="290"/>
      <c r="G781" s="290"/>
      <c r="H781" s="290"/>
      <c r="I781" s="289"/>
      <c r="J781" s="288"/>
      <c r="K781" s="287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</row>
    <row r="782" spans="1:21" ht="19" customHeight="1">
      <c r="A782" s="287"/>
      <c r="B782" s="287"/>
      <c r="C782" s="287"/>
      <c r="D782" s="287"/>
      <c r="E782" s="290"/>
      <c r="F782" s="290"/>
      <c r="G782" s="290"/>
      <c r="H782" s="290"/>
      <c r="I782" s="289"/>
      <c r="J782" s="288"/>
      <c r="K782" s="287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</row>
    <row r="783" spans="1:21" ht="19" customHeight="1">
      <c r="A783" s="287"/>
      <c r="B783" s="287"/>
      <c r="C783" s="287"/>
      <c r="D783" s="287"/>
      <c r="E783" s="290"/>
      <c r="F783" s="290"/>
      <c r="G783" s="290"/>
      <c r="H783" s="290"/>
      <c r="I783" s="289"/>
      <c r="J783" s="288"/>
      <c r="K783" s="287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</row>
    <row r="784" spans="1:21" ht="19" customHeight="1">
      <c r="A784" s="287"/>
      <c r="B784" s="287"/>
      <c r="C784" s="287"/>
      <c r="D784" s="287"/>
      <c r="E784" s="290"/>
      <c r="F784" s="290"/>
      <c r="G784" s="290"/>
      <c r="H784" s="290"/>
      <c r="I784" s="289"/>
      <c r="J784" s="288"/>
      <c r="K784" s="287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</row>
    <row r="785" spans="1:21" ht="19" customHeight="1">
      <c r="A785" s="287"/>
      <c r="B785" s="287"/>
      <c r="C785" s="287"/>
      <c r="D785" s="287"/>
      <c r="E785" s="290"/>
      <c r="F785" s="290"/>
      <c r="G785" s="290"/>
      <c r="H785" s="290"/>
      <c r="I785" s="289"/>
      <c r="J785" s="288"/>
      <c r="K785" s="287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</row>
    <row r="786" spans="1:21" ht="19" customHeight="1">
      <c r="A786" s="287"/>
      <c r="B786" s="287"/>
      <c r="C786" s="287"/>
      <c r="D786" s="287"/>
      <c r="E786" s="290"/>
      <c r="F786" s="290"/>
      <c r="G786" s="290"/>
      <c r="H786" s="290"/>
      <c r="I786" s="289"/>
      <c r="J786" s="288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9" customHeight="1">
      <c r="A787" s="287"/>
      <c r="B787" s="287"/>
      <c r="C787" s="287"/>
      <c r="D787" s="287"/>
      <c r="E787" s="290"/>
      <c r="F787" s="290"/>
      <c r="G787" s="290"/>
      <c r="H787" s="290"/>
      <c r="I787" s="289"/>
      <c r="J787" s="288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9" customHeight="1">
      <c r="A788" s="287"/>
      <c r="B788" s="287"/>
      <c r="C788" s="287"/>
      <c r="D788" s="287"/>
      <c r="E788" s="290"/>
      <c r="F788" s="290"/>
      <c r="G788" s="290"/>
      <c r="H788" s="290"/>
      <c r="I788" s="289"/>
      <c r="J788" s="288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9" customHeight="1">
      <c r="A789" s="287"/>
      <c r="B789" s="287"/>
      <c r="C789" s="287"/>
      <c r="D789" s="287"/>
      <c r="E789" s="290"/>
      <c r="F789" s="290"/>
      <c r="G789" s="290"/>
      <c r="H789" s="290"/>
      <c r="I789" s="289"/>
      <c r="J789" s="288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  <row r="790" spans="1:21" ht="19" customHeight="1">
      <c r="A790" s="287"/>
      <c r="B790" s="287"/>
      <c r="C790" s="287"/>
      <c r="D790" s="287"/>
      <c r="E790" s="290"/>
      <c r="F790" s="290"/>
      <c r="G790" s="290"/>
      <c r="H790" s="290"/>
      <c r="I790" s="289"/>
      <c r="J790" s="288"/>
      <c r="K790" s="287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</row>
    <row r="791" spans="1:21" ht="19" customHeight="1">
      <c r="A791" s="287"/>
      <c r="B791" s="287"/>
      <c r="C791" s="287"/>
      <c r="D791" s="287"/>
      <c r="E791" s="290"/>
      <c r="F791" s="290"/>
      <c r="G791" s="290"/>
      <c r="H791" s="290"/>
      <c r="I791" s="289"/>
      <c r="J791" s="288"/>
      <c r="K791" s="287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</row>
    <row r="792" spans="1:21" ht="19" customHeight="1">
      <c r="A792" s="287"/>
      <c r="B792" s="287"/>
      <c r="C792" s="287"/>
      <c r="D792" s="287"/>
      <c r="E792" s="290"/>
      <c r="F792" s="290"/>
      <c r="G792" s="290"/>
      <c r="H792" s="290"/>
      <c r="I792" s="289"/>
      <c r="J792" s="288"/>
      <c r="K792" s="287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</row>
    <row r="793" spans="1:21" ht="19" customHeight="1">
      <c r="A793" s="287"/>
      <c r="B793" s="287"/>
      <c r="C793" s="287"/>
      <c r="D793" s="287"/>
      <c r="E793" s="290"/>
      <c r="F793" s="290"/>
      <c r="G793" s="290"/>
      <c r="H793" s="290"/>
      <c r="I793" s="289"/>
      <c r="J793" s="288"/>
      <c r="K793" s="287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</row>
    <row r="794" spans="1:21" ht="19" customHeight="1">
      <c r="A794" s="287"/>
      <c r="B794" s="287"/>
      <c r="C794" s="287"/>
      <c r="D794" s="287"/>
      <c r="E794" s="290"/>
      <c r="F794" s="290"/>
      <c r="G794" s="290"/>
      <c r="H794" s="290"/>
      <c r="I794" s="289"/>
      <c r="J794" s="288"/>
      <c r="K794" s="287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</row>
    <row r="795" spans="1:21" ht="19" customHeight="1">
      <c r="A795" s="287"/>
      <c r="B795" s="287"/>
      <c r="C795" s="287"/>
      <c r="D795" s="287"/>
      <c r="E795" s="290"/>
      <c r="F795" s="290"/>
      <c r="G795" s="290"/>
      <c r="H795" s="290"/>
      <c r="I795" s="289"/>
      <c r="J795" s="288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</row>
    <row r="796" spans="1:21" ht="19" customHeight="1">
      <c r="A796" s="287"/>
      <c r="B796" s="287"/>
      <c r="C796" s="287"/>
      <c r="D796" s="287"/>
      <c r="E796" s="290"/>
      <c r="F796" s="290"/>
      <c r="G796" s="290"/>
      <c r="H796" s="290"/>
      <c r="I796" s="289"/>
      <c r="J796" s="288"/>
      <c r="K796" s="287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</row>
    <row r="797" spans="1:21" ht="19" customHeight="1">
      <c r="A797" s="287"/>
      <c r="B797" s="287"/>
      <c r="C797" s="287"/>
      <c r="D797" s="287"/>
      <c r="E797" s="290"/>
      <c r="F797" s="290"/>
      <c r="G797" s="290"/>
      <c r="H797" s="290"/>
      <c r="I797" s="289"/>
      <c r="J797" s="288"/>
      <c r="K797" s="28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</row>
    <row r="798" spans="1:21" ht="19" customHeight="1">
      <c r="A798" s="287"/>
      <c r="B798" s="287"/>
      <c r="C798" s="287"/>
      <c r="D798" s="287"/>
      <c r="E798" s="290"/>
      <c r="F798" s="290"/>
      <c r="G798" s="290"/>
      <c r="H798" s="290"/>
      <c r="I798" s="289"/>
      <c r="J798" s="288"/>
      <c r="K798" s="287"/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</row>
    <row r="799" spans="1:21" ht="19" customHeight="1">
      <c r="A799" s="287"/>
      <c r="B799" s="287"/>
      <c r="C799" s="287"/>
      <c r="D799" s="287"/>
      <c r="E799" s="290"/>
      <c r="F799" s="290"/>
      <c r="G799" s="290"/>
      <c r="H799" s="290"/>
      <c r="I799" s="289"/>
      <c r="J799" s="288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</row>
    <row r="800" spans="1:21" ht="19" customHeight="1">
      <c r="A800" s="287"/>
      <c r="B800" s="287"/>
      <c r="C800" s="287"/>
      <c r="D800" s="287"/>
      <c r="E800" s="290"/>
      <c r="F800" s="290"/>
      <c r="G800" s="290"/>
      <c r="H800" s="290"/>
      <c r="I800" s="289"/>
      <c r="J800" s="288"/>
      <c r="K800" s="287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</row>
    <row r="801" spans="1:21" ht="19" customHeight="1">
      <c r="A801" s="287"/>
      <c r="B801" s="287"/>
      <c r="C801" s="287"/>
      <c r="D801" s="287"/>
      <c r="E801" s="290"/>
      <c r="F801" s="290"/>
      <c r="G801" s="290"/>
      <c r="H801" s="290"/>
      <c r="I801" s="289"/>
      <c r="J801" s="288"/>
      <c r="K801" s="287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</row>
    <row r="802" spans="1:21" ht="19" customHeight="1">
      <c r="A802" s="287"/>
      <c r="B802" s="287"/>
      <c r="C802" s="287"/>
      <c r="D802" s="287"/>
      <c r="E802" s="290"/>
      <c r="F802" s="290"/>
      <c r="G802" s="290"/>
      <c r="H802" s="290"/>
      <c r="I802" s="289"/>
      <c r="J802" s="288"/>
      <c r="K802" s="287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</row>
    <row r="803" spans="1:21" ht="19" customHeight="1">
      <c r="A803" s="287"/>
      <c r="B803" s="287"/>
      <c r="C803" s="287"/>
      <c r="D803" s="287"/>
      <c r="E803" s="290"/>
      <c r="F803" s="290"/>
      <c r="G803" s="290"/>
      <c r="H803" s="290"/>
      <c r="I803" s="289"/>
      <c r="J803" s="288"/>
      <c r="K803" s="287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</row>
    <row r="804" spans="1:21" ht="19" customHeight="1">
      <c r="A804" s="287"/>
      <c r="B804" s="287"/>
      <c r="C804" s="287"/>
      <c r="D804" s="287"/>
      <c r="E804" s="290"/>
      <c r="F804" s="290"/>
      <c r="G804" s="290"/>
      <c r="H804" s="290"/>
      <c r="I804" s="289"/>
      <c r="J804" s="288"/>
      <c r="K804" s="28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</row>
    <row r="805" spans="1:21" ht="19" customHeight="1">
      <c r="A805" s="287"/>
      <c r="B805" s="287"/>
      <c r="C805" s="287"/>
      <c r="D805" s="287"/>
      <c r="E805" s="290"/>
      <c r="F805" s="290"/>
      <c r="G805" s="290"/>
      <c r="H805" s="290"/>
      <c r="I805" s="289"/>
      <c r="J805" s="288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</row>
    <row r="806" spans="1:21" ht="19" customHeight="1">
      <c r="A806" s="287"/>
      <c r="B806" s="287"/>
      <c r="C806" s="287"/>
      <c r="D806" s="287"/>
      <c r="E806" s="290"/>
      <c r="F806" s="290"/>
      <c r="G806" s="290"/>
      <c r="H806" s="290"/>
      <c r="I806" s="289"/>
      <c r="J806" s="288"/>
      <c r="K806" s="287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</row>
    <row r="807" spans="1:21" ht="19" customHeight="1">
      <c r="A807" s="287"/>
      <c r="B807" s="287"/>
      <c r="C807" s="287"/>
      <c r="D807" s="287"/>
      <c r="E807" s="290"/>
      <c r="F807" s="290"/>
      <c r="G807" s="290"/>
      <c r="H807" s="290"/>
      <c r="I807" s="289"/>
      <c r="J807" s="288"/>
      <c r="K807" s="287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</row>
    <row r="808" spans="1:21" ht="19" customHeight="1">
      <c r="A808" s="287"/>
      <c r="B808" s="287"/>
      <c r="C808" s="287"/>
      <c r="D808" s="287"/>
      <c r="E808" s="290"/>
      <c r="F808" s="290"/>
      <c r="G808" s="290"/>
      <c r="H808" s="290"/>
      <c r="I808" s="289"/>
      <c r="J808" s="288"/>
      <c r="K808" s="287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</row>
    <row r="809" spans="1:21" ht="19" customHeight="1">
      <c r="A809" s="287"/>
      <c r="B809" s="287"/>
      <c r="C809" s="287"/>
      <c r="D809" s="287"/>
      <c r="E809" s="290"/>
      <c r="F809" s="290"/>
      <c r="G809" s="290"/>
      <c r="H809" s="290"/>
      <c r="I809" s="289"/>
      <c r="J809" s="288"/>
      <c r="K809" s="287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</row>
    <row r="810" spans="1:21" ht="19" customHeight="1">
      <c r="A810" s="287"/>
      <c r="B810" s="287"/>
      <c r="C810" s="287"/>
      <c r="D810" s="287"/>
      <c r="E810" s="290"/>
      <c r="F810" s="290"/>
      <c r="G810" s="290"/>
      <c r="H810" s="290"/>
      <c r="I810" s="289"/>
      <c r="J810" s="288"/>
      <c r="K810" s="287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</row>
    <row r="811" spans="1:21" ht="19" customHeight="1">
      <c r="A811" s="287"/>
      <c r="B811" s="287"/>
      <c r="C811" s="287"/>
      <c r="D811" s="287"/>
      <c r="E811" s="290"/>
      <c r="F811" s="290"/>
      <c r="G811" s="290"/>
      <c r="H811" s="290"/>
      <c r="I811" s="289"/>
      <c r="J811" s="288"/>
      <c r="K811" s="287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</row>
    <row r="812" spans="1:21" ht="19" customHeight="1">
      <c r="A812" s="287"/>
      <c r="B812" s="287"/>
      <c r="C812" s="287"/>
      <c r="D812" s="287"/>
      <c r="E812" s="290"/>
      <c r="F812" s="290"/>
      <c r="G812" s="290"/>
      <c r="H812" s="290"/>
      <c r="I812" s="289"/>
      <c r="J812" s="288"/>
      <c r="K812" s="287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</row>
    <row r="813" spans="1:21" ht="19" customHeight="1">
      <c r="A813" s="287"/>
      <c r="B813" s="287"/>
      <c r="C813" s="287"/>
      <c r="D813" s="287"/>
      <c r="E813" s="290"/>
      <c r="F813" s="290"/>
      <c r="G813" s="290"/>
      <c r="H813" s="290"/>
      <c r="I813" s="289"/>
      <c r="J813" s="288"/>
      <c r="K813" s="287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</row>
    <row r="814" spans="1:21" ht="19" customHeight="1">
      <c r="A814" s="287"/>
      <c r="B814" s="287"/>
      <c r="C814" s="287"/>
      <c r="D814" s="287"/>
      <c r="E814" s="290"/>
      <c r="F814" s="290"/>
      <c r="G814" s="290"/>
      <c r="H814" s="290"/>
      <c r="I814" s="289"/>
      <c r="J814" s="288"/>
      <c r="K814" s="287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</row>
    <row r="815" spans="1:21" ht="19" customHeight="1">
      <c r="A815" s="287"/>
      <c r="B815" s="287"/>
      <c r="C815" s="287"/>
      <c r="D815" s="287"/>
      <c r="E815" s="290"/>
      <c r="F815" s="290"/>
      <c r="G815" s="290"/>
      <c r="H815" s="290"/>
      <c r="I815" s="289"/>
      <c r="J815" s="288"/>
      <c r="K815" s="287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</row>
    <row r="816" spans="1:21" ht="19" customHeight="1">
      <c r="A816" s="287"/>
      <c r="B816" s="287"/>
      <c r="C816" s="287"/>
      <c r="D816" s="287"/>
      <c r="E816" s="290"/>
      <c r="F816" s="290"/>
      <c r="G816" s="290"/>
      <c r="H816" s="290"/>
      <c r="I816" s="289"/>
      <c r="J816" s="288"/>
      <c r="K816" s="287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</row>
    <row r="817" spans="1:21" ht="19" customHeight="1">
      <c r="A817" s="287"/>
      <c r="B817" s="287"/>
      <c r="C817" s="287"/>
      <c r="D817" s="287"/>
      <c r="E817" s="290"/>
      <c r="F817" s="290"/>
      <c r="G817" s="290"/>
      <c r="H817" s="290"/>
      <c r="I817" s="289"/>
      <c r="J817" s="288"/>
      <c r="K817" s="287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</row>
    <row r="818" spans="1:21" ht="19" customHeight="1">
      <c r="A818" s="287"/>
      <c r="B818" s="287"/>
      <c r="C818" s="287"/>
      <c r="D818" s="287"/>
      <c r="E818" s="290"/>
      <c r="F818" s="290"/>
      <c r="G818" s="290"/>
      <c r="H818" s="290"/>
      <c r="I818" s="289"/>
      <c r="J818" s="288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</row>
    <row r="819" spans="1:21" ht="19" customHeight="1">
      <c r="A819" s="287"/>
      <c r="B819" s="287"/>
      <c r="C819" s="287"/>
      <c r="D819" s="287"/>
      <c r="E819" s="290"/>
      <c r="F819" s="290"/>
      <c r="G819" s="290"/>
      <c r="H819" s="290"/>
      <c r="I819" s="289"/>
      <c r="J819" s="288"/>
      <c r="K819" s="287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</row>
    <row r="820" spans="1:21" ht="19" customHeight="1">
      <c r="A820" s="287"/>
      <c r="B820" s="287"/>
      <c r="C820" s="287"/>
      <c r="D820" s="287"/>
      <c r="E820" s="290"/>
      <c r="F820" s="290"/>
      <c r="G820" s="290"/>
      <c r="H820" s="290"/>
      <c r="I820" s="289"/>
      <c r="J820" s="288"/>
      <c r="K820" s="287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</row>
    <row r="821" spans="1:21" ht="19" customHeight="1">
      <c r="A821" s="287"/>
      <c r="B821" s="287"/>
      <c r="C821" s="287"/>
      <c r="D821" s="287"/>
      <c r="E821" s="290"/>
      <c r="F821" s="290"/>
      <c r="G821" s="290"/>
      <c r="H821" s="290"/>
      <c r="I821" s="289"/>
      <c r="J821" s="288"/>
      <c r="K821" s="287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</row>
    <row r="822" spans="1:21" ht="19" customHeight="1">
      <c r="A822" s="287"/>
      <c r="B822" s="287"/>
      <c r="C822" s="287"/>
      <c r="D822" s="287"/>
      <c r="E822" s="290"/>
      <c r="F822" s="290"/>
      <c r="G822" s="290"/>
      <c r="H822" s="290"/>
      <c r="I822" s="289"/>
      <c r="J822" s="288"/>
      <c r="K822" s="287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</row>
    <row r="823" spans="1:21" ht="19" customHeight="1">
      <c r="A823" s="287"/>
      <c r="B823" s="287"/>
      <c r="C823" s="287"/>
      <c r="D823" s="287"/>
      <c r="E823" s="290"/>
      <c r="F823" s="290"/>
      <c r="G823" s="290"/>
      <c r="H823" s="290"/>
      <c r="I823" s="289"/>
      <c r="J823" s="288"/>
      <c r="K823" s="287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</row>
    <row r="824" spans="1:21" ht="19" customHeight="1">
      <c r="A824" s="287"/>
      <c r="B824" s="287"/>
      <c r="C824" s="287"/>
      <c r="D824" s="287"/>
      <c r="E824" s="290"/>
      <c r="F824" s="290"/>
      <c r="G824" s="290"/>
      <c r="H824" s="290"/>
      <c r="I824" s="289"/>
      <c r="J824" s="288"/>
      <c r="K824" s="287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</row>
    <row r="825" spans="1:21" ht="19" customHeight="1">
      <c r="A825" s="287"/>
      <c r="B825" s="287"/>
      <c r="C825" s="287"/>
      <c r="D825" s="287"/>
      <c r="E825" s="290"/>
      <c r="F825" s="290"/>
      <c r="G825" s="290"/>
      <c r="H825" s="290"/>
      <c r="I825" s="289"/>
      <c r="J825" s="288"/>
      <c r="K825" s="287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</row>
    <row r="826" spans="1:21" ht="19" customHeight="1">
      <c r="A826" s="287"/>
      <c r="B826" s="287"/>
      <c r="C826" s="287"/>
      <c r="D826" s="287"/>
      <c r="E826" s="290"/>
      <c r="F826" s="290"/>
      <c r="G826" s="290"/>
      <c r="H826" s="290"/>
      <c r="I826" s="289"/>
      <c r="J826" s="288"/>
      <c r="K826" s="287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</row>
    <row r="827" spans="1:21" ht="19" customHeight="1">
      <c r="A827" s="287"/>
      <c r="B827" s="287"/>
      <c r="C827" s="287"/>
      <c r="D827" s="287"/>
      <c r="E827" s="290"/>
      <c r="F827" s="290"/>
      <c r="G827" s="290"/>
      <c r="H827" s="290"/>
      <c r="I827" s="289"/>
      <c r="J827" s="288"/>
      <c r="K827" s="28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</row>
    <row r="828" spans="1:21" ht="19" customHeight="1">
      <c r="A828" s="287"/>
      <c r="B828" s="287"/>
      <c r="C828" s="287"/>
      <c r="D828" s="287"/>
      <c r="E828" s="290"/>
      <c r="F828" s="290"/>
      <c r="G828" s="290"/>
      <c r="H828" s="290"/>
      <c r="I828" s="289"/>
      <c r="J828" s="288"/>
      <c r="K828" s="287"/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</row>
    <row r="829" spans="1:21" ht="19" customHeight="1">
      <c r="A829" s="287"/>
      <c r="B829" s="287"/>
      <c r="C829" s="287"/>
      <c r="D829" s="287"/>
      <c r="E829" s="290"/>
      <c r="F829" s="290"/>
      <c r="G829" s="290"/>
      <c r="H829" s="290"/>
      <c r="I829" s="289"/>
      <c r="J829" s="288"/>
      <c r="K829" s="287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</row>
    <row r="830" spans="1:21" ht="19" customHeight="1">
      <c r="A830" s="287"/>
      <c r="B830" s="287"/>
      <c r="C830" s="287"/>
      <c r="D830" s="287"/>
      <c r="E830" s="290"/>
      <c r="F830" s="290"/>
      <c r="G830" s="290"/>
      <c r="H830" s="290"/>
      <c r="I830" s="289"/>
      <c r="J830" s="288"/>
      <c r="K830" s="287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</row>
    <row r="831" spans="1:21" ht="19" customHeight="1">
      <c r="A831" s="287"/>
      <c r="B831" s="287"/>
      <c r="C831" s="287"/>
      <c r="D831" s="287"/>
      <c r="E831" s="290"/>
      <c r="F831" s="290"/>
      <c r="G831" s="290"/>
      <c r="H831" s="290"/>
      <c r="I831" s="289"/>
      <c r="J831" s="288"/>
      <c r="K831" s="287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</row>
    <row r="832" spans="1:21" ht="19" customHeight="1">
      <c r="A832" s="287"/>
      <c r="B832" s="287"/>
      <c r="C832" s="287"/>
      <c r="D832" s="287"/>
      <c r="E832" s="290"/>
      <c r="F832" s="290"/>
      <c r="G832" s="290"/>
      <c r="H832" s="290"/>
      <c r="I832" s="289"/>
      <c r="J832" s="288"/>
      <c r="K832" s="28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</row>
    <row r="833" spans="1:21" ht="19" customHeight="1">
      <c r="A833" s="287"/>
      <c r="B833" s="287"/>
      <c r="C833" s="287"/>
      <c r="D833" s="287"/>
      <c r="E833" s="290"/>
      <c r="F833" s="290"/>
      <c r="G833" s="290"/>
      <c r="H833" s="290"/>
      <c r="I833" s="289"/>
      <c r="J833" s="288"/>
      <c r="K833" s="287"/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</row>
    <row r="834" spans="1:21" ht="19" customHeight="1">
      <c r="A834" s="287"/>
      <c r="B834" s="287"/>
      <c r="C834" s="287"/>
      <c r="D834" s="287"/>
      <c r="E834" s="290"/>
      <c r="F834" s="290"/>
      <c r="G834" s="290"/>
      <c r="H834" s="290"/>
      <c r="I834" s="289"/>
      <c r="J834" s="288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</row>
    <row r="835" spans="1:21" ht="19" customHeight="1">
      <c r="A835" s="287"/>
      <c r="B835" s="287"/>
      <c r="C835" s="287"/>
      <c r="D835" s="287"/>
      <c r="E835" s="290"/>
      <c r="F835" s="290"/>
      <c r="G835" s="290"/>
      <c r="H835" s="290"/>
      <c r="I835" s="289"/>
      <c r="J835" s="288"/>
      <c r="K835" s="287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</row>
    <row r="836" spans="1:21" ht="19" customHeight="1">
      <c r="A836" s="287"/>
      <c r="B836" s="287"/>
      <c r="C836" s="287"/>
      <c r="D836" s="287"/>
      <c r="E836" s="290"/>
      <c r="F836" s="290"/>
      <c r="G836" s="290"/>
      <c r="H836" s="290"/>
      <c r="I836" s="289"/>
      <c r="J836" s="288"/>
      <c r="K836" s="287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</row>
    <row r="837" spans="1:21" ht="19" customHeight="1">
      <c r="A837" s="287"/>
      <c r="B837" s="287"/>
      <c r="C837" s="287"/>
      <c r="D837" s="287"/>
      <c r="E837" s="290"/>
      <c r="F837" s="290"/>
      <c r="G837" s="290"/>
      <c r="H837" s="290"/>
      <c r="I837" s="289"/>
      <c r="J837" s="288"/>
      <c r="K837" s="28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</row>
    <row r="838" spans="1:21" ht="19" customHeight="1">
      <c r="A838" s="287"/>
      <c r="B838" s="287"/>
      <c r="C838" s="287"/>
      <c r="D838" s="287"/>
      <c r="E838" s="290"/>
      <c r="F838" s="290"/>
      <c r="G838" s="290"/>
      <c r="H838" s="290"/>
      <c r="I838" s="289"/>
      <c r="J838" s="288"/>
      <c r="K838" s="287"/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</row>
    <row r="839" spans="1:21" ht="19" customHeight="1">
      <c r="A839" s="287"/>
      <c r="B839" s="287"/>
      <c r="C839" s="287"/>
      <c r="D839" s="287"/>
      <c r="E839" s="290"/>
      <c r="F839" s="290"/>
      <c r="G839" s="290"/>
      <c r="H839" s="290"/>
      <c r="I839" s="289"/>
      <c r="J839" s="288"/>
      <c r="K839" s="287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</row>
    <row r="840" spans="1:21" ht="19" customHeight="1">
      <c r="A840" s="287"/>
      <c r="B840" s="287"/>
      <c r="C840" s="287"/>
      <c r="D840" s="287"/>
      <c r="E840" s="290"/>
      <c r="F840" s="290"/>
      <c r="G840" s="290"/>
      <c r="H840" s="290"/>
      <c r="I840" s="289"/>
      <c r="J840" s="288"/>
      <c r="K840" s="287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</row>
    <row r="841" spans="1:21" ht="19" customHeight="1">
      <c r="A841" s="287"/>
      <c r="B841" s="287"/>
      <c r="C841" s="287"/>
      <c r="D841" s="287"/>
      <c r="E841" s="290"/>
      <c r="F841" s="290"/>
      <c r="G841" s="290"/>
      <c r="H841" s="290"/>
      <c r="I841" s="289"/>
      <c r="J841" s="288"/>
      <c r="K841" s="287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</row>
    <row r="842" spans="1:21" ht="19" customHeight="1">
      <c r="A842" s="287"/>
      <c r="B842" s="287"/>
      <c r="C842" s="287"/>
      <c r="D842" s="287"/>
      <c r="E842" s="290"/>
      <c r="F842" s="290"/>
      <c r="G842" s="290"/>
      <c r="H842" s="290"/>
      <c r="I842" s="289"/>
      <c r="J842" s="288"/>
      <c r="K842" s="287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</row>
    <row r="843" spans="1:21" ht="19" customHeight="1">
      <c r="A843" s="287"/>
      <c r="B843" s="287"/>
      <c r="C843" s="287"/>
      <c r="D843" s="287"/>
      <c r="E843" s="290"/>
      <c r="F843" s="290"/>
      <c r="G843" s="290"/>
      <c r="H843" s="290"/>
      <c r="I843" s="289"/>
      <c r="J843" s="288"/>
      <c r="K843" s="287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</row>
    <row r="844" spans="1:21" ht="19" customHeight="1">
      <c r="A844" s="287"/>
      <c r="B844" s="287"/>
      <c r="C844" s="287"/>
      <c r="D844" s="287"/>
      <c r="E844" s="290"/>
      <c r="F844" s="290"/>
      <c r="G844" s="290"/>
      <c r="H844" s="290"/>
      <c r="I844" s="289"/>
      <c r="J844" s="288"/>
      <c r="K844" s="28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</row>
    <row r="845" spans="1:21" ht="19" customHeight="1">
      <c r="A845" s="287"/>
      <c r="B845" s="287"/>
      <c r="C845" s="287"/>
      <c r="D845" s="287"/>
      <c r="E845" s="290"/>
      <c r="F845" s="290"/>
      <c r="G845" s="290"/>
      <c r="H845" s="290"/>
      <c r="I845" s="289"/>
      <c r="J845" s="288"/>
      <c r="K845" s="287"/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</row>
    <row r="846" spans="1:21" ht="19" customHeight="1">
      <c r="A846" s="287"/>
      <c r="B846" s="287"/>
      <c r="C846" s="287"/>
      <c r="D846" s="287"/>
      <c r="E846" s="290"/>
      <c r="F846" s="290"/>
      <c r="G846" s="290"/>
      <c r="H846" s="290"/>
      <c r="I846" s="289"/>
      <c r="J846" s="288"/>
      <c r="K846" s="287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</row>
    <row r="847" spans="1:21" ht="19" customHeight="1">
      <c r="A847" s="287"/>
      <c r="B847" s="287"/>
      <c r="C847" s="287"/>
      <c r="D847" s="287"/>
      <c r="E847" s="290"/>
      <c r="F847" s="290"/>
      <c r="G847" s="290"/>
      <c r="H847" s="290"/>
      <c r="I847" s="289"/>
      <c r="J847" s="288"/>
      <c r="K847" s="287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</row>
    <row r="848" spans="1:21" ht="19" customHeight="1">
      <c r="A848" s="287"/>
      <c r="B848" s="287"/>
      <c r="C848" s="287"/>
      <c r="D848" s="287"/>
      <c r="E848" s="290"/>
      <c r="F848" s="290"/>
      <c r="G848" s="290"/>
      <c r="H848" s="290"/>
      <c r="I848" s="289"/>
      <c r="J848" s="288"/>
      <c r="K848" s="287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</row>
    <row r="849" spans="1:21" ht="19" customHeight="1">
      <c r="A849" s="287"/>
      <c r="B849" s="287"/>
      <c r="C849" s="287"/>
      <c r="D849" s="287"/>
      <c r="E849" s="290"/>
      <c r="F849" s="290"/>
      <c r="G849" s="290"/>
      <c r="H849" s="290"/>
      <c r="I849" s="289"/>
      <c r="J849" s="288"/>
      <c r="K849" s="28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</row>
  </sheetData>
  <mergeCells count="32">
    <mergeCell ref="B35:C35"/>
    <mergeCell ref="B28:C2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34:C34"/>
    <mergeCell ref="B17:C17"/>
    <mergeCell ref="B18:C18"/>
    <mergeCell ref="B19:C19"/>
    <mergeCell ref="B21:C21"/>
    <mergeCell ref="B23:C23"/>
    <mergeCell ref="B11:C11"/>
    <mergeCell ref="B12:C12"/>
    <mergeCell ref="B13:C13"/>
    <mergeCell ref="B15:C15"/>
    <mergeCell ref="B16:C16"/>
    <mergeCell ref="A6:B6"/>
    <mergeCell ref="B7:C7"/>
    <mergeCell ref="B8:C8"/>
    <mergeCell ref="B9:C9"/>
    <mergeCell ref="B10:C10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51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399" t="s">
        <v>0</v>
      </c>
      <c r="N1" s="399" t="s">
        <v>0</v>
      </c>
      <c r="O1" s="481" t="s">
        <v>1</v>
      </c>
      <c r="P1" s="481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399" t="s">
        <v>2</v>
      </c>
      <c r="N2" s="399" t="s">
        <v>2</v>
      </c>
      <c r="O2" s="482" t="s">
        <v>3</v>
      </c>
      <c r="P2" s="482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399" t="s">
        <v>4</v>
      </c>
      <c r="N3" s="399" t="s">
        <v>4</v>
      </c>
      <c r="O3" s="483" t="s">
        <v>5</v>
      </c>
      <c r="P3" s="481"/>
    </row>
    <row r="4" spans="1:16" s="5" customFormat="1" ht="39.65" customHeight="1" thickBot="1">
      <c r="B4" s="6" t="s">
        <v>200</v>
      </c>
      <c r="G4" s="7"/>
    </row>
    <row r="5" spans="1:16" s="5" customFormat="1" ht="38.15" customHeight="1">
      <c r="B5" s="8" t="s">
        <v>7</v>
      </c>
      <c r="C5" s="8"/>
      <c r="D5" s="6"/>
      <c r="F5" s="9"/>
      <c r="G5" s="471" t="s">
        <v>201</v>
      </c>
      <c r="H5" s="472"/>
      <c r="I5" s="472"/>
      <c r="J5" s="472"/>
      <c r="K5" s="472"/>
      <c r="L5" s="473"/>
    </row>
    <row r="6" spans="1:16" s="10" customFormat="1" ht="38.15" customHeight="1">
      <c r="B6" s="11" t="s">
        <v>9</v>
      </c>
      <c r="C6" s="11"/>
      <c r="D6" s="12" t="s">
        <v>202</v>
      </c>
      <c r="E6" s="145"/>
      <c r="F6" s="11"/>
      <c r="G6" s="474"/>
      <c r="H6" s="475"/>
      <c r="I6" s="475"/>
      <c r="J6" s="475"/>
      <c r="K6" s="475"/>
      <c r="L6" s="476"/>
      <c r="M6" s="13"/>
      <c r="N6" s="13"/>
      <c r="O6" s="13"/>
      <c r="P6" s="13"/>
    </row>
    <row r="7" spans="1:16" s="10" customFormat="1" ht="38.15" customHeight="1">
      <c r="B7" s="11" t="s">
        <v>11</v>
      </c>
      <c r="C7" s="11"/>
      <c r="D7" s="12" t="s">
        <v>203</v>
      </c>
      <c r="E7" s="12"/>
      <c r="F7" s="11"/>
      <c r="G7" s="474"/>
      <c r="H7" s="475"/>
      <c r="I7" s="475"/>
      <c r="J7" s="475"/>
      <c r="K7" s="475"/>
      <c r="L7" s="476"/>
      <c r="M7" s="13"/>
      <c r="N7" s="13"/>
      <c r="O7" s="13"/>
      <c r="P7" s="13"/>
    </row>
    <row r="8" spans="1:16" s="10" customFormat="1" ht="38.15" customHeight="1" thickBot="1">
      <c r="B8" s="11" t="s">
        <v>13</v>
      </c>
      <c r="C8" s="11"/>
      <c r="D8" s="180" t="s">
        <v>204</v>
      </c>
      <c r="E8" s="153"/>
      <c r="F8" s="153"/>
      <c r="G8" s="477"/>
      <c r="H8" s="478"/>
      <c r="I8" s="478"/>
      <c r="J8" s="478"/>
      <c r="K8" s="478"/>
      <c r="L8" s="479"/>
      <c r="M8" s="13"/>
      <c r="N8" s="13"/>
      <c r="O8" s="13"/>
      <c r="P8" s="13"/>
    </row>
    <row r="9" spans="1:16" s="14" customFormat="1" ht="39">
      <c r="B9" s="15" t="s">
        <v>15</v>
      </c>
      <c r="C9" s="15"/>
      <c r="D9" s="166" t="s">
        <v>205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17</v>
      </c>
      <c r="C10" s="19"/>
      <c r="D10" s="20" t="s">
        <v>206</v>
      </c>
      <c r="E10" s="20"/>
      <c r="F10" s="20"/>
      <c r="G10" s="21"/>
      <c r="H10" s="20"/>
      <c r="I10" s="22"/>
      <c r="J10" s="22" t="s">
        <v>19</v>
      </c>
      <c r="K10" s="22"/>
      <c r="L10" s="22" t="s">
        <v>207</v>
      </c>
      <c r="M10" s="23"/>
      <c r="N10" s="23"/>
      <c r="O10" s="23"/>
      <c r="P10" s="23"/>
    </row>
    <row r="11" spans="1:16" s="14" customFormat="1" ht="60.65" customHeight="1">
      <c r="B11" s="22" t="s">
        <v>21</v>
      </c>
      <c r="C11" s="22"/>
      <c r="D11" s="154"/>
      <c r="E11" s="155"/>
      <c r="F11" s="155"/>
      <c r="G11" s="24"/>
      <c r="H11" s="25"/>
      <c r="I11" s="22"/>
      <c r="J11" s="22" t="s">
        <v>22</v>
      </c>
      <c r="K11" s="22"/>
      <c r="L11" s="480" t="s">
        <v>208</v>
      </c>
      <c r="M11" s="480"/>
      <c r="N11" s="480"/>
      <c r="O11" s="480"/>
      <c r="P11" s="480"/>
    </row>
    <row r="12" spans="1:16" s="14" customFormat="1" ht="32.5">
      <c r="B12" s="22" t="s">
        <v>24</v>
      </c>
      <c r="C12" s="22"/>
      <c r="D12" s="26"/>
      <c r="E12" s="22"/>
      <c r="F12" s="22"/>
      <c r="G12" s="27"/>
      <c r="H12" s="28"/>
      <c r="I12" s="22"/>
      <c r="J12" s="203" t="s">
        <v>25</v>
      </c>
      <c r="L12" s="22" t="s">
        <v>209</v>
      </c>
      <c r="M12" s="22"/>
      <c r="N12" s="28"/>
      <c r="O12" s="28"/>
      <c r="P12" s="23"/>
    </row>
    <row r="13" spans="1:16" s="14" customFormat="1" ht="32.5">
      <c r="B13" s="416"/>
      <c r="C13" s="416"/>
      <c r="D13" s="416"/>
      <c r="E13" s="416"/>
      <c r="F13" s="416"/>
      <c r="G13" s="27"/>
      <c r="H13" s="28"/>
      <c r="I13" s="22"/>
      <c r="J13" s="22" t="s">
        <v>27</v>
      </c>
      <c r="K13" s="22"/>
      <c r="L13" s="22" t="s">
        <v>210</v>
      </c>
      <c r="M13" s="28"/>
      <c r="N13" s="23"/>
      <c r="O13" s="23"/>
      <c r="P13" s="28"/>
    </row>
    <row r="14" spans="1:16" s="14" customFormat="1" ht="32.5">
      <c r="B14" s="22" t="s">
        <v>29</v>
      </c>
      <c r="C14" s="22"/>
      <c r="D14" s="22" t="s">
        <v>30</v>
      </c>
      <c r="E14" s="22"/>
      <c r="F14" s="22"/>
      <c r="G14" s="29"/>
      <c r="H14" s="22"/>
      <c r="I14" s="22"/>
      <c r="J14" s="22" t="s">
        <v>31</v>
      </c>
      <c r="K14" s="22"/>
      <c r="L14" s="23" t="s">
        <v>211</v>
      </c>
      <c r="M14" s="23"/>
      <c r="N14" s="23"/>
      <c r="O14" s="23"/>
      <c r="P14" s="23"/>
    </row>
    <row r="15" spans="1:16" s="14" customFormat="1" ht="21" customHeight="1">
      <c r="B15" s="30" t="s">
        <v>33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34</v>
      </c>
      <c r="D17" s="137" t="s">
        <v>35</v>
      </c>
      <c r="E17" s="35" t="s">
        <v>36</v>
      </c>
      <c r="F17" s="35"/>
      <c r="G17" s="35" t="s">
        <v>212</v>
      </c>
      <c r="H17" s="35" t="s">
        <v>37</v>
      </c>
      <c r="I17" s="35" t="s">
        <v>38</v>
      </c>
      <c r="J17" s="35" t="s">
        <v>39</v>
      </c>
      <c r="K17" s="35" t="s">
        <v>40</v>
      </c>
      <c r="L17" s="35" t="s">
        <v>41</v>
      </c>
      <c r="M17" s="35"/>
      <c r="N17" s="35"/>
      <c r="O17" s="35"/>
      <c r="P17" s="139" t="s">
        <v>43</v>
      </c>
    </row>
    <row r="18" spans="2:22" s="5" customFormat="1" ht="35.5" customHeight="1">
      <c r="B18" s="138" t="s">
        <v>44</v>
      </c>
      <c r="C18" s="36"/>
      <c r="D18" s="37" t="s">
        <v>213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46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47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34</v>
      </c>
      <c r="D22" s="137" t="s">
        <v>35</v>
      </c>
      <c r="E22" s="35" t="s">
        <v>36</v>
      </c>
      <c r="F22" s="35"/>
      <c r="G22" s="35" t="s">
        <v>212</v>
      </c>
      <c r="H22" s="35" t="s">
        <v>37</v>
      </c>
      <c r="I22" s="35" t="s">
        <v>38</v>
      </c>
      <c r="J22" s="35" t="s">
        <v>39</v>
      </c>
      <c r="K22" s="35" t="s">
        <v>40</v>
      </c>
      <c r="L22" s="35" t="s">
        <v>41</v>
      </c>
      <c r="M22" s="35"/>
      <c r="N22" s="35"/>
      <c r="O22" s="35"/>
      <c r="P22" s="139" t="s">
        <v>43</v>
      </c>
    </row>
    <row r="23" spans="2:22" s="5" customFormat="1" ht="35.5" customHeight="1">
      <c r="B23" s="138" t="s">
        <v>44</v>
      </c>
      <c r="C23" s="36"/>
      <c r="D23" s="37" t="s">
        <v>214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46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47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34</v>
      </c>
      <c r="D27" s="137" t="s">
        <v>35</v>
      </c>
      <c r="E27" s="35" t="s">
        <v>36</v>
      </c>
      <c r="F27" s="35"/>
      <c r="G27" s="35" t="s">
        <v>212</v>
      </c>
      <c r="H27" s="35" t="s">
        <v>37</v>
      </c>
      <c r="I27" s="35" t="s">
        <v>38</v>
      </c>
      <c r="J27" s="35" t="s">
        <v>39</v>
      </c>
      <c r="K27" s="35" t="s">
        <v>40</v>
      </c>
      <c r="L27" s="35" t="s">
        <v>41</v>
      </c>
      <c r="M27" s="35"/>
      <c r="N27" s="35"/>
      <c r="O27" s="35"/>
      <c r="P27" s="139" t="s">
        <v>43</v>
      </c>
    </row>
    <row r="28" spans="2:22" s="5" customFormat="1" ht="35.5" customHeight="1">
      <c r="B28" s="138" t="s">
        <v>44</v>
      </c>
      <c r="C28" s="36"/>
      <c r="D28" s="37" t="s">
        <v>215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46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47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34</v>
      </c>
      <c r="D32" s="137" t="s">
        <v>35</v>
      </c>
      <c r="E32" s="35" t="s">
        <v>36</v>
      </c>
      <c r="F32" s="35"/>
      <c r="G32" s="35" t="s">
        <v>212</v>
      </c>
      <c r="H32" s="35" t="s">
        <v>37</v>
      </c>
      <c r="I32" s="35" t="s">
        <v>38</v>
      </c>
      <c r="J32" s="35" t="s">
        <v>39</v>
      </c>
      <c r="K32" s="35" t="s">
        <v>40</v>
      </c>
      <c r="L32" s="35" t="s">
        <v>41</v>
      </c>
      <c r="M32" s="35"/>
      <c r="N32" s="35"/>
      <c r="O32" s="35"/>
      <c r="P32" s="139" t="s">
        <v>43</v>
      </c>
    </row>
    <row r="33" spans="1:23" s="5" customFormat="1" ht="35.5" customHeight="1">
      <c r="B33" s="138" t="s">
        <v>44</v>
      </c>
      <c r="C33" s="36"/>
      <c r="D33" s="37" t="s">
        <v>216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46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47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51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217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417" t="s">
        <v>53</v>
      </c>
      <c r="B40" s="418"/>
      <c r="C40" s="418"/>
      <c r="D40" s="123" t="s">
        <v>54</v>
      </c>
      <c r="E40" s="124" t="s">
        <v>55</v>
      </c>
      <c r="F40" s="123" t="s">
        <v>56</v>
      </c>
      <c r="G40" s="125" t="s">
        <v>57</v>
      </c>
      <c r="H40" s="125" t="s">
        <v>58</v>
      </c>
      <c r="I40" s="125" t="s">
        <v>59</v>
      </c>
      <c r="J40" s="125" t="s">
        <v>60</v>
      </c>
      <c r="K40" s="125" t="s">
        <v>61</v>
      </c>
      <c r="L40" s="125" t="s">
        <v>63</v>
      </c>
      <c r="M40" s="419" t="s">
        <v>64</v>
      </c>
      <c r="N40" s="420"/>
      <c r="O40" s="420"/>
      <c r="P40" s="421"/>
    </row>
    <row r="41" spans="1:23" s="14" customFormat="1" ht="46" customHeight="1">
      <c r="A41" s="396" t="str">
        <f>D18</f>
        <v xml:space="preserve">DARKEST BLACK       </v>
      </c>
      <c r="B41" s="397"/>
      <c r="C41" s="397"/>
      <c r="D41" s="397"/>
      <c r="E41" s="397"/>
      <c r="F41" s="397"/>
      <c r="G41" s="397"/>
      <c r="H41" s="397"/>
      <c r="I41" s="397"/>
      <c r="J41" s="397"/>
      <c r="K41" s="397"/>
      <c r="L41" s="397"/>
      <c r="M41" s="397"/>
      <c r="N41" s="397"/>
      <c r="O41" s="397"/>
      <c r="P41" s="398"/>
    </row>
    <row r="42" spans="1:23" s="14" customFormat="1" ht="106" customHeight="1">
      <c r="A42" s="191">
        <v>1</v>
      </c>
      <c r="B42" s="381" t="str">
        <f>L11</f>
        <v>FRENCH TERRY 100% ORGANIC COTTON 430GSM</v>
      </c>
      <c r="C42" s="381"/>
      <c r="D42" s="146" t="s">
        <v>65</v>
      </c>
      <c r="E42" s="146" t="str">
        <f>A41</f>
        <v xml:space="preserve">DARKEST BLACK       </v>
      </c>
      <c r="F42" s="160" t="s">
        <v>39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385"/>
      <c r="N42" s="386"/>
      <c r="O42" s="386"/>
      <c r="P42" s="386"/>
    </row>
    <row r="43" spans="1:23" s="14" customFormat="1" ht="106" customHeight="1">
      <c r="A43" s="191">
        <v>2</v>
      </c>
      <c r="B43" s="381" t="s">
        <v>218</v>
      </c>
      <c r="C43" s="381"/>
      <c r="D43" s="146" t="s">
        <v>70</v>
      </c>
      <c r="E43" s="146" t="str">
        <f>E42</f>
        <v xml:space="preserve">DARKEST BLACK       </v>
      </c>
      <c r="F43" s="160" t="s">
        <v>39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385"/>
      <c r="N43" s="386"/>
      <c r="O43" s="386"/>
      <c r="P43" s="386"/>
    </row>
    <row r="44" spans="1:23" s="14" customFormat="1" ht="106" customHeight="1">
      <c r="A44" s="191">
        <v>3</v>
      </c>
      <c r="B44" s="381" t="s">
        <v>219</v>
      </c>
      <c r="C44" s="381"/>
      <c r="D44" s="146" t="s">
        <v>220</v>
      </c>
      <c r="E44" s="146" t="str">
        <f>E43</f>
        <v xml:space="preserve">DARKEST BLACK       </v>
      </c>
      <c r="F44" s="160" t="s">
        <v>39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385"/>
      <c r="N44" s="386"/>
      <c r="O44" s="386"/>
      <c r="P44" s="386"/>
    </row>
    <row r="45" spans="1:23" s="14" customFormat="1" ht="46" customHeight="1">
      <c r="A45" s="386" t="str">
        <f>D23</f>
        <v xml:space="preserve">HYPER LILAC         </v>
      </c>
      <c r="B45" s="386"/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</row>
    <row r="46" spans="1:23" s="14" customFormat="1" ht="106" customHeight="1">
      <c r="A46" s="191">
        <v>1</v>
      </c>
      <c r="B46" s="381" t="str">
        <f>L11</f>
        <v>FRENCH TERRY 100% ORGANIC COTTON 430GSM</v>
      </c>
      <c r="C46" s="381"/>
      <c r="D46" s="146" t="s">
        <v>65</v>
      </c>
      <c r="E46" s="146" t="str">
        <f>A45</f>
        <v xml:space="preserve">HYPER LILAC         </v>
      </c>
      <c r="F46" s="160" t="s">
        <v>39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385"/>
      <c r="N46" s="386"/>
      <c r="O46" s="386"/>
      <c r="P46" s="386"/>
    </row>
    <row r="47" spans="1:23" s="14" customFormat="1" ht="106" customHeight="1">
      <c r="A47" s="191">
        <v>2</v>
      </c>
      <c r="B47" s="381" t="s">
        <v>218</v>
      </c>
      <c r="C47" s="381"/>
      <c r="D47" s="146" t="s">
        <v>70</v>
      </c>
      <c r="E47" s="146" t="str">
        <f>E46</f>
        <v xml:space="preserve">HYPER LILAC         </v>
      </c>
      <c r="F47" s="160" t="s">
        <v>39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385"/>
      <c r="N47" s="386"/>
      <c r="O47" s="386"/>
      <c r="P47" s="386"/>
    </row>
    <row r="48" spans="1:23" s="14" customFormat="1" ht="106" customHeight="1">
      <c r="A48" s="191">
        <v>3</v>
      </c>
      <c r="B48" s="381" t="s">
        <v>219</v>
      </c>
      <c r="C48" s="381"/>
      <c r="D48" s="146" t="s">
        <v>220</v>
      </c>
      <c r="E48" s="146" t="str">
        <f>E47</f>
        <v xml:space="preserve">HYPER LILAC         </v>
      </c>
      <c r="F48" s="160" t="s">
        <v>39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385"/>
      <c r="N48" s="386"/>
      <c r="O48" s="386"/>
      <c r="P48" s="386"/>
    </row>
    <row r="49" spans="1:16" s="14" customFormat="1" ht="46" customHeight="1">
      <c r="A49" s="386" t="str">
        <f>D28</f>
        <v xml:space="preserve">ATOMIC BLASTER      </v>
      </c>
      <c r="B49" s="386"/>
      <c r="C49" s="386"/>
      <c r="D49" s="386"/>
      <c r="E49" s="386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6"/>
    </row>
    <row r="50" spans="1:16" s="14" customFormat="1" ht="106" customHeight="1">
      <c r="A50" s="191">
        <v>1</v>
      </c>
      <c r="B50" s="381" t="str">
        <f>L11</f>
        <v>FRENCH TERRY 100% ORGANIC COTTON 430GSM</v>
      </c>
      <c r="C50" s="381"/>
      <c r="D50" s="146" t="s">
        <v>65</v>
      </c>
      <c r="E50" s="146" t="str">
        <f>A49</f>
        <v xml:space="preserve">ATOMIC BLASTER      </v>
      </c>
      <c r="F50" s="160" t="s">
        <v>39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385"/>
      <c r="N50" s="386"/>
      <c r="O50" s="386"/>
      <c r="P50" s="386"/>
    </row>
    <row r="51" spans="1:16" s="14" customFormat="1" ht="106" customHeight="1">
      <c r="A51" s="191">
        <v>2</v>
      </c>
      <c r="B51" s="381" t="s">
        <v>218</v>
      </c>
      <c r="C51" s="381"/>
      <c r="D51" s="146" t="s">
        <v>70</v>
      </c>
      <c r="E51" s="146" t="str">
        <f>E50</f>
        <v xml:space="preserve">ATOMIC BLASTER      </v>
      </c>
      <c r="F51" s="160" t="s">
        <v>39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385"/>
      <c r="N51" s="386"/>
      <c r="O51" s="386"/>
      <c r="P51" s="386"/>
    </row>
    <row r="52" spans="1:16" s="14" customFormat="1" ht="106" customHeight="1">
      <c r="A52" s="191">
        <v>3</v>
      </c>
      <c r="B52" s="381" t="s">
        <v>219</v>
      </c>
      <c r="C52" s="381"/>
      <c r="D52" s="146" t="s">
        <v>220</v>
      </c>
      <c r="E52" s="146" t="str">
        <f>E51</f>
        <v xml:space="preserve">ATOMIC BLASTER      </v>
      </c>
      <c r="F52" s="160" t="s">
        <v>39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385"/>
      <c r="N52" s="386"/>
      <c r="O52" s="386"/>
      <c r="P52" s="386"/>
    </row>
    <row r="53" spans="1:16" s="14" customFormat="1" ht="46" customHeight="1">
      <c r="A53" s="386" t="str">
        <f>D33</f>
        <v xml:space="preserve">OPTIC WHITE         </v>
      </c>
      <c r="B53" s="386"/>
      <c r="C53" s="386"/>
      <c r="D53" s="386"/>
      <c r="E53" s="386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6"/>
    </row>
    <row r="54" spans="1:16" s="14" customFormat="1" ht="106" customHeight="1">
      <c r="A54" s="191">
        <v>1</v>
      </c>
      <c r="B54" s="381" t="str">
        <f>L11</f>
        <v>FRENCH TERRY 100% ORGANIC COTTON 430GSM</v>
      </c>
      <c r="C54" s="381"/>
      <c r="D54" s="146" t="s">
        <v>65</v>
      </c>
      <c r="E54" s="146" t="str">
        <f>A53</f>
        <v xml:space="preserve">OPTIC WHITE         </v>
      </c>
      <c r="F54" s="160" t="s">
        <v>39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385"/>
      <c r="N54" s="386"/>
      <c r="O54" s="386"/>
      <c r="P54" s="386"/>
    </row>
    <row r="55" spans="1:16" s="14" customFormat="1" ht="106" customHeight="1">
      <c r="A55" s="191">
        <v>2</v>
      </c>
      <c r="B55" s="381" t="s">
        <v>218</v>
      </c>
      <c r="C55" s="381"/>
      <c r="D55" s="146" t="s">
        <v>70</v>
      </c>
      <c r="E55" s="146" t="str">
        <f>E54</f>
        <v xml:space="preserve">OPTIC WHITE         </v>
      </c>
      <c r="F55" s="160" t="s">
        <v>39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385"/>
      <c r="N55" s="386"/>
      <c r="O55" s="386"/>
      <c r="P55" s="386"/>
    </row>
    <row r="56" spans="1:16" s="14" customFormat="1" ht="106" customHeight="1">
      <c r="A56" s="191">
        <v>3</v>
      </c>
      <c r="B56" s="381" t="s">
        <v>219</v>
      </c>
      <c r="C56" s="381"/>
      <c r="D56" s="146" t="s">
        <v>220</v>
      </c>
      <c r="E56" s="146" t="str">
        <f>E55</f>
        <v xml:space="preserve">OPTIC WHITE         </v>
      </c>
      <c r="F56" s="160" t="s">
        <v>39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385"/>
      <c r="N56" s="386"/>
      <c r="O56" s="386"/>
      <c r="P56" s="386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71</v>
      </c>
      <c r="C58" s="65"/>
      <c r="D58" s="65"/>
      <c r="E58" s="65"/>
      <c r="G58" s="66"/>
      <c r="P58" s="67"/>
    </row>
    <row r="59" spans="1:16" s="78" customFormat="1" ht="96">
      <c r="A59" s="387" t="s">
        <v>72</v>
      </c>
      <c r="B59" s="388"/>
      <c r="C59" s="388"/>
      <c r="D59" s="388"/>
      <c r="E59" s="389"/>
      <c r="F59" s="126" t="s">
        <v>73</v>
      </c>
      <c r="G59" s="126" t="s">
        <v>74</v>
      </c>
      <c r="H59" s="390" t="s">
        <v>75</v>
      </c>
      <c r="I59" s="391"/>
      <c r="J59" s="127" t="s">
        <v>56</v>
      </c>
      <c r="K59" s="126" t="s">
        <v>76</v>
      </c>
      <c r="L59" s="126" t="s">
        <v>77</v>
      </c>
      <c r="M59" s="128" t="s">
        <v>78</v>
      </c>
      <c r="N59" s="128" t="s">
        <v>79</v>
      </c>
      <c r="O59" s="128" t="s">
        <v>80</v>
      </c>
      <c r="P59" s="128" t="s">
        <v>81</v>
      </c>
    </row>
    <row r="60" spans="1:16" s="71" customFormat="1" ht="96.65" customHeight="1">
      <c r="A60" s="146">
        <v>1</v>
      </c>
      <c r="B60" s="362" t="s">
        <v>82</v>
      </c>
      <c r="C60" s="448"/>
      <c r="D60" s="448"/>
      <c r="E60" s="363"/>
      <c r="F60" s="170" t="str">
        <f>$A$41</f>
        <v xml:space="preserve">DARKEST BLACK       </v>
      </c>
      <c r="G60" s="204"/>
      <c r="H60" s="377" t="str">
        <f>$A$41</f>
        <v xml:space="preserve">DARKEST BLACK       </v>
      </c>
      <c r="I60" s="378"/>
      <c r="J60" s="160" t="s">
        <v>85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467"/>
    </row>
    <row r="61" spans="1:16" s="71" customFormat="1" ht="96.65" customHeight="1">
      <c r="A61" s="146">
        <v>1</v>
      </c>
      <c r="B61" s="362" t="s">
        <v>82</v>
      </c>
      <c r="C61" s="448"/>
      <c r="D61" s="448"/>
      <c r="E61" s="363"/>
      <c r="F61" s="170" t="str">
        <f>$A$45</f>
        <v xml:space="preserve">HYPER LILAC         </v>
      </c>
      <c r="G61" s="204"/>
      <c r="H61" s="377" t="str">
        <f>$A$45</f>
        <v xml:space="preserve">HYPER LILAC         </v>
      </c>
      <c r="I61" s="378"/>
      <c r="J61" s="160" t="s">
        <v>85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468"/>
    </row>
    <row r="62" spans="1:16" s="71" customFormat="1" ht="96.65" customHeight="1">
      <c r="A62" s="146">
        <v>1</v>
      </c>
      <c r="B62" s="362" t="s">
        <v>82</v>
      </c>
      <c r="C62" s="448"/>
      <c r="D62" s="448"/>
      <c r="E62" s="363"/>
      <c r="F62" s="170" t="str">
        <f>$D$28</f>
        <v xml:space="preserve">ATOMIC BLASTER      </v>
      </c>
      <c r="G62" s="204"/>
      <c r="H62" s="377" t="str">
        <f>$A$49</f>
        <v xml:space="preserve">ATOMIC BLASTER      </v>
      </c>
      <c r="I62" s="378"/>
      <c r="J62" s="160" t="s">
        <v>85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468"/>
    </row>
    <row r="63" spans="1:16" s="71" customFormat="1" ht="96.65" customHeight="1">
      <c r="A63" s="146">
        <v>1</v>
      </c>
      <c r="B63" s="362" t="s">
        <v>82</v>
      </c>
      <c r="C63" s="448"/>
      <c r="D63" s="448"/>
      <c r="E63" s="363"/>
      <c r="F63" s="170" t="str">
        <f>$E$54</f>
        <v xml:space="preserve">OPTIC WHITE         </v>
      </c>
      <c r="G63" s="204"/>
      <c r="H63" s="377" t="str">
        <f>$A$53</f>
        <v xml:space="preserve">OPTIC WHITE         </v>
      </c>
      <c r="I63" s="378"/>
      <c r="J63" s="160" t="s">
        <v>85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469"/>
    </row>
    <row r="64" spans="1:16" s="71" customFormat="1" ht="71.5" customHeight="1">
      <c r="A64" s="146">
        <v>2</v>
      </c>
      <c r="B64" s="362" t="s">
        <v>221</v>
      </c>
      <c r="C64" s="448"/>
      <c r="D64" s="448"/>
      <c r="E64" s="363"/>
      <c r="F64" s="211" t="s">
        <v>222</v>
      </c>
      <c r="G64" s="466" t="s">
        <v>223</v>
      </c>
      <c r="H64" s="451" t="str">
        <f>$A$41</f>
        <v xml:space="preserve">DARKEST BLACK       </v>
      </c>
      <c r="I64" s="451"/>
      <c r="J64" s="160" t="s">
        <v>88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462"/>
    </row>
    <row r="65" spans="1:16" s="71" customFormat="1" ht="71.5" customHeight="1">
      <c r="A65" s="146">
        <v>2</v>
      </c>
      <c r="B65" s="362" t="s">
        <v>221</v>
      </c>
      <c r="C65" s="448"/>
      <c r="D65" s="448"/>
      <c r="E65" s="363"/>
      <c r="F65" s="211" t="s">
        <v>222</v>
      </c>
      <c r="G65" s="466"/>
      <c r="H65" s="451" t="str">
        <f>$A$45</f>
        <v xml:space="preserve">HYPER LILAC         </v>
      </c>
      <c r="I65" s="451"/>
      <c r="J65" s="160" t="s">
        <v>88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462"/>
    </row>
    <row r="66" spans="1:16" s="71" customFormat="1" ht="74.150000000000006" customHeight="1">
      <c r="A66" s="146">
        <v>2</v>
      </c>
      <c r="B66" s="362" t="s">
        <v>221</v>
      </c>
      <c r="C66" s="448"/>
      <c r="D66" s="448"/>
      <c r="E66" s="363"/>
      <c r="F66" s="211" t="s">
        <v>222</v>
      </c>
      <c r="G66" s="466"/>
      <c r="H66" s="451" t="str">
        <f>$A$49</f>
        <v xml:space="preserve">ATOMIC BLASTER      </v>
      </c>
      <c r="I66" s="451"/>
      <c r="J66" s="160" t="s">
        <v>88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462"/>
    </row>
    <row r="67" spans="1:16" s="71" customFormat="1" ht="74.150000000000006" customHeight="1">
      <c r="A67" s="146">
        <v>2</v>
      </c>
      <c r="B67" s="362" t="s">
        <v>221</v>
      </c>
      <c r="C67" s="448"/>
      <c r="D67" s="448"/>
      <c r="E67" s="363"/>
      <c r="F67" s="211" t="s">
        <v>222</v>
      </c>
      <c r="G67" s="466"/>
      <c r="H67" s="451" t="str">
        <f>$A$53</f>
        <v xml:space="preserve">OPTIC WHITE         </v>
      </c>
      <c r="I67" s="451"/>
      <c r="J67" s="160" t="s">
        <v>88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462"/>
    </row>
    <row r="68" spans="1:16" s="71" customFormat="1" ht="70" customHeight="1">
      <c r="A68" s="146">
        <v>3</v>
      </c>
      <c r="B68" s="362" t="s">
        <v>224</v>
      </c>
      <c r="C68" s="448"/>
      <c r="D68" s="448"/>
      <c r="E68" s="363"/>
      <c r="F68" s="211" t="s">
        <v>225</v>
      </c>
      <c r="G68" s="205"/>
      <c r="H68" s="451" t="str">
        <f>$A$41</f>
        <v xml:space="preserve">DARKEST BLACK       </v>
      </c>
      <c r="I68" s="451"/>
      <c r="J68" s="160" t="s">
        <v>88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462" t="s">
        <v>226</v>
      </c>
    </row>
    <row r="69" spans="1:16" s="71" customFormat="1" ht="70" customHeight="1">
      <c r="A69" s="146">
        <v>3</v>
      </c>
      <c r="B69" s="362" t="s">
        <v>224</v>
      </c>
      <c r="C69" s="448"/>
      <c r="D69" s="448"/>
      <c r="E69" s="363"/>
      <c r="F69" s="211" t="s">
        <v>225</v>
      </c>
      <c r="G69" s="205"/>
      <c r="H69" s="451" t="str">
        <f>$A$45</f>
        <v xml:space="preserve">HYPER LILAC         </v>
      </c>
      <c r="I69" s="451"/>
      <c r="J69" s="160" t="s">
        <v>88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462"/>
    </row>
    <row r="70" spans="1:16" s="71" customFormat="1" ht="70" customHeight="1">
      <c r="A70" s="146">
        <v>3</v>
      </c>
      <c r="B70" s="362" t="s">
        <v>224</v>
      </c>
      <c r="C70" s="448"/>
      <c r="D70" s="448"/>
      <c r="E70" s="363"/>
      <c r="F70" s="211" t="s">
        <v>225</v>
      </c>
      <c r="G70" s="204"/>
      <c r="H70" s="451" t="str">
        <f>$A$49</f>
        <v xml:space="preserve">ATOMIC BLASTER      </v>
      </c>
      <c r="I70" s="451"/>
      <c r="J70" s="160" t="s">
        <v>88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462"/>
    </row>
    <row r="71" spans="1:16" s="71" customFormat="1" ht="70" customHeight="1">
      <c r="A71" s="146">
        <v>3</v>
      </c>
      <c r="B71" s="362" t="s">
        <v>224</v>
      </c>
      <c r="C71" s="448"/>
      <c r="D71" s="448"/>
      <c r="E71" s="363"/>
      <c r="F71" s="211" t="s">
        <v>225</v>
      </c>
      <c r="G71" s="205"/>
      <c r="H71" s="451" t="str">
        <f>$A$53</f>
        <v xml:space="preserve">OPTIC WHITE         </v>
      </c>
      <c r="I71" s="451"/>
      <c r="J71" s="160" t="s">
        <v>88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462"/>
    </row>
    <row r="72" spans="1:16" s="174" customFormat="1" ht="68.5" customHeight="1">
      <c r="A72" s="146">
        <v>4</v>
      </c>
      <c r="B72" s="489" t="s">
        <v>227</v>
      </c>
      <c r="C72" s="490"/>
      <c r="D72" s="490"/>
      <c r="E72" s="491"/>
      <c r="F72" s="211" t="s">
        <v>228</v>
      </c>
      <c r="G72" s="466"/>
      <c r="H72" s="451" t="str">
        <f>$A$41</f>
        <v xml:space="preserve">DARKEST BLACK       </v>
      </c>
      <c r="I72" s="451"/>
      <c r="J72" s="171" t="s">
        <v>88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462" t="s">
        <v>226</v>
      </c>
    </row>
    <row r="73" spans="1:16" s="174" customFormat="1" ht="68.5" customHeight="1">
      <c r="A73" s="146">
        <v>4</v>
      </c>
      <c r="B73" s="489" t="s">
        <v>227</v>
      </c>
      <c r="C73" s="490"/>
      <c r="D73" s="490"/>
      <c r="E73" s="491"/>
      <c r="F73" s="211" t="s">
        <v>228</v>
      </c>
      <c r="G73" s="466"/>
      <c r="H73" s="451" t="str">
        <f>$A$45</f>
        <v xml:space="preserve">HYPER LILAC         </v>
      </c>
      <c r="I73" s="451"/>
      <c r="J73" s="171" t="s">
        <v>88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462"/>
    </row>
    <row r="74" spans="1:16" s="174" customFormat="1" ht="72" customHeight="1">
      <c r="A74" s="146">
        <v>4</v>
      </c>
      <c r="B74" s="489" t="s">
        <v>227</v>
      </c>
      <c r="C74" s="490"/>
      <c r="D74" s="490"/>
      <c r="E74" s="491"/>
      <c r="F74" s="211" t="s">
        <v>228</v>
      </c>
      <c r="G74" s="466"/>
      <c r="H74" s="451" t="str">
        <f>$A$49</f>
        <v xml:space="preserve">ATOMIC BLASTER      </v>
      </c>
      <c r="I74" s="451"/>
      <c r="J74" s="171" t="s">
        <v>88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462"/>
    </row>
    <row r="75" spans="1:16" s="174" customFormat="1" ht="72" customHeight="1">
      <c r="A75" s="146">
        <v>4</v>
      </c>
      <c r="B75" s="489" t="s">
        <v>227</v>
      </c>
      <c r="C75" s="490"/>
      <c r="D75" s="490"/>
      <c r="E75" s="491"/>
      <c r="F75" s="211" t="s">
        <v>228</v>
      </c>
      <c r="G75" s="466"/>
      <c r="H75" s="451" t="str">
        <f>$A$53</f>
        <v xml:space="preserve">OPTIC WHITE         </v>
      </c>
      <c r="I75" s="451"/>
      <c r="J75" s="171" t="s">
        <v>88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462"/>
    </row>
    <row r="76" spans="1:16" s="174" customFormat="1" ht="51" customHeight="1">
      <c r="A76" s="146">
        <v>5</v>
      </c>
      <c r="B76" s="489" t="s">
        <v>229</v>
      </c>
      <c r="C76" s="490"/>
      <c r="D76" s="490"/>
      <c r="E76" s="491"/>
      <c r="F76" s="211" t="s">
        <v>230</v>
      </c>
      <c r="G76" s="212" t="s">
        <v>231</v>
      </c>
      <c r="H76" s="451" t="str">
        <f>$A$41</f>
        <v xml:space="preserve">DARKEST BLACK       </v>
      </c>
      <c r="I76" s="451"/>
      <c r="J76" s="171" t="s">
        <v>39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489" t="s">
        <v>229</v>
      </c>
      <c r="C77" s="490"/>
      <c r="D77" s="490"/>
      <c r="E77" s="491"/>
      <c r="F77" s="211" t="s">
        <v>230</v>
      </c>
      <c r="G77" s="212" t="s">
        <v>231</v>
      </c>
      <c r="H77" s="451" t="str">
        <f>$A$45</f>
        <v xml:space="preserve">HYPER LILAC         </v>
      </c>
      <c r="I77" s="451"/>
      <c r="J77" s="171" t="s">
        <v>39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489" t="s">
        <v>229</v>
      </c>
      <c r="C78" s="490"/>
      <c r="D78" s="490"/>
      <c r="E78" s="491"/>
      <c r="F78" s="211" t="s">
        <v>230</v>
      </c>
      <c r="G78" s="212" t="s">
        <v>231</v>
      </c>
      <c r="H78" s="451" t="str">
        <f>$A$49</f>
        <v xml:space="preserve">ATOMIC BLASTER      </v>
      </c>
      <c r="I78" s="451"/>
      <c r="J78" s="171" t="s">
        <v>39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489" t="s">
        <v>229</v>
      </c>
      <c r="C79" s="490"/>
      <c r="D79" s="490"/>
      <c r="E79" s="491"/>
      <c r="F79" s="211" t="s">
        <v>230</v>
      </c>
      <c r="G79" s="212" t="s">
        <v>231</v>
      </c>
      <c r="H79" s="451" t="str">
        <f>$A$53</f>
        <v xml:space="preserve">OPTIC WHITE         </v>
      </c>
      <c r="I79" s="451"/>
      <c r="J79" s="171" t="s">
        <v>39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489" t="s">
        <v>232</v>
      </c>
      <c r="C80" s="490"/>
      <c r="D80" s="490"/>
      <c r="E80" s="491"/>
      <c r="F80" s="211" t="s">
        <v>225</v>
      </c>
      <c r="G80" s="206"/>
      <c r="H80" s="451" t="str">
        <f>$A$41</f>
        <v xml:space="preserve">DARKEST BLACK       </v>
      </c>
      <c r="I80" s="451"/>
      <c r="J80" s="171" t="s">
        <v>88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470"/>
    </row>
    <row r="81" spans="1:16" s="174" customFormat="1" ht="70" customHeight="1">
      <c r="A81" s="146">
        <v>6</v>
      </c>
      <c r="B81" s="489" t="s">
        <v>232</v>
      </c>
      <c r="C81" s="490"/>
      <c r="D81" s="490"/>
      <c r="E81" s="491"/>
      <c r="F81" s="211" t="s">
        <v>225</v>
      </c>
      <c r="G81" s="206"/>
      <c r="H81" s="451" t="str">
        <f>$A$45</f>
        <v xml:space="preserve">HYPER LILAC         </v>
      </c>
      <c r="I81" s="451"/>
      <c r="J81" s="171" t="s">
        <v>88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470"/>
    </row>
    <row r="82" spans="1:16" s="174" customFormat="1" ht="72.650000000000006" customHeight="1">
      <c r="A82" s="146">
        <v>6</v>
      </c>
      <c r="B82" s="489" t="s">
        <v>232</v>
      </c>
      <c r="C82" s="490"/>
      <c r="D82" s="490"/>
      <c r="E82" s="491"/>
      <c r="F82" s="211" t="s">
        <v>225</v>
      </c>
      <c r="G82" s="206"/>
      <c r="H82" s="451" t="str">
        <f>$A$49</f>
        <v xml:space="preserve">ATOMIC BLASTER      </v>
      </c>
      <c r="I82" s="451"/>
      <c r="J82" s="171" t="s">
        <v>88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470"/>
    </row>
    <row r="83" spans="1:16" s="174" customFormat="1" ht="72.650000000000006" customHeight="1">
      <c r="A83" s="146">
        <v>6</v>
      </c>
      <c r="B83" s="489" t="s">
        <v>232</v>
      </c>
      <c r="C83" s="490"/>
      <c r="D83" s="490"/>
      <c r="E83" s="491"/>
      <c r="F83" s="211" t="s">
        <v>225</v>
      </c>
      <c r="G83" s="206"/>
      <c r="H83" s="451" t="str">
        <f>$A$53</f>
        <v xml:space="preserve">OPTIC WHITE         </v>
      </c>
      <c r="I83" s="451"/>
      <c r="J83" s="171" t="s">
        <v>88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470"/>
    </row>
    <row r="84" spans="1:16" s="174" customFormat="1" ht="67.5" customHeight="1">
      <c r="A84" s="146">
        <v>7</v>
      </c>
      <c r="B84" s="492" t="s">
        <v>233</v>
      </c>
      <c r="C84" s="493"/>
      <c r="D84" s="493"/>
      <c r="E84" s="494"/>
      <c r="F84" s="213" t="s">
        <v>225</v>
      </c>
      <c r="G84" s="463"/>
      <c r="H84" s="377" t="str">
        <f>$A$41</f>
        <v xml:space="preserve">DARKEST BLACK       </v>
      </c>
      <c r="I84" s="378"/>
      <c r="J84" s="171" t="s">
        <v>88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234</v>
      </c>
    </row>
    <row r="85" spans="1:16" s="174" customFormat="1" ht="67.5" customHeight="1">
      <c r="A85" s="146">
        <v>7</v>
      </c>
      <c r="B85" s="492" t="s">
        <v>233</v>
      </c>
      <c r="C85" s="493"/>
      <c r="D85" s="493"/>
      <c r="E85" s="494"/>
      <c r="F85" s="213" t="s">
        <v>225</v>
      </c>
      <c r="G85" s="464"/>
      <c r="H85" s="377" t="str">
        <f>$A$45</f>
        <v xml:space="preserve">HYPER LILAC         </v>
      </c>
      <c r="I85" s="378"/>
      <c r="J85" s="171" t="s">
        <v>88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234</v>
      </c>
    </row>
    <row r="86" spans="1:16" s="174" customFormat="1" ht="75" customHeight="1">
      <c r="A86" s="146">
        <v>7</v>
      </c>
      <c r="B86" s="492" t="s">
        <v>233</v>
      </c>
      <c r="C86" s="493"/>
      <c r="D86" s="493"/>
      <c r="E86" s="494"/>
      <c r="F86" s="213" t="s">
        <v>225</v>
      </c>
      <c r="G86" s="464"/>
      <c r="H86" s="377" t="str">
        <f>$A$49</f>
        <v xml:space="preserve">ATOMIC BLASTER      </v>
      </c>
      <c r="I86" s="378"/>
      <c r="J86" s="171" t="s">
        <v>88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234</v>
      </c>
    </row>
    <row r="87" spans="1:16" s="174" customFormat="1" ht="75" customHeight="1">
      <c r="A87" s="146">
        <v>7</v>
      </c>
      <c r="B87" s="495" t="s">
        <v>233</v>
      </c>
      <c r="C87" s="495"/>
      <c r="D87" s="495"/>
      <c r="E87" s="495"/>
      <c r="F87" s="211" t="s">
        <v>225</v>
      </c>
      <c r="G87" s="465"/>
      <c r="H87" s="377" t="str">
        <f>$A$53</f>
        <v xml:space="preserve">OPTIC WHITE         </v>
      </c>
      <c r="I87" s="378"/>
      <c r="J87" s="171" t="s">
        <v>88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234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235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387" t="s">
        <v>72</v>
      </c>
      <c r="B90" s="388"/>
      <c r="C90" s="388"/>
      <c r="D90" s="388"/>
      <c r="E90" s="389"/>
      <c r="F90" s="126" t="s">
        <v>73</v>
      </c>
      <c r="G90" s="126" t="s">
        <v>74</v>
      </c>
      <c r="H90" s="390" t="s">
        <v>75</v>
      </c>
      <c r="I90" s="391"/>
      <c r="J90" s="127" t="s">
        <v>56</v>
      </c>
      <c r="K90" s="126" t="s">
        <v>76</v>
      </c>
      <c r="L90" s="126" t="s">
        <v>77</v>
      </c>
      <c r="M90" s="128" t="s">
        <v>78</v>
      </c>
      <c r="N90" s="128" t="s">
        <v>79</v>
      </c>
      <c r="O90" s="128" t="s">
        <v>80</v>
      </c>
      <c r="P90" s="128" t="s">
        <v>81</v>
      </c>
    </row>
    <row r="91" spans="1:16" s="159" customFormat="1" ht="52.5" customHeight="1">
      <c r="A91" s="146">
        <v>1</v>
      </c>
      <c r="B91" s="362" t="s">
        <v>236</v>
      </c>
      <c r="C91" s="448"/>
      <c r="D91" s="448"/>
      <c r="E91" s="363"/>
      <c r="F91" s="216" t="s">
        <v>83</v>
      </c>
      <c r="G91" s="205" t="s">
        <v>237</v>
      </c>
      <c r="H91" s="451" t="str">
        <f t="shared" ref="H91:H95" si="56">$A$41</f>
        <v xml:space="preserve">DARKEST BLACK       </v>
      </c>
      <c r="I91" s="451"/>
      <c r="J91" s="160" t="s">
        <v>88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385"/>
    </row>
    <row r="92" spans="1:16" s="159" customFormat="1" ht="52.5" customHeight="1">
      <c r="A92" s="146">
        <v>1</v>
      </c>
      <c r="B92" s="362" t="s">
        <v>236</v>
      </c>
      <c r="C92" s="448"/>
      <c r="D92" s="448"/>
      <c r="E92" s="363"/>
      <c r="F92" s="216" t="s">
        <v>83</v>
      </c>
      <c r="G92" s="205" t="s">
        <v>237</v>
      </c>
      <c r="H92" s="451" t="str">
        <f t="shared" ref="H92:H96" si="58">$A$45</f>
        <v xml:space="preserve">HYPER LILAC         </v>
      </c>
      <c r="I92" s="451"/>
      <c r="J92" s="160" t="s">
        <v>88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385"/>
    </row>
    <row r="93" spans="1:16" s="159" customFormat="1" ht="52.5" customHeight="1">
      <c r="A93" s="146">
        <v>1</v>
      </c>
      <c r="B93" s="362" t="s">
        <v>236</v>
      </c>
      <c r="C93" s="448"/>
      <c r="D93" s="448"/>
      <c r="E93" s="363"/>
      <c r="F93" s="216" t="s">
        <v>83</v>
      </c>
      <c r="G93" s="205" t="s">
        <v>237</v>
      </c>
      <c r="H93" s="451" t="str">
        <f>$A$49</f>
        <v xml:space="preserve">ATOMIC BLASTER      </v>
      </c>
      <c r="I93" s="451"/>
      <c r="J93" s="160" t="s">
        <v>88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385"/>
    </row>
    <row r="94" spans="1:16" s="159" customFormat="1" ht="52.5" customHeight="1">
      <c r="A94" s="146">
        <v>1</v>
      </c>
      <c r="B94" s="362" t="s">
        <v>236</v>
      </c>
      <c r="C94" s="448"/>
      <c r="D94" s="448"/>
      <c r="E94" s="363"/>
      <c r="F94" s="216" t="s">
        <v>83</v>
      </c>
      <c r="G94" s="205" t="s">
        <v>237</v>
      </c>
      <c r="H94" s="451" t="str">
        <f>$A$53</f>
        <v xml:space="preserve">OPTIC WHITE         </v>
      </c>
      <c r="I94" s="451"/>
      <c r="J94" s="160" t="s">
        <v>88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385"/>
    </row>
    <row r="95" spans="1:16" s="159" customFormat="1" ht="52.5" customHeight="1">
      <c r="A95" s="146">
        <v>2</v>
      </c>
      <c r="B95" s="362" t="s">
        <v>238</v>
      </c>
      <c r="C95" s="448"/>
      <c r="D95" s="448"/>
      <c r="E95" s="363"/>
      <c r="F95" s="216" t="s">
        <v>83</v>
      </c>
      <c r="G95" s="204"/>
      <c r="H95" s="451" t="str">
        <f t="shared" si="56"/>
        <v xml:space="preserve">DARKEST BLACK       </v>
      </c>
      <c r="I95" s="451"/>
      <c r="J95" s="160" t="s">
        <v>88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385" t="s">
        <v>239</v>
      </c>
    </row>
    <row r="96" spans="1:16" s="159" customFormat="1" ht="52.5" customHeight="1">
      <c r="A96" s="146">
        <v>2</v>
      </c>
      <c r="B96" s="362" t="s">
        <v>238</v>
      </c>
      <c r="C96" s="448"/>
      <c r="D96" s="448"/>
      <c r="E96" s="363"/>
      <c r="F96" s="216" t="s">
        <v>83</v>
      </c>
      <c r="G96" s="204"/>
      <c r="H96" s="451" t="str">
        <f t="shared" si="58"/>
        <v xml:space="preserve">HYPER LILAC         </v>
      </c>
      <c r="I96" s="451"/>
      <c r="J96" s="160" t="s">
        <v>88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385"/>
    </row>
    <row r="97" spans="1:16" s="159" customFormat="1" ht="52.5" customHeight="1">
      <c r="A97" s="146">
        <v>2</v>
      </c>
      <c r="B97" s="362" t="s">
        <v>238</v>
      </c>
      <c r="C97" s="448"/>
      <c r="D97" s="448"/>
      <c r="E97" s="363"/>
      <c r="F97" s="216" t="s">
        <v>83</v>
      </c>
      <c r="G97" s="204"/>
      <c r="H97" s="451" t="str">
        <f>$A$49</f>
        <v xml:space="preserve">ATOMIC BLASTER      </v>
      </c>
      <c r="I97" s="451"/>
      <c r="J97" s="160" t="s">
        <v>88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385"/>
    </row>
    <row r="98" spans="1:16" s="159" customFormat="1" ht="52.5" customHeight="1">
      <c r="A98" s="146">
        <v>2</v>
      </c>
      <c r="B98" s="362" t="s">
        <v>238</v>
      </c>
      <c r="C98" s="448"/>
      <c r="D98" s="448"/>
      <c r="E98" s="363"/>
      <c r="F98" s="216" t="s">
        <v>83</v>
      </c>
      <c r="G98" s="204"/>
      <c r="H98" s="451" t="str">
        <f>$A$53</f>
        <v xml:space="preserve">OPTIC WHITE         </v>
      </c>
      <c r="I98" s="451"/>
      <c r="J98" s="160" t="s">
        <v>88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385"/>
    </row>
    <row r="99" spans="1:16" s="159" customFormat="1" ht="74.150000000000006" customHeight="1">
      <c r="A99" s="146">
        <v>3</v>
      </c>
      <c r="B99" s="362" t="s">
        <v>240</v>
      </c>
      <c r="C99" s="448"/>
      <c r="D99" s="448"/>
      <c r="E99" s="363"/>
      <c r="F99" s="216" t="s">
        <v>83</v>
      </c>
      <c r="G99" s="204"/>
      <c r="H99" s="451" t="str">
        <f t="shared" ref="H99:H103" si="66">$A$41</f>
        <v xml:space="preserve">DARKEST BLACK       </v>
      </c>
      <c r="I99" s="451"/>
      <c r="J99" s="160" t="s">
        <v>88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385" t="s">
        <v>234</v>
      </c>
    </row>
    <row r="100" spans="1:16" s="159" customFormat="1" ht="74.150000000000006" customHeight="1">
      <c r="A100" s="146">
        <v>3</v>
      </c>
      <c r="B100" s="362" t="s">
        <v>240</v>
      </c>
      <c r="C100" s="448"/>
      <c r="D100" s="448"/>
      <c r="E100" s="363"/>
      <c r="F100" s="216" t="s">
        <v>83</v>
      </c>
      <c r="G100" s="204"/>
      <c r="H100" s="451" t="str">
        <f t="shared" ref="H100:H104" si="67">$A$45</f>
        <v xml:space="preserve">HYPER LILAC         </v>
      </c>
      <c r="I100" s="451"/>
      <c r="J100" s="160" t="s">
        <v>88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385"/>
    </row>
    <row r="101" spans="1:16" s="159" customFormat="1" ht="69" customHeight="1">
      <c r="A101" s="146">
        <v>3</v>
      </c>
      <c r="B101" s="362" t="s">
        <v>240</v>
      </c>
      <c r="C101" s="448"/>
      <c r="D101" s="448"/>
      <c r="E101" s="363"/>
      <c r="F101" s="216" t="s">
        <v>83</v>
      </c>
      <c r="G101" s="204"/>
      <c r="H101" s="451" t="str">
        <f>$A$49</f>
        <v xml:space="preserve">ATOMIC BLASTER      </v>
      </c>
      <c r="I101" s="451"/>
      <c r="J101" s="160" t="s">
        <v>88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385"/>
    </row>
    <row r="102" spans="1:16" s="159" customFormat="1" ht="69" customHeight="1">
      <c r="A102" s="146">
        <v>3</v>
      </c>
      <c r="B102" s="362" t="s">
        <v>240</v>
      </c>
      <c r="C102" s="448"/>
      <c r="D102" s="448"/>
      <c r="E102" s="363"/>
      <c r="F102" s="216" t="s">
        <v>83</v>
      </c>
      <c r="G102" s="204"/>
      <c r="H102" s="451" t="str">
        <f>$A$53</f>
        <v xml:space="preserve">OPTIC WHITE         </v>
      </c>
      <c r="I102" s="451"/>
      <c r="J102" s="160" t="s">
        <v>88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385"/>
    </row>
    <row r="103" spans="1:16" s="159" customFormat="1" ht="52.5" customHeight="1">
      <c r="A103" s="146">
        <v>4</v>
      </c>
      <c r="B103" s="362" t="s">
        <v>241</v>
      </c>
      <c r="C103" s="448"/>
      <c r="D103" s="448"/>
      <c r="E103" s="363"/>
      <c r="F103" s="216" t="s">
        <v>83</v>
      </c>
      <c r="G103" s="205">
        <v>102507</v>
      </c>
      <c r="H103" s="451" t="str">
        <f t="shared" si="66"/>
        <v xml:space="preserve">DARKEST BLACK       </v>
      </c>
      <c r="I103" s="451"/>
      <c r="J103" s="160" t="s">
        <v>88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385"/>
    </row>
    <row r="104" spans="1:16" s="159" customFormat="1" ht="52.5" customHeight="1">
      <c r="A104" s="146">
        <v>4</v>
      </c>
      <c r="B104" s="362" t="s">
        <v>241</v>
      </c>
      <c r="C104" s="448"/>
      <c r="D104" s="448"/>
      <c r="E104" s="363"/>
      <c r="F104" s="216" t="s">
        <v>83</v>
      </c>
      <c r="G104" s="205">
        <v>102507</v>
      </c>
      <c r="H104" s="451" t="str">
        <f t="shared" si="67"/>
        <v xml:space="preserve">HYPER LILAC         </v>
      </c>
      <c r="I104" s="451"/>
      <c r="J104" s="160" t="s">
        <v>88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385"/>
    </row>
    <row r="105" spans="1:16" s="159" customFormat="1" ht="52.5" customHeight="1">
      <c r="A105" s="146">
        <v>4</v>
      </c>
      <c r="B105" s="362" t="s">
        <v>241</v>
      </c>
      <c r="C105" s="448"/>
      <c r="D105" s="448"/>
      <c r="E105" s="363"/>
      <c r="F105" s="216" t="s">
        <v>83</v>
      </c>
      <c r="G105" s="205">
        <v>102507</v>
      </c>
      <c r="H105" s="451" t="str">
        <f>$A$49</f>
        <v xml:space="preserve">ATOMIC BLASTER      </v>
      </c>
      <c r="I105" s="451"/>
      <c r="J105" s="160" t="s">
        <v>88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385"/>
    </row>
    <row r="106" spans="1:16" s="159" customFormat="1" ht="52.5" customHeight="1">
      <c r="A106" s="146">
        <v>4</v>
      </c>
      <c r="B106" s="362" t="s">
        <v>241</v>
      </c>
      <c r="C106" s="448"/>
      <c r="D106" s="448"/>
      <c r="E106" s="363"/>
      <c r="F106" s="216" t="s">
        <v>83</v>
      </c>
      <c r="G106" s="205">
        <v>102507</v>
      </c>
      <c r="H106" s="451" t="str">
        <f>$A$53</f>
        <v xml:space="preserve">OPTIC WHITE         </v>
      </c>
      <c r="I106" s="451"/>
      <c r="J106" s="160" t="s">
        <v>88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385"/>
    </row>
    <row r="107" spans="1:16" s="159" customFormat="1" ht="52.5" customHeight="1">
      <c r="A107" s="146">
        <v>5</v>
      </c>
      <c r="B107" s="362" t="s">
        <v>242</v>
      </c>
      <c r="C107" s="448"/>
      <c r="D107" s="448"/>
      <c r="E107" s="363"/>
      <c r="F107" s="216" t="s">
        <v>243</v>
      </c>
      <c r="G107" s="204"/>
      <c r="H107" s="451" t="str">
        <f t="shared" ref="H107:H111" si="72">$A$41</f>
        <v xml:space="preserve">DARKEST BLACK       </v>
      </c>
      <c r="I107" s="451"/>
      <c r="J107" s="160" t="s">
        <v>88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385"/>
    </row>
    <row r="108" spans="1:16" s="159" customFormat="1" ht="52.5" customHeight="1">
      <c r="A108" s="146">
        <v>5</v>
      </c>
      <c r="B108" s="362" t="s">
        <v>242</v>
      </c>
      <c r="C108" s="448"/>
      <c r="D108" s="448"/>
      <c r="E108" s="363"/>
      <c r="F108" s="216" t="s">
        <v>243</v>
      </c>
      <c r="G108" s="204"/>
      <c r="H108" s="451" t="str">
        <f t="shared" ref="H108:H112" si="73">$A$45</f>
        <v xml:space="preserve">HYPER LILAC         </v>
      </c>
      <c r="I108" s="451"/>
      <c r="J108" s="160" t="s">
        <v>88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385"/>
    </row>
    <row r="109" spans="1:16" s="159" customFormat="1" ht="52.5" customHeight="1">
      <c r="A109" s="146">
        <v>5</v>
      </c>
      <c r="B109" s="362" t="s">
        <v>242</v>
      </c>
      <c r="C109" s="448"/>
      <c r="D109" s="448"/>
      <c r="E109" s="363"/>
      <c r="F109" s="216" t="s">
        <v>243</v>
      </c>
      <c r="G109" s="204"/>
      <c r="H109" s="451" t="str">
        <f>$A$49</f>
        <v xml:space="preserve">ATOMIC BLASTER      </v>
      </c>
      <c r="I109" s="451"/>
      <c r="J109" s="160" t="s">
        <v>88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385"/>
    </row>
    <row r="110" spans="1:16" s="159" customFormat="1" ht="52.5" customHeight="1">
      <c r="A110" s="146">
        <v>5</v>
      </c>
      <c r="B110" s="362" t="s">
        <v>242</v>
      </c>
      <c r="C110" s="448"/>
      <c r="D110" s="448"/>
      <c r="E110" s="363"/>
      <c r="F110" s="216" t="s">
        <v>243</v>
      </c>
      <c r="G110" s="204"/>
      <c r="H110" s="451" t="str">
        <f>$A$53</f>
        <v xml:space="preserve">OPTIC WHITE         </v>
      </c>
      <c r="I110" s="451"/>
      <c r="J110" s="160" t="s">
        <v>88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385"/>
    </row>
    <row r="111" spans="1:16" s="159" customFormat="1" ht="52.5" customHeight="1">
      <c r="A111" s="146">
        <v>6</v>
      </c>
      <c r="B111" s="362" t="s">
        <v>244</v>
      </c>
      <c r="C111" s="448"/>
      <c r="D111" s="448"/>
      <c r="E111" s="363"/>
      <c r="F111" s="216" t="s">
        <v>243</v>
      </c>
      <c r="G111" s="204"/>
      <c r="H111" s="451" t="str">
        <f t="shared" si="72"/>
        <v xml:space="preserve">DARKEST BLACK       </v>
      </c>
      <c r="I111" s="451"/>
      <c r="J111" s="160" t="s">
        <v>88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385"/>
    </row>
    <row r="112" spans="1:16" s="159" customFormat="1" ht="52.5" customHeight="1">
      <c r="A112" s="146">
        <v>6</v>
      </c>
      <c r="B112" s="362" t="s">
        <v>244</v>
      </c>
      <c r="C112" s="448"/>
      <c r="D112" s="448"/>
      <c r="E112" s="363"/>
      <c r="F112" s="216" t="s">
        <v>243</v>
      </c>
      <c r="G112" s="204"/>
      <c r="H112" s="451" t="str">
        <f t="shared" si="73"/>
        <v xml:space="preserve">HYPER LILAC         </v>
      </c>
      <c r="I112" s="451"/>
      <c r="J112" s="160" t="s">
        <v>88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385"/>
    </row>
    <row r="113" spans="1:16" s="159" customFormat="1" ht="52.5" customHeight="1">
      <c r="A113" s="146">
        <v>6</v>
      </c>
      <c r="B113" s="362" t="s">
        <v>244</v>
      </c>
      <c r="C113" s="448"/>
      <c r="D113" s="448"/>
      <c r="E113" s="363"/>
      <c r="F113" s="216" t="s">
        <v>243</v>
      </c>
      <c r="G113" s="204"/>
      <c r="H113" s="451" t="str">
        <f>$A$49</f>
        <v xml:space="preserve">ATOMIC BLASTER      </v>
      </c>
      <c r="I113" s="451"/>
      <c r="J113" s="160" t="s">
        <v>88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385"/>
    </row>
    <row r="114" spans="1:16" s="159" customFormat="1" ht="52.5" customHeight="1">
      <c r="A114" s="146">
        <v>6</v>
      </c>
      <c r="B114" s="362" t="s">
        <v>244</v>
      </c>
      <c r="C114" s="448"/>
      <c r="D114" s="448"/>
      <c r="E114" s="363"/>
      <c r="F114" s="216" t="s">
        <v>243</v>
      </c>
      <c r="G114" s="204"/>
      <c r="H114" s="451" t="str">
        <f>$A$53</f>
        <v xml:space="preserve">OPTIC WHITE         </v>
      </c>
      <c r="I114" s="451"/>
      <c r="J114" s="160" t="s">
        <v>88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385"/>
    </row>
    <row r="115" spans="1:16" s="159" customFormat="1" ht="52.5" customHeight="1">
      <c r="A115" s="146">
        <v>7</v>
      </c>
      <c r="B115" s="362" t="s">
        <v>245</v>
      </c>
      <c r="C115" s="448"/>
      <c r="D115" s="448"/>
      <c r="E115" s="363"/>
      <c r="F115" s="216" t="s">
        <v>246</v>
      </c>
      <c r="G115" s="204"/>
      <c r="H115" s="451" t="str">
        <f t="shared" ref="H115:H119" si="80">$A$41</f>
        <v xml:space="preserve">DARKEST BLACK       </v>
      </c>
      <c r="I115" s="451"/>
      <c r="J115" s="160" t="s">
        <v>88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385"/>
    </row>
    <row r="116" spans="1:16" s="159" customFormat="1" ht="52.5" customHeight="1">
      <c r="A116" s="146">
        <v>7</v>
      </c>
      <c r="B116" s="362" t="s">
        <v>245</v>
      </c>
      <c r="C116" s="448"/>
      <c r="D116" s="448"/>
      <c r="E116" s="363"/>
      <c r="F116" s="216" t="s">
        <v>246</v>
      </c>
      <c r="G116" s="204"/>
      <c r="H116" s="451" t="str">
        <f t="shared" ref="H116:H120" si="81">$A$45</f>
        <v xml:space="preserve">HYPER LILAC         </v>
      </c>
      <c r="I116" s="451"/>
      <c r="J116" s="160" t="s">
        <v>88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385"/>
    </row>
    <row r="117" spans="1:16" s="159" customFormat="1" ht="45" customHeight="1">
      <c r="A117" s="146">
        <v>7</v>
      </c>
      <c r="B117" s="362" t="s">
        <v>245</v>
      </c>
      <c r="C117" s="448"/>
      <c r="D117" s="448"/>
      <c r="E117" s="363"/>
      <c r="F117" s="216" t="s">
        <v>246</v>
      </c>
      <c r="G117" s="204"/>
      <c r="H117" s="451" t="str">
        <f>$A$49</f>
        <v xml:space="preserve">ATOMIC BLASTER      </v>
      </c>
      <c r="I117" s="451"/>
      <c r="J117" s="160" t="s">
        <v>88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385"/>
    </row>
    <row r="118" spans="1:16" s="159" customFormat="1" ht="45" customHeight="1">
      <c r="A118" s="146">
        <v>7</v>
      </c>
      <c r="B118" s="362" t="s">
        <v>245</v>
      </c>
      <c r="C118" s="448"/>
      <c r="D118" s="448"/>
      <c r="E118" s="363"/>
      <c r="F118" s="216" t="s">
        <v>246</v>
      </c>
      <c r="G118" s="204"/>
      <c r="H118" s="451" t="str">
        <f>$A$53</f>
        <v xml:space="preserve">OPTIC WHITE         </v>
      </c>
      <c r="I118" s="451"/>
      <c r="J118" s="160" t="s">
        <v>88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385"/>
    </row>
    <row r="119" spans="1:16" s="159" customFormat="1" ht="66.650000000000006" customHeight="1">
      <c r="A119" s="146">
        <v>8</v>
      </c>
      <c r="B119" s="362" t="s">
        <v>247</v>
      </c>
      <c r="C119" s="448"/>
      <c r="D119" s="448"/>
      <c r="E119" s="363"/>
      <c r="F119" s="216" t="s">
        <v>83</v>
      </c>
      <c r="G119" s="205" t="s">
        <v>248</v>
      </c>
      <c r="H119" s="451" t="str">
        <f t="shared" si="80"/>
        <v xml:space="preserve">DARKEST BLACK       </v>
      </c>
      <c r="I119" s="451"/>
      <c r="J119" s="160" t="s">
        <v>88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234</v>
      </c>
    </row>
    <row r="120" spans="1:16" s="159" customFormat="1" ht="66.650000000000006" customHeight="1">
      <c r="A120" s="146">
        <v>8</v>
      </c>
      <c r="B120" s="362" t="s">
        <v>247</v>
      </c>
      <c r="C120" s="448"/>
      <c r="D120" s="448"/>
      <c r="E120" s="363"/>
      <c r="F120" s="216" t="s">
        <v>83</v>
      </c>
      <c r="G120" s="205" t="s">
        <v>248</v>
      </c>
      <c r="H120" s="451" t="str">
        <f t="shared" si="81"/>
        <v xml:space="preserve">HYPER LILAC         </v>
      </c>
      <c r="I120" s="451"/>
      <c r="J120" s="160" t="s">
        <v>88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234</v>
      </c>
    </row>
    <row r="121" spans="1:16" s="159" customFormat="1" ht="71.5" customHeight="1">
      <c r="A121" s="146">
        <v>8</v>
      </c>
      <c r="B121" s="362" t="s">
        <v>247</v>
      </c>
      <c r="C121" s="448"/>
      <c r="D121" s="448"/>
      <c r="E121" s="363"/>
      <c r="F121" s="216" t="s">
        <v>83</v>
      </c>
      <c r="G121" s="205" t="s">
        <v>248</v>
      </c>
      <c r="H121" s="451" t="str">
        <f>$A$49</f>
        <v xml:space="preserve">ATOMIC BLASTER      </v>
      </c>
      <c r="I121" s="451"/>
      <c r="J121" s="160" t="s">
        <v>88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234</v>
      </c>
    </row>
    <row r="122" spans="1:16" s="159" customFormat="1" ht="71.5" customHeight="1">
      <c r="A122" s="146">
        <v>8</v>
      </c>
      <c r="B122" s="362" t="s">
        <v>247</v>
      </c>
      <c r="C122" s="448"/>
      <c r="D122" s="448"/>
      <c r="E122" s="363"/>
      <c r="F122" s="216" t="s">
        <v>83</v>
      </c>
      <c r="G122" s="205" t="s">
        <v>248</v>
      </c>
      <c r="H122" s="451" t="str">
        <f>$A$53</f>
        <v xml:space="preserve">OPTIC WHITE         </v>
      </c>
      <c r="I122" s="451"/>
      <c r="J122" s="160" t="s">
        <v>88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234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249</v>
      </c>
      <c r="C124" s="134"/>
      <c r="D124" s="135"/>
      <c r="E124" s="135"/>
      <c r="F124" s="135"/>
      <c r="G124" s="136"/>
      <c r="H124" s="135"/>
      <c r="I124" s="135"/>
      <c r="J124" s="461" t="s">
        <v>250</v>
      </c>
      <c r="K124" s="461"/>
      <c r="L124" s="461"/>
      <c r="M124" s="461"/>
      <c r="N124" s="69"/>
      <c r="O124" s="69"/>
      <c r="P124" s="70"/>
    </row>
    <row r="125" spans="1:16" s="147" customFormat="1" ht="34.5" customHeight="1">
      <c r="A125" s="147">
        <v>1</v>
      </c>
      <c r="B125" s="148" t="s">
        <v>251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456" t="s">
        <v>105</v>
      </c>
      <c r="C127" s="456"/>
      <c r="D127" s="456"/>
      <c r="E127" s="456"/>
      <c r="F127" s="456"/>
      <c r="G127" s="456"/>
      <c r="H127" s="456"/>
      <c r="I127" s="456"/>
      <c r="J127" s="456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75</v>
      </c>
      <c r="C128" s="457" t="s">
        <v>252</v>
      </c>
      <c r="D128" s="457"/>
      <c r="E128" s="457"/>
      <c r="F128" s="457"/>
      <c r="G128" s="457"/>
      <c r="H128" s="457"/>
      <c r="I128" s="457"/>
      <c r="J128" s="457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488"/>
      <c r="D129" s="488"/>
      <c r="E129" s="488"/>
      <c r="F129" s="488"/>
      <c r="G129" s="488"/>
      <c r="H129" s="488"/>
      <c r="I129" s="488"/>
      <c r="J129" s="488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488"/>
      <c r="D130" s="488"/>
      <c r="E130" s="488"/>
      <c r="F130" s="488"/>
      <c r="G130" s="488"/>
      <c r="H130" s="488"/>
      <c r="I130" s="488"/>
      <c r="J130" s="488"/>
    </row>
    <row r="131" spans="1:16" s="71" customFormat="1" ht="67.5" customHeight="1">
      <c r="A131" s="161"/>
      <c r="B131" s="175" t="str">
        <f>$A$49</f>
        <v xml:space="preserve">ATOMIC BLASTER      </v>
      </c>
      <c r="C131" s="485"/>
      <c r="D131" s="486"/>
      <c r="E131" s="486"/>
      <c r="F131" s="486"/>
      <c r="G131" s="486"/>
      <c r="H131" s="486"/>
      <c r="I131" s="486"/>
      <c r="J131" s="487"/>
    </row>
    <row r="132" spans="1:16" s="71" customFormat="1" ht="67.5" customHeight="1">
      <c r="A132" s="161"/>
      <c r="B132" s="175" t="str">
        <f>$A$53</f>
        <v xml:space="preserve">OPTIC WHITE         </v>
      </c>
      <c r="C132" s="488"/>
      <c r="D132" s="488"/>
      <c r="E132" s="488"/>
      <c r="F132" s="488"/>
      <c r="G132" s="488"/>
      <c r="H132" s="488"/>
      <c r="I132" s="488"/>
      <c r="J132" s="488"/>
    </row>
    <row r="133" spans="1:16" s="71" customFormat="1" ht="32.5">
      <c r="A133" s="161"/>
      <c r="B133" s="458" t="s">
        <v>253</v>
      </c>
      <c r="C133" s="459"/>
      <c r="D133" s="459"/>
      <c r="E133" s="459"/>
      <c r="F133" s="459"/>
      <c r="G133" s="459"/>
      <c r="H133" s="459"/>
      <c r="I133" s="459"/>
      <c r="J133" s="460"/>
    </row>
    <row r="134" spans="1:16" s="71" customFormat="1" ht="32.5">
      <c r="A134" s="161"/>
      <c r="B134" s="455" t="s">
        <v>254</v>
      </c>
      <c r="C134" s="455"/>
      <c r="D134" s="162" t="s">
        <v>212</v>
      </c>
      <c r="E134" s="162" t="s">
        <v>37</v>
      </c>
      <c r="F134" s="162" t="s">
        <v>38</v>
      </c>
      <c r="G134" s="162" t="s">
        <v>39</v>
      </c>
      <c r="H134" s="162" t="s">
        <v>40</v>
      </c>
      <c r="I134" s="367" t="s">
        <v>41</v>
      </c>
      <c r="J134" s="373"/>
    </row>
    <row r="135" spans="1:16" s="71" customFormat="1" ht="93" customHeight="1">
      <c r="A135" s="161"/>
      <c r="B135" s="362" t="s">
        <v>255</v>
      </c>
      <c r="C135" s="363"/>
      <c r="D135" s="452" t="s">
        <v>256</v>
      </c>
      <c r="E135" s="453"/>
      <c r="F135" s="453"/>
      <c r="G135" s="453"/>
      <c r="H135" s="453"/>
      <c r="I135" s="453"/>
      <c r="J135" s="454"/>
    </row>
    <row r="136" spans="1:16" s="71" customFormat="1" ht="100" customHeight="1">
      <c r="A136" s="161"/>
      <c r="B136" s="371" t="s">
        <v>257</v>
      </c>
      <c r="C136" s="372"/>
      <c r="D136" s="207"/>
      <c r="E136" s="207"/>
      <c r="F136" s="207">
        <v>5.7</v>
      </c>
      <c r="G136" s="207"/>
      <c r="H136" s="207"/>
      <c r="I136" s="449"/>
      <c r="J136" s="450"/>
    </row>
    <row r="137" spans="1:16" s="71" customFormat="1" ht="69.650000000000006" customHeight="1">
      <c r="A137" s="161"/>
      <c r="B137" s="371" t="s">
        <v>258</v>
      </c>
      <c r="C137" s="372"/>
      <c r="D137" s="207"/>
      <c r="E137" s="208"/>
      <c r="F137" s="208">
        <v>16.3</v>
      </c>
      <c r="G137" s="208"/>
      <c r="H137" s="208"/>
      <c r="I137" s="449"/>
      <c r="J137" s="450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102</v>
      </c>
      <c r="C139" s="484" t="s">
        <v>103</v>
      </c>
      <c r="D139" s="484"/>
      <c r="E139" s="484"/>
      <c r="F139" s="484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259</v>
      </c>
      <c r="C140" s="17" t="s">
        <v>260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61" t="s">
        <v>124</v>
      </c>
      <c r="C142" s="461"/>
      <c r="D142" s="461"/>
      <c r="E142" s="461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261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126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127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254</v>
      </c>
      <c r="C146" s="73" t="s">
        <v>212</v>
      </c>
      <c r="D146" s="73" t="s">
        <v>37</v>
      </c>
      <c r="E146" s="73" t="s">
        <v>38</v>
      </c>
      <c r="F146" s="73" t="s">
        <v>39</v>
      </c>
      <c r="G146" s="73" t="s">
        <v>40</v>
      </c>
      <c r="H146" s="73" t="s">
        <v>41</v>
      </c>
      <c r="J146" s="74"/>
      <c r="K146" s="75"/>
      <c r="L146" s="75"/>
      <c r="M146" s="74"/>
    </row>
    <row r="147" spans="1:16" s="17" customFormat="1" ht="32.5">
      <c r="A147" s="15"/>
      <c r="B147" s="72" t="s">
        <v>262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263</v>
      </c>
      <c r="C148" s="163" t="s">
        <v>264</v>
      </c>
      <c r="G148" s="165"/>
    </row>
    <row r="149" spans="1:16" s="164" customFormat="1" ht="71">
      <c r="B149" s="163"/>
      <c r="C149" s="163" t="s">
        <v>265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5" customWidth="1"/>
    <col min="2" max="16384" width="8.81640625" style="195"/>
  </cols>
  <sheetData>
    <row r="12" spans="1:10" s="196" customFormat="1" ht="34" customHeight="1">
      <c r="A12" s="496" t="s">
        <v>266</v>
      </c>
      <c r="B12" s="496"/>
      <c r="C12" s="496"/>
      <c r="D12" s="496"/>
      <c r="E12" s="496"/>
      <c r="F12" s="496"/>
      <c r="G12" s="496"/>
      <c r="H12" s="496"/>
      <c r="I12" s="496"/>
      <c r="J12" s="496"/>
    </row>
    <row r="13" spans="1:10" ht="24" customHeight="1">
      <c r="A13" s="198" t="s">
        <v>254</v>
      </c>
      <c r="B13" s="198" t="s">
        <v>267</v>
      </c>
      <c r="C13" s="198" t="s">
        <v>268</v>
      </c>
      <c r="D13" s="198" t="s">
        <v>37</v>
      </c>
      <c r="E13" s="197" t="s">
        <v>38</v>
      </c>
      <c r="F13" s="198" t="s">
        <v>39</v>
      </c>
      <c r="G13" s="198" t="s">
        <v>40</v>
      </c>
      <c r="H13" s="198" t="s">
        <v>41</v>
      </c>
      <c r="I13" s="198" t="s">
        <v>269</v>
      </c>
      <c r="J13" s="198" t="s">
        <v>270</v>
      </c>
    </row>
    <row r="14" spans="1:10" s="202" customFormat="1" ht="44.5" customHeight="1">
      <c r="A14" s="199" t="s">
        <v>271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272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E5F1DDF-BDD9-4B35-AF1C-35B15B49B7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8B00BA-D87B-40AE-B6C4-DDE2693B54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33A025-7559-447A-9321-9B8DDB35DFC3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1. CUTTING  OPTION 1-1</vt:lpstr>
      <vt:lpstr>1. CUTTING  OPTION 1-2</vt:lpstr>
      <vt:lpstr>1. CUTTING  OPTION 1-3</vt:lpstr>
      <vt:lpstr>2. TRIM 1</vt:lpstr>
      <vt:lpstr>2. TRIM (2)</vt:lpstr>
      <vt:lpstr>2. TRIM (3)</vt:lpstr>
      <vt:lpstr>GRADING 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 '!Print_Area</vt:lpstr>
      <vt:lpstr>'1. CUTTING  OPTION 1-1'!Print_Area</vt:lpstr>
      <vt:lpstr>'1. CUTTING  OPTION 1-2'!Print_Area</vt:lpstr>
      <vt:lpstr>'1. CUTTING  OPTION 1-3'!Print_Area</vt:lpstr>
      <vt:lpstr>'2. TRIM (2)'!Print_Area</vt:lpstr>
      <vt:lpstr>'2. TRIM (3)'!Print_Area</vt:lpstr>
      <vt:lpstr>'2. TRIM 1'!Print_Area</vt:lpstr>
      <vt:lpstr>'GRADING '!Print_Area</vt:lpstr>
      <vt:lpstr>'1. CUTTING '!Print_Titles</vt:lpstr>
      <vt:lpstr>'1. CUTTING  OPTION 1-1'!Print_Titles</vt:lpstr>
      <vt:lpstr>'1. CUTTING  OPTION 1-2'!Print_Titles</vt:lpstr>
      <vt:lpstr>'1. CUTTING  OPTION 1-3'!Print_Titles</vt:lpstr>
      <vt:lpstr>'2. TRIM (2)'!Print_Titles</vt:lpstr>
      <vt:lpstr>'2. TRIM (3)'!Print_Titles</vt:lpstr>
      <vt:lpstr>'2. TRIM 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dcterms:created xsi:type="dcterms:W3CDTF">2016-05-06T01:47:29Z</dcterms:created>
  <dcterms:modified xsi:type="dcterms:W3CDTF">2024-07-11T03:24:18Z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