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TML\"/>
    </mc:Choice>
  </mc:AlternateContent>
  <xr:revisionPtr revIDLastSave="0" documentId="13_ncr:1_{E325CFF6-1266-4360-AFFF-629B8A32C93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PO" sheetId="2" r:id="rId1"/>
    <sheet name="LAYOUT " sheetId="5" r:id="rId2"/>
    <sheet name="DETAIL QUANTITY _ MEN " sheetId="6" r:id="rId3"/>
    <sheet name="DETAIL QUANTITY _WOMEN" sheetId="7" r:id="rId4"/>
  </sheets>
  <definedNames>
    <definedName name="_xlnm._FilterDatabase" localSheetId="2" hidden="1">'DETAIL QUANTITY _ MEN '!$A$3:$E$22</definedName>
    <definedName name="_xlnm._FilterDatabase" localSheetId="3" hidden="1">'DETAIL QUANTITY _WOMEN'!$A$3:$E$11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E7" i="7"/>
  <c r="E12" i="7"/>
  <c r="E17" i="6"/>
  <c r="E23" i="6"/>
  <c r="D23" i="6"/>
  <c r="E6" i="7"/>
  <c r="E16" i="7"/>
  <c r="E5" i="7"/>
  <c r="E4" i="7"/>
  <c r="E26" i="6"/>
  <c r="E13" i="6"/>
  <c r="E14" i="6"/>
  <c r="E15" i="6"/>
  <c r="E16" i="6"/>
  <c r="E8" i="6"/>
  <c r="E9" i="6"/>
  <c r="E10" i="6"/>
  <c r="E11" i="6"/>
  <c r="E12" i="6"/>
  <c r="E4" i="6" l="1"/>
  <c r="E5" i="6"/>
  <c r="E6" i="6"/>
  <c r="E7" i="6"/>
  <c r="H7" i="2" l="1"/>
  <c r="K11" i="2" l="1"/>
  <c r="M11" i="2" s="1"/>
  <c r="K12" i="2"/>
  <c r="I14" i="2" l="1"/>
  <c r="K14" i="2"/>
  <c r="M12" i="2"/>
  <c r="M14" i="2" s="1"/>
</calcChain>
</file>

<file path=xl/sharedStrings.xml><?xml version="1.0" encoding="utf-8"?>
<sst xmlns="http://schemas.openxmlformats.org/spreadsheetml/2006/main" count="178" uniqueCount="119">
  <si>
    <t>Mã số:</t>
  </si>
  <si>
    <t>PUR.QT-2.BM1</t>
  </si>
  <si>
    <t>Lần ban hành:</t>
  </si>
  <si>
    <t>01</t>
  </si>
  <si>
    <t>Số trang:</t>
  </si>
  <si>
    <t>SUPPLIER:</t>
  </si>
  <si>
    <t>SH TRIMS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</si>
  <si>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</si>
  <si>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</si>
  <si>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</si>
  <si>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</si>
  <si>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</si>
  <si>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</si>
  <si>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</si>
  <si>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</si>
  <si>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</si>
  <si>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</si>
  <si>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</si>
  <si>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TBC</t>
  </si>
  <si>
    <t>ORDERED BY :</t>
  </si>
  <si>
    <t>CHI/OANH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</si>
  <si>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</si>
  <si>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</si>
  <si>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</si>
  <si>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</si>
  <si>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</si>
  <si>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</si>
  <si>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</si>
  <si>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</si>
  <si>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</si>
  <si>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</si>
  <si>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</si>
  <si>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</si>
  <si>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</si>
  <si>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</si>
  <si>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</si>
  <si>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</si>
  <si>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</si>
  <si>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</si>
  <si>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</si>
  <si>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</si>
  <si>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</si>
  <si>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</si>
  <si>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</si>
  <si>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</si>
  <si>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</si>
  <si>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</si>
  <si>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</si>
  <si>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 xml:space="preserve"> LABEL COLOR</t>
  </si>
  <si>
    <t>Total Pcs</t>
  </si>
  <si>
    <t>ORDER Q'TY</t>
  </si>
  <si>
    <t>T25-0091</t>
  </si>
  <si>
    <t>SU25 - DROP 2</t>
  </si>
  <si>
    <t>T25  SU25  G2838</t>
  </si>
  <si>
    <t>SS25F-F080</t>
  </si>
  <si>
    <t>SS25F-M078</t>
  </si>
  <si>
    <t>SS25F-M084</t>
  </si>
  <si>
    <t>SS25F-M089</t>
  </si>
  <si>
    <t>SS25F-M126</t>
  </si>
  <si>
    <t>SS25F-M133</t>
  </si>
  <si>
    <t>SS25F-M145</t>
  </si>
  <si>
    <t>SS25F-M165</t>
  </si>
  <si>
    <t>SS25T-F079</t>
  </si>
  <si>
    <t>SS25T-F082</t>
  </si>
  <si>
    <t>SS25T-F098</t>
  </si>
  <si>
    <t>SS25T-F099</t>
  </si>
  <si>
    <t>SS25T-F124</t>
  </si>
  <si>
    <t>SS25T-F164</t>
  </si>
  <si>
    <t>SS25T-M076</t>
  </si>
  <si>
    <t>SS25T-M077</t>
  </si>
  <si>
    <t>SS25T-M081</t>
  </si>
  <si>
    <t>SS25T-M083</t>
  </si>
  <si>
    <t>SS25T-M088</t>
  </si>
  <si>
    <t>SS25T-M090</t>
  </si>
  <si>
    <t>SS25T-M091</t>
  </si>
  <si>
    <t>SS25T-M122</t>
  </si>
  <si>
    <t>SS25T-M123</t>
  </si>
  <si>
    <t>SS25T-M132</t>
  </si>
  <si>
    <t>SS25T-M143</t>
  </si>
  <si>
    <t>SS25T-M144</t>
  </si>
  <si>
    <t>SS25T-M166</t>
  </si>
  <si>
    <t>SS25T-M167</t>
  </si>
  <si>
    <t>SS25T-M168</t>
  </si>
  <si>
    <t>STAIRWAY BUTTERLFY SWEATSHIRT WOMEN BLACK</t>
  </si>
  <si>
    <t>STAIRWAY SQUARE HOODIE MEN BLACK</t>
  </si>
  <si>
    <t>FLORA ICON HOODIE MEN BLACK</t>
  </si>
  <si>
    <t>BLOOM HOODIE MEN BLACK</t>
  </si>
  <si>
    <t>ICON AIRSHIP HOODIE MEN BURGUNDY</t>
  </si>
  <si>
    <t>STAIRWAY SQUARE TSHIRT WOMEN WHITE</t>
  </si>
  <si>
    <t>STAIRWAY BUTTERFLY TSHIRT WOMEN BLACK</t>
  </si>
  <si>
    <t>ICON RIB TANK TOP WOMEN WHITE</t>
  </si>
  <si>
    <t>ICON RIB TANK TOP WOMEN BLACK</t>
  </si>
  <si>
    <t>ICON AIRSHIP TSHIRT WOMEN WHITE</t>
  </si>
  <si>
    <t>STAIRWAY SQUARE TSHIRT MEN BLACK</t>
  </si>
  <si>
    <t>STAIRWAY BUTTERLFY TSHIRT MEN WHITE</t>
  </si>
  <si>
    <t>STAIRWAY BACK TSHIRT MEN BLUE</t>
  </si>
  <si>
    <t>FLORA ICON TSHIRT MEN BLACK</t>
  </si>
  <si>
    <t>BLOOM TSHIRT MEN BLACK</t>
  </si>
  <si>
    <t>TML SPORTS TSHIRT MEN BLACK</t>
  </si>
  <si>
    <t>TML SPORTS LONGSLEEVE MEN WHITE</t>
  </si>
  <si>
    <t>ICON AIRSHIP TSHIRT MEN BLACK</t>
  </si>
  <si>
    <t>FLORA FULL ICON HOODIE WOMEN OFF WHITE</t>
  </si>
  <si>
    <t>FLORA FULL ICON TSHIRT WOMEN OFF WHITE</t>
  </si>
  <si>
    <t xml:space="preserve">ORBYZ THEME ELEMENTS HOODIE MEN BLACK </t>
  </si>
  <si>
    <t xml:space="preserve">ORBYZ THEME LION GATE SWEATSHIRT MEN LIGHT BLUE </t>
  </si>
  <si>
    <t xml:space="preserve">ORBYZ THEME GLOW TSHIRT WOMEN BLACK </t>
  </si>
  <si>
    <t xml:space="preserve">ORBYZ THEME GLOW TSHIRT MEN BLACK </t>
  </si>
  <si>
    <t xml:space="preserve">ORBYZ THEME LION GATE TSHIRT MEN WHITE </t>
  </si>
  <si>
    <t xml:space="preserve">ORBYZ THEME ELEMENTS LONGSLEEVE MEN WHITE </t>
  </si>
  <si>
    <t xml:space="preserve">ORBYZ THEME LION GATE TSHIRT MEN BLACK </t>
  </si>
  <si>
    <t xml:space="preserve">ORBYZ EVENT HOODIE MEN BLACK </t>
  </si>
  <si>
    <t xml:space="preserve">ORBYZ EVENT TSHIRT MEN BLACK </t>
  </si>
  <si>
    <t xml:space="preserve">LAYOUT </t>
  </si>
  <si>
    <t xml:space="preserve">- Chú ý đúng màu sắc nhãn </t>
  </si>
  <si>
    <t>-  Reference + Description như thông tin updated kế bên</t>
  </si>
  <si>
    <t>- Follow symbol như layout ở trên</t>
  </si>
  <si>
    <t>- Chú ý đúng màu sắc nhãn 
-  Reference + Description như thông tin updated kế bên
- Follow symbol như layout ở trên</t>
  </si>
  <si>
    <t xml:space="preserve">MAIN LAYOUT - CẦN THAY ĐỔI THÔNG TIN NHƯ CÁC SHEET DETAIL </t>
  </si>
  <si>
    <t>THÔNG TIN THAY ĐỔI NHƯ SHEET BÊN CẠNH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</si>
</sst>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6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1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169" fontId="21" fillId="1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49" fontId="21" fillId="12" borderId="1" xfId="0" applyNumberFormat="1" applyFont="1" applyFill="1" applyBorder="1" applyAlignment="1">
      <alignment horizontal="center" vertical="center"/>
    </xf>
    <xf numFmtId="169" fontId="22" fillId="12" borderId="1" xfId="0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13" xfId="0" quotePrefix="1" applyFont="1" applyBorder="1" applyAlignment="1">
      <alignment vertical="center"/>
    </xf>
    <xf numFmtId="0" fontId="22" fillId="8" borderId="12" xfId="0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center" vertical="center"/>
    </xf>
    <xf numFmtId="169" fontId="22" fillId="11" borderId="4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169" fontId="22" fillId="6" borderId="1" xfId="0" applyNumberFormat="1" applyFont="1" applyFill="1" applyBorder="1" applyAlignment="1">
      <alignment horizontal="center" vertical="center"/>
    </xf>
    <xf numFmtId="169" fontId="22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9" fontId="22" fillId="11" borderId="1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24" fillId="0" borderId="0" xfId="0" applyFont="1"/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6" fillId="0" borderId="12" xfId="0" quotePrefix="1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169" fontId="21" fillId="6" borderId="0" xfId="0" applyNumberFormat="1" applyFont="1" applyFill="1" applyAlignment="1">
      <alignment horizontal="right" vertical="center"/>
    </xf>
    <xf numFmtId="0" fontId="25" fillId="0" borderId="0" xfId="0" applyFont="1"/>
    <xf numFmtId="0" fontId="21" fillId="6" borderId="0" xfId="0" applyFont="1" applyFill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22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358588</xdr:colOff>
      <xdr:row>7</xdr:row>
      <xdr:rowOff>78442</xdr:rowOff>
    </xdr:from>
    <xdr:to>
      <xdr:col>5</xdr:col>
      <xdr:colOff>5302753</xdr:colOff>
      <xdr:row>12</xdr:row>
      <xdr:rowOff>10264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A756BF-C292-35BF-6C18-B8514F65C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853" y="1725707"/>
          <a:ext cx="4944165" cy="1276528"/>
        </a:xfrm>
        <a:prstGeom prst="rect">
          <a:avLst/>
        </a:prstGeom>
      </xdr:spPr>
    </xdr:pic>
    <xdr:clientData/>
  </xdr:twoCellAnchor>
  <xdr:twoCellAnchor editAs="oneCell">
    <xdr:from>
      <xdr:col>5</xdr:col>
      <xdr:colOff>1557619</xdr:colOff>
      <xdr:row>25</xdr:row>
      <xdr:rowOff>78442</xdr:rowOff>
    </xdr:from>
    <xdr:to>
      <xdr:col>5</xdr:col>
      <xdr:colOff>4146177</xdr:colOff>
      <xdr:row>26</xdr:row>
      <xdr:rowOff>152522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7E78D0-E114-08A3-15FF-22C39CC2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67884" y="6533030"/>
          <a:ext cx="2588558" cy="6007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437030</xdr:colOff>
      <xdr:row>13</xdr:row>
      <xdr:rowOff>168088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833F5C-A9CD-465F-9CE7-51C322859C89}"/>
            </a:ext>
          </a:extLst>
        </xdr:cNvPr>
        <xdr:cNvSpPr txBox="1"/>
      </xdr:nvSpPr>
      <xdr:spPr>
        <a:xfrm>
          <a:off x="14210180" y="9121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437030</xdr:colOff>
      <xdr:row>6</xdr:row>
      <xdr:rowOff>168088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59447C-335E-44FC-ACB6-9A119C94FD23}"/>
            </a:ext>
          </a:extLst>
        </xdr:cNvPr>
        <xdr:cNvSpPr txBox="1"/>
      </xdr:nvSpPr>
      <xdr:spPr>
        <a:xfrm>
          <a:off x="14231471" y="3597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5</xdr:col>
      <xdr:colOff>347383</xdr:colOff>
      <xdr:row>4</xdr:row>
      <xdr:rowOff>56030</xdr:rowOff>
    </xdr:from>
    <xdr:to>
      <xdr:col>5</xdr:col>
      <xdr:colOff>2957597</xdr:colOff>
      <xdr:row>6</xdr:row>
      <xdr:rowOff>133449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EB9FD4C-C053-D8B7-3DC1-43FABB41C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7648" y="941295"/>
          <a:ext cx="2610214" cy="704948"/>
        </a:xfrm>
        <a:prstGeom prst="rect">
          <a:avLst/>
        </a:prstGeom>
      </xdr:spPr>
    </xdr:pic>
    <xdr:clientData/>
  </xdr:twoCellAnchor>
  <xdr:twoCellAnchor editAs="oneCell">
    <xdr:from>
      <xdr:col>5</xdr:col>
      <xdr:colOff>168088</xdr:colOff>
      <xdr:row>15</xdr:row>
      <xdr:rowOff>67235</xdr:rowOff>
    </xdr:from>
    <xdr:to>
      <xdr:col>5</xdr:col>
      <xdr:colOff>730141</xdr:colOff>
      <xdr:row>16</xdr:row>
      <xdr:rowOff>58367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832D715-105E-D7F8-FDB0-8DA76CD7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8353" y="3910853"/>
          <a:ext cx="562053" cy="685896"/>
        </a:xfrm>
        <a:prstGeom prst="rect">
          <a:avLst/>
        </a:prstGeom>
      </xdr:spPr>
    </xdr:pic>
    <xdr:clientData/>
  </xdr:twoCellAnchor>
  <xdr:twoCellAnchor editAs="oneCell">
    <xdr:from>
      <xdr:col>5</xdr:col>
      <xdr:colOff>840441</xdr:colOff>
      <xdr:row>15</xdr:row>
      <xdr:rowOff>78441</xdr:rowOff>
    </xdr:from>
    <xdr:to>
      <xdr:col>5</xdr:col>
      <xdr:colOff>1507284</xdr:colOff>
      <xdr:row>15</xdr:row>
      <xdr:rowOff>659547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C70DA2F-39BC-CE8A-F071-891A83119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50706" y="3922059"/>
          <a:ext cx="666843" cy="581106"/>
        </a:xfrm>
        <a:prstGeom prst="rect">
          <a:avLst/>
        </a:prstGeom>
      </xdr:spPr>
    </xdr:pic>
    <xdr:clientData/>
  </xdr:twoCellAnchor>
  <xdr:twoCellAnchor editAs="oneCell">
    <xdr:from>
      <xdr:col>5</xdr:col>
      <xdr:colOff>1602441</xdr:colOff>
      <xdr:row>15</xdr:row>
      <xdr:rowOff>134471</xdr:rowOff>
    </xdr:from>
    <xdr:to>
      <xdr:col>5</xdr:col>
      <xdr:colOff>2154968</xdr:colOff>
      <xdr:row>15</xdr:row>
      <xdr:rowOff>572682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1311FE1-F0BC-DCFE-5E16-543401D81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12706" y="3978089"/>
          <a:ext cx="552527" cy="438211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2151529</xdr:colOff>
      <xdr:row>15</xdr:row>
      <xdr:rowOff>134471</xdr:rowOff>
    </xdr:from>
    <xdr:to>
      <xdr:col>5</xdr:col>
      <xdr:colOff>2723109</xdr:colOff>
      <xdr:row>15</xdr:row>
      <xdr:rowOff>677472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5652041-A485-A479-5A65-0A2A6F6A5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61794" y="3978089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5</xdr:col>
      <xdr:colOff>2790265</xdr:colOff>
      <xdr:row>15</xdr:row>
      <xdr:rowOff>224119</xdr:rowOff>
    </xdr:from>
    <xdr:to>
      <xdr:col>5</xdr:col>
      <xdr:colOff>3218950</xdr:colOff>
      <xdr:row>15</xdr:row>
      <xdr:rowOff>576593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EB10B1A-0DD5-FFEB-8424-3D76147E6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200530" y="4067737"/>
          <a:ext cx="428685" cy="3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zoomScale="55" zoomScaleNormal="55" zoomScaleSheetLayoutView="55" zoomScalePageLayoutView="55" workbookViewId="0">
      <selection activeCell="I13" sqref="I13"/>
    </sheetView>
  </sheetViews>
  <sheetFormatPr defaultColWidth="9.42578125" defaultRowHeight="24" x14ac:dyDescent="0.45"/>
  <cols>
    <col min="1" max="1" width="27" style="98" customWidth="1"/>
    <col min="2" max="2" width="14.5703125" style="10" customWidth="1"/>
    <col min="3" max="3" width="28.5703125" style="10" customWidth="1"/>
    <col min="4" max="4" width="27.5703125" style="10" customWidth="1"/>
    <col min="5" max="5" width="21.42578125" style="10" customWidth="1"/>
    <col min="6" max="6" width="20.140625" style="10" customWidth="1"/>
    <col min="7" max="7" width="23.85546875" style="89" customWidth="1"/>
    <col min="8" max="8" width="9.42578125" style="10"/>
    <col min="9" max="9" width="24.42578125" style="10" customWidth="1"/>
    <col min="10" max="10" width="12.42578125" style="10" customWidth="1"/>
    <col min="11" max="11" width="18" style="10" customWidth="1"/>
    <col min="12" max="12" width="23" style="81" customWidth="1"/>
    <col min="13" max="13" width="27.5703125" style="81" customWidth="1"/>
    <col min="14" max="14" width="31.85546875" style="10" customWidth="1"/>
    <col min="15" max="15" width="13.42578125" style="10" bestFit="1" customWidth="1"/>
    <col min="16" max="16" width="13.5703125" style="10" bestFit="1" customWidth="1"/>
    <col min="17" max="16384" width="9.42578125" style="10"/>
  </cols>
  <sheetData>
    <row r="1" spans="1:19" ht="28.5" customHeight="1" x14ac:dyDescent="0.45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 x14ac:dyDescent="0.45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 x14ac:dyDescent="0.45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35" customHeight="1" x14ac:dyDescent="0.45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 x14ac:dyDescent="0.45">
      <c r="A5" s="94" t="s">
        <v>5</v>
      </c>
      <c r="C5" s="99" t="s">
        <v>6</v>
      </c>
      <c r="D5" s="20"/>
      <c r="E5" s="21"/>
      <c r="F5" s="132" t="s">
        <v>7</v>
      </c>
      <c r="G5" s="133"/>
      <c r="H5" s="140" t="s">
        <v>8</v>
      </c>
      <c r="I5" s="141"/>
      <c r="J5" s="22"/>
      <c r="K5" s="22"/>
      <c r="L5" s="23"/>
      <c r="M5" s="24" t="s">
        <v>9</v>
      </c>
      <c r="N5" s="25">
        <v>45568</v>
      </c>
    </row>
    <row r="6" spans="1:19" ht="30.75" customHeight="1" x14ac:dyDescent="0.45">
      <c r="A6" s="95" t="s">
        <v>10</v>
      </c>
      <c r="B6" s="26"/>
      <c r="D6" s="27"/>
      <c r="E6" s="21"/>
      <c r="F6" s="132" t="s">
        <v>11</v>
      </c>
      <c r="G6" s="133"/>
      <c r="H6" s="142" t="s">
        <v>52</v>
      </c>
      <c r="I6" s="143"/>
      <c r="J6" s="22"/>
      <c r="K6" s="22"/>
      <c r="L6" s="23"/>
      <c r="M6" s="24" t="s">
        <v>12</v>
      </c>
      <c r="N6" s="28" t="s">
        <v>51</v>
      </c>
    </row>
    <row r="7" spans="1:19" ht="30.75" customHeight="1" x14ac:dyDescent="0.45">
      <c r="A7" s="95" t="s">
        <v>13</v>
      </c>
      <c r="B7" s="131"/>
      <c r="C7" s="131"/>
      <c r="D7" s="29"/>
      <c r="E7" s="21"/>
      <c r="F7" s="132" t="s">
        <v>14</v>
      </c>
      <c r="G7" s="133"/>
      <c r="H7" s="134">
        <f>N5+20</f>
        <v>45588</v>
      </c>
      <c r="I7" s="135"/>
      <c r="J7" s="22"/>
      <c r="K7" s="22"/>
      <c r="L7" s="23"/>
      <c r="M7" s="24" t="s">
        <v>15</v>
      </c>
      <c r="N7" s="30" t="s">
        <v>53</v>
      </c>
    </row>
    <row r="8" spans="1:19" ht="30.75" customHeight="1" x14ac:dyDescent="0.45">
      <c r="A8" s="96" t="s">
        <v>16</v>
      </c>
      <c r="B8" s="139"/>
      <c r="C8" s="139"/>
      <c r="D8" s="31"/>
      <c r="E8" s="21"/>
      <c r="F8" s="132" t="s">
        <v>17</v>
      </c>
      <c r="G8" s="133"/>
      <c r="H8" s="134" t="s">
        <v>18</v>
      </c>
      <c r="I8" s="135"/>
      <c r="J8" s="32"/>
      <c r="K8" s="32"/>
      <c r="L8" s="23"/>
      <c r="M8" s="24" t="s">
        <v>19</v>
      </c>
      <c r="N8" s="33" t="s">
        <v>20</v>
      </c>
      <c r="O8" s="34"/>
      <c r="P8" s="34"/>
    </row>
    <row r="9" spans="1:19" ht="5.85" customHeight="1" x14ac:dyDescent="0.45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96" x14ac:dyDescent="0.45">
      <c r="A10" s="39" t="s">
        <v>21</v>
      </c>
      <c r="B10" s="39" t="s">
        <v>22</v>
      </c>
      <c r="C10" s="40" t="s">
        <v>23</v>
      </c>
      <c r="D10" s="39" t="s">
        <v>24</v>
      </c>
      <c r="E10" s="39" t="s">
        <v>25</v>
      </c>
      <c r="F10" s="41" t="s">
        <v>26</v>
      </c>
      <c r="G10" s="39" t="s">
        <v>27</v>
      </c>
      <c r="H10" s="41" t="s">
        <v>28</v>
      </c>
      <c r="I10" s="42" t="s">
        <v>29</v>
      </c>
      <c r="J10" s="42" t="s">
        <v>30</v>
      </c>
      <c r="K10" s="42" t="s">
        <v>31</v>
      </c>
      <c r="L10" s="43" t="s">
        <v>32</v>
      </c>
      <c r="M10" s="43" t="s">
        <v>33</v>
      </c>
      <c r="N10" s="41" t="s">
        <v>34</v>
      </c>
      <c r="R10" s="34"/>
      <c r="S10" s="34"/>
    </row>
    <row r="11" spans="1:19" ht="118.5" customHeight="1" x14ac:dyDescent="0.45">
      <c r="A11" s="90" t="s">
        <v>35</v>
      </c>
      <c r="B11" s="90"/>
      <c r="C11" s="46" t="s">
        <v>36</v>
      </c>
      <c r="D11" s="47" t="s">
        <v>37</v>
      </c>
      <c r="E11" s="90" t="s">
        <v>38</v>
      </c>
      <c r="F11" s="47" t="s">
        <v>37</v>
      </c>
      <c r="G11" s="48" t="s">
        <v>39</v>
      </c>
      <c r="H11" s="49" t="s">
        <v>40</v>
      </c>
      <c r="I11" s="100">
        <f>'DETAIL QUANTITY _ MEN '!E23+'DETAIL QUANTITY _ MEN '!E27+'DETAIL QUANTITY _WOMEN'!E12+'DETAIL QUANTITY _WOMEN'!E17</f>
        <v>15405</v>
      </c>
      <c r="J11" s="44">
        <v>0</v>
      </c>
      <c r="K11" s="44">
        <f t="shared" ref="K11" si="0">I11-J11</f>
        <v>15405</v>
      </c>
      <c r="L11" s="91">
        <v>650</v>
      </c>
      <c r="M11" s="45">
        <f>K11*L11</f>
        <v>10013250</v>
      </c>
      <c r="N11" s="101"/>
    </row>
    <row r="12" spans="1:19" ht="118.5" customHeight="1" x14ac:dyDescent="0.45">
      <c r="A12" s="90" t="s">
        <v>35</v>
      </c>
      <c r="B12" s="90"/>
      <c r="C12" s="46" t="s">
        <v>36</v>
      </c>
      <c r="D12" s="47" t="s">
        <v>37</v>
      </c>
      <c r="E12" s="90" t="s">
        <v>38</v>
      </c>
      <c r="F12" s="47" t="s">
        <v>37</v>
      </c>
      <c r="G12" s="48" t="s">
        <v>41</v>
      </c>
      <c r="H12" s="49" t="s">
        <v>40</v>
      </c>
      <c r="I12" s="100">
        <f>'DETAIL QUANTITY _ MEN '!E17+'DETAIL QUANTITY _ MEN '!E26+'DETAIL QUANTITY _WOMEN'!E7+'DETAIL QUANTITY _WOMEN'!E16</f>
        <v>34056</v>
      </c>
      <c r="J12" s="44">
        <v>0</v>
      </c>
      <c r="K12" s="44">
        <f t="shared" ref="K12" si="1">I12-J12</f>
        <v>34056</v>
      </c>
      <c r="L12" s="91">
        <v>650</v>
      </c>
      <c r="M12" s="45">
        <f>K12*L12</f>
        <v>22136400</v>
      </c>
      <c r="N12" s="102"/>
    </row>
    <row r="13" spans="1:19" ht="21.75" customHeight="1" x14ac:dyDescent="0.45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" customHeight="1" x14ac:dyDescent="0.45">
      <c r="A14" s="59"/>
      <c r="B14" s="59"/>
      <c r="C14" s="60"/>
      <c r="D14" s="59"/>
      <c r="E14" s="59"/>
      <c r="F14" s="59"/>
      <c r="G14" s="61"/>
      <c r="H14" s="73" t="s">
        <v>42</v>
      </c>
      <c r="I14" s="62">
        <f>SUM(I11:I13)</f>
        <v>49461</v>
      </c>
      <c r="J14" s="63"/>
      <c r="K14" s="62">
        <f>SUM(K11:K13)</f>
        <v>49461</v>
      </c>
      <c r="L14" s="64"/>
      <c r="M14" s="65">
        <f>SUM(M11:M13)</f>
        <v>32149650</v>
      </c>
      <c r="N14" s="66"/>
    </row>
    <row r="15" spans="1:19" ht="21.75" customHeight="1" x14ac:dyDescent="0.45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 x14ac:dyDescent="0.45">
      <c r="A16" s="137" t="s">
        <v>43</v>
      </c>
      <c r="B16" s="137"/>
      <c r="C16" s="72"/>
      <c r="D16" s="73"/>
      <c r="E16" s="138" t="s">
        <v>44</v>
      </c>
      <c r="F16" s="138"/>
      <c r="G16" s="138"/>
      <c r="H16" s="74"/>
      <c r="I16" s="75"/>
      <c r="J16" s="75"/>
      <c r="K16" s="75"/>
      <c r="L16" s="136" t="s">
        <v>45</v>
      </c>
      <c r="M16" s="136"/>
      <c r="N16" s="66"/>
    </row>
    <row r="17" spans="1:10" ht="21.75" customHeight="1" x14ac:dyDescent="0.45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 x14ac:dyDescent="0.45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 x14ac:dyDescent="0.45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 x14ac:dyDescent="0.45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1.75" customHeight="1" x14ac:dyDescent="0.45"/>
    <row r="58" ht="23.25" customHeight="1" x14ac:dyDescent="0.45"/>
    <row r="59" ht="23.25" customHeight="1" x14ac:dyDescent="0.45"/>
    <row r="60" ht="23.25" customHeight="1" x14ac:dyDescent="0.45"/>
    <row r="61" ht="23.25" customHeight="1" x14ac:dyDescent="0.45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6:M16"/>
    <mergeCell ref="A16:B16"/>
    <mergeCell ref="E16:G16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O11"/>
  <sheetViews>
    <sheetView zoomScale="115" zoomScaleNormal="115" workbookViewId="0">
      <selection activeCell="E26" sqref="E26"/>
    </sheetView>
  </sheetViews>
  <sheetFormatPr defaultRowHeight="15" x14ac:dyDescent="0.25"/>
  <sheetData>
    <row r="1" spans="1:15" s="3" customFormat="1" ht="18.75" x14ac:dyDescent="0.3">
      <c r="A1" s="2"/>
      <c r="B1" s="130" t="s">
        <v>117</v>
      </c>
      <c r="C1" s="130"/>
      <c r="D1" s="130"/>
      <c r="E1" s="130"/>
      <c r="F1" s="130"/>
      <c r="G1" s="130"/>
      <c r="H1" s="130"/>
      <c r="I1" s="130"/>
      <c r="J1" s="130"/>
    </row>
    <row r="2" spans="1:15" x14ac:dyDescent="0.25">
      <c r="A2" s="1"/>
    </row>
    <row r="8" spans="1:15" x14ac:dyDescent="0.25">
      <c r="O8" s="147" t="s">
        <v>118</v>
      </c>
    </row>
    <row r="9" spans="1:15" x14ac:dyDescent="0.25">
      <c r="O9" s="147"/>
    </row>
    <row r="10" spans="1:15" x14ac:dyDescent="0.25">
      <c r="O10" s="147"/>
    </row>
    <row r="11" spans="1:15" x14ac:dyDescent="0.25">
      <c r="O11" s="147" t="s">
        <v>118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dimension ref="A3:F27"/>
  <sheetViews>
    <sheetView topLeftCell="C15" zoomScale="85" zoomScaleNormal="85" workbookViewId="0">
      <selection activeCell="J27" sqref="J27"/>
    </sheetView>
  </sheetViews>
  <sheetFormatPr defaultColWidth="8.85546875" defaultRowHeight="15" x14ac:dyDescent="0.25"/>
  <cols>
    <col min="1" max="1" width="33" style="107" customWidth="1"/>
    <col min="2" max="2" width="82.140625" style="107" customWidth="1"/>
    <col min="3" max="3" width="27.140625" style="107" customWidth="1"/>
    <col min="4" max="4" width="13.7109375" style="112" hidden="1" customWidth="1"/>
    <col min="5" max="5" width="13.7109375" style="112" customWidth="1"/>
    <col min="6" max="6" width="87.7109375" style="109" customWidth="1"/>
    <col min="7" max="16384" width="8.85546875" style="109"/>
  </cols>
  <sheetData>
    <row r="3" spans="1:6" x14ac:dyDescent="0.25">
      <c r="A3" s="103" t="s">
        <v>46</v>
      </c>
      <c r="B3" s="103" t="s">
        <v>47</v>
      </c>
      <c r="C3" s="103" t="s">
        <v>48</v>
      </c>
      <c r="D3" s="104" t="s">
        <v>49</v>
      </c>
      <c r="E3" s="105" t="s">
        <v>50</v>
      </c>
      <c r="F3" s="117" t="s">
        <v>112</v>
      </c>
    </row>
    <row r="4" spans="1:6" ht="21" customHeight="1" x14ac:dyDescent="0.25">
      <c r="A4" s="113" t="s">
        <v>55</v>
      </c>
      <c r="B4" s="118" t="s">
        <v>84</v>
      </c>
      <c r="C4" s="118" t="s">
        <v>41</v>
      </c>
      <c r="D4" s="106">
        <v>2050</v>
      </c>
      <c r="E4" s="106">
        <f t="shared" ref="E4:E16" si="0">D4+ROUNDUP(D4*5%,0)</f>
        <v>2153</v>
      </c>
      <c r="F4" s="115"/>
    </row>
    <row r="5" spans="1:6" ht="21" customHeight="1" x14ac:dyDescent="0.25">
      <c r="A5" s="113" t="s">
        <v>56</v>
      </c>
      <c r="B5" s="118" t="s">
        <v>85</v>
      </c>
      <c r="C5" s="118" t="s">
        <v>41</v>
      </c>
      <c r="D5" s="106">
        <v>960</v>
      </c>
      <c r="E5" s="106">
        <f>D5+ROUNDUP(D5*5%,0)</f>
        <v>1008</v>
      </c>
      <c r="F5" s="115"/>
    </row>
    <row r="6" spans="1:6" ht="21" customHeight="1" x14ac:dyDescent="0.25">
      <c r="A6" s="113" t="s">
        <v>57</v>
      </c>
      <c r="B6" s="118" t="s">
        <v>86</v>
      </c>
      <c r="C6" s="118" t="s">
        <v>41</v>
      </c>
      <c r="D6" s="106">
        <v>400</v>
      </c>
      <c r="E6" s="106">
        <f>D6+ROUNDUP(D6*5%,0)</f>
        <v>420</v>
      </c>
      <c r="F6" s="115"/>
    </row>
    <row r="7" spans="1:6" ht="21" customHeight="1" x14ac:dyDescent="0.25">
      <c r="A7" s="113" t="s">
        <v>58</v>
      </c>
      <c r="B7" s="118" t="s">
        <v>103</v>
      </c>
      <c r="C7" s="118" t="s">
        <v>41</v>
      </c>
      <c r="D7" s="106">
        <v>940</v>
      </c>
      <c r="E7" s="106">
        <f>D7+ROUNDUP(D7*5%,0)</f>
        <v>987</v>
      </c>
      <c r="F7" s="115"/>
    </row>
    <row r="8" spans="1:6" ht="21" customHeight="1" x14ac:dyDescent="0.25">
      <c r="A8" s="113" t="s">
        <v>59</v>
      </c>
      <c r="B8" s="118" t="s">
        <v>110</v>
      </c>
      <c r="C8" s="118" t="s">
        <v>41</v>
      </c>
      <c r="D8" s="106">
        <v>3490</v>
      </c>
      <c r="E8" s="106">
        <f>D8+ROUNDUP(D8*5%,0)</f>
        <v>3665</v>
      </c>
      <c r="F8" s="115"/>
    </row>
    <row r="9" spans="1:6" ht="21" customHeight="1" x14ac:dyDescent="0.25">
      <c r="A9" s="113" t="s">
        <v>61</v>
      </c>
      <c r="B9" s="118" t="s">
        <v>87</v>
      </c>
      <c r="C9" s="118" t="s">
        <v>41</v>
      </c>
      <c r="D9" s="106">
        <v>2300</v>
      </c>
      <c r="E9" s="106">
        <f>D9+ROUNDUP(D9*5%,0)</f>
        <v>2415</v>
      </c>
      <c r="F9" s="115"/>
    </row>
    <row r="10" spans="1:6" ht="21" customHeight="1" x14ac:dyDescent="0.25">
      <c r="A10" s="113" t="s">
        <v>68</v>
      </c>
      <c r="B10" s="118" t="s">
        <v>93</v>
      </c>
      <c r="C10" s="118" t="s">
        <v>41</v>
      </c>
      <c r="D10" s="106">
        <v>2200</v>
      </c>
      <c r="E10" s="106">
        <f t="shared" si="0"/>
        <v>2310</v>
      </c>
      <c r="F10" s="115"/>
    </row>
    <row r="11" spans="1:6" ht="21" customHeight="1" x14ac:dyDescent="0.25">
      <c r="A11" s="113" t="s">
        <v>71</v>
      </c>
      <c r="B11" s="118" t="s">
        <v>96</v>
      </c>
      <c r="C11" s="118" t="s">
        <v>41</v>
      </c>
      <c r="D11" s="106">
        <v>1350</v>
      </c>
      <c r="E11" s="106">
        <f t="shared" si="0"/>
        <v>1418</v>
      </c>
      <c r="F11" s="115"/>
    </row>
    <row r="12" spans="1:6" ht="21" customHeight="1" x14ac:dyDescent="0.25">
      <c r="A12" s="113" t="s">
        <v>72</v>
      </c>
      <c r="B12" s="118" t="s">
        <v>97</v>
      </c>
      <c r="C12" s="118" t="s">
        <v>41</v>
      </c>
      <c r="D12" s="106">
        <v>450</v>
      </c>
      <c r="E12" s="106">
        <f t="shared" si="0"/>
        <v>473</v>
      </c>
      <c r="F12" s="115"/>
    </row>
    <row r="13" spans="1:6" ht="21" customHeight="1" x14ac:dyDescent="0.25">
      <c r="A13" s="113" t="s">
        <v>75</v>
      </c>
      <c r="B13" s="118" t="s">
        <v>106</v>
      </c>
      <c r="C13" s="118" t="s">
        <v>41</v>
      </c>
      <c r="D13" s="106">
        <v>1500</v>
      </c>
      <c r="E13" s="106">
        <f t="shared" si="0"/>
        <v>1575</v>
      </c>
      <c r="F13" s="115"/>
    </row>
    <row r="14" spans="1:6" ht="21" customHeight="1" x14ac:dyDescent="0.25">
      <c r="A14" s="113" t="s">
        <v>77</v>
      </c>
      <c r="B14" s="118" t="s">
        <v>111</v>
      </c>
      <c r="C14" s="118" t="s">
        <v>41</v>
      </c>
      <c r="D14" s="106">
        <v>8250</v>
      </c>
      <c r="E14" s="106">
        <f t="shared" si="0"/>
        <v>8663</v>
      </c>
      <c r="F14" s="115"/>
    </row>
    <row r="15" spans="1:6" ht="21" customHeight="1" x14ac:dyDescent="0.25">
      <c r="A15" s="113" t="s">
        <v>79</v>
      </c>
      <c r="B15" s="118" t="s">
        <v>109</v>
      </c>
      <c r="C15" s="118" t="s">
        <v>41</v>
      </c>
      <c r="D15" s="106">
        <v>2250</v>
      </c>
      <c r="E15" s="106">
        <f t="shared" si="0"/>
        <v>2363</v>
      </c>
      <c r="F15" s="115"/>
    </row>
    <row r="16" spans="1:6" ht="21" customHeight="1" x14ac:dyDescent="0.25">
      <c r="A16" s="113" t="s">
        <v>80</v>
      </c>
      <c r="B16" s="118" t="s">
        <v>100</v>
      </c>
      <c r="C16" s="118" t="s">
        <v>41</v>
      </c>
      <c r="D16" s="106">
        <v>2850</v>
      </c>
      <c r="E16" s="106">
        <f t="shared" si="0"/>
        <v>2993</v>
      </c>
      <c r="F16" s="115"/>
    </row>
    <row r="17" spans="1:6" x14ac:dyDescent="0.25">
      <c r="A17" s="110"/>
      <c r="B17" s="110"/>
      <c r="C17" s="110"/>
      <c r="D17" s="111"/>
      <c r="E17" s="111">
        <f>SUM(E4:E16)</f>
        <v>30443</v>
      </c>
      <c r="F17" s="119" t="s">
        <v>115</v>
      </c>
    </row>
    <row r="18" spans="1:6" ht="25.5" customHeight="1" x14ac:dyDescent="0.25">
      <c r="A18" s="113" t="s">
        <v>60</v>
      </c>
      <c r="B18" s="118" t="s">
        <v>104</v>
      </c>
      <c r="C18" s="118" t="s">
        <v>39</v>
      </c>
      <c r="D18" s="106">
        <v>900</v>
      </c>
      <c r="E18" s="106">
        <v>945</v>
      </c>
      <c r="F18" s="119" t="s">
        <v>113</v>
      </c>
    </row>
    <row r="19" spans="1:6" ht="25.5" customHeight="1" x14ac:dyDescent="0.25">
      <c r="A19" s="113" t="s">
        <v>69</v>
      </c>
      <c r="B19" s="118" t="s">
        <v>94</v>
      </c>
      <c r="C19" s="118" t="s">
        <v>39</v>
      </c>
      <c r="D19" s="106">
        <v>450</v>
      </c>
      <c r="E19" s="106">
        <v>473</v>
      </c>
      <c r="F19" s="119" t="s">
        <v>114</v>
      </c>
    </row>
    <row r="20" spans="1:6" ht="25.5" customHeight="1" x14ac:dyDescent="0.25">
      <c r="A20" s="113" t="s">
        <v>70</v>
      </c>
      <c r="B20" s="118" t="s">
        <v>95</v>
      </c>
      <c r="C20" s="118" t="s">
        <v>39</v>
      </c>
      <c r="D20" s="106">
        <v>2300</v>
      </c>
      <c r="E20" s="106">
        <v>2415</v>
      </c>
      <c r="F20" s="115"/>
    </row>
    <row r="21" spans="1:6" ht="25.5" customHeight="1" x14ac:dyDescent="0.25">
      <c r="A21" s="113" t="s">
        <v>76</v>
      </c>
      <c r="B21" s="118" t="s">
        <v>107</v>
      </c>
      <c r="C21" s="118" t="s">
        <v>39</v>
      </c>
      <c r="D21" s="106">
        <v>2000</v>
      </c>
      <c r="E21" s="106">
        <v>2100</v>
      </c>
      <c r="F21" s="115"/>
    </row>
    <row r="22" spans="1:6" ht="25.5" customHeight="1" x14ac:dyDescent="0.25">
      <c r="A22" s="113" t="s">
        <v>78</v>
      </c>
      <c r="B22" s="118" t="s">
        <v>108</v>
      </c>
      <c r="C22" s="118" t="s">
        <v>39</v>
      </c>
      <c r="D22" s="106">
        <v>750</v>
      </c>
      <c r="E22" s="106">
        <v>788</v>
      </c>
      <c r="F22" s="116"/>
    </row>
    <row r="23" spans="1:6" x14ac:dyDescent="0.25">
      <c r="D23" s="108">
        <f>SUM(D18:D22)</f>
        <v>6400</v>
      </c>
      <c r="E23" s="146">
        <f>SUM(E18:E22)</f>
        <v>6721</v>
      </c>
    </row>
    <row r="25" spans="1:6" x14ac:dyDescent="0.25">
      <c r="A25" s="103" t="s">
        <v>46</v>
      </c>
      <c r="B25" s="103" t="s">
        <v>47</v>
      </c>
      <c r="C25" s="103" t="s">
        <v>48</v>
      </c>
      <c r="D25" s="104" t="s">
        <v>49</v>
      </c>
      <c r="E25" s="105" t="s">
        <v>50</v>
      </c>
      <c r="F25" s="117" t="s">
        <v>112</v>
      </c>
    </row>
    <row r="26" spans="1:6" ht="41.25" customHeight="1" x14ac:dyDescent="0.25">
      <c r="A26" s="113" t="s">
        <v>73</v>
      </c>
      <c r="B26" s="118" t="s">
        <v>98</v>
      </c>
      <c r="C26" s="118" t="s">
        <v>41</v>
      </c>
      <c r="D26" s="106">
        <v>900</v>
      </c>
      <c r="E26" s="106">
        <f>D26+ROUNDUP(D26*5%,0)</f>
        <v>945</v>
      </c>
      <c r="F26" s="144" t="s">
        <v>116</v>
      </c>
    </row>
    <row r="27" spans="1:6" ht="41.25" customHeight="1" x14ac:dyDescent="0.25">
      <c r="A27" s="113" t="s">
        <v>74</v>
      </c>
      <c r="B27" s="118" t="s">
        <v>99</v>
      </c>
      <c r="C27" s="118" t="s">
        <v>39</v>
      </c>
      <c r="D27" s="106">
        <v>800</v>
      </c>
      <c r="E27" s="106">
        <v>840</v>
      </c>
      <c r="F27" s="145"/>
    </row>
  </sheetData>
  <autoFilter ref="A3:E22" xr:uid="{F86044A1-54B7-4A3B-BA9E-6F376B3A8AE6}"/>
  <mergeCells count="1">
    <mergeCell ref="F26:F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C24CD-77F4-4054-95AE-C2E6251801E2}">
  <dimension ref="A3:F17"/>
  <sheetViews>
    <sheetView tabSelected="1" zoomScale="85" zoomScaleNormal="85" workbookViewId="0">
      <selection activeCell="E8" sqref="E8"/>
    </sheetView>
  </sheetViews>
  <sheetFormatPr defaultColWidth="8.85546875" defaultRowHeight="15" x14ac:dyDescent="0.25"/>
  <cols>
    <col min="1" max="1" width="33" style="107" customWidth="1"/>
    <col min="2" max="2" width="82.140625" style="107" customWidth="1"/>
    <col min="3" max="3" width="27.140625" style="107" customWidth="1"/>
    <col min="4" max="4" width="13.7109375" style="129" hidden="1" customWidth="1"/>
    <col min="5" max="5" width="13.7109375" style="129" customWidth="1"/>
    <col min="6" max="6" width="52" style="127" customWidth="1"/>
    <col min="7" max="16384" width="8.85546875" style="109"/>
  </cols>
  <sheetData>
    <row r="3" spans="1:6" x14ac:dyDescent="0.25">
      <c r="A3" s="103" t="s">
        <v>46</v>
      </c>
      <c r="B3" s="103" t="s">
        <v>47</v>
      </c>
      <c r="C3" s="103" t="s">
        <v>48</v>
      </c>
      <c r="D3" s="122" t="s">
        <v>49</v>
      </c>
      <c r="E3" s="123" t="s">
        <v>50</v>
      </c>
      <c r="F3" s="120" t="s">
        <v>112</v>
      </c>
    </row>
    <row r="4" spans="1:6" ht="24.75" customHeight="1" x14ac:dyDescent="0.25">
      <c r="A4" s="113" t="s">
        <v>54</v>
      </c>
      <c r="B4" s="118" t="s">
        <v>83</v>
      </c>
      <c r="C4" s="118" t="s">
        <v>41</v>
      </c>
      <c r="D4" s="118">
        <v>500</v>
      </c>
      <c r="E4" s="124">
        <f>D4+ROUNDUP(D4*5%,0)</f>
        <v>525</v>
      </c>
      <c r="F4" s="114"/>
    </row>
    <row r="5" spans="1:6" ht="24.75" customHeight="1" x14ac:dyDescent="0.25">
      <c r="A5" s="113" t="s">
        <v>63</v>
      </c>
      <c r="B5" s="118" t="s">
        <v>89</v>
      </c>
      <c r="C5" s="118" t="s">
        <v>41</v>
      </c>
      <c r="D5" s="118">
        <v>350</v>
      </c>
      <c r="E5" s="124">
        <f t="shared" ref="E5:E6" si="0">D5+ROUNDUP(D5*5%,0)</f>
        <v>368</v>
      </c>
      <c r="F5" s="114"/>
    </row>
    <row r="6" spans="1:6" ht="24.75" customHeight="1" x14ac:dyDescent="0.25">
      <c r="A6" s="113" t="s">
        <v>66</v>
      </c>
      <c r="B6" s="118" t="s">
        <v>105</v>
      </c>
      <c r="C6" s="118" t="s">
        <v>41</v>
      </c>
      <c r="D6" s="118">
        <v>690</v>
      </c>
      <c r="E6" s="124">
        <f t="shared" si="0"/>
        <v>725</v>
      </c>
      <c r="F6" s="114"/>
    </row>
    <row r="7" spans="1:6" ht="24.75" customHeight="1" x14ac:dyDescent="0.25">
      <c r="A7" s="121"/>
      <c r="B7" s="121"/>
      <c r="C7" s="121"/>
      <c r="D7" s="125"/>
      <c r="E7" s="126">
        <f>SUM(E4:E6)</f>
        <v>1618</v>
      </c>
      <c r="F7" s="114"/>
    </row>
    <row r="8" spans="1:6" ht="24.75" customHeight="1" x14ac:dyDescent="0.25">
      <c r="A8" s="113" t="s">
        <v>62</v>
      </c>
      <c r="B8" s="118" t="s">
        <v>88</v>
      </c>
      <c r="C8" s="118" t="s">
        <v>39</v>
      </c>
      <c r="D8" s="118">
        <v>1460</v>
      </c>
      <c r="E8" s="124">
        <v>1533</v>
      </c>
      <c r="F8" s="114"/>
    </row>
    <row r="9" spans="1:6" ht="24.75" customHeight="1" x14ac:dyDescent="0.25">
      <c r="A9" s="113" t="s">
        <v>67</v>
      </c>
      <c r="B9" s="118" t="s">
        <v>92</v>
      </c>
      <c r="C9" s="118" t="s">
        <v>39</v>
      </c>
      <c r="D9" s="118">
        <v>1470</v>
      </c>
      <c r="E9" s="124">
        <v>1544</v>
      </c>
      <c r="F9" s="119" t="s">
        <v>113</v>
      </c>
    </row>
    <row r="10" spans="1:6" ht="24.75" customHeight="1" x14ac:dyDescent="0.25">
      <c r="A10" s="113" t="s">
        <v>81</v>
      </c>
      <c r="B10" s="118" t="s">
        <v>101</v>
      </c>
      <c r="C10" s="118" t="s">
        <v>39</v>
      </c>
      <c r="D10" s="118">
        <v>1640</v>
      </c>
      <c r="E10" s="124">
        <v>1722</v>
      </c>
      <c r="F10" s="119" t="s">
        <v>114</v>
      </c>
    </row>
    <row r="11" spans="1:6" ht="24.75" customHeight="1" x14ac:dyDescent="0.25">
      <c r="A11" s="113" t="s">
        <v>82</v>
      </c>
      <c r="B11" s="118" t="s">
        <v>102</v>
      </c>
      <c r="C11" s="118" t="s">
        <v>39</v>
      </c>
      <c r="D11" s="118">
        <v>1900</v>
      </c>
      <c r="E11" s="124">
        <v>1995</v>
      </c>
      <c r="F11" s="119" t="s">
        <v>115</v>
      </c>
    </row>
    <row r="12" spans="1:6" x14ac:dyDescent="0.25">
      <c r="D12" s="127"/>
      <c r="E12" s="148">
        <f>SUM(E8:E11)</f>
        <v>6794</v>
      </c>
    </row>
    <row r="15" spans="1:6" x14ac:dyDescent="0.25">
      <c r="A15" s="103" t="s">
        <v>46</v>
      </c>
      <c r="B15" s="103" t="s">
        <v>47</v>
      </c>
      <c r="C15" s="103" t="s">
        <v>48</v>
      </c>
      <c r="D15" s="122" t="s">
        <v>49</v>
      </c>
      <c r="E15" s="128" t="s">
        <v>50</v>
      </c>
      <c r="F15" s="117" t="s">
        <v>112</v>
      </c>
    </row>
    <row r="16" spans="1:6" ht="54.75" customHeight="1" x14ac:dyDescent="0.25">
      <c r="A16" s="113" t="s">
        <v>65</v>
      </c>
      <c r="B16" s="118" t="s">
        <v>91</v>
      </c>
      <c r="C16" s="118" t="s">
        <v>41</v>
      </c>
      <c r="D16" s="118">
        <v>1000</v>
      </c>
      <c r="E16" s="118">
        <f>D16+ROUNDUP(D16*5%,0)</f>
        <v>1050</v>
      </c>
      <c r="F16" s="144" t="s">
        <v>116</v>
      </c>
    </row>
    <row r="17" spans="1:6" ht="54.75" customHeight="1" x14ac:dyDescent="0.25">
      <c r="A17" s="113" t="s">
        <v>64</v>
      </c>
      <c r="B17" s="118" t="s">
        <v>90</v>
      </c>
      <c r="C17" s="118" t="s">
        <v>39</v>
      </c>
      <c r="D17" s="118">
        <v>1000</v>
      </c>
      <c r="E17" s="118">
        <v>1050</v>
      </c>
      <c r="F17" s="145"/>
    </row>
  </sheetData>
  <autoFilter ref="A3:E11" xr:uid="{F86044A1-54B7-4A3B-BA9E-6F376B3A8AE6}"/>
  <mergeCells count="1">
    <mergeCell ref="F16:F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cacb1a-d766-4a03-bc0c-a95b168db3c7">
      <UserInfo>
        <DisplayName/>
        <AccountId xsi:nil="true"/>
        <AccountType/>
      </UserInfo>
    </SharedWithUsers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AD5DC5-FE89-4EA8-91A1-80FB886E67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 MEN </vt:lpstr>
      <vt:lpstr>DETAIL QUANTITY _WOMEN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Chi Tran Thi Linh</cp:lastModifiedBy>
  <cp:revision/>
  <dcterms:created xsi:type="dcterms:W3CDTF">2020-11-11T02:21:38Z</dcterms:created>
  <dcterms:modified xsi:type="dcterms:W3CDTF">2025-02-19T10:20:03Z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0x010100860B5223DC73FB4F94B03CE9BB59FFEB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