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TOMORROWLAND/2-SU25/1-SAMPLE/2-STYLE-FILE/3. CUTTING DOCKET/1ST PROTO SAMPLE/DONE/"/>
    </mc:Choice>
  </mc:AlternateContent>
  <xr:revisionPtr revIDLastSave="226" documentId="11_C951F0F43A6C485E3559173D8DEAC52915C40484" xr6:coauthVersionLast="47" xr6:coauthVersionMax="47" xr10:uidLastSave="{B2AB6B31-F26A-40B2-AA79-40822528E4E2}"/>
  <bookViews>
    <workbookView xWindow="-120" yWindow="-120" windowWidth="20730" windowHeight="11040" tabRatio="858" activeTab="2" xr2:uid="{00000000-000D-0000-FFFF-FFFF00000000}"/>
  </bookViews>
  <sheets>
    <sheet name="1. CUTTING DOCKET" sheetId="1" r:id="rId1"/>
    <sheet name="2. TRIM CARD" sheetId="5" r:id="rId2"/>
    <sheet name="BTS " sheetId="40" r:id="rId3"/>
  </sheets>
  <externalReferences>
    <externalReference r:id="rId4"/>
    <externalReference r:id="rId5"/>
    <externalReference r:id="rId6"/>
    <externalReference r:id="rId7"/>
  </externalReferences>
  <definedNames>
    <definedName name="_Fill" localSheetId="1" hidden="1">#REF!</definedName>
    <definedName name="_Fill" hidden="1">#REF!</definedName>
    <definedName name="_xlnm._FilterDatabase" localSheetId="0" hidden="1">'1. CUTTING DOCKET'!$A$76:$U$76</definedName>
    <definedName name="INTERNAL_INVOICE">[1]UN!#REF!</definedName>
    <definedName name="KKKKK">[1]UN!#REF!</definedName>
    <definedName name="_xlnm.Print_Area" localSheetId="0">'1. CUTTING DOCKET'!$A$1:$Q$111</definedName>
    <definedName name="_xlnm.Print_Area" localSheetId="1">'2. TRIM CARD'!$A$1:$C$22</definedName>
    <definedName name="_xlnm.Print_Area" localSheetId="2">'BTS '!$A$1:$U$433</definedName>
    <definedName name="_xlnm.Print_Titles" localSheetId="0">'1. CUTTING DOCKET'!$1:$15</definedName>
    <definedName name="_xlnm.Print_Titles" localSheetId="1">'2. TRIM CARD'!$1:$5</definedName>
    <definedName name="_xlnm.Print_Titles" localSheetId="2">'BTS '!$69:$71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5" i="40" l="1"/>
  <c r="H114" i="40"/>
  <c r="H98" i="40"/>
  <c r="H96" i="40"/>
  <c r="H95" i="40"/>
  <c r="H94" i="40"/>
  <c r="H93" i="40"/>
  <c r="H90" i="40"/>
  <c r="H86" i="40"/>
  <c r="H85" i="40"/>
  <c r="H84" i="40"/>
  <c r="H83" i="40"/>
  <c r="H82" i="40"/>
  <c r="H81" i="40"/>
  <c r="H80" i="40"/>
  <c r="H79" i="40"/>
  <c r="H78" i="40"/>
  <c r="H76" i="40"/>
  <c r="H75" i="40"/>
  <c r="H74" i="40"/>
  <c r="H73" i="40"/>
  <c r="B6" i="40"/>
  <c r="B5" i="40"/>
  <c r="B4" i="40"/>
  <c r="K1" i="40"/>
  <c r="B87" i="1"/>
  <c r="I19" i="1"/>
  <c r="J19" i="1"/>
  <c r="K19" i="1"/>
  <c r="G19" i="1"/>
  <c r="A10" i="5" l="1"/>
  <c r="L77" i="1"/>
  <c r="C15" i="5" l="1"/>
  <c r="A15" i="5"/>
  <c r="B15" i="5"/>
  <c r="A78" i="1" l="1"/>
  <c r="G21" i="1" l="1"/>
  <c r="A8" i="5"/>
  <c r="C2" i="5" l="1"/>
  <c r="A21" i="5" l="1"/>
  <c r="A19" i="5"/>
  <c r="B19" i="5"/>
  <c r="A17" i="5"/>
  <c r="B17" i="5"/>
  <c r="C14" i="5"/>
  <c r="C13" i="5"/>
  <c r="A9" i="5"/>
  <c r="B7" i="5"/>
  <c r="C5" i="5"/>
  <c r="C4" i="5"/>
  <c r="C3" i="5"/>
  <c r="B13" i="5"/>
  <c r="A13" i="5"/>
  <c r="A12" i="5"/>
  <c r="C11" i="5"/>
  <c r="B11" i="5"/>
  <c r="A11" i="5"/>
  <c r="B9" i="5"/>
  <c r="B5" i="5"/>
  <c r="B6" i="5" s="1"/>
  <c r="B4" i="5"/>
  <c r="A4" i="5"/>
  <c r="B3" i="5"/>
  <c r="A3" i="5"/>
  <c r="B2" i="5"/>
  <c r="A2" i="5"/>
  <c r="I21" i="1"/>
  <c r="I53" i="1" s="1"/>
  <c r="F111" i="1" s="1"/>
  <c r="I25" i="1"/>
  <c r="I27" i="1" s="1"/>
  <c r="I31" i="1"/>
  <c r="I33" i="1" s="1"/>
  <c r="I37" i="1"/>
  <c r="I39" i="1" s="1"/>
  <c r="I43" i="1"/>
  <c r="I45" i="1" s="1"/>
  <c r="I49" i="1"/>
  <c r="I51" i="1" s="1"/>
  <c r="J21" i="1"/>
  <c r="J53" i="1" s="1"/>
  <c r="G111" i="1" s="1"/>
  <c r="K21" i="1"/>
  <c r="K53" i="1" s="1"/>
  <c r="H111" i="1" s="1"/>
  <c r="J25" i="1"/>
  <c r="J27" i="1" s="1"/>
  <c r="K25" i="1"/>
  <c r="K27" i="1" s="1"/>
  <c r="J31" i="1"/>
  <c r="J33" i="1" s="1"/>
  <c r="K31" i="1"/>
  <c r="K33" i="1" s="1"/>
  <c r="J37" i="1"/>
  <c r="J39" i="1" s="1"/>
  <c r="K37" i="1"/>
  <c r="K39" i="1" s="1"/>
  <c r="J43" i="1"/>
  <c r="J45" i="1" s="1"/>
  <c r="K43" i="1"/>
  <c r="K45" i="1" s="1"/>
  <c r="J49" i="1"/>
  <c r="J51" i="1" s="1"/>
  <c r="K49" i="1"/>
  <c r="K51" i="1" s="1"/>
  <c r="A79" i="1" l="1"/>
  <c r="A80" i="1"/>
  <c r="A81" i="1"/>
  <c r="I111" i="1"/>
  <c r="H21" i="1"/>
  <c r="H53" i="1" s="1"/>
  <c r="E111" i="1" s="1"/>
  <c r="P51" i="1" l="1"/>
  <c r="O51" i="1"/>
  <c r="N51" i="1"/>
  <c r="Q50" i="1"/>
  <c r="M49" i="1"/>
  <c r="M51" i="1" s="1"/>
  <c r="L49" i="1"/>
  <c r="L51" i="1" s="1"/>
  <c r="H49" i="1"/>
  <c r="H51" i="1" s="1"/>
  <c r="G49" i="1"/>
  <c r="G51" i="1" s="1"/>
  <c r="F49" i="1"/>
  <c r="P45" i="1"/>
  <c r="O45" i="1"/>
  <c r="N45" i="1"/>
  <c r="Q44" i="1"/>
  <c r="M43" i="1"/>
  <c r="M45" i="1" s="1"/>
  <c r="L43" i="1"/>
  <c r="L45" i="1" s="1"/>
  <c r="H43" i="1"/>
  <c r="H45" i="1" s="1"/>
  <c r="G43" i="1"/>
  <c r="G45" i="1" s="1"/>
  <c r="F43" i="1"/>
  <c r="F45" i="1" s="1"/>
  <c r="P39" i="1"/>
  <c r="O39" i="1"/>
  <c r="N39" i="1"/>
  <c r="Q38" i="1"/>
  <c r="M37" i="1"/>
  <c r="M39" i="1" s="1"/>
  <c r="L37" i="1"/>
  <c r="L39" i="1" s="1"/>
  <c r="H37" i="1"/>
  <c r="H39" i="1" s="1"/>
  <c r="G37" i="1"/>
  <c r="G39" i="1" s="1"/>
  <c r="F37" i="1"/>
  <c r="P33" i="1"/>
  <c r="O33" i="1"/>
  <c r="N33" i="1"/>
  <c r="Q32" i="1"/>
  <c r="M31" i="1"/>
  <c r="M33" i="1" s="1"/>
  <c r="L31" i="1"/>
  <c r="L33" i="1" s="1"/>
  <c r="H31" i="1"/>
  <c r="H33" i="1" s="1"/>
  <c r="G31" i="1"/>
  <c r="G33" i="1" s="1"/>
  <c r="F31" i="1"/>
  <c r="P27" i="1"/>
  <c r="O27" i="1"/>
  <c r="N27" i="1"/>
  <c r="Q26" i="1"/>
  <c r="M25" i="1"/>
  <c r="M27" i="1" s="1"/>
  <c r="L25" i="1"/>
  <c r="L27" i="1" s="1"/>
  <c r="H25" i="1"/>
  <c r="H27" i="1" s="1"/>
  <c r="G25" i="1"/>
  <c r="G27" i="1" s="1"/>
  <c r="F25" i="1"/>
  <c r="Q37" i="1" l="1"/>
  <c r="Q31" i="1"/>
  <c r="Q49" i="1"/>
  <c r="F51" i="1"/>
  <c r="Q25" i="1"/>
  <c r="Q43" i="1"/>
  <c r="F39" i="1"/>
  <c r="F33" i="1"/>
  <c r="F27" i="1"/>
  <c r="A72" i="1" l="1"/>
  <c r="A69" i="1"/>
  <c r="E70" i="1" s="1"/>
  <c r="B70" i="1"/>
  <c r="C111" i="1"/>
  <c r="G53" i="1" l="1"/>
  <c r="J111" i="1"/>
  <c r="D111" i="1" l="1"/>
  <c r="K111" i="1" s="1"/>
  <c r="C49" i="1"/>
  <c r="D43" i="1"/>
  <c r="D45" i="1" s="1"/>
  <c r="C43" i="1"/>
  <c r="Q42" i="1"/>
  <c r="Q45" i="1" s="1"/>
  <c r="S45" i="1" l="1"/>
  <c r="G70" i="1"/>
  <c r="I70" i="1" s="1"/>
  <c r="J70" i="1" s="1"/>
  <c r="Q20" i="1" l="1"/>
  <c r="A77" i="1" l="1"/>
  <c r="C37" i="1" l="1"/>
  <c r="C31" i="1"/>
  <c r="C25" i="1" l="1"/>
  <c r="E62" i="1" l="1"/>
  <c r="Q18" i="1" l="1"/>
  <c r="B73" i="1" l="1"/>
  <c r="B67" i="1"/>
  <c r="B64" i="1"/>
  <c r="B61" i="1"/>
  <c r="D49" i="1" l="1"/>
  <c r="D51" i="1" s="1"/>
  <c r="Q48" i="1"/>
  <c r="Q51" i="1" s="1"/>
  <c r="D37" i="1"/>
  <c r="D39" i="1" s="1"/>
  <c r="Q36" i="1"/>
  <c r="Q39" i="1" s="1"/>
  <c r="D31" i="1"/>
  <c r="D33" i="1" s="1"/>
  <c r="E71" i="1" l="1"/>
  <c r="A63" i="1"/>
  <c r="E73" i="1"/>
  <c r="E74" i="1" s="1"/>
  <c r="E67" i="1"/>
  <c r="E68" i="1" s="1"/>
  <c r="A66" i="1"/>
  <c r="E64" i="1"/>
  <c r="S51" i="1" l="1"/>
  <c r="S39" i="1"/>
  <c r="G71" i="1" l="1"/>
  <c r="I71" i="1" s="1"/>
  <c r="J71" i="1" s="1"/>
  <c r="G73" i="1"/>
  <c r="G67" i="1"/>
  <c r="I67" i="1" s="1"/>
  <c r="J67" i="1" s="1"/>
  <c r="G74" i="1" l="1"/>
  <c r="I74" i="1" s="1"/>
  <c r="J74" i="1" s="1"/>
  <c r="M74" i="1" s="1"/>
  <c r="I73" i="1"/>
  <c r="J73" i="1" s="1"/>
  <c r="M71" i="1"/>
  <c r="M70" i="1"/>
  <c r="M73" i="1" l="1"/>
  <c r="B58" i="1" l="1"/>
  <c r="D25" i="1" l="1"/>
  <c r="D27" i="1" s="1"/>
  <c r="Q24" i="1"/>
  <c r="Q27" i="1" s="1"/>
  <c r="E65" i="1" l="1"/>
  <c r="S27" i="1" l="1"/>
  <c r="G61" i="1" l="1"/>
  <c r="I61" i="1" s="1"/>
  <c r="J61" i="1" s="1"/>
  <c r="G62" i="1" l="1"/>
  <c r="I62" i="1" l="1"/>
  <c r="J62" i="1" s="1"/>
  <c r="M61" i="1"/>
  <c r="M62" i="1" l="1"/>
  <c r="Q30" i="1"/>
  <c r="Q33" i="1" s="1"/>
  <c r="S33" i="1" l="1"/>
  <c r="G64" i="1" l="1"/>
  <c r="I64" i="1" s="1"/>
  <c r="J64" i="1" s="1"/>
  <c r="G65" i="1" l="1"/>
  <c r="I65" i="1" s="1"/>
  <c r="J65" i="1" s="1"/>
  <c r="G68" i="1"/>
  <c r="I68" i="1" s="1"/>
  <c r="J68" i="1" s="1"/>
  <c r="M67" i="1" l="1"/>
  <c r="M65" i="1"/>
  <c r="M64" i="1"/>
  <c r="M68" i="1"/>
  <c r="D19" i="1" l="1"/>
  <c r="D21" i="1" s="1"/>
  <c r="Q19" i="1"/>
  <c r="Q21" i="1" s="1"/>
  <c r="H78" i="1" l="1"/>
  <c r="K78" i="1"/>
  <c r="M78" i="1" s="1"/>
  <c r="O78" i="1" s="1"/>
  <c r="C6" i="5"/>
  <c r="C9" i="5" s="1"/>
  <c r="K80" i="1"/>
  <c r="M80" i="1" s="1"/>
  <c r="O80" i="1" s="1"/>
  <c r="K77" i="1"/>
  <c r="M77" i="1" s="1"/>
  <c r="K79" i="1"/>
  <c r="M79" i="1" s="1"/>
  <c r="O79" i="1" s="1"/>
  <c r="K81" i="1"/>
  <c r="M81" i="1" s="1"/>
  <c r="O81" i="1" s="1"/>
  <c r="Q53" i="1"/>
  <c r="H81" i="1"/>
  <c r="H79" i="1"/>
  <c r="H80" i="1"/>
  <c r="A57" i="1"/>
  <c r="H77" i="1"/>
  <c r="B104" i="1"/>
  <c r="B96" i="1"/>
  <c r="C96" i="1" l="1"/>
  <c r="C104" i="1"/>
  <c r="G58" i="1"/>
  <c r="I58" i="1" s="1"/>
  <c r="O77" i="1"/>
  <c r="J58" i="1" l="1"/>
  <c r="M58" i="1" s="1"/>
  <c r="G59" i="1"/>
  <c r="I59" i="1" s="1"/>
  <c r="J59" i="1" s="1"/>
  <c r="M59" i="1" l="1"/>
</calcChain>
</file>

<file path=xl/sharedStrings.xml><?xml version="1.0" encoding="utf-8"?>
<sst xmlns="http://schemas.openxmlformats.org/spreadsheetml/2006/main" count="939" uniqueCount="387">
  <si>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</si>
  <si>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</si>
  <si>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</si>
  <si>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</si>
  <si>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</si>
  <si>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</si>
  <si>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</si>
  <si>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</si>
  <si>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</si>
  <si>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</si>
  <si>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</si>
  <si>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</si>
  <si>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</si>
  <si>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</si>
  <si>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</si>
  <si>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</si>
  <si>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</si>
  <si>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</si>
  <si>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</si>
  <si>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</si>
  <si>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</si>
  <si>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</si>
  <si>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</si>
  <si>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</si>
  <si>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</si>
  <si>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</si>
  <si>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</si>
  <si>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</si>
  <si>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</si>
  <si>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</si>
  <si>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</si>
  <si>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</si>
  <si>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</si>
  <si>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</si>
  <si>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</si>
  <si>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SỐ LƯỢNG CẦN CẤP CHO TỔ CẮT (GROSS)</t>
  </si>
  <si>
    <t>WHITE</t>
  </si>
  <si>
    <t>BLACK</t>
  </si>
  <si>
    <t xml:space="preserve">THÀNH PHẦN VẢI: 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</si>
  <si>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</si>
  <si>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</si>
  <si>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</si>
  <si>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</si>
  <si>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</si>
  <si>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</si>
  <si>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</si>
  <si>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</si>
  <si>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</si>
  <si>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</si>
  <si>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-CÁCH MAY THEO NHƯ TÀI LIỆU ĐÍNH KÈM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</si>
  <si>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</si>
  <si>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</si>
  <si>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</si>
  <si>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</si>
  <si>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</si>
  <si>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</si>
  <si>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</si>
  <si>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</si>
  <si>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</si>
  <si>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</si>
  <si>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</si>
  <si>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</si>
  <si>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</si>
  <si>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</si>
  <si>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</si>
  <si>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</si>
  <si>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</si>
  <si>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</si>
  <si>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</si>
  <si>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</si>
  <si>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</si>
  <si>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</si>
  <si>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t>100% COTTON</t>
  </si>
  <si>
    <t>VẢI CHÍNH</t>
  </si>
  <si>
    <t>GRAND TOTAL:</t>
  </si>
  <si>
    <t>SỐ LƯỢNG CẦN CẤP CHO TEST INHOUSE</t>
  </si>
  <si>
    <t>SỐ LƯỢNG CẦN CẤP CHO TEST OUTSOURCE</t>
  </si>
  <si>
    <t>LỖI VẢI (DEFECT)
+ ĐẦU KHÚC</t>
  </si>
  <si>
    <t>XS</t>
  </si>
  <si>
    <t xml:space="preserve">CM20 1X1RIB  100% COTTON 260GSM </t>
  </si>
  <si>
    <t>BO CỔ</t>
  </si>
  <si>
    <t>3XL</t>
  </si>
  <si>
    <t>DUYỆT HÌNH IN THEO</t>
  </si>
  <si>
    <t>2XL</t>
  </si>
  <si>
    <t>WHITE OVO STANDARD</t>
  </si>
  <si>
    <t>SHIPPING SAMPLE REQUIRED</t>
  </si>
  <si>
    <t>WHISPER WHITE</t>
  </si>
  <si>
    <t>FLINT STONE</t>
  </si>
  <si>
    <t>BRONZE GREEN</t>
  </si>
  <si>
    <t>WILD GINGER</t>
  </si>
  <si>
    <t>M-0324-KT-5141</t>
  </si>
  <si>
    <t>2XS</t>
  </si>
  <si>
    <t xml:space="preserve">-OVFW24P0456004T00K LOT 0743/3 ÁNH A CẤP 54M </t>
  </si>
  <si>
    <t>-OVFW24P0456010T00K LOT 1502/4 CẤP 27M</t>
  </si>
  <si>
    <t>-OVFW24P0456012T00K LOT 1501/4 ÁNH A CẤP 27M</t>
  </si>
  <si>
    <t xml:space="preserve">-OVFW24P0456006T00K LOT 0716/4 ÁNH A CẤP 15M TRIỆT TIÊU
OVFW24P0456006T00K LOT 0715/4 ÁNH A CẤP 26M </t>
  </si>
  <si>
    <t>-OVFW24P0456008T00K LOT 0309/4 ÁNH A CẤP 17M TRIỆT TIÊU
-OVFW24P0456007T00K LOT 0310/4 ÁNH A CẤP 24M</t>
  </si>
  <si>
    <t>-OVFW24P0456003T00K LOT 0743/3 ÁNH A CẤP 795M</t>
  </si>
  <si>
    <t>-OVFW24P0456005T00K LOT 0716/4 ÁNH A CẤP 74MM
-OVFW24P0456005T00K LOT 0715/4 ÁNH A CẤP 530MM</t>
  </si>
  <si>
    <t>-OVFW24P0456007T00K LOT 0309/4 ÁNH A CẤP 149M
-OVFW24P0456007T00K LOT 0310/4 ÁNH A CẤP 445M</t>
  </si>
  <si>
    <t>-OVFW24P0456009T00K LOT 1502/4 ÁNH A CẤP 400M</t>
  </si>
  <si>
    <t>-OVFW24P0456011T00K LOT 1501/4 ÁNH A CẤP 399M</t>
  </si>
  <si>
    <t>SS25 - PRODUCTION</t>
  </si>
  <si>
    <t xml:space="preserve">CHỈ 40/2 MAY CHÍNH + VẮT SỔ </t>
  </si>
  <si>
    <r>
      <t>IN :</t>
    </r>
    <r>
      <rPr>
        <b/>
        <sz val="45"/>
        <rFont val="Muli"/>
      </rPr>
      <t xml:space="preserve"> </t>
    </r>
  </si>
  <si>
    <t>THÔNG TIN ĐỊNH VỊ HÌNH IN</t>
  </si>
  <si>
    <r>
      <t>WASH:</t>
    </r>
    <r>
      <rPr>
        <sz val="45"/>
        <rFont val="Muli"/>
      </rPr>
      <t xml:space="preserve"> </t>
    </r>
  </si>
  <si>
    <t>DUYỆT GARMENT WASH  THEO</t>
  </si>
  <si>
    <t>CHỈ MAY CHÍNH</t>
  </si>
  <si>
    <t>SS TEE</t>
  </si>
  <si>
    <t>177CM</t>
  </si>
  <si>
    <t>MER - CHI/OANH - EXT : 210</t>
  </si>
  <si>
    <t>TOMORROWLAND</t>
  </si>
  <si>
    <t xml:space="preserve">NHÃN CHÍNH </t>
  </si>
  <si>
    <t>NHÃN SIZE</t>
  </si>
  <si>
    <t xml:space="preserve">THÊU : </t>
  </si>
  <si>
    <t>Not applicable for now</t>
  </si>
  <si>
    <t>Gender</t>
  </si>
  <si>
    <t>Supplier</t>
  </si>
  <si>
    <t>MEASUREMENT</t>
  </si>
  <si>
    <t>INSTRUCTION</t>
  </si>
  <si>
    <t>BODY</t>
  </si>
  <si>
    <t>BODY LENGTH</t>
  </si>
  <si>
    <t>FRONT, SHOULDER NECK POINT TO BOTTOM HEM</t>
  </si>
  <si>
    <t>A</t>
  </si>
  <si>
    <t>SHOULDER TO SHOULDER</t>
  </si>
  <si>
    <t>SEAM TO SEAM, EXCL BINDING OR CUFF HEM</t>
  </si>
  <si>
    <t>B</t>
  </si>
  <si>
    <t xml:space="preserve">1/2 CHEST WIDTH </t>
  </si>
  <si>
    <t>1 CM BELOW ARMPIT</t>
  </si>
  <si>
    <t>C</t>
  </si>
  <si>
    <t>1/2 CARURE WIDTH</t>
  </si>
  <si>
    <t>1/2 ARMHOLE HEIGHT, SEAM TO SEAM</t>
  </si>
  <si>
    <t>D</t>
  </si>
  <si>
    <t>E</t>
  </si>
  <si>
    <t>F</t>
  </si>
  <si>
    <t>BOTTOM HEM HEIGHT</t>
  </si>
  <si>
    <t>STITCHING OR RIB HEIGHT</t>
  </si>
  <si>
    <t>G</t>
  </si>
  <si>
    <t>1/2 ARMHOLE STRAIGHT</t>
  </si>
  <si>
    <t>H</t>
  </si>
  <si>
    <t>1/2 SLEEVEWIDTH AT ARMPIT</t>
  </si>
  <si>
    <t>UNDERARM POINT, PERPENDULAR TO SLEEVE</t>
  </si>
  <si>
    <t>I</t>
  </si>
  <si>
    <t>1/2 SLEEVE OPENING INSIDE</t>
  </si>
  <si>
    <t>RIB/ CUFF HEM</t>
  </si>
  <si>
    <t>J</t>
  </si>
  <si>
    <t>CUFF HEM HEIGHT</t>
  </si>
  <si>
    <t xml:space="preserve">SLEEVE LENGTH </t>
  </si>
  <si>
    <t>CB NECK TO SHOULDER TO CUFF HEM</t>
  </si>
  <si>
    <t>SLEEVEHEAD HEIGHT</t>
  </si>
  <si>
    <t>SHOULDERDROP</t>
  </si>
  <si>
    <t xml:space="preserve">HEIGHT BETWEEN SNP AT NECK TO SHOULDERSEAM </t>
  </si>
  <si>
    <t>N</t>
  </si>
  <si>
    <t>NECK</t>
  </si>
  <si>
    <t xml:space="preserve">NECK OPENING </t>
  </si>
  <si>
    <t>SEAM TO SEAM, INCL COLLAR</t>
  </si>
  <si>
    <t>O</t>
  </si>
  <si>
    <t>FRONT NECK DROP</t>
  </si>
  <si>
    <t>STRAIGHT FROM SNP TO CF NECKLINE, INCL COLLAR</t>
  </si>
  <si>
    <t>P</t>
  </si>
  <si>
    <t>BACK NECK DROP</t>
  </si>
  <si>
    <t>Q</t>
  </si>
  <si>
    <t>COLLAR HEIGHT</t>
  </si>
  <si>
    <t>R</t>
  </si>
  <si>
    <t>COLLAR WIDTH ON TOP</t>
  </si>
  <si>
    <t>REAL OPENING, EXCL COLLAR</t>
  </si>
  <si>
    <t>MINIMUM HEADPASSING</t>
  </si>
  <si>
    <t>NECKOPENING STRETCHED OPEN TO MAX</t>
  </si>
  <si>
    <t>ARTWORK</t>
  </si>
  <si>
    <t>FRONT ARTWORK SIZE</t>
  </si>
  <si>
    <t>%</t>
  </si>
  <si>
    <t>BACK ARTWORK SIZE</t>
  </si>
  <si>
    <t>ARTWORK POSITION FROM SHOULDER NECK POINT</t>
  </si>
  <si>
    <t>ARTWORK POSITION FROM CF</t>
  </si>
  <si>
    <t>ARTWORK POSITION FROM CF NECKLINE</t>
  </si>
  <si>
    <t>EXCL COLLAR</t>
  </si>
  <si>
    <t>ARTWORK POSITION FROM CB NECKLINE</t>
  </si>
  <si>
    <t>Marked in red is out of tolerance, marked in yellow is adjusted or added</t>
  </si>
  <si>
    <t>Requested in following sizes</t>
  </si>
  <si>
    <t>Extra comments</t>
  </si>
  <si>
    <t>Please contact us if something isn't clear, or if you have any questions</t>
  </si>
  <si>
    <t>HẠ CỔ TRƯỚC</t>
  </si>
  <si>
    <t>K</t>
  </si>
  <si>
    <t>VTK6012-1B FLEECE 100%COTTON 310GSM 
30'S//2 OE CD +
10'S CD AA SIRO DK ; CW: 177CM</t>
  </si>
  <si>
    <t>VTK5824 RIB 2*2 97%COTTON 3%SPAN 390GSM
30'S//2 CM + 70D/OP; CW: 127CM</t>
  </si>
  <si>
    <t xml:space="preserve">DÂY TAPE XƯƠNG CÁ </t>
  </si>
  <si>
    <t>DUYỆT MÀU SẮC VÀ CHẤT LƯỢNG NHƯ TRÊN MOCKUP DỰ KIẾN CHUYỂN 17/09/2024</t>
  </si>
  <si>
    <t>TẠI CỔ</t>
  </si>
  <si>
    <t>1/2 BOTTOM WIDTH AT RIB/ BOTTOM HEM</t>
  </si>
  <si>
    <t xml:space="preserve">RELAXED </t>
  </si>
  <si>
    <t xml:space="preserve">1/2 BOTTOM WIDTH AT 5 CM ABOVE RIB </t>
  </si>
  <si>
    <t>1/2 SLEEVE WIDTH AT 5 CM ABOVE RIB/ CUFF HEM</t>
  </si>
  <si>
    <t>ARMPIT POSITION FROM SHOULDER NECK POINT</t>
  </si>
  <si>
    <t>FOR RAGLAN, MEASURE STRAIGHT TILL UNDERARM POINT</t>
  </si>
  <si>
    <t>HOOD</t>
  </si>
  <si>
    <t xml:space="preserve">1/2 HOOD OPENING </t>
  </si>
  <si>
    <t xml:space="preserve">FRONT OPENING </t>
  </si>
  <si>
    <t>HOOD EDGE CIRCUMFERENCE</t>
  </si>
  <si>
    <t>NECKLINE TO FRONT OPENING</t>
  </si>
  <si>
    <t>1/2 HOOD WIDTH</t>
  </si>
  <si>
    <t xml:space="preserve">15 CM FROM TOP HOOD </t>
  </si>
  <si>
    <t>1/2 HOOD HEIGHT</t>
  </si>
  <si>
    <t>SHOULDER NECK POINT TO TOP HOOD</t>
  </si>
  <si>
    <t>LENGTH CORD ENDS</t>
  </si>
  <si>
    <t>WHEN HOOD IS RELAXED, VISIBLE LENGTH</t>
  </si>
  <si>
    <t>POCKET</t>
  </si>
  <si>
    <t>POCKET HEIGHT</t>
  </si>
  <si>
    <t>CENTER</t>
  </si>
  <si>
    <t>W</t>
  </si>
  <si>
    <t xml:space="preserve">POCKET WIDTH AT TOP </t>
  </si>
  <si>
    <t>X</t>
  </si>
  <si>
    <t>POCKET WIDTH AT BOTTOM</t>
  </si>
  <si>
    <t>Y</t>
  </si>
  <si>
    <t>POCKET OPENING</t>
  </si>
  <si>
    <t>Z</t>
  </si>
  <si>
    <t>NGANG VAI</t>
  </si>
  <si>
    <t>HẠ CỔ SAU</t>
  </si>
  <si>
    <t>1/2 NGANG NGỰC DƯỚI NÁCH 1CM</t>
  </si>
  <si>
    <t>STAIRWAY BUTTERFLY SWEATSHIRT WOMEN</t>
  </si>
  <si>
    <t>C0057-CRW009</t>
  </si>
  <si>
    <t>T25  SU25  S2792</t>
  </si>
  <si>
    <t>SAMPLE</t>
  </si>
  <si>
    <t>BO LAI + BO TAY + BO CỔ</t>
  </si>
  <si>
    <t>NHÃN THÀNH PHẦN</t>
  </si>
  <si>
    <t>KHÔNG WASH</t>
  </si>
  <si>
    <t xml:space="preserve">GẬP ĐÔI, MAY KẸP TẠI GIỮA CỔ SAU </t>
  </si>
  <si>
    <t xml:space="preserve">GẬP ĐÔI, MAY SÁT BÊN CẠNH TRÁI CỦA NHÃN CHÍNH ( HƯỚNG NGƯỜI MẶC)  </t>
  </si>
  <si>
    <t>GẬP ĐÔI, MAY KẸP BÊN SƯỜN TRÁI NGƯỜI MẶT, CÁCH TRA LAI 11CM</t>
  </si>
  <si>
    <t xml:space="preserve">Date spec send </t>
  </si>
  <si>
    <t>Date comments send</t>
  </si>
  <si>
    <t xml:space="preserve">Based on </t>
  </si>
  <si>
    <t>Category</t>
  </si>
  <si>
    <t xml:space="preserve">SKETCH/ HOW TO MEASURE (no reference for proportions or details) </t>
  </si>
  <si>
    <t>T-SHIRT</t>
  </si>
  <si>
    <t xml:space="preserve"> </t>
  </si>
  <si>
    <t>COMMENTS</t>
  </si>
  <si>
    <t>MSM TO MAKE PROTO</t>
  </si>
  <si>
    <t>SAMPLE MEASUREMENTS</t>
  </si>
  <si>
    <t>SUPPLIER</t>
  </si>
  <si>
    <t>TML</t>
  </si>
  <si>
    <t xml:space="preserve">1/2 WAIST WIDTH </t>
  </si>
  <si>
    <t xml:space="preserve">K </t>
  </si>
  <si>
    <t xml:space="preserve">M </t>
  </si>
  <si>
    <t>ARTWORK SIZE</t>
  </si>
  <si>
    <t>SWEATER / PULLOVER</t>
  </si>
  <si>
    <t>S/M</t>
  </si>
  <si>
    <t>L/XL</t>
  </si>
  <si>
    <t>FRONT BODY LENGTH</t>
  </si>
  <si>
    <t>SHOULDER NECK POINT TO BOTTOM HEM</t>
  </si>
  <si>
    <t>BACK BODY LENGTH</t>
  </si>
  <si>
    <t>SPLIT HEIGHT SIDESEAM</t>
  </si>
  <si>
    <t>MEASURE AT FRONT</t>
  </si>
  <si>
    <t>T</t>
  </si>
  <si>
    <t>U</t>
  </si>
  <si>
    <t>V</t>
  </si>
  <si>
    <t>SHIRT</t>
  </si>
  <si>
    <t>JACKET</t>
  </si>
  <si>
    <t>1/2 WAIST WIDTH</t>
  </si>
  <si>
    <t xml:space="preserve">L </t>
  </si>
  <si>
    <t xml:space="preserve">TOTAL, MEASURED AT CB </t>
  </si>
  <si>
    <t xml:space="preserve">COLLAR STAND </t>
  </si>
  <si>
    <t>CB</t>
  </si>
  <si>
    <t>COLLAR OVERTURN</t>
  </si>
  <si>
    <t xml:space="preserve">COLLAR POINTS </t>
  </si>
  <si>
    <t>POCKET WIDTH</t>
  </si>
  <si>
    <t>POCKET POSITION FROM SHOULDER NECK POINT</t>
  </si>
  <si>
    <t>Z1</t>
  </si>
  <si>
    <t>POCKET POSITION FROM BOTTOM HEM</t>
  </si>
  <si>
    <t>Z2</t>
  </si>
  <si>
    <t>SKIRT</t>
  </si>
  <si>
    <t>1/2 WAIST RELAXED</t>
  </si>
  <si>
    <t>1/2 WAIST STRETCHED</t>
  </si>
  <si>
    <t>HIP POSITION FROM CF AND SIDESEAM</t>
  </si>
  <si>
    <t>POSITION WHERE TO MEASURE HIP</t>
  </si>
  <si>
    <t>1/2 HIP</t>
  </si>
  <si>
    <t>MEASURE V-SHAPE</t>
  </si>
  <si>
    <t xml:space="preserve">1/2 BOTTOM WIDTH </t>
  </si>
  <si>
    <t xml:space="preserve">BOTTOM HEM HEIGHT </t>
  </si>
  <si>
    <t>STITCHING</t>
  </si>
  <si>
    <t>TOTAL LENGTH AT CB</t>
  </si>
  <si>
    <t>TOTAL LENGTH AT CF</t>
  </si>
  <si>
    <t>TOTAL LENGTH UNDERSKIRT</t>
  </si>
  <si>
    <t>2 CM SHORTER THAN OUTER SKIRT</t>
  </si>
  <si>
    <t>TOTAL LENGTH SIDESEAM</t>
  </si>
  <si>
    <t>WAISTBAND HEIGHT</t>
  </si>
  <si>
    <t>MEASURE AT CB</t>
  </si>
  <si>
    <t>DETAILS</t>
  </si>
  <si>
    <t xml:space="preserve">FLY LENGTH </t>
  </si>
  <si>
    <t>BELOW WB TILL TOPSTITCHING</t>
  </si>
  <si>
    <t>FLY WIDTH</t>
  </si>
  <si>
    <t>BACK YOKE HEIGHT AT CB</t>
  </si>
  <si>
    <t>BACK YOKE HEIGHT AT SIDESEAM</t>
  </si>
  <si>
    <t>LOOP LENGTH</t>
  </si>
  <si>
    <t>LOOP WIDTH</t>
  </si>
  <si>
    <t>WHEN WAIST IS RELAXED, VISIBLE LENGTH</t>
  </si>
  <si>
    <t xml:space="preserve">FRONT POCKET OPENING AT WAIST </t>
  </si>
  <si>
    <t>FRONT POCKET OPENING AT SIDESEAM</t>
  </si>
  <si>
    <t xml:space="preserve">BACK POCKET HEIGHT </t>
  </si>
  <si>
    <t>BACK POCKET WIDTH AT TOP</t>
  </si>
  <si>
    <t xml:space="preserve">BACK POCKET WIDTH AT BOTTOM </t>
  </si>
  <si>
    <t>BACK POCKET POSITION FROM WAISTSEAM</t>
  </si>
  <si>
    <t>WB INCL</t>
  </si>
  <si>
    <t>WB EXCL</t>
  </si>
  <si>
    <t>BACK POCKET POSITION FROM CB</t>
  </si>
  <si>
    <t>TROUSERS</t>
  </si>
  <si>
    <t xml:space="preserve">1/2 THIGH </t>
  </si>
  <si>
    <t>AT CROTCH</t>
  </si>
  <si>
    <t>KNEE WIDTH</t>
  </si>
  <si>
    <t>FM 50 CM WAISTSEAM</t>
  </si>
  <si>
    <t>1/2 BOTTOM LEG WIDTH RELAXED</t>
  </si>
  <si>
    <t>AT RIB OR BOTTOM HEM</t>
  </si>
  <si>
    <t>1/2 BOTTOM LEG WIDTH AT 5 CM ABOVE RIB</t>
  </si>
  <si>
    <t>FRONT RISE</t>
  </si>
  <si>
    <t xml:space="preserve">I </t>
  </si>
  <si>
    <t>BACK RISE</t>
  </si>
  <si>
    <t>INSEAM</t>
  </si>
  <si>
    <t>CROTCH TO BOTTOM HEM</t>
  </si>
  <si>
    <t xml:space="preserve">X </t>
  </si>
  <si>
    <t>DRESS</t>
  </si>
  <si>
    <t>CUT AND SEW OR WAIST POSITION FROM SNP FRONT</t>
  </si>
  <si>
    <t>SHOULDER NECK POINT, EXCL WB</t>
  </si>
  <si>
    <t>1/2 WAIST WIDTH RELAXED</t>
  </si>
  <si>
    <t>AT WAIST OR CUT AND SEW</t>
  </si>
  <si>
    <t>1/2 WAIST WIDTH STRETCHED</t>
  </si>
  <si>
    <t>HIP POSITION FROM SHOULDER NECK POINT</t>
  </si>
  <si>
    <t>1/2 HIP WIDTH</t>
  </si>
  <si>
    <t>1/2 BOTTOM WIDTH</t>
  </si>
  <si>
    <t xml:space="preserve">  </t>
  </si>
  <si>
    <t>PLACKET WIDTH</t>
  </si>
  <si>
    <t>SLEEVE VENT LENGTH</t>
  </si>
  <si>
    <t>EXCL CUFF</t>
  </si>
  <si>
    <t>QUANTITY OF BUTTONS ON CF</t>
  </si>
  <si>
    <t>POSITION … BUTTON FROM SHOULDER NECK POINT</t>
  </si>
  <si>
    <t>CHESTDART POSITION FROM SHOULDER NECK POINT</t>
  </si>
  <si>
    <t xml:space="preserve">CHESTDART LENGTH </t>
  </si>
  <si>
    <t xml:space="preserve">1/2 CHESTDART DEPTH </t>
  </si>
  <si>
    <t xml:space="preserve">TOTAL BELT LENGTH </t>
  </si>
  <si>
    <t>BELT WIDTH</t>
  </si>
  <si>
    <t>OTHER</t>
  </si>
  <si>
    <t>ATTENTION POINTS TO MAKE PROTO</t>
  </si>
  <si>
    <t xml:space="preserve">You have a reference sample for this fit in house (white long Stairway sweatshirt) </t>
  </si>
  <si>
    <t>* Please note we don't have the right sizelabels for this style, please use available black ones with right sizing: S/M - L/XL</t>
  </si>
  <si>
    <t>COMMENTS ON PROTO SAMPLE</t>
  </si>
  <si>
    <t>VỊ TRÍ ĐO</t>
  </si>
  <si>
    <t>DÀI TRƯỚC TỪ ĐỈNH VAI XUỐNG</t>
  </si>
  <si>
    <t>DÀI SAU TỪ ĐỈNH VAI XUỐNG</t>
  </si>
  <si>
    <t>1/2 NGANG LAI ĐO ÊM</t>
  </si>
  <si>
    <t>TO BẢN LAI ÁO</t>
  </si>
  <si>
    <t xml:space="preserve">1/2 NÁCH ĐO THẲNG </t>
  </si>
  <si>
    <t>1/2 RỘNG TAY TẠI NÁCH ĐO VUÔNG GÓC</t>
  </si>
  <si>
    <t>1/2 RỘNG TAY TỪ ĐƯỜNG TRA RIB LÊN 5CM</t>
  </si>
  <si>
    <t>1/2 NGANG LAI TỪ ĐƯỜNG TRA RIB LÊN 5CM</t>
  </si>
  <si>
    <t>1/2 CỬA TAY</t>
  </si>
  <si>
    <t>TO BẢN CỬA TAY</t>
  </si>
  <si>
    <t>DÀI TAY</t>
  </si>
  <si>
    <t>CAO ĐẦU TAY</t>
  </si>
  <si>
    <t xml:space="preserve">HẠ VAI </t>
  </si>
  <si>
    <t>TO BẢN CỔ</t>
  </si>
  <si>
    <t>RỘNG CỔ ĐO TỪ ĐƯỜNG MAY TỚI ĐƯỜNG MAY</t>
  </si>
  <si>
    <t>RỘNG CỔ ĐO TẠI CẠNH TRÊN</t>
  </si>
  <si>
    <t>RỘNG CỔ KÉO CĂNG</t>
  </si>
  <si>
    <t>CAO XẺ TÀ</t>
  </si>
  <si>
    <t>THAM KHẢO CÁCH MAY: ÁO MẪU PROTO C0057-CRW009 CHUYỂN CÙNG TÁC NGHIỆP</t>
  </si>
  <si>
    <t>DEEP BLACK</t>
  </si>
  <si>
    <t>DUYỆT CHẤT LƯỢNG, MÀU SẮC HÌNH THÊU NHƯ COMMENT CỦA KHÁCH</t>
  </si>
  <si>
    <t xml:space="preserve">ĐỊNH VỊ HÌNH THÊU THÂN TRƯỚC :
</t>
  </si>
  <si>
    <t>NHƯ ÁO MẪU CỦA KHÁCH - LIÊN HỆ MER ĐỂ LẤY ÁO MẪU</t>
  </si>
  <si>
    <t>IN BÁN THÀNH PHẨM THÂN TRƯỚC</t>
  </si>
  <si>
    <t>THÊU BÁN THÀNH PHẨM THÂN TRƯỚC</t>
  </si>
  <si>
    <t>DUYỆT CHẤT LƯỢNG , MÀU SĂC NHƯ COMMENT CỦA KHÁCH</t>
  </si>
  <si>
    <r>
      <rPr>
        <b/>
        <sz val="30"/>
        <rFont val="Muli"/>
      </rPr>
      <t>ĐỊNH VỊ HÌNH IN THÂN TRƯỚC :</t>
    </r>
    <r>
      <rPr>
        <sz val="30"/>
        <rFont val="Muli"/>
      </rPr>
      <t xml:space="preserve">
</t>
    </r>
  </si>
  <si>
    <t>stick to spec</t>
  </si>
  <si>
    <t>make smaller</t>
  </si>
  <si>
    <t>OK</t>
  </si>
  <si>
    <t>Overall sample is well made in terms of fitting and finishing</t>
  </si>
  <si>
    <t>* Ideally, the shape of the sleeve should be turned so it looks more as below shape, in an extension of the shoulder shape -&gt; please recheck the sleeve and make sure to adjust the sleeve length at cuff after making improvements</t>
  </si>
  <si>
    <t>* Please take out of a bit of gathering/ volume at bottom width above the rib -&gt; check adjusted measurements</t>
  </si>
  <si>
    <t xml:space="preserve"> -&gt; Please check if this results in realistic sideseam</t>
  </si>
  <si>
    <t>* Collar is a bit stretched and standing open at shoulders -&gt; should follow the shape of the shoulders more, please improve</t>
  </si>
  <si>
    <t xml:space="preserve">* Finishing looks ok </t>
  </si>
  <si>
    <t>* Please make sure to add available sizelabels with the correct size indication: S/M and L/XL</t>
  </si>
  <si>
    <t>For me ok to only check for fitting in available color -&gt; final PP samples with artworks and bulk can follow afterwards</t>
  </si>
  <si>
    <t xml:space="preserve">Lý tưởng nhất là hình dạng của tay áo nên được xoay sao cho trông giống hình dạng bên dưới, kéo dài theo hình dạng vai -&gt; vui lòng kiểm tra lại tay áo và đảm bảo điều chỉnh chiều dài tay áo ở phần cổ tay áo </t>
  </si>
  <si>
    <t>Cổ tay áo bị đùng, vui lòng điều chỉnh.</t>
  </si>
  <si>
    <t>Cổ áo hơi giãn và hở ở vai -&gt; nên theo hình dạng của vai nhiều hơn, hãy cải thiện</t>
  </si>
  <si>
    <t>Tolerance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</si>
</sst>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[$-409]d\-mmm;@"/>
    <numFmt numFmtId="174" formatCode="_-* #,##0.00_-;\-* #,##0.00_-;_-* &quot;-&quot;??_-;_-@_-"/>
    <numFmt numFmtId="175" formatCode="0.0%"/>
    <numFmt numFmtId="176" formatCode="#,##0.0"/>
    <numFmt numFmtId="177" formatCode="dd\-mm\-yy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sz val="16"/>
      <name val="Muli"/>
    </font>
    <font>
      <b/>
      <sz val="30"/>
      <name val="Muli"/>
    </font>
    <font>
      <b/>
      <sz val="11"/>
      <name val="Muli"/>
    </font>
    <font>
      <b/>
      <sz val="11"/>
      <color indexed="48"/>
      <name val="Muli"/>
    </font>
    <font>
      <sz val="11"/>
      <color theme="1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36"/>
      <name val="Muli"/>
    </font>
    <font>
      <b/>
      <sz val="36"/>
      <name val="Muli"/>
    </font>
    <font>
      <sz val="22"/>
      <color theme="1"/>
      <name val="Muli"/>
    </font>
    <font>
      <sz val="11"/>
      <color rgb="FF000000"/>
      <name val="Calibri"/>
      <family val="2"/>
    </font>
    <font>
      <b/>
      <sz val="40"/>
      <name val="Muli"/>
    </font>
    <font>
      <b/>
      <sz val="24"/>
      <color theme="1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color indexed="48"/>
      <name val="Muli"/>
    </font>
    <font>
      <b/>
      <sz val="36"/>
      <color theme="9" tint="-0.249977111117893"/>
      <name val="Muli"/>
    </font>
    <font>
      <sz val="8"/>
      <name val="Calibri"/>
      <family val="2"/>
      <scheme val="minor"/>
    </font>
    <font>
      <sz val="10"/>
      <color indexed="8"/>
      <name val="MS Sans Serif"/>
    </font>
    <font>
      <b/>
      <sz val="32"/>
      <name val="Muli"/>
    </font>
    <font>
      <sz val="30"/>
      <name val="Muli"/>
    </font>
    <font>
      <sz val="10"/>
      <color rgb="FF000000"/>
      <name val="Times New Roman"/>
      <family val="1"/>
    </font>
    <font>
      <b/>
      <sz val="20"/>
      <color indexed="48"/>
      <name val="Muli"/>
    </font>
    <font>
      <sz val="12"/>
      <color rgb="FF000000"/>
      <name val="SimSun"/>
    </font>
    <font>
      <b/>
      <sz val="28"/>
      <color indexed="48"/>
      <name val="Muli"/>
    </font>
    <font>
      <sz val="45"/>
      <name val="Muli"/>
    </font>
    <font>
      <b/>
      <u/>
      <sz val="45"/>
      <name val="Muli"/>
    </font>
    <font>
      <b/>
      <sz val="45"/>
      <name val="Muli"/>
    </font>
    <font>
      <b/>
      <sz val="35"/>
      <name val="Muli"/>
    </font>
    <font>
      <b/>
      <sz val="50"/>
      <color theme="1"/>
      <name val="Muli"/>
    </font>
    <font>
      <b/>
      <sz val="44"/>
      <name val="Muli"/>
    </font>
    <font>
      <sz val="28"/>
      <name val="Muli"/>
    </font>
    <font>
      <b/>
      <sz val="32"/>
      <color theme="1"/>
      <name val="Muli"/>
    </font>
    <font>
      <sz val="14"/>
      <color theme="1"/>
      <name val="Calibri"/>
      <family val="2"/>
      <scheme val="minor"/>
    </font>
    <font>
      <sz val="10"/>
      <name val="Calibri"/>
      <family val="2"/>
    </font>
    <font>
      <b/>
      <sz val="20"/>
      <name val="Calibri"/>
      <family val="2"/>
    </font>
    <font>
      <b/>
      <sz val="10"/>
      <name val="Calibri"/>
      <family val="2"/>
    </font>
    <font>
      <sz val="10"/>
      <color theme="0"/>
      <name val="Calibri"/>
      <family val="2"/>
    </font>
    <font>
      <b/>
      <sz val="10"/>
      <color theme="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b/>
      <u/>
      <sz val="10"/>
      <name val="Calibri"/>
      <family val="2"/>
    </font>
    <font>
      <b/>
      <sz val="45"/>
      <color indexed="48"/>
      <name val="Muli"/>
    </font>
    <font>
      <b/>
      <i/>
      <sz val="26"/>
      <name val="Muli"/>
    </font>
    <font>
      <b/>
      <sz val="26"/>
      <color rgb="FF0060A8"/>
      <name val="Muli"/>
    </font>
    <font>
      <b/>
      <sz val="36"/>
      <color rgb="FF0060A8"/>
      <name val="Muli"/>
    </font>
    <font>
      <b/>
      <sz val="45"/>
      <color rgb="FF0060A8"/>
      <name val="Muli"/>
    </font>
    <font>
      <b/>
      <sz val="10"/>
      <color rgb="FFFF0000"/>
      <name val="Calibri"/>
      <family val="2"/>
    </font>
    <font>
      <b/>
      <sz val="30"/>
      <color rgb="FFFF0000"/>
      <name val="Muli"/>
    </font>
    <font>
      <sz val="8"/>
      <color theme="1"/>
      <name val="Calibri"/>
      <family val="2"/>
    </font>
    <font>
      <b/>
      <sz val="8"/>
      <color indexed="8"/>
      <name val="Calibri"/>
      <family val="2"/>
    </font>
    <font>
      <sz val="10"/>
      <color rgb="FF00B050"/>
      <name val="Calibri"/>
      <family val="2"/>
    </font>
    <font>
      <sz val="10"/>
      <color rgb="FF000000"/>
      <name val="Calibri"/>
      <family val="2"/>
    </font>
    <font>
      <b/>
      <sz val="12"/>
      <name val="Calibri"/>
      <family val="2"/>
    </font>
    <font>
      <b/>
      <sz val="10"/>
      <color rgb="FF00B050"/>
      <name val="Calibri"/>
      <family val="2"/>
    </font>
    <font>
      <b/>
      <sz val="33"/>
      <color rgb="FFFF0000"/>
      <name val="Muli"/>
    </font>
    <font>
      <b/>
      <sz val="25"/>
      <color rgb="FFFF0000"/>
      <name val="Calibri"/>
      <family val="2"/>
    </font>
    <font>
      <b/>
      <sz val="25"/>
      <color rgb="FFFF0000"/>
      <name val="Calibri"/>
      <family val="2"/>
      <scheme val="minor"/>
    </font>
    <font>
      <b/>
      <sz val="18"/>
      <name val="Calibri"/>
      <family val="2"/>
    </font>
    <font>
      <sz val="18"/>
      <name val="Calibri"/>
      <family val="2"/>
    </font>
    <font>
      <sz val="18"/>
      <color theme="1"/>
      <name val="Calibri"/>
      <family val="2"/>
    </font>
    <font>
      <sz val="18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8"/>
      <color rgb="FF00B050"/>
      <name val="Calibri"/>
      <family val="2"/>
    </font>
    <font>
      <b/>
      <sz val="18"/>
      <color rgb="FFFF0000"/>
      <name val="Calibri"/>
      <family val="2"/>
    </font>
    <font>
      <sz val="18"/>
      <color rgb="FFFF0000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37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6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8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15" applyNumberFormat="0" applyProtection="0">
      <alignment horizontal="right" vertical="center"/>
    </xf>
    <xf numFmtId="0" fontId="2" fillId="8" borderId="15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16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39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34" applyNumberFormat="0" applyProtection="0">
      <alignment horizontal="left" vertical="center" indent="1"/>
    </xf>
    <xf numFmtId="4" fontId="13" fillId="7" borderId="34" applyNumberFormat="0" applyProtection="0">
      <alignment horizontal="right" vertical="center"/>
    </xf>
    <xf numFmtId="10" fontId="6" fillId="6" borderId="32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 applyNumberFormat="0" applyFill="0" applyBorder="0" applyAlignment="0" applyProtection="0"/>
    <xf numFmtId="0" fontId="43" fillId="0" borderId="35" applyNumberFormat="0" applyFill="0" applyAlignment="0" applyProtection="0"/>
    <xf numFmtId="0" fontId="44" fillId="0" borderId="36" applyNumberFormat="0" applyFill="0" applyAlignment="0" applyProtection="0"/>
    <xf numFmtId="0" fontId="45" fillId="0" borderId="37" applyNumberFormat="0" applyFill="0" applyAlignment="0" applyProtection="0"/>
    <xf numFmtId="0" fontId="45" fillId="0" borderId="0" applyNumberFormat="0" applyFill="0" applyBorder="0" applyAlignment="0" applyProtection="0"/>
    <xf numFmtId="0" fontId="46" fillId="16" borderId="0" applyNumberFormat="0" applyBorder="0" applyAlignment="0" applyProtection="0"/>
    <xf numFmtId="0" fontId="47" fillId="17" borderId="0" applyNumberFormat="0" applyBorder="0" applyAlignment="0" applyProtection="0"/>
    <xf numFmtId="0" fontId="48" fillId="18" borderId="0" applyNumberFormat="0" applyBorder="0" applyAlignment="0" applyProtection="0"/>
    <xf numFmtId="0" fontId="49" fillId="19" borderId="38" applyNumberFormat="0" applyAlignment="0" applyProtection="0"/>
    <xf numFmtId="0" fontId="50" fillId="20" borderId="39" applyNumberFormat="0" applyAlignment="0" applyProtection="0"/>
    <xf numFmtId="0" fontId="51" fillId="20" borderId="38" applyNumberFormat="0" applyAlignment="0" applyProtection="0"/>
    <xf numFmtId="0" fontId="52" fillId="0" borderId="40" applyNumberFormat="0" applyFill="0" applyAlignment="0" applyProtection="0"/>
    <xf numFmtId="0" fontId="53" fillId="21" borderId="41" applyNumberFormat="0" applyAlignment="0" applyProtection="0"/>
    <xf numFmtId="0" fontId="54" fillId="0" borderId="0" applyNumberFormat="0" applyFill="0" applyBorder="0" applyAlignment="0" applyProtection="0"/>
    <xf numFmtId="0" fontId="1" fillId="22" borderId="42" applyNumberFormat="0" applyFont="0" applyAlignment="0" applyProtection="0"/>
    <xf numFmtId="0" fontId="55" fillId="0" borderId="0" applyNumberFormat="0" applyFill="0" applyBorder="0" applyAlignment="0" applyProtection="0"/>
    <xf numFmtId="0" fontId="56" fillId="0" borderId="43" applyNumberFormat="0" applyFill="0" applyAlignment="0" applyProtection="0"/>
    <xf numFmtId="0" fontId="5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7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3" fontId="1" fillId="0" borderId="0"/>
    <xf numFmtId="174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39" fillId="0" borderId="0"/>
    <xf numFmtId="0" fontId="2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2" fillId="0" borderId="0"/>
    <xf numFmtId="0" fontId="2" fillId="0" borderId="0"/>
    <xf numFmtId="0" fontId="62" fillId="0" borderId="0"/>
    <xf numFmtId="9" fontId="1" fillId="0" borderId="0" applyFont="0" applyFill="0" applyBorder="0" applyAlignment="0" applyProtection="0"/>
    <xf numFmtId="0" fontId="2" fillId="0" borderId="0"/>
    <xf numFmtId="0" fontId="65" fillId="0" borderId="0"/>
    <xf numFmtId="0" fontId="67" fillId="0" borderId="0"/>
    <xf numFmtId="0" fontId="67" fillId="0" borderId="0"/>
    <xf numFmtId="0" fontId="1" fillId="0" borderId="0"/>
  </cellStyleXfs>
  <cellXfs count="551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8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30" fillId="2" borderId="0" xfId="0" applyFont="1" applyFill="1" applyAlignment="1">
      <alignment vertical="center" wrapText="1"/>
    </xf>
    <xf numFmtId="0" fontId="30" fillId="2" borderId="0" xfId="0" applyFont="1" applyFill="1" applyAlignment="1">
      <alignment horizontal="center" vertical="center"/>
    </xf>
    <xf numFmtId="0" fontId="30" fillId="2" borderId="4" xfId="0" applyFont="1" applyFill="1" applyBorder="1" applyAlignment="1">
      <alignment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8" xfId="0" quotePrefix="1" applyFont="1" applyFill="1" applyBorder="1" applyAlignment="1">
      <alignment horizontal="left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20" fillId="2" borderId="27" xfId="0" applyFont="1" applyFill="1" applyBorder="1" applyAlignment="1">
      <alignment vertical="center"/>
    </xf>
    <xf numFmtId="0" fontId="21" fillId="2" borderId="27" xfId="0" applyFont="1" applyFill="1" applyBorder="1" applyAlignment="1">
      <alignment vertical="center" wrapText="1"/>
    </xf>
    <xf numFmtId="0" fontId="20" fillId="2" borderId="28" xfId="0" applyFont="1" applyFill="1" applyBorder="1" applyAlignment="1">
      <alignment vertical="center"/>
    </xf>
    <xf numFmtId="0" fontId="26" fillId="2" borderId="0" xfId="0" applyFont="1" applyFill="1" applyAlignment="1">
      <alignment horizontal="left" vertical="center"/>
    </xf>
    <xf numFmtId="0" fontId="27" fillId="0" borderId="6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vertical="center" wrapText="1"/>
    </xf>
    <xf numFmtId="0" fontId="29" fillId="3" borderId="0" xfId="0" applyFont="1" applyFill="1" applyAlignment="1">
      <alignment vertical="center"/>
    </xf>
    <xf numFmtId="0" fontId="29" fillId="15" borderId="0" xfId="0" applyFont="1" applyFill="1" applyAlignment="1">
      <alignment horizontal="left" vertical="center"/>
    </xf>
    <xf numFmtId="0" fontId="29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4" fillId="2" borderId="32" xfId="0" applyFont="1" applyFill="1" applyBorder="1" applyAlignment="1">
      <alignment horizontal="center" vertical="center"/>
    </xf>
    <xf numFmtId="165" fontId="34" fillId="0" borderId="32" xfId="0" applyNumberFormat="1" applyFont="1" applyBorder="1" applyAlignment="1">
      <alignment horizontal="center" vertical="center"/>
    </xf>
    <xf numFmtId="0" fontId="26" fillId="2" borderId="23" xfId="0" quotePrefix="1" applyFont="1" applyFill="1" applyBorder="1" applyAlignment="1">
      <alignment horizontal="center" vertical="center" wrapText="1"/>
    </xf>
    <xf numFmtId="0" fontId="26" fillId="2" borderId="24" xfId="0" quotePrefix="1" applyFont="1" applyFill="1" applyBorder="1" applyAlignment="1">
      <alignment horizontal="center" vertical="center" wrapText="1"/>
    </xf>
    <xf numFmtId="1" fontId="26" fillId="2" borderId="32" xfId="0" applyNumberFormat="1" applyFont="1" applyFill="1" applyBorder="1" applyAlignment="1">
      <alignment horizontal="center" vertical="center"/>
    </xf>
    <xf numFmtId="4" fontId="34" fillId="2" borderId="32" xfId="0" applyNumberFormat="1" applyFont="1" applyFill="1" applyBorder="1" applyAlignment="1">
      <alignment horizontal="center" vertical="center"/>
    </xf>
    <xf numFmtId="1" fontId="27" fillId="2" borderId="32" xfId="0" applyNumberFormat="1" applyFont="1" applyFill="1" applyBorder="1" applyAlignment="1">
      <alignment horizontal="center" vertical="center"/>
    </xf>
    <xf numFmtId="0" fontId="26" fillId="2" borderId="32" xfId="0" applyFont="1" applyFill="1" applyBorder="1" applyAlignment="1">
      <alignment horizontal="center" vertical="center"/>
    </xf>
    <xf numFmtId="165" fontId="26" fillId="2" borderId="32" xfId="0" applyNumberFormat="1" applyFont="1" applyFill="1" applyBorder="1" applyAlignment="1">
      <alignment horizontal="center" vertical="center"/>
    </xf>
    <xf numFmtId="2" fontId="26" fillId="2" borderId="32" xfId="0" applyNumberFormat="1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 wrapText="1"/>
    </xf>
    <xf numFmtId="1" fontId="34" fillId="2" borderId="32" xfId="0" applyNumberFormat="1" applyFont="1" applyFill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/>
    </xf>
    <xf numFmtId="1" fontId="26" fillId="2" borderId="33" xfId="0" applyNumberFormat="1" applyFont="1" applyFill="1" applyBorder="1" applyAlignment="1">
      <alignment vertical="center" wrapText="1"/>
    </xf>
    <xf numFmtId="0" fontId="26" fillId="2" borderId="30" xfId="0" quotePrefix="1" applyFont="1" applyFill="1" applyBorder="1" applyAlignment="1">
      <alignment vertical="center" wrapText="1"/>
    </xf>
    <xf numFmtId="0" fontId="26" fillId="2" borderId="23" xfId="0" quotePrefix="1" applyFont="1" applyFill="1" applyBorder="1" applyAlignment="1">
      <alignment vertical="center" wrapText="1"/>
    </xf>
    <xf numFmtId="0" fontId="59" fillId="2" borderId="2" xfId="0" applyFont="1" applyFill="1" applyBorder="1" applyAlignment="1">
      <alignment horizontal="center" vertical="center"/>
    </xf>
    <xf numFmtId="0" fontId="60" fillId="3" borderId="0" xfId="0" applyFont="1" applyFill="1" applyAlignment="1">
      <alignment vertical="center"/>
    </xf>
    <xf numFmtId="0" fontId="37" fillId="4" borderId="2" xfId="0" quotePrefix="1" applyFont="1" applyFill="1" applyBorder="1" applyAlignment="1">
      <alignment horizontal="center" vertical="center"/>
    </xf>
    <xf numFmtId="0" fontId="60" fillId="2" borderId="2" xfId="0" applyFont="1" applyFill="1" applyBorder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60" fillId="2" borderId="2" xfId="0" applyFont="1" applyFill="1" applyBorder="1" applyAlignment="1">
      <alignment horizontal="left" vertical="center"/>
    </xf>
    <xf numFmtId="0" fontId="37" fillId="2" borderId="3" xfId="0" applyFont="1" applyFill="1" applyBorder="1" applyAlignment="1">
      <alignment horizontal="left" vertical="center"/>
    </xf>
    <xf numFmtId="0" fontId="37" fillId="2" borderId="3" xfId="0" applyFont="1" applyFill="1" applyBorder="1" applyAlignment="1">
      <alignment vertical="center"/>
    </xf>
    <xf numFmtId="0" fontId="37" fillId="2" borderId="3" xfId="0" applyFont="1" applyFill="1" applyBorder="1" applyAlignment="1">
      <alignment horizontal="center" vertical="center"/>
    </xf>
    <xf numFmtId="3" fontId="37" fillId="2" borderId="3" xfId="0" applyNumberFormat="1" applyFont="1" applyFill="1" applyBorder="1" applyAlignment="1">
      <alignment horizontal="center" vertical="center"/>
    </xf>
    <xf numFmtId="0" fontId="37" fillId="2" borderId="3" xfId="62" applyNumberFormat="1" applyFont="1" applyFill="1" applyBorder="1" applyAlignment="1">
      <alignment horizontal="center" vertical="center"/>
    </xf>
    <xf numFmtId="0" fontId="37" fillId="13" borderId="3" xfId="0" applyFont="1" applyFill="1" applyBorder="1" applyAlignment="1">
      <alignment horizontal="center" vertical="center"/>
    </xf>
    <xf numFmtId="0" fontId="37" fillId="5" borderId="3" xfId="0" applyFont="1" applyFill="1" applyBorder="1" applyAlignment="1">
      <alignment vertical="center"/>
    </xf>
    <xf numFmtId="1" fontId="37" fillId="13" borderId="3" xfId="0" applyNumberFormat="1" applyFont="1" applyFill="1" applyBorder="1" applyAlignment="1">
      <alignment vertical="center"/>
    </xf>
    <xf numFmtId="0" fontId="37" fillId="2" borderId="0" xfId="0" applyFont="1" applyFill="1" applyAlignment="1">
      <alignment vertical="center"/>
    </xf>
    <xf numFmtId="0" fontId="37" fillId="14" borderId="0" xfId="0" applyFont="1" applyFill="1" applyAlignment="1">
      <alignment horizontal="left" vertical="center"/>
    </xf>
    <xf numFmtId="0" fontId="37" fillId="14" borderId="0" xfId="0" applyFont="1" applyFill="1" applyAlignment="1">
      <alignment horizontal="center" vertical="center"/>
    </xf>
    <xf numFmtId="1" fontId="37" fillId="14" borderId="0" xfId="0" applyNumberFormat="1" applyFont="1" applyFill="1" applyAlignment="1">
      <alignment horizontal="right" vertical="center"/>
    </xf>
    <xf numFmtId="0" fontId="21" fillId="3" borderId="0" xfId="0" applyFont="1" applyFill="1" applyAlignment="1">
      <alignment vertical="center" wrapText="1"/>
    </xf>
    <xf numFmtId="1" fontId="40" fillId="14" borderId="0" xfId="0" applyNumberFormat="1" applyFont="1" applyFill="1" applyAlignment="1">
      <alignment horizontal="center" vertical="center"/>
    </xf>
    <xf numFmtId="1" fontId="27" fillId="0" borderId="32" xfId="1" applyNumberFormat="1" applyFont="1" applyBorder="1" applyAlignment="1">
      <alignment horizontal="center" vertical="center" wrapText="1"/>
    </xf>
    <xf numFmtId="9" fontId="20" fillId="2" borderId="0" xfId="131" applyFont="1" applyFill="1" applyAlignment="1">
      <alignment vertical="center"/>
    </xf>
    <xf numFmtId="9" fontId="24" fillId="2" borderId="0" xfId="131" applyFont="1" applyFill="1" applyAlignment="1">
      <alignment vertical="center"/>
    </xf>
    <xf numFmtId="9" fontId="24" fillId="0" borderId="0" xfId="131" applyFont="1" applyAlignment="1">
      <alignment vertical="center"/>
    </xf>
    <xf numFmtId="9" fontId="26" fillId="2" borderId="0" xfId="131" applyFont="1" applyFill="1" applyAlignment="1">
      <alignment vertical="center"/>
    </xf>
    <xf numFmtId="9" fontId="28" fillId="2" borderId="0" xfId="131" applyFont="1" applyFill="1" applyAlignment="1">
      <alignment vertical="center"/>
    </xf>
    <xf numFmtId="9" fontId="36" fillId="2" borderId="0" xfId="131" applyFont="1" applyFill="1" applyAlignment="1">
      <alignment vertical="center"/>
    </xf>
    <xf numFmtId="9" fontId="37" fillId="2" borderId="0" xfId="131" applyFont="1" applyFill="1" applyAlignment="1">
      <alignment vertical="center"/>
    </xf>
    <xf numFmtId="9" fontId="29" fillId="3" borderId="0" xfId="131" applyFont="1" applyFill="1" applyAlignment="1">
      <alignment vertical="center"/>
    </xf>
    <xf numFmtId="9" fontId="26" fillId="2" borderId="0" xfId="131" applyFont="1" applyFill="1" applyAlignment="1">
      <alignment horizontal="center" vertical="center"/>
    </xf>
    <xf numFmtId="9" fontId="34" fillId="2" borderId="0" xfId="131" applyFont="1" applyFill="1" applyAlignment="1">
      <alignment vertical="center"/>
    </xf>
    <xf numFmtId="9" fontId="27" fillId="2" borderId="0" xfId="131" applyFont="1" applyFill="1" applyAlignment="1">
      <alignment vertical="center"/>
    </xf>
    <xf numFmtId="9" fontId="38" fillId="0" borderId="0" xfId="131" applyFont="1" applyAlignment="1">
      <alignment vertical="center"/>
    </xf>
    <xf numFmtId="9" fontId="32" fillId="0" borderId="0" xfId="131" applyFont="1" applyAlignment="1">
      <alignment vertical="center"/>
    </xf>
    <xf numFmtId="175" fontId="37" fillId="2" borderId="0" xfId="131" applyNumberFormat="1" applyFont="1" applyFill="1" applyAlignment="1">
      <alignment vertical="center"/>
    </xf>
    <xf numFmtId="176" fontId="34" fillId="0" borderId="32" xfId="0" applyNumberFormat="1" applyFont="1" applyBorder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33" fillId="0" borderId="6" xfId="0" quotePrefix="1" applyFont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1" fontId="33" fillId="2" borderId="8" xfId="0" applyNumberFormat="1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 wrapText="1"/>
    </xf>
    <xf numFmtId="0" fontId="66" fillId="2" borderId="2" xfId="0" applyFont="1" applyFill="1" applyBorder="1" applyAlignment="1">
      <alignment horizontal="left" vertical="center"/>
    </xf>
    <xf numFmtId="0" fontId="40" fillId="47" borderId="2" xfId="0" applyFont="1" applyFill="1" applyBorder="1" applyAlignment="1">
      <alignment horizontal="left" vertical="center"/>
    </xf>
    <xf numFmtId="0" fontId="40" fillId="47" borderId="4" xfId="0" applyFont="1" applyFill="1" applyBorder="1" applyAlignment="1">
      <alignment horizontal="center" vertical="center"/>
    </xf>
    <xf numFmtId="0" fontId="40" fillId="47" borderId="0" xfId="0" applyFont="1" applyFill="1" applyAlignment="1">
      <alignment horizontal="center" vertical="center"/>
    </xf>
    <xf numFmtId="0" fontId="40" fillId="47" borderId="4" xfId="0" applyFont="1" applyFill="1" applyBorder="1" applyAlignment="1">
      <alignment horizontal="center" vertical="center" wrapText="1"/>
    </xf>
    <xf numFmtId="0" fontId="40" fillId="47" borderId="2" xfId="0" applyFont="1" applyFill="1" applyBorder="1" applyAlignment="1">
      <alignment horizontal="center" vertical="center"/>
    </xf>
    <xf numFmtId="1" fontId="37" fillId="2" borderId="3" xfId="0" applyNumberFormat="1" applyFont="1" applyFill="1" applyBorder="1" applyAlignment="1">
      <alignment horizontal="center" vertical="center"/>
    </xf>
    <xf numFmtId="1" fontId="37" fillId="5" borderId="2" xfId="0" quotePrefix="1" applyNumberFormat="1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0" fontId="68" fillId="2" borderId="2" xfId="0" applyFont="1" applyFill="1" applyBorder="1" applyAlignment="1">
      <alignment horizontal="left" vertical="center"/>
    </xf>
    <xf numFmtId="0" fontId="69" fillId="2" borderId="0" xfId="0" applyFont="1" applyFill="1" applyAlignment="1">
      <alignment horizontal="left" vertical="center"/>
    </xf>
    <xf numFmtId="0" fontId="70" fillId="2" borderId="0" xfId="0" applyFont="1" applyFill="1" applyAlignment="1">
      <alignment horizontal="left" vertical="center"/>
    </xf>
    <xf numFmtId="0" fontId="71" fillId="2" borderId="0" xfId="0" applyFont="1" applyFill="1" applyAlignment="1">
      <alignment vertical="center"/>
    </xf>
    <xf numFmtId="0" fontId="69" fillId="2" borderId="0" xfId="0" applyFont="1" applyFill="1" applyAlignment="1">
      <alignment vertical="center" wrapText="1"/>
    </xf>
    <xf numFmtId="0" fontId="71" fillId="2" borderId="0" xfId="0" applyFont="1" applyFill="1" applyAlignment="1">
      <alignment vertical="center" wrapText="1"/>
    </xf>
    <xf numFmtId="9" fontId="69" fillId="2" borderId="0" xfId="131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9" fontId="21" fillId="2" borderId="0" xfId="131" applyFont="1" applyFill="1" applyAlignment="1">
      <alignment vertical="center"/>
    </xf>
    <xf numFmtId="0" fontId="71" fillId="2" borderId="0" xfId="0" applyFont="1" applyFill="1" applyAlignment="1">
      <alignment horizontal="left" vertical="center"/>
    </xf>
    <xf numFmtId="0" fontId="74" fillId="0" borderId="0" xfId="2" applyFont="1" applyAlignment="1">
      <alignment vertical="center"/>
    </xf>
    <xf numFmtId="0" fontId="33" fillId="0" borderId="0" xfId="2" applyFont="1" applyAlignment="1">
      <alignment vertical="center"/>
    </xf>
    <xf numFmtId="0" fontId="34" fillId="0" borderId="0" xfId="2" applyFont="1" applyAlignment="1">
      <alignment vertical="center"/>
    </xf>
    <xf numFmtId="0" fontId="33" fillId="0" borderId="0" xfId="2" applyFont="1" applyAlignment="1">
      <alignment horizontal="left" vertical="center"/>
    </xf>
    <xf numFmtId="0" fontId="33" fillId="0" borderId="0" xfId="2" applyFont="1" applyAlignment="1">
      <alignment horizontal="left" vertical="top"/>
    </xf>
    <xf numFmtId="0" fontId="33" fillId="0" borderId="0" xfId="2" applyFont="1" applyAlignment="1">
      <alignment horizontal="center" vertical="center"/>
    </xf>
    <xf numFmtId="0" fontId="37" fillId="12" borderId="32" xfId="2" applyFont="1" applyFill="1" applyBorder="1" applyAlignment="1">
      <alignment horizontal="center" vertical="center" wrapText="1"/>
    </xf>
    <xf numFmtId="0" fontId="35" fillId="5" borderId="32" xfId="2" applyFont="1" applyFill="1" applyBorder="1" applyAlignment="1">
      <alignment horizontal="center" vertical="center" wrapText="1"/>
    </xf>
    <xf numFmtId="0" fontId="35" fillId="5" borderId="33" xfId="2" applyFont="1" applyFill="1" applyBorder="1" applyAlignment="1">
      <alignment horizontal="center" vertical="center" wrapText="1"/>
    </xf>
    <xf numFmtId="0" fontId="75" fillId="0" borderId="0" xfId="2" applyFont="1" applyAlignment="1">
      <alignment vertical="center"/>
    </xf>
    <xf numFmtId="0" fontId="35" fillId="5" borderId="32" xfId="2" applyFont="1" applyFill="1" applyBorder="1" applyAlignment="1">
      <alignment horizontal="center" vertical="center"/>
    </xf>
    <xf numFmtId="0" fontId="75" fillId="0" borderId="32" xfId="2" applyFont="1" applyBorder="1" applyAlignment="1">
      <alignment horizontal="center" vertical="center" wrapText="1"/>
    </xf>
    <xf numFmtId="0" fontId="36" fillId="0" borderId="32" xfId="2" applyFont="1" applyBorder="1" applyAlignment="1">
      <alignment vertical="center" wrapText="1"/>
    </xf>
    <xf numFmtId="0" fontId="35" fillId="0" borderId="0" xfId="2" applyFont="1" applyAlignment="1">
      <alignment vertical="center"/>
    </xf>
    <xf numFmtId="1" fontId="35" fillId="5" borderId="32" xfId="2" applyNumberFormat="1" applyFont="1" applyFill="1" applyBorder="1" applyAlignment="1">
      <alignment horizontal="center" vertical="center" wrapText="1"/>
    </xf>
    <xf numFmtId="1" fontId="36" fillId="0" borderId="32" xfId="2" applyNumberFormat="1" applyFont="1" applyBorder="1" applyAlignment="1">
      <alignment horizontal="center" vertical="center" wrapText="1"/>
    </xf>
    <xf numFmtId="0" fontId="75" fillId="0" borderId="32" xfId="2" quotePrefix="1" applyFont="1" applyBorder="1" applyAlignment="1">
      <alignment horizontal="center" vertical="center" wrapText="1"/>
    </xf>
    <xf numFmtId="0" fontId="28" fillId="0" borderId="0" xfId="2" applyFont="1" applyAlignment="1">
      <alignment horizontal="center" vertical="center"/>
    </xf>
    <xf numFmtId="0" fontId="28" fillId="0" borderId="0" xfId="2" applyFont="1" applyAlignment="1">
      <alignment vertical="center"/>
    </xf>
    <xf numFmtId="0" fontId="37" fillId="0" borderId="32" xfId="2" applyFont="1" applyBorder="1" applyAlignment="1">
      <alignment horizontal="center" vertical="center" wrapText="1"/>
    </xf>
    <xf numFmtId="0" fontId="77" fillId="0" borderId="32" xfId="0" applyFont="1" applyBorder="1" applyAlignment="1">
      <alignment vertical="center"/>
    </xf>
    <xf numFmtId="0" fontId="78" fillId="0" borderId="48" xfId="0" applyFont="1" applyBorder="1" applyAlignment="1">
      <alignment horizontal="left" vertical="center"/>
    </xf>
    <xf numFmtId="177" fontId="78" fillId="0" borderId="0" xfId="0" applyNumberFormat="1" applyFont="1" applyAlignment="1">
      <alignment vertical="center"/>
    </xf>
    <xf numFmtId="0" fontId="78" fillId="0" borderId="0" xfId="0" applyFont="1" applyAlignment="1">
      <alignment vertical="center"/>
    </xf>
    <xf numFmtId="0" fontId="78" fillId="0" borderId="0" xfId="0" applyFont="1"/>
    <xf numFmtId="0" fontId="0" fillId="0" borderId="0" xfId="0" applyAlignment="1">
      <alignment vertical="center"/>
    </xf>
    <xf numFmtId="0" fontId="78" fillId="0" borderId="44" xfId="0" applyFont="1" applyBorder="1" applyAlignment="1">
      <alignment vertical="center"/>
    </xf>
    <xf numFmtId="0" fontId="81" fillId="0" borderId="0" xfId="0" applyFont="1" applyAlignment="1">
      <alignment vertical="center"/>
    </xf>
    <xf numFmtId="0" fontId="80" fillId="0" borderId="0" xfId="0" applyFont="1" applyAlignment="1">
      <alignment vertical="center"/>
    </xf>
    <xf numFmtId="0" fontId="78" fillId="0" borderId="0" xfId="0" applyFont="1" applyAlignment="1">
      <alignment horizontal="center" vertical="center"/>
    </xf>
    <xf numFmtId="0" fontId="78" fillId="0" borderId="49" xfId="0" applyFont="1" applyBorder="1" applyAlignment="1">
      <alignment vertical="center"/>
    </xf>
    <xf numFmtId="0" fontId="80" fillId="0" borderId="49" xfId="0" applyFont="1" applyBorder="1" applyAlignment="1">
      <alignment vertical="center"/>
    </xf>
    <xf numFmtId="0" fontId="80" fillId="0" borderId="49" xfId="0" applyFont="1" applyBorder="1" applyAlignment="1">
      <alignment horizontal="center" vertical="center"/>
    </xf>
    <xf numFmtId="0" fontId="84" fillId="0" borderId="0" xfId="0" applyFont="1"/>
    <xf numFmtId="0" fontId="80" fillId="0" borderId="50" xfId="0" applyFont="1" applyBorder="1" applyAlignment="1">
      <alignment vertical="center"/>
    </xf>
    <xf numFmtId="0" fontId="80" fillId="0" borderId="50" xfId="0" applyFont="1" applyBorder="1" applyAlignment="1">
      <alignment horizontal="center" vertical="center"/>
    </xf>
    <xf numFmtId="0" fontId="78" fillId="0" borderId="51" xfId="0" applyFont="1" applyBorder="1" applyAlignment="1">
      <alignment vertical="center"/>
    </xf>
    <xf numFmtId="0" fontId="80" fillId="0" borderId="51" xfId="0" applyFont="1" applyBorder="1" applyAlignment="1">
      <alignment horizontal="center" vertical="center"/>
    </xf>
    <xf numFmtId="0" fontId="80" fillId="0" borderId="52" xfId="0" applyFont="1" applyBorder="1" applyAlignment="1">
      <alignment vertical="center"/>
    </xf>
    <xf numFmtId="0" fontId="78" fillId="0" borderId="14" xfId="0" applyFont="1" applyBorder="1" applyAlignment="1">
      <alignment vertical="center"/>
    </xf>
    <xf numFmtId="0" fontId="78" fillId="0" borderId="14" xfId="0" applyFont="1" applyBorder="1" applyAlignment="1">
      <alignment horizontal="center" vertical="center"/>
    </xf>
    <xf numFmtId="0" fontId="78" fillId="5" borderId="14" xfId="0" applyFont="1" applyFill="1" applyBorder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0" fontId="84" fillId="0" borderId="0" xfId="0" applyFont="1" applyAlignment="1">
      <alignment vertical="center"/>
    </xf>
    <xf numFmtId="0" fontId="84" fillId="0" borderId="0" xfId="0" applyFont="1" applyAlignment="1">
      <alignment horizontal="center" vertical="center"/>
    </xf>
    <xf numFmtId="0" fontId="85" fillId="0" borderId="54" xfId="136" applyFont="1" applyBorder="1" applyAlignment="1">
      <alignment vertical="center"/>
    </xf>
    <xf numFmtId="0" fontId="85" fillId="0" borderId="32" xfId="0" applyFont="1" applyBorder="1" applyAlignment="1">
      <alignment vertical="center"/>
    </xf>
    <xf numFmtId="0" fontId="78" fillId="0" borderId="32" xfId="0" applyFont="1" applyBorder="1" applyAlignment="1">
      <alignment horizontal="center" vertical="center"/>
    </xf>
    <xf numFmtId="0" fontId="85" fillId="0" borderId="32" xfId="0" applyFont="1" applyBorder="1" applyAlignment="1">
      <alignment horizontal="center" vertical="center"/>
    </xf>
    <xf numFmtId="0" fontId="85" fillId="0" borderId="30" xfId="0" applyFont="1" applyBorder="1" applyAlignment="1">
      <alignment horizontal="left" vertical="center"/>
    </xf>
    <xf numFmtId="0" fontId="78" fillId="5" borderId="32" xfId="0" applyFont="1" applyFill="1" applyBorder="1" applyAlignment="1">
      <alignment horizontal="center" vertical="center"/>
    </xf>
    <xf numFmtId="0" fontId="85" fillId="0" borderId="33" xfId="0" applyFont="1" applyBorder="1" applyAlignment="1">
      <alignment horizontal="center" vertical="center"/>
    </xf>
    <xf numFmtId="0" fontId="82" fillId="0" borderId="54" xfId="136" applyFont="1" applyBorder="1" applyAlignment="1">
      <alignment vertical="center"/>
    </xf>
    <xf numFmtId="0" fontId="78" fillId="0" borderId="57" xfId="0" applyFont="1" applyBorder="1" applyAlignment="1">
      <alignment horizontal="center" vertical="center"/>
    </xf>
    <xf numFmtId="0" fontId="78" fillId="5" borderId="57" xfId="0" applyFont="1" applyFill="1" applyBorder="1" applyAlignment="1">
      <alignment horizontal="center" vertical="center"/>
    </xf>
    <xf numFmtId="0" fontId="78" fillId="0" borderId="59" xfId="0" applyFont="1" applyBorder="1" applyAlignment="1">
      <alignment horizontal="center" vertical="center"/>
    </xf>
    <xf numFmtId="0" fontId="78" fillId="0" borderId="17" xfId="0" applyFont="1" applyBorder="1" applyAlignment="1">
      <alignment vertical="center"/>
    </xf>
    <xf numFmtId="0" fontId="78" fillId="0" borderId="18" xfId="0" applyFont="1" applyBorder="1" applyAlignment="1">
      <alignment vertical="center"/>
    </xf>
    <xf numFmtId="0" fontId="78" fillId="0" borderId="19" xfId="0" applyFont="1" applyBorder="1" applyAlignment="1">
      <alignment vertical="center"/>
    </xf>
    <xf numFmtId="0" fontId="84" fillId="0" borderId="20" xfId="0" applyFont="1" applyBorder="1" applyAlignment="1">
      <alignment vertical="center" wrapText="1"/>
    </xf>
    <xf numFmtId="0" fontId="78" fillId="0" borderId="20" xfId="0" applyFont="1" applyBorder="1" applyAlignment="1">
      <alignment vertical="center"/>
    </xf>
    <xf numFmtId="0" fontId="78" fillId="0" borderId="21" xfId="0" applyFont="1" applyBorder="1" applyAlignment="1">
      <alignment vertical="center"/>
    </xf>
    <xf numFmtId="0" fontId="84" fillId="0" borderId="0" xfId="0" applyFont="1" applyAlignment="1">
      <alignment vertical="center" wrapText="1"/>
    </xf>
    <xf numFmtId="0" fontId="80" fillId="0" borderId="19" xfId="0" applyFont="1" applyBorder="1" applyAlignment="1">
      <alignment horizontal="center" vertical="center"/>
    </xf>
    <xf numFmtId="0" fontId="80" fillId="0" borderId="26" xfId="0" applyFont="1" applyBorder="1" applyAlignment="1">
      <alignment horizontal="center" vertical="center"/>
    </xf>
    <xf numFmtId="0" fontId="78" fillId="0" borderId="58" xfId="0" applyFont="1" applyBorder="1" applyAlignment="1">
      <alignment horizontal="center" vertical="center"/>
    </xf>
    <xf numFmtId="0" fontId="69" fillId="2" borderId="0" xfId="0" applyFont="1" applyFill="1" applyAlignment="1">
      <alignment vertical="center"/>
    </xf>
    <xf numFmtId="0" fontId="88" fillId="2" borderId="0" xfId="0" applyFont="1" applyFill="1" applyAlignment="1">
      <alignment vertical="center"/>
    </xf>
    <xf numFmtId="9" fontId="69" fillId="2" borderId="0" xfId="131" applyFont="1" applyFill="1" applyAlignment="1">
      <alignment vertical="center"/>
    </xf>
    <xf numFmtId="0" fontId="27" fillId="5" borderId="32" xfId="0" applyFont="1" applyFill="1" applyBorder="1" applyAlignment="1">
      <alignment horizontal="center" vertical="center"/>
    </xf>
    <xf numFmtId="0" fontId="27" fillId="5" borderId="3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 applyProtection="1">
      <alignment horizontal="left" vertical="center"/>
      <protection hidden="1"/>
    </xf>
    <xf numFmtId="0" fontId="21" fillId="2" borderId="1" xfId="0" applyFont="1" applyFill="1" applyBorder="1" applyAlignment="1" applyProtection="1">
      <alignment vertical="center"/>
      <protection hidden="1"/>
    </xf>
    <xf numFmtId="0" fontId="89" fillId="2" borderId="29" xfId="0" applyFont="1" applyFill="1" applyBorder="1" applyAlignment="1">
      <alignment horizontal="left" vertical="center"/>
    </xf>
    <xf numFmtId="0" fontId="89" fillId="2" borderId="1" xfId="0" applyFont="1" applyFill="1" applyBorder="1" applyAlignment="1">
      <alignment horizontal="left" vertical="center"/>
    </xf>
    <xf numFmtId="0" fontId="89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horizontal="left" vertical="center"/>
    </xf>
    <xf numFmtId="15" fontId="21" fillId="2" borderId="1" xfId="0" applyNumberFormat="1" applyFont="1" applyFill="1" applyBorder="1" applyAlignment="1">
      <alignment horizontal="left" vertical="center" wrapText="1"/>
    </xf>
    <xf numFmtId="15" fontId="21" fillId="2" borderId="1" xfId="0" applyNumberFormat="1" applyFont="1" applyFill="1" applyBorder="1" applyAlignment="1">
      <alignment horizontal="left" vertical="center"/>
    </xf>
    <xf numFmtId="164" fontId="21" fillId="2" borderId="1" xfId="0" quotePrefix="1" applyNumberFormat="1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 wrapText="1"/>
    </xf>
    <xf numFmtId="0" fontId="21" fillId="2" borderId="0" xfId="0" applyFont="1" applyFill="1" applyAlignment="1">
      <alignment horizontal="left" vertical="center" wrapText="1"/>
    </xf>
    <xf numFmtId="0" fontId="21" fillId="3" borderId="0" xfId="0" applyFont="1" applyFill="1" applyAlignment="1">
      <alignment horizontal="left"/>
    </xf>
    <xf numFmtId="0" fontId="27" fillId="5" borderId="14" xfId="0" applyFont="1" applyFill="1" applyBorder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 wrapText="1"/>
    </xf>
    <xf numFmtId="0" fontId="90" fillId="3" borderId="0" xfId="0" applyFont="1" applyFill="1" applyAlignment="1">
      <alignment vertical="center"/>
    </xf>
    <xf numFmtId="0" fontId="91" fillId="3" borderId="0" xfId="0" applyFont="1" applyFill="1" applyAlignment="1">
      <alignment vertical="center"/>
    </xf>
    <xf numFmtId="0" fontId="91" fillId="2" borderId="2" xfId="0" applyFont="1" applyFill="1" applyBorder="1" applyAlignment="1">
      <alignment horizontal="left" vertical="center"/>
    </xf>
    <xf numFmtId="0" fontId="91" fillId="2" borderId="2" xfId="0" applyFont="1" applyFill="1" applyBorder="1" applyAlignment="1">
      <alignment horizontal="center" vertical="center"/>
    </xf>
    <xf numFmtId="0" fontId="92" fillId="2" borderId="0" xfId="0" applyFont="1" applyFill="1" applyAlignment="1">
      <alignment vertical="center"/>
    </xf>
    <xf numFmtId="0" fontId="78" fillId="0" borderId="44" xfId="0" applyFont="1" applyBorder="1" applyAlignment="1">
      <alignment vertical="center" wrapText="1"/>
    </xf>
    <xf numFmtId="0" fontId="78" fillId="0" borderId="48" xfId="0" applyFont="1" applyBorder="1" applyAlignment="1">
      <alignment vertical="center" wrapText="1"/>
    </xf>
    <xf numFmtId="0" fontId="78" fillId="0" borderId="17" xfId="0" applyFont="1" applyBorder="1" applyAlignment="1">
      <alignment vertical="center" wrapText="1"/>
    </xf>
    <xf numFmtId="0" fontId="78" fillId="0" borderId="44" xfId="0" applyFont="1" applyBorder="1" applyAlignment="1">
      <alignment horizontal="left" vertical="center"/>
    </xf>
    <xf numFmtId="0" fontId="86" fillId="0" borderId="0" xfId="0" applyFont="1" applyAlignment="1">
      <alignment vertical="center"/>
    </xf>
    <xf numFmtId="0" fontId="85" fillId="0" borderId="0" xfId="0" applyFont="1" applyAlignment="1">
      <alignment vertical="center"/>
    </xf>
    <xf numFmtId="0" fontId="78" fillId="0" borderId="0" xfId="0" applyFont="1" applyAlignment="1">
      <alignment vertical="top" wrapText="1"/>
    </xf>
    <xf numFmtId="0" fontId="95" fillId="0" borderId="0" xfId="0" applyFont="1" applyAlignment="1">
      <alignment vertical="center"/>
    </xf>
    <xf numFmtId="0" fontId="84" fillId="0" borderId="18" xfId="0" applyFont="1" applyBorder="1" applyAlignment="1">
      <alignment horizontal="left" vertical="center" wrapText="1"/>
    </xf>
    <xf numFmtId="0" fontId="80" fillId="0" borderId="18" xfId="0" applyFont="1" applyBorder="1" applyAlignment="1">
      <alignment vertical="center"/>
    </xf>
    <xf numFmtId="0" fontId="85" fillId="0" borderId="18" xfId="0" applyFont="1" applyBorder="1" applyAlignment="1">
      <alignment vertical="center"/>
    </xf>
    <xf numFmtId="0" fontId="81" fillId="0" borderId="18" xfId="0" applyFont="1" applyBorder="1" applyAlignment="1">
      <alignment vertical="center"/>
    </xf>
    <xf numFmtId="0" fontId="81" fillId="0" borderId="19" xfId="0" applyFont="1" applyBorder="1" applyAlignment="1">
      <alignment vertical="center"/>
    </xf>
    <xf numFmtId="0" fontId="80" fillId="0" borderId="0" xfId="0" applyFont="1" applyAlignment="1">
      <alignment horizontal="left" vertical="top"/>
    </xf>
    <xf numFmtId="0" fontId="84" fillId="0" borderId="0" xfId="0" applyFont="1" applyAlignment="1">
      <alignment horizontal="left" vertical="top" wrapText="1"/>
    </xf>
    <xf numFmtId="0" fontId="78" fillId="0" borderId="0" xfId="0" applyFont="1" applyAlignment="1">
      <alignment horizontal="left" vertical="top"/>
    </xf>
    <xf numFmtId="0" fontId="95" fillId="0" borderId="0" xfId="0" applyFont="1" applyAlignment="1">
      <alignment vertical="center" wrapText="1"/>
    </xf>
    <xf numFmtId="0" fontId="96" fillId="0" borderId="25" xfId="0" applyFont="1" applyBorder="1" applyAlignment="1">
      <alignment vertical="center"/>
    </xf>
    <xf numFmtId="0" fontId="96" fillId="0" borderId="22" xfId="0" applyFont="1" applyBorder="1" applyAlignment="1">
      <alignment vertical="center"/>
    </xf>
    <xf numFmtId="0" fontId="84" fillId="0" borderId="22" xfId="0" applyFont="1" applyBorder="1" applyAlignment="1">
      <alignment vertical="center"/>
    </xf>
    <xf numFmtId="0" fontId="95" fillId="0" borderId="22" xfId="0" applyFont="1" applyBorder="1" applyAlignment="1">
      <alignment vertical="center"/>
    </xf>
    <xf numFmtId="0" fontId="78" fillId="0" borderId="22" xfId="0" applyFont="1" applyBorder="1" applyAlignment="1">
      <alignment vertical="center"/>
    </xf>
    <xf numFmtId="0" fontId="78" fillId="0" borderId="26" xfId="0" applyFont="1" applyBorder="1" applyAlignment="1">
      <alignment vertical="center"/>
    </xf>
    <xf numFmtId="0" fontId="80" fillId="0" borderId="18" xfId="0" applyFont="1" applyBorder="1" applyAlignment="1">
      <alignment horizontal="center" vertical="center"/>
    </xf>
    <xf numFmtId="0" fontId="80" fillId="0" borderId="20" xfId="0" applyFont="1" applyBorder="1" applyAlignment="1">
      <alignment horizontal="center" vertical="center"/>
    </xf>
    <xf numFmtId="0" fontId="80" fillId="0" borderId="22" xfId="0" applyFont="1" applyBorder="1" applyAlignment="1">
      <alignment horizontal="center" vertical="center"/>
    </xf>
    <xf numFmtId="0" fontId="80" fillId="5" borderId="48" xfId="0" applyFont="1" applyFill="1" applyBorder="1" applyAlignment="1">
      <alignment horizontal="center" vertical="center"/>
    </xf>
    <xf numFmtId="0" fontId="80" fillId="5" borderId="44" xfId="0" applyFont="1" applyFill="1" applyBorder="1" applyAlignment="1">
      <alignment horizontal="center" vertical="center"/>
    </xf>
    <xf numFmtId="0" fontId="83" fillId="0" borderId="0" xfId="0" applyFont="1" applyAlignment="1">
      <alignment horizontal="center" vertical="center"/>
    </xf>
    <xf numFmtId="0" fontId="78" fillId="5" borderId="53" xfId="0" applyFont="1" applyFill="1" applyBorder="1" applyAlignment="1">
      <alignment horizontal="center" vertical="center"/>
    </xf>
    <xf numFmtId="0" fontId="85" fillId="0" borderId="33" xfId="0" applyFont="1" applyBorder="1" applyAlignment="1">
      <alignment horizontal="left" vertical="center"/>
    </xf>
    <xf numFmtId="0" fontId="85" fillId="0" borderId="31" xfId="0" applyFont="1" applyBorder="1" applyAlignment="1">
      <alignment horizontal="left" vertical="center"/>
    </xf>
    <xf numFmtId="0" fontId="78" fillId="5" borderId="55" xfId="0" applyFont="1" applyFill="1" applyBorder="1" applyAlignment="1">
      <alignment horizontal="center" vertical="center"/>
    </xf>
    <xf numFmtId="0" fontId="97" fillId="0" borderId="32" xfId="0" applyFont="1" applyBorder="1" applyAlignment="1">
      <alignment vertical="center"/>
    </xf>
    <xf numFmtId="0" fontId="78" fillId="0" borderId="56" xfId="0" applyFont="1" applyBorder="1" applyAlignment="1">
      <alignment vertical="center"/>
    </xf>
    <xf numFmtId="0" fontId="78" fillId="0" borderId="57" xfId="0" applyFont="1" applyBorder="1" applyAlignment="1">
      <alignment vertical="center"/>
    </xf>
    <xf numFmtId="0" fontId="78" fillId="5" borderId="61" xfId="0" applyFont="1" applyFill="1" applyBorder="1" applyAlignment="1">
      <alignment horizontal="center" vertical="center"/>
    </xf>
    <xf numFmtId="0" fontId="85" fillId="0" borderId="0" xfId="0" applyFont="1" applyAlignment="1">
      <alignment horizontal="center" vertical="center"/>
    </xf>
    <xf numFmtId="0" fontId="78" fillId="0" borderId="33" xfId="0" applyFont="1" applyBorder="1" applyAlignment="1">
      <alignment horizontal="center" vertical="center"/>
    </xf>
    <xf numFmtId="0" fontId="85" fillId="0" borderId="57" xfId="0" applyFont="1" applyBorder="1" applyAlignment="1">
      <alignment vertical="center"/>
    </xf>
    <xf numFmtId="0" fontId="78" fillId="5" borderId="69" xfId="0" applyFont="1" applyFill="1" applyBorder="1" applyAlignment="1">
      <alignment horizontal="center" vertical="center"/>
    </xf>
    <xf numFmtId="0" fontId="78" fillId="0" borderId="52" xfId="0" applyFont="1" applyBorder="1" applyAlignment="1">
      <alignment vertical="center"/>
    </xf>
    <xf numFmtId="0" fontId="80" fillId="0" borderId="21" xfId="0" applyFont="1" applyBorder="1" applyAlignment="1">
      <alignment horizontal="center" vertical="center"/>
    </xf>
    <xf numFmtId="0" fontId="78" fillId="0" borderId="31" xfId="0" applyFont="1" applyBorder="1" applyAlignment="1">
      <alignment horizontal="center" vertical="center"/>
    </xf>
    <xf numFmtId="0" fontId="82" fillId="0" borderId="70" xfId="0" applyFont="1" applyBorder="1" applyAlignment="1">
      <alignment vertical="center"/>
    </xf>
    <xf numFmtId="0" fontId="85" fillId="0" borderId="5" xfId="0" applyFont="1" applyBorder="1" applyAlignment="1">
      <alignment vertical="center"/>
    </xf>
    <xf numFmtId="0" fontId="78" fillId="0" borderId="5" xfId="0" applyFont="1" applyBorder="1" applyAlignment="1">
      <alignment horizontal="center" vertical="center"/>
    </xf>
    <xf numFmtId="0" fontId="78" fillId="0" borderId="71" xfId="0" applyFont="1" applyBorder="1" applyAlignment="1">
      <alignment horizontal="center" vertical="center"/>
    </xf>
    <xf numFmtId="0" fontId="85" fillId="0" borderId="71" xfId="0" applyFont="1" applyBorder="1" applyAlignment="1">
      <alignment horizontal="left" vertical="center"/>
    </xf>
    <xf numFmtId="0" fontId="85" fillId="0" borderId="46" xfId="0" applyFont="1" applyBorder="1" applyAlignment="1">
      <alignment horizontal="left" vertical="center"/>
    </xf>
    <xf numFmtId="0" fontId="85" fillId="0" borderId="47" xfId="0" applyFont="1" applyBorder="1" applyAlignment="1">
      <alignment horizontal="left" vertical="center"/>
    </xf>
    <xf numFmtId="0" fontId="78" fillId="5" borderId="46" xfId="0" applyFont="1" applyFill="1" applyBorder="1" applyAlignment="1">
      <alignment horizontal="center" vertical="center"/>
    </xf>
    <xf numFmtId="0" fontId="78" fillId="5" borderId="72" xfId="0" applyFont="1" applyFill="1" applyBorder="1" applyAlignment="1">
      <alignment horizontal="center" vertical="center"/>
    </xf>
    <xf numFmtId="16" fontId="85" fillId="0" borderId="70" xfId="0" applyNumberFormat="1" applyFont="1" applyBorder="1" applyAlignment="1">
      <alignment vertical="center"/>
    </xf>
    <xf numFmtId="0" fontId="85" fillId="0" borderId="70" xfId="0" applyFont="1" applyBorder="1" applyAlignment="1">
      <alignment vertical="center"/>
    </xf>
    <xf numFmtId="0" fontId="98" fillId="0" borderId="54" xfId="0" applyFont="1" applyBorder="1"/>
    <xf numFmtId="0" fontId="98" fillId="0" borderId="32" xfId="0" applyFont="1" applyBorder="1"/>
    <xf numFmtId="0" fontId="78" fillId="5" borderId="30" xfId="0" applyFont="1" applyFill="1" applyBorder="1" applyAlignment="1">
      <alignment horizontal="center" vertical="center"/>
    </xf>
    <xf numFmtId="0" fontId="78" fillId="5" borderId="60" xfId="0" applyFont="1" applyFill="1" applyBorder="1" applyAlignment="1">
      <alignment horizontal="center" vertical="center"/>
    </xf>
    <xf numFmtId="0" fontId="78" fillId="5" borderId="5" xfId="0" applyFont="1" applyFill="1" applyBorder="1" applyAlignment="1">
      <alignment horizontal="center" vertical="center"/>
    </xf>
    <xf numFmtId="0" fontId="87" fillId="0" borderId="56" xfId="0" applyFont="1" applyBorder="1" applyAlignment="1">
      <alignment vertical="center"/>
    </xf>
    <xf numFmtId="0" fontId="85" fillId="0" borderId="73" xfId="136" applyFont="1" applyBorder="1" applyAlignment="1">
      <alignment vertical="center"/>
    </xf>
    <xf numFmtId="0" fontId="78" fillId="0" borderId="73" xfId="0" applyFont="1" applyBorder="1" applyAlignment="1">
      <alignment vertical="center"/>
    </xf>
    <xf numFmtId="0" fontId="78" fillId="0" borderId="74" xfId="0" applyFont="1" applyBorder="1" applyAlignment="1">
      <alignment vertical="center"/>
    </xf>
    <xf numFmtId="0" fontId="95" fillId="0" borderId="0" xfId="0" applyFont="1"/>
    <xf numFmtId="0" fontId="80" fillId="5" borderId="48" xfId="0" applyFont="1" applyFill="1" applyBorder="1" applyAlignment="1">
      <alignment vertical="center"/>
    </xf>
    <xf numFmtId="0" fontId="99" fillId="5" borderId="45" xfId="0" applyFont="1" applyFill="1" applyBorder="1" applyAlignment="1">
      <alignment vertical="center"/>
    </xf>
    <xf numFmtId="0" fontId="99" fillId="5" borderId="62" xfId="0" applyFont="1" applyFill="1" applyBorder="1" applyAlignment="1">
      <alignment vertical="center"/>
    </xf>
    <xf numFmtId="0" fontId="100" fillId="0" borderId="0" xfId="0" applyFont="1" applyAlignment="1">
      <alignment vertical="center"/>
    </xf>
    <xf numFmtId="0" fontId="80" fillId="0" borderId="19" xfId="0" applyFont="1" applyBorder="1" applyAlignment="1">
      <alignment vertical="center"/>
    </xf>
    <xf numFmtId="0" fontId="80" fillId="0" borderId="21" xfId="0" applyFont="1" applyBorder="1" applyAlignment="1">
      <alignment vertical="center"/>
    </xf>
    <xf numFmtId="0" fontId="97" fillId="0" borderId="31" xfId="0" applyFont="1" applyBorder="1" applyAlignment="1">
      <alignment vertical="center"/>
    </xf>
    <xf numFmtId="0" fontId="78" fillId="0" borderId="59" xfId="0" applyFont="1" applyBorder="1" applyAlignment="1">
      <alignment vertical="center"/>
    </xf>
    <xf numFmtId="0" fontId="102" fillId="0" borderId="0" xfId="0" applyFont="1" applyAlignment="1">
      <alignment vertical="center"/>
    </xf>
    <xf numFmtId="0" fontId="103" fillId="0" borderId="0" xfId="0" applyFont="1" applyAlignment="1">
      <alignment vertical="center"/>
    </xf>
    <xf numFmtId="0" fontId="104" fillId="0" borderId="0" xfId="0" applyFont="1" applyAlignment="1">
      <alignment vertical="center"/>
    </xf>
    <xf numFmtId="0" fontId="105" fillId="0" borderId="0" xfId="0" applyFont="1" applyAlignment="1">
      <alignment vertical="center"/>
    </xf>
    <xf numFmtId="0" fontId="105" fillId="0" borderId="0" xfId="0" applyFont="1" applyAlignment="1">
      <alignment horizontal="center" vertical="center"/>
    </xf>
    <xf numFmtId="0" fontId="106" fillId="0" borderId="0" xfId="0" applyFont="1" applyAlignment="1">
      <alignment horizontal="center" vertical="center"/>
    </xf>
    <xf numFmtId="0" fontId="105" fillId="0" borderId="0" xfId="0" applyFont="1"/>
    <xf numFmtId="0" fontId="107" fillId="0" borderId="0" xfId="0" applyFont="1"/>
    <xf numFmtId="0" fontId="104" fillId="0" borderId="0" xfId="0" applyFont="1"/>
    <xf numFmtId="0" fontId="108" fillId="0" borderId="0" xfId="0" applyFont="1"/>
    <xf numFmtId="0" fontId="105" fillId="0" borderId="49" xfId="0" applyFont="1" applyBorder="1" applyAlignment="1">
      <alignment vertical="center"/>
    </xf>
    <xf numFmtId="0" fontId="104" fillId="0" borderId="49" xfId="0" applyFont="1" applyBorder="1" applyAlignment="1">
      <alignment vertical="center"/>
    </xf>
    <xf numFmtId="0" fontId="104" fillId="0" borderId="49" xfId="0" applyFont="1" applyBorder="1" applyAlignment="1">
      <alignment horizontal="center" vertical="center"/>
    </xf>
    <xf numFmtId="0" fontId="104" fillId="0" borderId="18" xfId="0" applyFont="1" applyBorder="1" applyAlignment="1">
      <alignment horizontal="center" vertical="center"/>
    </xf>
    <xf numFmtId="0" fontId="105" fillId="0" borderId="0" xfId="0" applyFont="1" applyAlignment="1">
      <alignment vertical="center" wrapText="1"/>
    </xf>
    <xf numFmtId="0" fontId="104" fillId="0" borderId="50" xfId="0" applyFont="1" applyBorder="1" applyAlignment="1">
      <alignment vertical="center"/>
    </xf>
    <xf numFmtId="0" fontId="104" fillId="0" borderId="50" xfId="0" applyFont="1" applyBorder="1" applyAlignment="1">
      <alignment horizontal="center" vertical="center"/>
    </xf>
    <xf numFmtId="0" fontId="104" fillId="0" borderId="20" xfId="0" applyFont="1" applyBorder="1" applyAlignment="1">
      <alignment horizontal="center" vertical="center"/>
    </xf>
    <xf numFmtId="0" fontId="105" fillId="0" borderId="51" xfId="0" applyFont="1" applyBorder="1" applyAlignment="1">
      <alignment vertical="center"/>
    </xf>
    <xf numFmtId="0" fontId="104" fillId="0" borderId="51" xfId="0" applyFont="1" applyBorder="1" applyAlignment="1">
      <alignment horizontal="center" vertical="center"/>
    </xf>
    <xf numFmtId="0" fontId="104" fillId="0" borderId="22" xfId="0" applyFont="1" applyBorder="1" applyAlignment="1">
      <alignment horizontal="center" vertical="center"/>
    </xf>
    <xf numFmtId="0" fontId="104" fillId="5" borderId="48" xfId="0" applyFont="1" applyFill="1" applyBorder="1" applyAlignment="1">
      <alignment horizontal="center" vertical="center"/>
    </xf>
    <xf numFmtId="0" fontId="104" fillId="5" borderId="44" xfId="0" applyFont="1" applyFill="1" applyBorder="1" applyAlignment="1">
      <alignment horizontal="center" vertical="center"/>
    </xf>
    <xf numFmtId="0" fontId="104" fillId="0" borderId="0" xfId="0" applyFont="1" applyAlignment="1">
      <alignment horizontal="center" vertical="center"/>
    </xf>
    <xf numFmtId="0" fontId="104" fillId="0" borderId="52" xfId="0" applyFont="1" applyBorder="1" applyAlignment="1">
      <alignment vertical="center"/>
    </xf>
    <xf numFmtId="0" fontId="105" fillId="0" borderId="14" xfId="0" applyFont="1" applyBorder="1" applyAlignment="1">
      <alignment vertical="center"/>
    </xf>
    <xf numFmtId="0" fontId="105" fillId="0" borderId="14" xfId="0" applyFont="1" applyBorder="1" applyAlignment="1">
      <alignment horizontal="center" vertical="center"/>
    </xf>
    <xf numFmtId="0" fontId="105" fillId="5" borderId="14" xfId="0" applyFont="1" applyFill="1" applyBorder="1" applyAlignment="1">
      <alignment horizontal="center" vertical="center"/>
    </xf>
    <xf numFmtId="0" fontId="105" fillId="5" borderId="53" xfId="0" applyFont="1" applyFill="1" applyBorder="1" applyAlignment="1">
      <alignment horizontal="center" vertical="center"/>
    </xf>
    <xf numFmtId="0" fontId="106" fillId="0" borderId="54" xfId="136" applyFont="1" applyBorder="1" applyAlignment="1">
      <alignment vertical="center"/>
    </xf>
    <xf numFmtId="0" fontId="106" fillId="0" borderId="32" xfId="0" applyFont="1" applyBorder="1" applyAlignment="1">
      <alignment vertical="center"/>
    </xf>
    <xf numFmtId="0" fontId="105" fillId="0" borderId="32" xfId="0" applyFont="1" applyBorder="1" applyAlignment="1">
      <alignment horizontal="center" vertical="center"/>
    </xf>
    <xf numFmtId="0" fontId="106" fillId="0" borderId="33" xfId="0" applyFont="1" applyBorder="1" applyAlignment="1">
      <alignment horizontal="center" vertical="center"/>
    </xf>
    <xf numFmtId="0" fontId="106" fillId="0" borderId="32" xfId="0" applyFont="1" applyBorder="1" applyAlignment="1">
      <alignment horizontal="center" vertical="center"/>
    </xf>
    <xf numFmtId="0" fontId="106" fillId="0" borderId="33" xfId="0" applyFont="1" applyBorder="1" applyAlignment="1">
      <alignment horizontal="left" vertical="center"/>
    </xf>
    <xf numFmtId="0" fontId="106" fillId="0" borderId="30" xfId="0" applyFont="1" applyBorder="1" applyAlignment="1">
      <alignment horizontal="left" vertical="center"/>
    </xf>
    <xf numFmtId="0" fontId="106" fillId="0" borderId="31" xfId="0" applyFont="1" applyBorder="1" applyAlignment="1">
      <alignment horizontal="left" vertical="center"/>
    </xf>
    <xf numFmtId="0" fontId="105" fillId="5" borderId="32" xfId="0" applyFont="1" applyFill="1" applyBorder="1" applyAlignment="1">
      <alignment horizontal="center" vertical="center"/>
    </xf>
    <xf numFmtId="0" fontId="105" fillId="5" borderId="55" xfId="0" applyFont="1" applyFill="1" applyBorder="1" applyAlignment="1">
      <alignment horizontal="center" vertical="center"/>
    </xf>
    <xf numFmtId="0" fontId="109" fillId="0" borderId="54" xfId="136" applyFont="1" applyBorder="1" applyAlignment="1">
      <alignment vertical="center"/>
    </xf>
    <xf numFmtId="0" fontId="110" fillId="0" borderId="32" xfId="0" applyFont="1" applyBorder="1" applyAlignment="1">
      <alignment vertical="center"/>
    </xf>
    <xf numFmtId="0" fontId="105" fillId="0" borderId="56" xfId="0" applyFont="1" applyBorder="1" applyAlignment="1">
      <alignment vertical="center"/>
    </xf>
    <xf numFmtId="0" fontId="105" fillId="0" borderId="57" xfId="0" applyFont="1" applyBorder="1" applyAlignment="1">
      <alignment vertical="center"/>
    </xf>
    <xf numFmtId="0" fontId="105" fillId="0" borderId="57" xfId="0" applyFont="1" applyBorder="1" applyAlignment="1">
      <alignment horizontal="center" vertical="center"/>
    </xf>
    <xf numFmtId="0" fontId="105" fillId="5" borderId="57" xfId="0" applyFont="1" applyFill="1" applyBorder="1" applyAlignment="1">
      <alignment horizontal="center" vertical="center"/>
    </xf>
    <xf numFmtId="0" fontId="105" fillId="5" borderId="61" xfId="0" applyFont="1" applyFill="1" applyBorder="1" applyAlignment="1">
      <alignment horizontal="center" vertical="center"/>
    </xf>
    <xf numFmtId="0" fontId="105" fillId="3" borderId="0" xfId="0" applyFont="1" applyFill="1" applyAlignment="1">
      <alignment vertical="center"/>
    </xf>
    <xf numFmtId="0" fontId="104" fillId="3" borderId="49" xfId="0" applyFont="1" applyFill="1" applyBorder="1" applyAlignment="1">
      <alignment vertical="center"/>
    </xf>
    <xf numFmtId="0" fontId="104" fillId="5" borderId="49" xfId="0" applyFont="1" applyFill="1" applyBorder="1" applyAlignment="1">
      <alignment horizontal="center" vertical="center"/>
    </xf>
    <xf numFmtId="0" fontId="104" fillId="3" borderId="50" xfId="0" applyFont="1" applyFill="1" applyBorder="1" applyAlignment="1">
      <alignment horizontal="center" vertical="center"/>
    </xf>
    <xf numFmtId="0" fontId="104" fillId="5" borderId="50" xfId="0" applyFont="1" applyFill="1" applyBorder="1" applyAlignment="1">
      <alignment horizontal="center" vertical="center"/>
    </xf>
    <xf numFmtId="0" fontId="111" fillId="0" borderId="50" xfId="0" applyFont="1" applyBorder="1" applyAlignment="1">
      <alignment horizontal="center" vertical="center"/>
    </xf>
    <xf numFmtId="0" fontId="105" fillId="3" borderId="51" xfId="0" applyFont="1" applyFill="1" applyBorder="1" applyAlignment="1">
      <alignment vertical="center"/>
    </xf>
    <xf numFmtId="0" fontId="104" fillId="5" borderId="51" xfId="0" applyFont="1" applyFill="1" applyBorder="1" applyAlignment="1">
      <alignment horizontal="center" vertical="center"/>
    </xf>
    <xf numFmtId="0" fontId="111" fillId="0" borderId="51" xfId="0" applyFont="1" applyBorder="1" applyAlignment="1">
      <alignment horizontal="center" vertical="center"/>
    </xf>
    <xf numFmtId="0" fontId="105" fillId="3" borderId="14" xfId="0" applyFont="1" applyFill="1" applyBorder="1" applyAlignment="1">
      <alignment vertical="center"/>
    </xf>
    <xf numFmtId="0" fontId="112" fillId="0" borderId="14" xfId="0" applyFont="1" applyBorder="1" applyAlignment="1">
      <alignment horizontal="center" vertical="center"/>
    </xf>
    <xf numFmtId="0" fontId="112" fillId="0" borderId="12" xfId="0" applyFont="1" applyBorder="1" applyAlignment="1">
      <alignment horizontal="center" vertical="center"/>
    </xf>
    <xf numFmtId="0" fontId="105" fillId="0" borderId="12" xfId="0" applyFont="1" applyBorder="1" applyAlignment="1">
      <alignment horizontal="center" vertical="center"/>
    </xf>
    <xf numFmtId="0" fontId="105" fillId="5" borderId="64" xfId="0" applyFont="1" applyFill="1" applyBorder="1" applyAlignment="1">
      <alignment horizontal="center" vertical="center"/>
    </xf>
    <xf numFmtId="0" fontId="112" fillId="3" borderId="32" xfId="0" applyFont="1" applyFill="1" applyBorder="1" applyAlignment="1">
      <alignment horizontal="center" vertical="center"/>
    </xf>
    <xf numFmtId="0" fontId="106" fillId="5" borderId="32" xfId="0" applyFont="1" applyFill="1" applyBorder="1" applyAlignment="1">
      <alignment horizontal="center" vertical="center"/>
    </xf>
    <xf numFmtId="0" fontId="112" fillId="0" borderId="32" xfId="0" applyFont="1" applyBorder="1" applyAlignment="1">
      <alignment horizontal="center" vertical="center"/>
    </xf>
    <xf numFmtId="0" fontId="105" fillId="0" borderId="33" xfId="0" applyFont="1" applyBorder="1" applyAlignment="1">
      <alignment horizontal="center" vertical="center"/>
    </xf>
    <xf numFmtId="0" fontId="106" fillId="5" borderId="65" xfId="0" applyFont="1" applyFill="1" applyBorder="1" applyAlignment="1">
      <alignment horizontal="center" vertical="center"/>
    </xf>
    <xf numFmtId="0" fontId="112" fillId="3" borderId="33" xfId="0" applyFont="1" applyFill="1" applyBorder="1" applyAlignment="1">
      <alignment horizontal="center" vertical="center"/>
    </xf>
    <xf numFmtId="0" fontId="106" fillId="5" borderId="33" xfId="0" applyFont="1" applyFill="1" applyBorder="1" applyAlignment="1">
      <alignment horizontal="center" vertical="center"/>
    </xf>
    <xf numFmtId="0" fontId="112" fillId="0" borderId="33" xfId="0" applyFont="1" applyBorder="1" applyAlignment="1">
      <alignment horizontal="center" vertical="center"/>
    </xf>
    <xf numFmtId="0" fontId="112" fillId="5" borderId="65" xfId="0" applyFont="1" applyFill="1" applyBorder="1" applyAlignment="1">
      <alignment horizontal="center" vertical="center"/>
    </xf>
    <xf numFmtId="0" fontId="106" fillId="48" borderId="33" xfId="0" applyFont="1" applyFill="1" applyBorder="1" applyAlignment="1">
      <alignment horizontal="center" vertical="center"/>
    </xf>
    <xf numFmtId="0" fontId="105" fillId="3" borderId="33" xfId="0" applyFont="1" applyFill="1" applyBorder="1" applyAlignment="1">
      <alignment horizontal="center" vertical="center"/>
    </xf>
    <xf numFmtId="0" fontId="105" fillId="5" borderId="65" xfId="0" applyFont="1" applyFill="1" applyBorder="1" applyAlignment="1">
      <alignment horizontal="center" vertical="center"/>
    </xf>
    <xf numFmtId="0" fontId="106" fillId="0" borderId="66" xfId="136" applyFont="1" applyBorder="1" applyAlignment="1">
      <alignment vertical="center"/>
    </xf>
    <xf numFmtId="0" fontId="106" fillId="0" borderId="6" xfId="0" applyFont="1" applyBorder="1" applyAlignment="1">
      <alignment vertical="center"/>
    </xf>
    <xf numFmtId="0" fontId="105" fillId="0" borderId="6" xfId="0" applyFont="1" applyBorder="1" applyAlignment="1">
      <alignment horizontal="center" vertical="center"/>
    </xf>
    <xf numFmtId="0" fontId="106" fillId="5" borderId="67" xfId="0" applyFont="1" applyFill="1" applyBorder="1" applyAlignment="1">
      <alignment horizontal="center" vertical="center"/>
    </xf>
    <xf numFmtId="0" fontId="106" fillId="0" borderId="6" xfId="0" applyFont="1" applyBorder="1" applyAlignment="1">
      <alignment horizontal="center" vertical="center"/>
    </xf>
    <xf numFmtId="0" fontId="106" fillId="0" borderId="67" xfId="0" applyFont="1" applyBorder="1" applyAlignment="1">
      <alignment horizontal="center" vertical="center"/>
    </xf>
    <xf numFmtId="0" fontId="105" fillId="0" borderId="67" xfId="0" applyFont="1" applyBorder="1" applyAlignment="1">
      <alignment horizontal="center" vertical="center"/>
    </xf>
    <xf numFmtId="0" fontId="106" fillId="0" borderId="67" xfId="0" applyFont="1" applyBorder="1" applyAlignment="1">
      <alignment horizontal="left" vertical="center"/>
    </xf>
    <xf numFmtId="0" fontId="106" fillId="0" borderId="23" xfId="0" applyFont="1" applyBorder="1" applyAlignment="1">
      <alignment horizontal="left" vertical="center"/>
    </xf>
    <xf numFmtId="0" fontId="106" fillId="0" borderId="24" xfId="0" applyFont="1" applyBorder="1" applyAlignment="1">
      <alignment horizontal="left" vertical="center"/>
    </xf>
    <xf numFmtId="0" fontId="105" fillId="5" borderId="6" xfId="0" applyFont="1" applyFill="1" applyBorder="1" applyAlignment="1">
      <alignment horizontal="center" vertical="center"/>
    </xf>
    <xf numFmtId="0" fontId="105" fillId="5" borderId="68" xfId="0" applyFont="1" applyFill="1" applyBorder="1" applyAlignment="1">
      <alignment horizontal="center" vertical="center"/>
    </xf>
    <xf numFmtId="177" fontId="78" fillId="0" borderId="44" xfId="0" applyNumberFormat="1" applyFont="1" applyBorder="1" applyAlignment="1">
      <alignment vertical="center" wrapText="1"/>
    </xf>
    <xf numFmtId="0" fontId="78" fillId="0" borderId="0" xfId="0" applyFont="1" applyAlignment="1">
      <alignment vertical="center" wrapText="1"/>
    </xf>
    <xf numFmtId="0" fontId="96" fillId="0" borderId="22" xfId="0" applyFont="1" applyBorder="1" applyAlignment="1">
      <alignment vertical="center" wrapText="1"/>
    </xf>
    <xf numFmtId="0" fontId="104" fillId="0" borderId="49" xfId="0" applyFont="1" applyBorder="1" applyAlignment="1">
      <alignment vertical="center" wrapText="1"/>
    </xf>
    <xf numFmtId="0" fontId="104" fillId="0" borderId="50" xfId="0" applyFont="1" applyBorder="1" applyAlignment="1">
      <alignment vertical="center" wrapText="1"/>
    </xf>
    <xf numFmtId="0" fontId="105" fillId="0" borderId="51" xfId="0" applyFont="1" applyBorder="1" applyAlignment="1">
      <alignment vertical="center" wrapText="1"/>
    </xf>
    <xf numFmtId="0" fontId="105" fillId="0" borderId="14" xfId="0" applyFont="1" applyBorder="1" applyAlignment="1">
      <alignment vertical="center" wrapText="1"/>
    </xf>
    <xf numFmtId="0" fontId="106" fillId="0" borderId="32" xfId="0" applyFont="1" applyBorder="1" applyAlignment="1">
      <alignment vertical="center" wrapText="1"/>
    </xf>
    <xf numFmtId="0" fontId="110" fillId="0" borderId="32" xfId="0" applyFont="1" applyBorder="1" applyAlignment="1">
      <alignment vertical="center" wrapText="1"/>
    </xf>
    <xf numFmtId="0" fontId="105" fillId="0" borderId="57" xfId="0" applyFont="1" applyBorder="1" applyAlignment="1">
      <alignment vertical="center" wrapText="1"/>
    </xf>
    <xf numFmtId="0" fontId="106" fillId="0" borderId="6" xfId="0" applyFont="1" applyBorder="1" applyAlignment="1">
      <alignment vertical="center" wrapText="1"/>
    </xf>
    <xf numFmtId="0" fontId="85" fillId="0" borderId="57" xfId="0" applyFont="1" applyBorder="1" applyAlignment="1">
      <alignment vertical="center" wrapText="1"/>
    </xf>
    <xf numFmtId="0" fontId="80" fillId="0" borderId="49" xfId="0" applyFont="1" applyBorder="1" applyAlignment="1">
      <alignment vertical="center" wrapText="1"/>
    </xf>
    <xf numFmtId="0" fontId="80" fillId="0" borderId="50" xfId="0" applyFont="1" applyBorder="1" applyAlignment="1">
      <alignment vertical="center" wrapText="1"/>
    </xf>
    <xf numFmtId="0" fontId="78" fillId="0" borderId="51" xfId="0" applyFont="1" applyBorder="1" applyAlignment="1">
      <alignment vertical="center" wrapText="1"/>
    </xf>
    <xf numFmtId="0" fontId="78" fillId="0" borderId="14" xfId="0" applyFont="1" applyBorder="1" applyAlignment="1">
      <alignment vertical="center" wrapText="1"/>
    </xf>
    <xf numFmtId="0" fontId="97" fillId="0" borderId="32" xfId="0" applyFont="1" applyBorder="1" applyAlignment="1">
      <alignment vertical="center" wrapText="1"/>
    </xf>
    <xf numFmtId="0" fontId="78" fillId="0" borderId="57" xfId="0" applyFont="1" applyBorder="1" applyAlignment="1">
      <alignment vertical="center" wrapText="1"/>
    </xf>
    <xf numFmtId="0" fontId="80" fillId="0" borderId="0" xfId="0" applyFont="1" applyAlignment="1">
      <alignment vertical="center" wrapText="1"/>
    </xf>
    <xf numFmtId="0" fontId="85" fillId="0" borderId="32" xfId="0" applyFont="1" applyBorder="1" applyAlignment="1">
      <alignment vertical="center" wrapText="1"/>
    </xf>
    <xf numFmtId="0" fontId="85" fillId="0" borderId="5" xfId="0" applyFont="1" applyBorder="1" applyAlignment="1">
      <alignment vertical="center" wrapText="1"/>
    </xf>
    <xf numFmtId="0" fontId="98" fillId="0" borderId="32" xfId="0" applyFont="1" applyBorder="1" applyAlignment="1">
      <alignment wrapText="1"/>
    </xf>
    <xf numFmtId="0" fontId="84" fillId="0" borderId="0" xfId="0" applyFont="1" applyAlignment="1">
      <alignment wrapText="1"/>
    </xf>
    <xf numFmtId="0" fontId="99" fillId="5" borderId="45" xfId="0" applyFont="1" applyFill="1" applyBorder="1" applyAlignment="1">
      <alignment vertical="center" wrapText="1"/>
    </xf>
    <xf numFmtId="0" fontId="78" fillId="0" borderId="0" xfId="0" applyFont="1" applyAlignment="1">
      <alignment horizontal="center" vertical="center" wrapText="1"/>
    </xf>
    <xf numFmtId="0" fontId="78" fillId="0" borderId="20" xfId="0" applyFont="1" applyBorder="1" applyAlignment="1">
      <alignment vertical="center" wrapText="1"/>
    </xf>
    <xf numFmtId="0" fontId="102" fillId="0" borderId="0" xfId="0" applyFont="1" applyAlignment="1">
      <alignment vertical="center" wrapText="1"/>
    </xf>
    <xf numFmtId="177" fontId="78" fillId="0" borderId="0" xfId="0" applyNumberFormat="1" applyFont="1" applyAlignment="1">
      <alignment vertical="center" wrapText="1"/>
    </xf>
    <xf numFmtId="0" fontId="80" fillId="0" borderId="19" xfId="0" applyFont="1" applyBorder="1" applyAlignment="1">
      <alignment vertical="center" wrapText="1"/>
    </xf>
    <xf numFmtId="0" fontId="80" fillId="0" borderId="21" xfId="0" applyFont="1" applyBorder="1" applyAlignment="1">
      <alignment vertical="center" wrapText="1"/>
    </xf>
    <xf numFmtId="0" fontId="78" fillId="0" borderId="26" xfId="0" applyFont="1" applyBorder="1" applyAlignment="1">
      <alignment vertical="center" wrapText="1"/>
    </xf>
    <xf numFmtId="0" fontId="97" fillId="0" borderId="31" xfId="0" applyFont="1" applyBorder="1" applyAlignment="1">
      <alignment vertical="center" wrapText="1"/>
    </xf>
    <xf numFmtId="0" fontId="78" fillId="0" borderId="59" xfId="0" applyFont="1" applyBorder="1" applyAlignment="1">
      <alignment vertical="center" wrapText="1"/>
    </xf>
    <xf numFmtId="0" fontId="78" fillId="0" borderId="18" xfId="0" applyFont="1" applyBorder="1" applyAlignment="1">
      <alignment vertical="center" wrapText="1"/>
    </xf>
    <xf numFmtId="12" fontId="94" fillId="0" borderId="33" xfId="0" quotePrefix="1" applyNumberFormat="1" applyFont="1" applyBorder="1" applyAlignment="1">
      <alignment horizontal="center" vertical="center" wrapText="1"/>
    </xf>
    <xf numFmtId="12" fontId="94" fillId="0" borderId="30" xfId="0" quotePrefix="1" applyNumberFormat="1" applyFont="1" applyBorder="1" applyAlignment="1">
      <alignment horizontal="center" vertical="center" wrapText="1"/>
    </xf>
    <xf numFmtId="12" fontId="94" fillId="0" borderId="31" xfId="0" quotePrefix="1" applyNumberFormat="1" applyFont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left" vertical="center"/>
    </xf>
    <xf numFmtId="1" fontId="26" fillId="2" borderId="33" xfId="0" applyNumberFormat="1" applyFont="1" applyFill="1" applyBorder="1" applyAlignment="1">
      <alignment horizontal="center" vertical="center" wrapText="1"/>
    </xf>
    <xf numFmtId="1" fontId="26" fillId="2" borderId="31" xfId="0" applyNumberFormat="1" applyFont="1" applyFill="1" applyBorder="1" applyAlignment="1">
      <alignment horizontal="center" vertical="center" wrapText="1"/>
    </xf>
    <xf numFmtId="1" fontId="63" fillId="2" borderId="32" xfId="0" quotePrefix="1" applyNumberFormat="1" applyFont="1" applyFill="1" applyBorder="1" applyAlignment="1">
      <alignment horizontal="center" vertical="center"/>
    </xf>
    <xf numFmtId="1" fontId="63" fillId="2" borderId="32" xfId="0" applyNumberFormat="1" applyFont="1" applyFill="1" applyBorder="1" applyAlignment="1">
      <alignment horizontal="center" vertical="center"/>
    </xf>
    <xf numFmtId="0" fontId="26" fillId="2" borderId="32" xfId="0" applyFont="1" applyFill="1" applyBorder="1" applyAlignment="1">
      <alignment horizontal="left" vertical="center" wrapText="1"/>
    </xf>
    <xf numFmtId="0" fontId="21" fillId="3" borderId="33" xfId="0" applyFont="1" applyFill="1" applyBorder="1" applyAlignment="1">
      <alignment horizontal="center" vertical="center" wrapText="1"/>
    </xf>
    <xf numFmtId="0" fontId="21" fillId="3" borderId="30" xfId="0" applyFont="1" applyFill="1" applyBorder="1" applyAlignment="1">
      <alignment horizontal="center" vertical="center" wrapText="1"/>
    </xf>
    <xf numFmtId="0" fontId="21" fillId="3" borderId="31" xfId="0" applyFont="1" applyFill="1" applyBorder="1" applyAlignment="1">
      <alignment horizontal="center" vertical="center" wrapText="1"/>
    </xf>
    <xf numFmtId="0" fontId="35" fillId="10" borderId="32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left" vertical="center" wrapText="1"/>
    </xf>
    <xf numFmtId="1" fontId="41" fillId="0" borderId="32" xfId="0" quotePrefix="1" applyNumberFormat="1" applyFont="1" applyBorder="1" applyAlignment="1">
      <alignment horizontal="center" vertical="center" wrapText="1"/>
    </xf>
    <xf numFmtId="1" fontId="41" fillId="0" borderId="32" xfId="0" applyNumberFormat="1" applyFont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27" fillId="5" borderId="10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 wrapText="1"/>
    </xf>
    <xf numFmtId="0" fontId="34" fillId="0" borderId="32" xfId="0" applyFont="1" applyBorder="1" applyAlignment="1">
      <alignment horizontal="left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 wrapText="1"/>
    </xf>
    <xf numFmtId="0" fontId="37" fillId="15" borderId="0" xfId="0" applyFont="1" applyFill="1" applyAlignment="1">
      <alignment horizontal="left"/>
    </xf>
    <xf numFmtId="15" fontId="21" fillId="2" borderId="1" xfId="0" quotePrefix="1" applyNumberFormat="1" applyFont="1" applyFill="1" applyBorder="1" applyAlignment="1">
      <alignment horizontal="left" vertical="center"/>
    </xf>
    <xf numFmtId="15" fontId="21" fillId="2" borderId="1" xfId="0" applyNumberFormat="1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left" vertical="center" wrapText="1"/>
    </xf>
    <xf numFmtId="0" fontId="21" fillId="3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21" xfId="0" applyBorder="1" applyAlignment="1">
      <alignment vertical="center" wrapText="1"/>
    </xf>
    <xf numFmtId="0" fontId="22" fillId="11" borderId="8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8" xfId="0" quotePrefix="1" applyFont="1" applyBorder="1" applyAlignment="1">
      <alignment horizontal="center" vertical="center"/>
    </xf>
    <xf numFmtId="16" fontId="23" fillId="0" borderId="8" xfId="0" quotePrefix="1" applyNumberFormat="1" applyFont="1" applyBorder="1" applyAlignment="1">
      <alignment horizontal="center" vertical="center"/>
    </xf>
    <xf numFmtId="1" fontId="41" fillId="0" borderId="32" xfId="0" quotePrefix="1" applyNumberFormat="1" applyFont="1" applyBorder="1" applyAlignment="1">
      <alignment horizontal="left" vertical="center" wrapText="1"/>
    </xf>
    <xf numFmtId="1" fontId="41" fillId="0" borderId="32" xfId="0" applyNumberFormat="1" applyFont="1" applyBorder="1" applyAlignment="1">
      <alignment horizontal="left" vertical="center" wrapText="1"/>
    </xf>
    <xf numFmtId="0" fontId="27" fillId="5" borderId="32" xfId="0" applyFont="1" applyFill="1" applyBorder="1" applyAlignment="1">
      <alignment horizontal="center" vertical="center" wrapText="1"/>
    </xf>
    <xf numFmtId="1" fontId="76" fillId="0" borderId="32" xfId="0" quotePrefix="1" applyNumberFormat="1" applyFont="1" applyBorder="1" applyAlignment="1">
      <alignment horizontal="left" vertical="center" wrapText="1"/>
    </xf>
    <xf numFmtId="1" fontId="76" fillId="0" borderId="32" xfId="0" applyNumberFormat="1" applyFont="1" applyBorder="1" applyAlignment="1">
      <alignment horizontal="left" vertical="center" wrapText="1"/>
    </xf>
    <xf numFmtId="0" fontId="27" fillId="5" borderId="32" xfId="0" applyFont="1" applyFill="1" applyBorder="1" applyAlignment="1">
      <alignment horizontal="center" vertical="center"/>
    </xf>
    <xf numFmtId="0" fontId="27" fillId="3" borderId="33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31" xfId="0" applyFont="1" applyFill="1" applyBorder="1" applyAlignment="1">
      <alignment horizontal="center" vertical="center" wrapText="1"/>
    </xf>
    <xf numFmtId="0" fontId="64" fillId="9" borderId="33" xfId="0" applyFont="1" applyFill="1" applyBorder="1" applyAlignment="1">
      <alignment horizontal="center" vertical="center" wrapText="1"/>
    </xf>
    <xf numFmtId="0" fontId="64" fillId="9" borderId="31" xfId="0" applyFont="1" applyFill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1" fontId="24" fillId="2" borderId="32" xfId="0" applyNumberFormat="1" applyFont="1" applyFill="1" applyBorder="1" applyAlignment="1">
      <alignment horizontal="left" vertical="center" wrapText="1"/>
    </xf>
    <xf numFmtId="0" fontId="27" fillId="3" borderId="23" xfId="0" applyFont="1" applyFill="1" applyBorder="1" applyAlignment="1">
      <alignment horizontal="center" vertical="center" wrapText="1"/>
    </xf>
    <xf numFmtId="0" fontId="27" fillId="3" borderId="24" xfId="0" applyFont="1" applyFill="1" applyBorder="1" applyAlignment="1">
      <alignment horizontal="center" vertical="center" wrapText="1"/>
    </xf>
    <xf numFmtId="12" fontId="101" fillId="0" borderId="33" xfId="0" quotePrefix="1" applyNumberFormat="1" applyFont="1" applyBorder="1" applyAlignment="1">
      <alignment horizontal="center" vertical="center" wrapText="1"/>
    </xf>
    <xf numFmtId="12" fontId="101" fillId="0" borderId="30" xfId="0" quotePrefix="1" applyNumberFormat="1" applyFont="1" applyBorder="1" applyAlignment="1">
      <alignment horizontal="center" vertical="center" wrapText="1"/>
    </xf>
    <xf numFmtId="12" fontId="101" fillId="0" borderId="31" xfId="0" quotePrefix="1" applyNumberFormat="1" applyFont="1" applyBorder="1" applyAlignment="1">
      <alignment horizontal="center" vertical="center" wrapText="1"/>
    </xf>
    <xf numFmtId="0" fontId="73" fillId="0" borderId="0" xfId="0" applyFont="1" applyAlignment="1">
      <alignment horizontal="left" vertical="center" wrapText="1"/>
    </xf>
    <xf numFmtId="0" fontId="29" fillId="2" borderId="33" xfId="0" quotePrefix="1" applyFont="1" applyFill="1" applyBorder="1" applyAlignment="1">
      <alignment horizontal="center" vertical="center" wrapText="1"/>
    </xf>
    <xf numFmtId="0" fontId="29" fillId="2" borderId="30" xfId="0" quotePrefix="1" applyFont="1" applyFill="1" applyBorder="1" applyAlignment="1">
      <alignment horizontal="center" vertical="center" wrapText="1"/>
    </xf>
    <xf numFmtId="0" fontId="29" fillId="2" borderId="31" xfId="0" quotePrefix="1" applyFont="1" applyFill="1" applyBorder="1" applyAlignment="1">
      <alignment horizontal="center" vertical="center" wrapText="1"/>
    </xf>
    <xf numFmtId="0" fontId="71" fillId="2" borderId="0" xfId="0" applyFont="1" applyFill="1" applyAlignment="1">
      <alignment horizontal="left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72" fillId="2" borderId="33" xfId="0" quotePrefix="1" applyFont="1" applyFill="1" applyBorder="1" applyAlignment="1">
      <alignment horizontal="center" vertical="center" wrapText="1"/>
    </xf>
    <xf numFmtId="0" fontId="72" fillId="2" borderId="30" xfId="0" quotePrefix="1" applyFont="1" applyFill="1" applyBorder="1" applyAlignment="1">
      <alignment horizontal="center" vertical="center" wrapText="1"/>
    </xf>
    <xf numFmtId="0" fontId="72" fillId="2" borderId="31" xfId="0" quotePrefix="1" applyFont="1" applyFill="1" applyBorder="1" applyAlignment="1">
      <alignment horizontal="center" vertical="center" wrapText="1"/>
    </xf>
    <xf numFmtId="0" fontId="26" fillId="2" borderId="33" xfId="0" applyFont="1" applyFill="1" applyBorder="1" applyAlignment="1">
      <alignment horizontal="center" vertical="center" wrapText="1"/>
    </xf>
    <xf numFmtId="0" fontId="26" fillId="2" borderId="31" xfId="0" applyFont="1" applyFill="1" applyBorder="1" applyAlignment="1">
      <alignment horizontal="center" vertical="center" wrapText="1"/>
    </xf>
    <xf numFmtId="1" fontId="75" fillId="2" borderId="32" xfId="0" applyNumberFormat="1" applyFont="1" applyFill="1" applyBorder="1" applyAlignment="1">
      <alignment horizontal="left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4" fillId="9" borderId="8" xfId="0" applyFont="1" applyFill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35" fillId="5" borderId="33" xfId="2" applyFont="1" applyFill="1" applyBorder="1" applyAlignment="1">
      <alignment horizontal="center" vertical="center" wrapText="1"/>
    </xf>
    <xf numFmtId="0" fontId="35" fillId="5" borderId="30" xfId="2" applyFont="1" applyFill="1" applyBorder="1" applyAlignment="1">
      <alignment horizontal="center" vertical="center" wrapText="1"/>
    </xf>
    <xf numFmtId="1" fontId="35" fillId="5" borderId="33" xfId="2" applyNumberFormat="1" applyFont="1" applyFill="1" applyBorder="1" applyAlignment="1">
      <alignment horizontal="center" vertical="center" wrapText="1"/>
    </xf>
    <xf numFmtId="1" fontId="35" fillId="5" borderId="30" xfId="2" applyNumberFormat="1" applyFont="1" applyFill="1" applyBorder="1" applyAlignment="1">
      <alignment horizontal="center" vertical="center" wrapText="1"/>
    </xf>
    <xf numFmtId="0" fontId="35" fillId="0" borderId="33" xfId="2" applyFont="1" applyBorder="1" applyAlignment="1">
      <alignment horizontal="center"/>
    </xf>
    <xf numFmtId="0" fontId="35" fillId="0" borderId="30" xfId="2" applyFont="1" applyBorder="1" applyAlignment="1">
      <alignment horizontal="center"/>
    </xf>
    <xf numFmtId="0" fontId="80" fillId="0" borderId="48" xfId="0" applyFont="1" applyBorder="1" applyAlignment="1">
      <alignment horizontal="left" vertical="center" wrapText="1"/>
    </xf>
    <xf numFmtId="0" fontId="80" fillId="0" borderId="45" xfId="0" applyFont="1" applyBorder="1" applyAlignment="1">
      <alignment horizontal="left" vertical="center" wrapText="1"/>
    </xf>
    <xf numFmtId="0" fontId="80" fillId="0" borderId="62" xfId="0" applyFont="1" applyBorder="1" applyAlignment="1">
      <alignment horizontal="left" vertical="center" wrapText="1"/>
    </xf>
    <xf numFmtId="0" fontId="80" fillId="0" borderId="48" xfId="0" applyFont="1" applyBorder="1" applyAlignment="1">
      <alignment horizontal="left" vertical="center"/>
    </xf>
    <xf numFmtId="0" fontId="80" fillId="0" borderId="45" xfId="0" applyFont="1" applyBorder="1" applyAlignment="1">
      <alignment horizontal="left" vertical="center"/>
    </xf>
    <xf numFmtId="0" fontId="80" fillId="0" borderId="62" xfId="0" applyFont="1" applyBorder="1" applyAlignment="1">
      <alignment horizontal="left" vertical="center"/>
    </xf>
    <xf numFmtId="0" fontId="93" fillId="0" borderId="48" xfId="0" applyFont="1" applyBorder="1" applyAlignment="1">
      <alignment horizontal="left" vertical="center"/>
    </xf>
    <xf numFmtId="0" fontId="93" fillId="0" borderId="45" xfId="0" applyFont="1" applyBorder="1" applyAlignment="1">
      <alignment horizontal="left" vertical="center"/>
    </xf>
    <xf numFmtId="0" fontId="93" fillId="0" borderId="62" xfId="0" applyFont="1" applyBorder="1" applyAlignment="1">
      <alignment horizontal="left" vertical="center"/>
    </xf>
    <xf numFmtId="0" fontId="102" fillId="0" borderId="0" xfId="0" applyFont="1" applyAlignment="1">
      <alignment horizontal="left" vertical="center" wrapText="1"/>
    </xf>
    <xf numFmtId="0" fontId="85" fillId="0" borderId="33" xfId="0" applyFont="1" applyBorder="1" applyAlignment="1">
      <alignment horizontal="left" vertical="center"/>
    </xf>
    <xf numFmtId="0" fontId="85" fillId="0" borderId="30" xfId="0" applyFont="1" applyBorder="1" applyAlignment="1">
      <alignment horizontal="left" vertical="center"/>
    </xf>
    <xf numFmtId="0" fontId="85" fillId="0" borderId="31" xfId="0" applyFont="1" applyBorder="1" applyAlignment="1">
      <alignment horizontal="left" vertical="center"/>
    </xf>
    <xf numFmtId="0" fontId="85" fillId="0" borderId="58" xfId="0" applyFont="1" applyBorder="1" applyAlignment="1">
      <alignment horizontal="left" vertical="center"/>
    </xf>
    <xf numFmtId="0" fontId="85" fillId="0" borderId="60" xfId="0" applyFont="1" applyBorder="1" applyAlignment="1">
      <alignment horizontal="left" vertical="center"/>
    </xf>
    <xf numFmtId="0" fontId="85" fillId="0" borderId="59" xfId="0" applyFont="1" applyBorder="1" applyAlignment="1">
      <alignment horizontal="left" vertical="center"/>
    </xf>
    <xf numFmtId="0" fontId="78" fillId="0" borderId="0" xfId="0" applyFont="1" applyAlignment="1">
      <alignment horizontal="center" vertical="center"/>
    </xf>
    <xf numFmtId="0" fontId="82" fillId="0" borderId="17" xfId="0" applyFont="1" applyBorder="1" applyAlignment="1">
      <alignment horizontal="left" vertical="center"/>
    </xf>
    <xf numFmtId="0" fontId="82" fillId="0" borderId="18" xfId="0" applyFont="1" applyBorder="1" applyAlignment="1">
      <alignment horizontal="left" vertical="center"/>
    </xf>
    <xf numFmtId="0" fontId="82" fillId="0" borderId="25" xfId="0" applyFont="1" applyBorder="1" applyAlignment="1">
      <alignment horizontal="left" vertical="center"/>
    </xf>
    <xf numFmtId="0" fontId="82" fillId="0" borderId="22" xfId="0" applyFont="1" applyBorder="1" applyAlignment="1">
      <alignment horizontal="left" vertical="center"/>
    </xf>
    <xf numFmtId="0" fontId="85" fillId="0" borderId="25" xfId="0" applyFont="1" applyBorder="1" applyAlignment="1">
      <alignment horizontal="left" vertical="center"/>
    </xf>
    <xf numFmtId="0" fontId="85" fillId="0" borderId="22" xfId="0" applyFont="1" applyBorder="1" applyAlignment="1">
      <alignment horizontal="left" vertical="center"/>
    </xf>
    <xf numFmtId="0" fontId="80" fillId="0" borderId="49" xfId="0" applyFont="1" applyBorder="1" applyAlignment="1">
      <alignment horizontal="center" vertical="center" wrapText="1" shrinkToFit="1"/>
    </xf>
    <xf numFmtId="0" fontId="80" fillId="0" borderId="63" xfId="0" applyFont="1" applyBorder="1" applyAlignment="1">
      <alignment horizontal="center" vertical="center" wrapText="1" shrinkToFit="1"/>
    </xf>
    <xf numFmtId="0" fontId="78" fillId="0" borderId="51" xfId="0" applyFont="1" applyBorder="1" applyAlignment="1">
      <alignment horizontal="center" vertical="center" wrapText="1" shrinkToFit="1"/>
    </xf>
    <xf numFmtId="0" fontId="80" fillId="5" borderId="17" xfId="0" applyFont="1" applyFill="1" applyBorder="1" applyAlignment="1">
      <alignment horizontal="center" vertical="center" wrapText="1"/>
    </xf>
    <xf numFmtId="0" fontId="80" fillId="5" borderId="19" xfId="0" applyFont="1" applyFill="1" applyBorder="1" applyAlignment="1">
      <alignment horizontal="center" vertical="center" wrapText="1"/>
    </xf>
    <xf numFmtId="0" fontId="80" fillId="5" borderId="25" xfId="0" applyFont="1" applyFill="1" applyBorder="1" applyAlignment="1">
      <alignment horizontal="center" vertical="center" wrapText="1"/>
    </xf>
    <xf numFmtId="0" fontId="80" fillId="5" borderId="26" xfId="0" applyFont="1" applyFill="1" applyBorder="1" applyAlignment="1">
      <alignment horizontal="center" vertical="center" wrapText="1"/>
    </xf>
    <xf numFmtId="0" fontId="85" fillId="0" borderId="12" xfId="0" applyFont="1" applyBorder="1" applyAlignment="1">
      <alignment horizontal="left" vertical="center"/>
    </xf>
    <xf numFmtId="0" fontId="85" fillId="0" borderId="13" xfId="0" applyFont="1" applyBorder="1" applyAlignment="1">
      <alignment horizontal="left" vertical="center"/>
    </xf>
    <xf numFmtId="0" fontId="85" fillId="0" borderId="11" xfId="0" applyFont="1" applyBorder="1" applyAlignment="1">
      <alignment horizontal="left" vertical="center"/>
    </xf>
    <xf numFmtId="0" fontId="106" fillId="0" borderId="33" xfId="0" applyFont="1" applyBorder="1" applyAlignment="1">
      <alignment horizontal="left" vertical="center"/>
    </xf>
    <xf numFmtId="0" fontId="106" fillId="0" borderId="30" xfId="0" applyFont="1" applyBorder="1" applyAlignment="1">
      <alignment horizontal="left" vertical="center"/>
    </xf>
    <xf numFmtId="0" fontId="106" fillId="0" borderId="31" xfId="0" applyFont="1" applyBorder="1" applyAlignment="1">
      <alignment horizontal="left" vertical="center"/>
    </xf>
    <xf numFmtId="0" fontId="104" fillId="5" borderId="17" xfId="0" applyFont="1" applyFill="1" applyBorder="1" applyAlignment="1">
      <alignment horizontal="center" vertical="center" wrapText="1"/>
    </xf>
    <xf numFmtId="0" fontId="104" fillId="5" borderId="19" xfId="0" applyFont="1" applyFill="1" applyBorder="1" applyAlignment="1">
      <alignment horizontal="center" vertical="center" wrapText="1"/>
    </xf>
    <xf numFmtId="0" fontId="104" fillId="5" borderId="25" xfId="0" applyFont="1" applyFill="1" applyBorder="1" applyAlignment="1">
      <alignment horizontal="center" vertical="center" wrapText="1"/>
    </xf>
    <xf numFmtId="0" fontId="104" fillId="5" borderId="26" xfId="0" applyFont="1" applyFill="1" applyBorder="1" applyAlignment="1">
      <alignment horizontal="center" vertical="center" wrapText="1"/>
    </xf>
    <xf numFmtId="0" fontId="106" fillId="0" borderId="12" xfId="0" applyFont="1" applyBorder="1" applyAlignment="1">
      <alignment horizontal="left" vertical="center"/>
    </xf>
    <xf numFmtId="0" fontId="106" fillId="0" borderId="13" xfId="0" applyFont="1" applyBorder="1" applyAlignment="1">
      <alignment horizontal="left" vertical="center"/>
    </xf>
    <xf numFmtId="0" fontId="106" fillId="0" borderId="11" xfId="0" applyFont="1" applyBorder="1" applyAlignment="1">
      <alignment horizontal="left" vertical="center"/>
    </xf>
    <xf numFmtId="0" fontId="106" fillId="0" borderId="58" xfId="0" applyFont="1" applyBorder="1" applyAlignment="1">
      <alignment horizontal="left" vertical="center"/>
    </xf>
    <xf numFmtId="0" fontId="106" fillId="0" borderId="60" xfId="0" applyFont="1" applyBorder="1" applyAlignment="1">
      <alignment horizontal="left" vertical="center"/>
    </xf>
    <xf numFmtId="0" fontId="106" fillId="0" borderId="59" xfId="0" applyFont="1" applyBorder="1" applyAlignment="1">
      <alignment horizontal="left" vertical="center"/>
    </xf>
    <xf numFmtId="0" fontId="109" fillId="0" borderId="17" xfId="0" applyFont="1" applyBorder="1" applyAlignment="1">
      <alignment horizontal="left" vertical="center"/>
    </xf>
    <xf numFmtId="0" fontId="109" fillId="0" borderId="18" xfId="0" applyFont="1" applyBorder="1" applyAlignment="1">
      <alignment horizontal="left" vertical="center"/>
    </xf>
    <xf numFmtId="0" fontId="109" fillId="0" borderId="25" xfId="0" applyFont="1" applyBorder="1" applyAlignment="1">
      <alignment horizontal="left" vertical="center"/>
    </xf>
    <xf numFmtId="0" fontId="109" fillId="0" borderId="22" xfId="0" applyFont="1" applyBorder="1" applyAlignment="1">
      <alignment horizontal="left" vertical="center"/>
    </xf>
    <xf numFmtId="0" fontId="106" fillId="0" borderId="25" xfId="0" applyFont="1" applyBorder="1" applyAlignment="1">
      <alignment horizontal="left" vertical="center"/>
    </xf>
    <xf numFmtId="0" fontId="106" fillId="0" borderId="22" xfId="0" applyFont="1" applyBorder="1" applyAlignment="1">
      <alignment horizontal="left" vertical="center"/>
    </xf>
    <xf numFmtId="0" fontId="104" fillId="0" borderId="49" xfId="0" applyFont="1" applyBorder="1" applyAlignment="1">
      <alignment horizontal="center" vertical="center" wrapText="1" shrinkToFit="1"/>
    </xf>
    <xf numFmtId="0" fontId="104" fillId="0" borderId="63" xfId="0" applyFont="1" applyBorder="1" applyAlignment="1">
      <alignment horizontal="center" vertical="center" wrapText="1" shrinkToFit="1"/>
    </xf>
    <xf numFmtId="0" fontId="105" fillId="0" borderId="51" xfId="0" applyFont="1" applyBorder="1" applyAlignment="1">
      <alignment horizontal="center" vertical="center" wrapText="1" shrinkToFit="1"/>
    </xf>
    <xf numFmtId="0" fontId="79" fillId="0" borderId="0" xfId="0" applyFont="1" applyAlignment="1">
      <alignment horizontal="right" vertical="top"/>
    </xf>
  </cellXfs>
  <cellStyles count="137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23000000}"/>
    <cellStyle name="Comma" xfId="62" builtinId="3"/>
    <cellStyle name="Comma 2" xfId="12" xr:uid="{00000000-0005-0000-0000-000025000000}"/>
    <cellStyle name="Comma 2 2" xfId="13" xr:uid="{00000000-0005-0000-0000-000026000000}"/>
    <cellStyle name="Comma 2 6" xfId="114" xr:uid="{00000000-0005-0000-0000-000027000000}"/>
    <cellStyle name="Comma 3" xfId="14" xr:uid="{00000000-0005-0000-0000-000028000000}"/>
    <cellStyle name="Comma 4" xfId="15" xr:uid="{00000000-0005-0000-0000-000029000000}"/>
    <cellStyle name="Comma 77" xfId="126" xr:uid="{00000000-0005-0000-0000-00002A000000}"/>
    <cellStyle name="Comma0" xfId="16" xr:uid="{00000000-0005-0000-0000-00002B000000}"/>
    <cellStyle name="Currency 2" xfId="17" xr:uid="{00000000-0005-0000-0000-00002C000000}"/>
    <cellStyle name="Currency0" xfId="18" xr:uid="{00000000-0005-0000-0000-00002D000000}"/>
    <cellStyle name="Date" xfId="19" xr:uid="{00000000-0005-0000-0000-00002E000000}"/>
    <cellStyle name="Excel Built-in 20% - Accent1" xfId="20" xr:uid="{00000000-0005-0000-0000-00002F000000}"/>
    <cellStyle name="Explanatory Text" xfId="86" builtinId="53" customBuiltin="1"/>
    <cellStyle name="Fixed" xfId="21" xr:uid="{00000000-0005-0000-0000-000031000000}"/>
    <cellStyle name="Good" xfId="76" builtinId="26" customBuiltin="1"/>
    <cellStyle name="Grey" xfId="22" xr:uid="{00000000-0005-0000-0000-000033000000}"/>
    <cellStyle name="Heading 1" xfId="72" builtinId="16" customBuiltin="1"/>
    <cellStyle name="Heading 1 2" xfId="23" xr:uid="{00000000-0005-0000-0000-000035000000}"/>
    <cellStyle name="Heading 2" xfId="73" builtinId="17" customBuiltin="1"/>
    <cellStyle name="Heading 2 2" xfId="24" xr:uid="{00000000-0005-0000-0000-000037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3B000000}"/>
    <cellStyle name="Input [yellow] 2" xfId="66" xr:uid="{00000000-0005-0000-0000-00003C000000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40000000}"/>
    <cellStyle name="Normal 10" xfId="133" xr:uid="{00000000-0005-0000-0000-000041000000}"/>
    <cellStyle name="Normal 10 2" xfId="120" xr:uid="{00000000-0005-0000-0000-000042000000}"/>
    <cellStyle name="Normal 10 2 5" xfId="113" xr:uid="{00000000-0005-0000-0000-000043000000}"/>
    <cellStyle name="Normal 11" xfId="134" xr:uid="{00000000-0005-0000-0000-000044000000}"/>
    <cellStyle name="Normal 133" xfId="1" xr:uid="{00000000-0005-0000-0000-000045000000}"/>
    <cellStyle name="Normal 133 3 3" xfId="115" xr:uid="{00000000-0005-0000-0000-000046000000}"/>
    <cellStyle name="Normal 133 3 3 2" xfId="112" xr:uid="{00000000-0005-0000-0000-000047000000}"/>
    <cellStyle name="Normal 142" xfId="118" xr:uid="{00000000-0005-0000-0000-000048000000}"/>
    <cellStyle name="Normal 145" xfId="127" xr:uid="{00000000-0005-0000-0000-000049000000}"/>
    <cellStyle name="Normal 146" xfId="119" xr:uid="{00000000-0005-0000-0000-00004A000000}"/>
    <cellStyle name="Normal 146 2" xfId="123" xr:uid="{00000000-0005-0000-0000-00004B000000}"/>
    <cellStyle name="Normal 147" xfId="124" xr:uid="{00000000-0005-0000-0000-00004C000000}"/>
    <cellStyle name="Normal 148" xfId="125" xr:uid="{00000000-0005-0000-0000-00004D000000}"/>
    <cellStyle name="Normal 2" xfId="2" xr:uid="{00000000-0005-0000-0000-00004E000000}"/>
    <cellStyle name="Normal 2 2" xfId="27" xr:uid="{00000000-0005-0000-0000-00004F000000}"/>
    <cellStyle name="Normal 2 2 2" xfId="116" xr:uid="{00000000-0005-0000-0000-000050000000}"/>
    <cellStyle name="Normal 2 3" xfId="59" xr:uid="{00000000-0005-0000-0000-000051000000}"/>
    <cellStyle name="Normal 2 3 2" xfId="60" xr:uid="{00000000-0005-0000-0000-000052000000}"/>
    <cellStyle name="Normal 2 3 2 2" xfId="63" xr:uid="{00000000-0005-0000-0000-000053000000}"/>
    <cellStyle name="Normal 2 3 2 3" xfId="132" xr:uid="{00000000-0005-0000-0000-000054000000}"/>
    <cellStyle name="Normal 2 3 3" xfId="128" xr:uid="{00000000-0005-0000-0000-000055000000}"/>
    <cellStyle name="Normal 2 4" xfId="68" xr:uid="{00000000-0005-0000-0000-000056000000}"/>
    <cellStyle name="Normal 2 5" xfId="121" xr:uid="{00000000-0005-0000-0000-000057000000}"/>
    <cellStyle name="Normal 2 6" xfId="135" xr:uid="{00000000-0005-0000-0000-000058000000}"/>
    <cellStyle name="Normal 2_112060-QTM" xfId="28" xr:uid="{00000000-0005-0000-0000-000059000000}"/>
    <cellStyle name="Normal 24" xfId="117" xr:uid="{00000000-0005-0000-0000-00005A000000}"/>
    <cellStyle name="Normal 3" xfId="29" xr:uid="{00000000-0005-0000-0000-00005B000000}"/>
    <cellStyle name="Normal 3 2" xfId="30" xr:uid="{00000000-0005-0000-0000-00005C000000}"/>
    <cellStyle name="Normal 3 3" xfId="31" xr:uid="{00000000-0005-0000-0000-00005D000000}"/>
    <cellStyle name="Normal 3 4" xfId="69" xr:uid="{00000000-0005-0000-0000-00005E000000}"/>
    <cellStyle name="Normal 3_111030-111048-111061-QTCN" xfId="32" xr:uid="{00000000-0005-0000-0000-00005F000000}"/>
    <cellStyle name="Normal 31" xfId="122" xr:uid="{00000000-0005-0000-0000-000060000000}"/>
    <cellStyle name="Normal 4" xfId="33" xr:uid="{00000000-0005-0000-0000-000061000000}"/>
    <cellStyle name="Normal 4 2" xfId="34" xr:uid="{00000000-0005-0000-0000-000062000000}"/>
    <cellStyle name="Normal 4 3" xfId="61" xr:uid="{00000000-0005-0000-0000-000063000000}"/>
    <cellStyle name="Normal 5" xfId="35" xr:uid="{00000000-0005-0000-0000-000064000000}"/>
    <cellStyle name="Normal 6" xfId="36" xr:uid="{00000000-0005-0000-0000-000065000000}"/>
    <cellStyle name="Normal 7" xfId="67" xr:uid="{00000000-0005-0000-0000-000066000000}"/>
    <cellStyle name="Normal 8" xfId="70" xr:uid="{00000000-0005-0000-0000-000067000000}"/>
    <cellStyle name="Normal 8 2" xfId="129" xr:uid="{00000000-0005-0000-0000-000068000000}"/>
    <cellStyle name="Normal 9" xfId="130" xr:uid="{00000000-0005-0000-0000-000069000000}"/>
    <cellStyle name="Note" xfId="85" builtinId="10" customBuiltin="1"/>
    <cellStyle name="Output" xfId="80" builtinId="21" customBuiltin="1"/>
    <cellStyle name="Percent" xfId="131" builtinId="5"/>
    <cellStyle name="Percent [2]" xfId="37" xr:uid="{00000000-0005-0000-0000-00006D000000}"/>
    <cellStyle name="Percent 2" xfId="38" xr:uid="{00000000-0005-0000-0000-00006E000000}"/>
    <cellStyle name="Percent 2 2" xfId="39" xr:uid="{00000000-0005-0000-0000-00006F000000}"/>
    <cellStyle name="Percent 2 3" xfId="40" xr:uid="{00000000-0005-0000-0000-000070000000}"/>
    <cellStyle name="Percent 3" xfId="41" xr:uid="{00000000-0005-0000-0000-000071000000}"/>
    <cellStyle name="SAPBEXstdData" xfId="42" xr:uid="{00000000-0005-0000-0000-000072000000}"/>
    <cellStyle name="SAPBEXstdData 2" xfId="65" xr:uid="{00000000-0005-0000-0000-000073000000}"/>
    <cellStyle name="SAPBEXstdItem" xfId="43" xr:uid="{00000000-0005-0000-0000-000074000000}"/>
    <cellStyle name="SAPBEXstdItem 2" xfId="64" xr:uid="{00000000-0005-0000-0000-000075000000}"/>
    <cellStyle name="Standaard 6" xfId="136" xr:uid="{00000000-0005-0000-0000-000076000000}"/>
    <cellStyle name="Style 1" xfId="44" xr:uid="{00000000-0005-0000-0000-000077000000}"/>
    <cellStyle name="Times New Roman" xfId="45" xr:uid="{00000000-0005-0000-0000-000078000000}"/>
    <cellStyle name="Title" xfId="71" builtinId="15" customBuiltin="1"/>
    <cellStyle name="Total" xfId="87" builtinId="25" customBuiltin="1"/>
    <cellStyle name="Total 2" xfId="46" xr:uid="{00000000-0005-0000-0000-00007B000000}"/>
    <cellStyle name="Warning Text" xfId="84" builtinId="11" customBuiltin="1"/>
    <cellStyle name="Обычный_Лист1" xfId="47" xr:uid="{00000000-0005-0000-0000-00007D000000}"/>
    <cellStyle name="똿뗦먛귟 [0.00]_PRODUCT DETAIL Q1" xfId="48" xr:uid="{00000000-0005-0000-0000-00007E000000}"/>
    <cellStyle name="똿뗦먛귟_PRODUCT DETAIL Q1" xfId="49" xr:uid="{00000000-0005-0000-0000-00007F000000}"/>
    <cellStyle name="믅됞 [0.00]_PRODUCT DETAIL Q1" xfId="50" xr:uid="{00000000-0005-0000-0000-000080000000}"/>
    <cellStyle name="믅됞_PRODUCT DETAIL Q1" xfId="51" xr:uid="{00000000-0005-0000-0000-000081000000}"/>
    <cellStyle name="백분율_HOBONG" xfId="52" xr:uid="{00000000-0005-0000-0000-000082000000}"/>
    <cellStyle name="뷭?_BOOKSHIP" xfId="53" xr:uid="{00000000-0005-0000-0000-000083000000}"/>
    <cellStyle name="콤마 [0]_1202" xfId="54" xr:uid="{00000000-0005-0000-0000-000084000000}"/>
    <cellStyle name="콤마_1202" xfId="55" xr:uid="{00000000-0005-0000-0000-000085000000}"/>
    <cellStyle name="통화 [0]_1202" xfId="56" xr:uid="{00000000-0005-0000-0000-000086000000}"/>
    <cellStyle name="통화_1202" xfId="57" xr:uid="{00000000-0005-0000-0000-000087000000}"/>
    <cellStyle name="표준_(정보부문)월별인원계획" xfId="58" xr:uid="{00000000-0005-0000-0000-000088000000}"/>
  </cellStyles>
  <dxfs count="2"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571499</xdr:colOff>
      <xdr:row>93</xdr:row>
      <xdr:rowOff>0</xdr:rowOff>
    </xdr:from>
    <xdr:to>
      <xdr:col>14</xdr:col>
      <xdr:colOff>833436</xdr:colOff>
      <xdr:row>99</xdr:row>
      <xdr:rowOff>1726597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4" y="38552437"/>
          <a:ext cx="6072187" cy="7774972"/>
        </a:xfrm>
        <a:prstGeom prst="rect">
          <a:avLst/>
        </a:prstGeom>
      </xdr:spPr>
    </xdr:pic>
    <xdr:clientData/>
  </xdr:twoCellAnchor>
  <xdr:twoCellAnchor editAs="oneCell">
    <xdr:from>
      <xdr:col>13</xdr:col>
      <xdr:colOff>761999</xdr:colOff>
      <xdr:row>3</xdr:row>
      <xdr:rowOff>357188</xdr:rowOff>
    </xdr:from>
    <xdr:to>
      <xdr:col>16</xdr:col>
      <xdr:colOff>990283</xdr:colOff>
      <xdr:row>8</xdr:row>
      <xdr:rowOff>500063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249" y="1357313"/>
          <a:ext cx="2752409" cy="3524250"/>
        </a:xfrm>
        <a:prstGeom prst="rect">
          <a:avLst/>
        </a:prstGeom>
      </xdr:spPr>
    </xdr:pic>
    <xdr:clientData/>
  </xdr:twoCellAnchor>
  <xdr:twoCellAnchor editAs="oneCell">
    <xdr:from>
      <xdr:col>10</xdr:col>
      <xdr:colOff>1452561</xdr:colOff>
      <xdr:row>85</xdr:row>
      <xdr:rowOff>214313</xdr:rowOff>
    </xdr:from>
    <xdr:to>
      <xdr:col>16</xdr:col>
      <xdr:colOff>95248</xdr:colOff>
      <xdr:row>91</xdr:row>
      <xdr:rowOff>83535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16436" y="37480876"/>
          <a:ext cx="6072187" cy="77749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1752600</xdr:colOff>
      <xdr:row>17</xdr:row>
      <xdr:rowOff>76200</xdr:rowOff>
    </xdr:from>
    <xdr:to>
      <xdr:col>2</xdr:col>
      <xdr:colOff>4695643</xdr:colOff>
      <xdr:row>17</xdr:row>
      <xdr:rowOff>3467100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0" y="16992600"/>
          <a:ext cx="2943043" cy="3390900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609600</xdr:colOff>
      <xdr:row>19</xdr:row>
      <xdr:rowOff>762000</xdr:rowOff>
    </xdr:from>
    <xdr:to>
      <xdr:col>2</xdr:col>
      <xdr:colOff>6919918</xdr:colOff>
      <xdr:row>19</xdr:row>
      <xdr:rowOff>2781300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0" y="22479000"/>
          <a:ext cx="6310318" cy="2019300"/>
        </a:xfrm>
        <a:prstGeom prst="rect">
          <a:avLst/>
        </a:prstGeom>
      </xdr:spPr>
    </xdr:pic>
    <xdr:clientData/>
  </xdr:twoCellAnchor>
  <xdr:twoCellAnchor editAs="oneCell">
    <xdr:from>
      <xdr:col>2</xdr:col>
      <xdr:colOff>9501189</xdr:colOff>
      <xdr:row>0</xdr:row>
      <xdr:rowOff>0</xdr:rowOff>
    </xdr:from>
    <xdr:to>
      <xdr:col>2</xdr:col>
      <xdr:colOff>11863053</xdr:colOff>
      <xdr:row>3</xdr:row>
      <xdr:rowOff>357187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430377" y="0"/>
          <a:ext cx="2361864" cy="30241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387350</xdr:colOff>
      <xdr:row>426</xdr:row>
      <xdr:rowOff>34194</xdr:rowOff>
    </xdr:from>
    <xdr:to>
      <xdr:col>8</xdr:col>
      <xdr:colOff>173520</xdr:colOff>
      <xdr:row>427</xdr:row>
      <xdr:rowOff>36193</xdr:rowOff>
    </xdr:to>
    <xdr:sp macro="" textlink="">
      <xdr:nvSpPr>
        <xdr:cNvPr id="2" name="Text Box 7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3111500" y="30895194"/>
          <a:ext cx="4034320" cy="19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revised proto</a:t>
          </a:r>
        </a:p>
      </xdr:txBody>
    </xdr:sp>
    <xdr:clientData/>
  </xdr:twoCellAnchor>
  <xdr:twoCellAnchor>
    <xdr:from>
      <xdr:col>1</xdr:col>
      <xdr:colOff>383117</xdr:colOff>
      <xdr:row>428</xdr:row>
      <xdr:rowOff>126153</xdr:rowOff>
    </xdr:from>
    <xdr:to>
      <xdr:col>8</xdr:col>
      <xdr:colOff>169813</xdr:colOff>
      <xdr:row>429</xdr:row>
      <xdr:rowOff>181171</xdr:rowOff>
    </xdr:to>
    <xdr:sp macro="" textlink="">
      <xdr:nvSpPr>
        <xdr:cNvPr id="3" name="Text Box 7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3107267" y="31368153"/>
          <a:ext cx="4034846" cy="245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size set</a:t>
          </a:r>
        </a:p>
      </xdr:txBody>
    </xdr:sp>
    <xdr:clientData/>
  </xdr:twoCellAnchor>
  <xdr:twoCellAnchor>
    <xdr:from>
      <xdr:col>1</xdr:col>
      <xdr:colOff>387350</xdr:colOff>
      <xdr:row>427</xdr:row>
      <xdr:rowOff>84878</xdr:rowOff>
    </xdr:from>
    <xdr:to>
      <xdr:col>8</xdr:col>
      <xdr:colOff>172490</xdr:colOff>
      <xdr:row>428</xdr:row>
      <xdr:rowOff>86877</xdr:rowOff>
    </xdr:to>
    <xdr:sp macro="" textlink="">
      <xdr:nvSpPr>
        <xdr:cNvPr id="4" name="Text Box 7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3111500" y="31136378"/>
          <a:ext cx="4033290" cy="19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pre-production sample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441083</xdr:colOff>
      <xdr:row>362</xdr:row>
      <xdr:rowOff>78154</xdr:rowOff>
    </xdr:from>
    <xdr:to>
      <xdr:col>8</xdr:col>
      <xdr:colOff>206131</xdr:colOff>
      <xdr:row>363</xdr:row>
      <xdr:rowOff>146538</xdr:rowOff>
    </xdr:to>
    <xdr:sp macro="" textlink="">
      <xdr:nvSpPr>
        <xdr:cNvPr id="5" name="Text Box 7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3165233" y="19128154"/>
          <a:ext cx="4013198" cy="258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No proto required, start making a pre-production sample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441080</xdr:colOff>
      <xdr:row>363</xdr:row>
      <xdr:rowOff>127000</xdr:rowOff>
    </xdr:from>
    <xdr:to>
      <xdr:col>8</xdr:col>
      <xdr:colOff>207624</xdr:colOff>
      <xdr:row>365</xdr:row>
      <xdr:rowOff>68385</xdr:rowOff>
    </xdr:to>
    <xdr:sp macro="" textlink="">
      <xdr:nvSpPr>
        <xdr:cNvPr id="6" name="Text Box 7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3165230" y="19367500"/>
          <a:ext cx="4014694" cy="322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proto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362</xdr:row>
          <xdr:rowOff>76200</xdr:rowOff>
        </xdr:from>
        <xdr:to>
          <xdr:col>1</xdr:col>
          <xdr:colOff>352425</xdr:colOff>
          <xdr:row>363</xdr:row>
          <xdr:rowOff>76200</xdr:rowOff>
        </xdr:to>
        <xdr:sp macro="" textlink="">
          <xdr:nvSpPr>
            <xdr:cNvPr id="10241" name="Option 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363</xdr:row>
          <xdr:rowOff>114300</xdr:rowOff>
        </xdr:from>
        <xdr:to>
          <xdr:col>1</xdr:col>
          <xdr:colOff>352425</xdr:colOff>
          <xdr:row>364</xdr:row>
          <xdr:rowOff>114300</xdr:rowOff>
        </xdr:to>
        <xdr:sp macro="" textlink="">
          <xdr:nvSpPr>
            <xdr:cNvPr id="10242" name="Option Button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426</xdr:row>
          <xdr:rowOff>38100</xdr:rowOff>
        </xdr:from>
        <xdr:to>
          <xdr:col>1</xdr:col>
          <xdr:colOff>314325</xdr:colOff>
          <xdr:row>427</xdr:row>
          <xdr:rowOff>85725</xdr:rowOff>
        </xdr:to>
        <xdr:sp macro="" textlink="">
          <xdr:nvSpPr>
            <xdr:cNvPr id="10243" name="Option Button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427</xdr:row>
          <xdr:rowOff>76200</xdr:rowOff>
        </xdr:from>
        <xdr:to>
          <xdr:col>1</xdr:col>
          <xdr:colOff>314325</xdr:colOff>
          <xdr:row>428</xdr:row>
          <xdr:rowOff>104775</xdr:rowOff>
        </xdr:to>
        <xdr:sp macro="" textlink="">
          <xdr:nvSpPr>
            <xdr:cNvPr id="10244" name="Option Button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428</xdr:row>
          <xdr:rowOff>85725</xdr:rowOff>
        </xdr:from>
        <xdr:to>
          <xdr:col>1</xdr:col>
          <xdr:colOff>314325</xdr:colOff>
          <xdr:row>429</xdr:row>
          <xdr:rowOff>123825</xdr:rowOff>
        </xdr:to>
        <xdr:sp macro="" textlink="">
          <xdr:nvSpPr>
            <xdr:cNvPr id="10245" name="Option Button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2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2133600</xdr:colOff>
      <xdr:row>7</xdr:row>
      <xdr:rowOff>180975</xdr:rowOff>
    </xdr:from>
    <xdr:to>
      <xdr:col>19</xdr:col>
      <xdr:colOff>419100</xdr:colOff>
      <xdr:row>28</xdr:row>
      <xdr:rowOff>142875</xdr:rowOff>
    </xdr:to>
    <xdr:pic>
      <xdr:nvPicPr>
        <xdr:cNvPr id="7" name="Picture 5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1514475"/>
          <a:ext cx="6953250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397</xdr:row>
      <xdr:rowOff>76200</xdr:rowOff>
    </xdr:from>
    <xdr:to>
      <xdr:col>1</xdr:col>
      <xdr:colOff>133350</xdr:colOff>
      <xdr:row>419</xdr:row>
      <xdr:rowOff>142875</xdr:rowOff>
    </xdr:to>
    <xdr:grpSp>
      <xdr:nvGrpSpPr>
        <xdr:cNvPr id="8" name="Group 10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>
          <a:grpSpLocks/>
        </xdr:cNvGrpSpPr>
      </xdr:nvGrpSpPr>
      <xdr:grpSpPr bwMode="auto">
        <a:xfrm>
          <a:off x="0" y="39065200"/>
          <a:ext cx="2863850" cy="4257675"/>
          <a:chOff x="0" y="29532391"/>
          <a:chExt cx="3267805" cy="4357074"/>
        </a:xfrm>
      </xdr:grpSpPr>
      <xdr:pic>
        <xdr:nvPicPr>
          <xdr:cNvPr id="9" name="Picture 3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5400000">
            <a:off x="-544634" y="30077025"/>
            <a:ext cx="4357074" cy="32678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10" name="Straight Connector 5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CxnSpPr>
            <a:cxnSpLocks noChangeShapeType="1"/>
          </xdr:cNvCxnSpPr>
        </xdr:nvCxnSpPr>
        <xdr:spPr bwMode="auto">
          <a:xfrm flipH="1" flipV="1">
            <a:off x="2588846" y="30851230"/>
            <a:ext cx="488462" cy="146539"/>
          </a:xfrm>
          <a:prstGeom prst="line">
            <a:avLst/>
          </a:prstGeom>
          <a:noFill/>
          <a:ln w="19050" algn="ctr">
            <a:solidFill>
              <a:srgbClr val="FFFF00"/>
            </a:solidFill>
            <a:prstDash val="sys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1" name="Straight Connector 7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244232" y="30870769"/>
            <a:ext cx="439614" cy="97692"/>
          </a:xfrm>
          <a:prstGeom prst="line">
            <a:avLst/>
          </a:prstGeom>
          <a:noFill/>
          <a:ln w="19050" algn="ctr">
            <a:solidFill>
              <a:srgbClr val="FFFF00"/>
            </a:solidFill>
            <a:prstDash val="sys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0</xdr:col>
      <xdr:colOff>0</xdr:colOff>
      <xdr:row>375</xdr:row>
      <xdr:rowOff>47625</xdr:rowOff>
    </xdr:from>
    <xdr:to>
      <xdr:col>2</xdr:col>
      <xdr:colOff>0</xdr:colOff>
      <xdr:row>391</xdr:row>
      <xdr:rowOff>66675</xdr:rowOff>
    </xdr:to>
    <xdr:grpSp>
      <xdr:nvGrpSpPr>
        <xdr:cNvPr id="12" name="Group 19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>
          <a:grpSpLocks/>
        </xdr:cNvGrpSpPr>
      </xdr:nvGrpSpPr>
      <xdr:grpSpPr bwMode="auto">
        <a:xfrm>
          <a:off x="0" y="34258250"/>
          <a:ext cx="5461000" cy="3067050"/>
          <a:chOff x="0" y="21941693"/>
          <a:chExt cx="4181230" cy="3135923"/>
        </a:xfrm>
      </xdr:grpSpPr>
      <xdr:pic>
        <xdr:nvPicPr>
          <xdr:cNvPr id="13" name="Picture 5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21941693"/>
            <a:ext cx="4181230" cy="31359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14" name="Straight Connector 7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338385" y="23162846"/>
            <a:ext cx="2276230" cy="498231"/>
          </a:xfrm>
          <a:prstGeom prst="line">
            <a:avLst/>
          </a:prstGeom>
          <a:noFill/>
          <a:ln w="19050" algn="ctr">
            <a:solidFill>
              <a:srgbClr val="FFFF00"/>
            </a:solidFill>
            <a:prstDash val="dash"/>
            <a:round/>
            <a:headEnd/>
            <a:tailEnd/>
          </a:ln>
        </xdr:spPr>
      </xdr:cxnSp>
      <xdr:cxnSp macro="">
        <xdr:nvCxnSpPr>
          <xdr:cNvPr id="15" name="Straight Connector 8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1524000" y="24442615"/>
            <a:ext cx="2110154" cy="371231"/>
          </a:xfrm>
          <a:prstGeom prst="line">
            <a:avLst/>
          </a:prstGeom>
          <a:noFill/>
          <a:ln w="19050" algn="ctr">
            <a:solidFill>
              <a:srgbClr val="FFFF00"/>
            </a:solidFill>
            <a:prstDash val="dash"/>
            <a:round/>
            <a:headEnd/>
            <a:tailEnd/>
          </a:ln>
        </xdr:spPr>
      </xdr:cxnSp>
      <xdr:cxnSp macro="">
        <xdr:nvCxnSpPr>
          <xdr:cNvPr id="16" name="Straight Connector 16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604845" y="23651308"/>
            <a:ext cx="9770" cy="791307"/>
          </a:xfrm>
          <a:prstGeom prst="line">
            <a:avLst/>
          </a:prstGeom>
          <a:noFill/>
          <a:ln w="19050" algn="ctr">
            <a:solidFill>
              <a:srgbClr val="FFFF00"/>
            </a:solidFill>
            <a:prstDash val="dash"/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hoi.nguyen/Desktop/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MCQ-%20ALEXANDER%20MC%20QUEEN\7.%20C6\1%20-%20SAMPLING\1.%20STYLE%20FILE\CUTTING%20DOCKET\SMS\ICON%200\1099-CR10_1099-624675-RSJ76%20-%20CROP%20SWEATSHIRT.XLSX" TargetMode="External"/></Relationships>
</file>

<file path=xl/externalLinks/_rels/externalLink3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CORTEIZ/3-SS24/2-PRODUCTION/2-STYLE-FILE/CUTTING%20DOCKETS/BULK/DROP%204/ALCATRAZ%20HOODIE%202024%20OFF%20WHITE-%20CRTZ-1206%20-%20BABY%20BLUE.xlsx" TargetMode="External"/><Relationship Id="rId2" Type="http://schemas.microsoft.com/office/2019/04/relationships/externalLinkLongPath" Target="/sites/COMMERCIAL/Shared%20Documents/General/2-CUSTOMER-FOLDER/CORTEIZ/3-SS24/2-PRODUCTION/2-STYLE-FILE/CUTTING%20DOCKETS/BULK/DROP%204/ALCATRAZ%20HOODIE%202024%20OFF%20WHITE-%20CRTZ-1206%20-%20BABY%20BLUE.xlsx?BA8C57DC" TargetMode="External"/><Relationship Id="rId1" Type="http://schemas.openxmlformats.org/officeDocument/2006/relationships/externalLinkPath" Target="file:///\\BA8C57DC\ALCATRAZ%20HOODIE%202024%20OFF%20WHITE-%20CRTZ-1206%20-%20BABY%20BLUE.xlsx" TargetMode="External"/></Relationships>
</file>

<file path=xl/externalLinks/_rels/externalLink4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DEVELOPMENT-DevelopmentReporting/Shared%20Documents/DEVELOPMENT%20CUSTOMERS/TOMORROWLAND/2-SU25/1-SAMPLE/2-STYLE-FILE/5.%20COMMENTS/RECEIVED%20ON%2024.DEC/OVERSIZED%20LONG%20SWEATSHIRT%20WOMEN.xls" TargetMode="External"/><Relationship Id="rId2" Type="http://schemas.microsoft.com/office/2019/04/relationships/externalLinkLongPath" Target="/sites/DEVELOPMENT-DevelopmentReporting/Shared%20Documents/DEVELOPMENT%20CUSTOMERS/TOMORROWLAND/2-SU25/1-SAMPLE/2-STYLE-FILE/5.%20COMMENTS/RECEIVED%20ON%2024.DEC/OVERSIZED%20LONG%20SWEATSHIRT%20WOMEN.xls?37E0EA84" TargetMode="External"/><Relationship Id="rId1" Type="http://schemas.openxmlformats.org/officeDocument/2006/relationships/externalLinkPath" Target="file:///\\37E0EA84\OVERSIZED%20LONG%20SWEATSHIRT%20WOM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UTTING"/>
      <sheetName val="2. TRIM"/>
      <sheetName val="1. CUTTING "/>
      <sheetName val="GRADING "/>
      <sheetName val="1099-624675"/>
      <sheetName val="3. ĐỊNH VỊ HÌNH IN.THÊU"/>
      <sheetName val="4. THÔNG SỐ SẢN XUẤT"/>
    </sheetNames>
    <sheetDataSet>
      <sheetData sheetId="0" refreshError="1"/>
      <sheetData sheetId="1" refreshError="1"/>
      <sheetData sheetId="2" refreshError="1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"/>
      <sheetName val="2. TRIM"/>
      <sheetName val="UA CHINH THEO NON MAU  120623"/>
      <sheetName val="PP MEETING"/>
      <sheetName val="1. CUTTING "/>
      <sheetName val="1099-624675"/>
      <sheetName val="3. ĐỊNH VỊ HÌNH IN.THÊU"/>
      <sheetName val="4. THÔNG SỐ SẢN XUẤT"/>
    </sheetNames>
    <sheetDataSet>
      <sheetData sheetId="0">
        <row r="6">
          <cell r="D6" t="str">
            <v>C21  SS24  G2693</v>
          </cell>
        </row>
        <row r="7">
          <cell r="D7" t="str">
            <v>CRTZ-1206</v>
          </cell>
        </row>
        <row r="8">
          <cell r="D8" t="str">
            <v>ALCATRAZ HOODIE 2024 OFF WHITE</v>
          </cell>
        </row>
        <row r="33">
          <cell r="A33" t="str">
            <v>CREAM</v>
          </cell>
        </row>
        <row r="35">
          <cell r="E35" t="str">
            <v>CREAM</v>
          </cell>
        </row>
        <row r="37">
          <cell r="E37" t="str">
            <v>BABY BLUE</v>
          </cell>
        </row>
        <row r="42">
          <cell r="B42" t="str">
            <v>CHỈ 40/2</v>
          </cell>
          <cell r="F42" t="str">
            <v>WHITE</v>
          </cell>
        </row>
        <row r="46">
          <cell r="F46" t="str">
            <v>WHITE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GENERAL INFO"/>
      <sheetName val="PROTO"/>
      <sheetName val="PRE-PRODUCTION SAMPLE"/>
    </sheetNames>
    <definedNames>
      <definedName name="_Toc134929903" sheetId="0"/>
    </definedNames>
    <sheetDataSet>
      <sheetData sheetId="0">
        <row r="6">
          <cell r="C6" t="str">
            <v>WOMEN</v>
          </cell>
        </row>
        <row r="9">
          <cell r="C9" t="str">
            <v>OVERSIZED LONG SWEATSHIRT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127"/>
  <sheetViews>
    <sheetView view="pageBreakPreview" topLeftCell="A95" zoomScale="40" zoomScaleNormal="10" zoomScaleSheetLayoutView="40" zoomScalePageLayoutView="25" workbookViewId="0">
      <selection activeCell="D96" sqref="D96:I96"/>
    </sheetView>
  </sheetViews>
  <sheetFormatPr defaultColWidth="9.140625" defaultRowHeight="16.5"/>
  <cols>
    <col min="1" max="1" width="8.42578125" style="28" customWidth="1"/>
    <col min="2" max="2" width="41.42578125" style="28" customWidth="1"/>
    <col min="3" max="3" width="24" style="28" customWidth="1"/>
    <col min="4" max="4" width="29.5703125" style="28" customWidth="1"/>
    <col min="5" max="6" width="23.140625" style="28" customWidth="1"/>
    <col min="7" max="7" width="20" style="29" customWidth="1"/>
    <col min="8" max="8" width="21.85546875" style="28" customWidth="1"/>
    <col min="9" max="9" width="24.140625" style="28" customWidth="1"/>
    <col min="10" max="10" width="20.42578125" style="28" customWidth="1"/>
    <col min="11" max="11" width="25.42578125" style="28" customWidth="1"/>
    <col min="12" max="12" width="28" style="28" customWidth="1"/>
    <col min="13" max="13" width="20.42578125" style="28" customWidth="1"/>
    <col min="14" max="14" width="13.42578125" style="28" customWidth="1"/>
    <col min="15" max="15" width="14.140625" style="28" customWidth="1"/>
    <col min="16" max="16" width="9.85546875" style="28" customWidth="1"/>
    <col min="17" max="17" width="31.85546875" style="28" customWidth="1"/>
    <col min="18" max="18" width="11" style="28" bestFit="1" customWidth="1"/>
    <col min="19" max="19" width="30.5703125" style="92" bestFit="1" customWidth="1"/>
    <col min="20" max="20" width="9.140625" style="28"/>
    <col min="21" max="21" width="11.85546875" style="28" bestFit="1" customWidth="1"/>
    <col min="22" max="16384" width="9.140625" style="28"/>
  </cols>
  <sheetData>
    <row r="1" spans="1:19" s="1" customFormat="1" ht="27" customHeight="1">
      <c r="A1" s="30"/>
      <c r="B1" s="30"/>
      <c r="C1" s="30"/>
      <c r="D1" s="31"/>
      <c r="E1" s="30"/>
      <c r="F1" s="30"/>
      <c r="G1" s="30"/>
      <c r="H1" s="30"/>
      <c r="I1" s="30"/>
      <c r="J1" s="30"/>
      <c r="K1" s="30"/>
      <c r="L1" s="32"/>
      <c r="M1" s="32"/>
      <c r="N1" s="444" t="s">
        <v>65</v>
      </c>
      <c r="O1" s="444" t="s">
        <v>65</v>
      </c>
      <c r="P1" s="445" t="s">
        <v>66</v>
      </c>
      <c r="Q1" s="445"/>
      <c r="S1" s="80"/>
    </row>
    <row r="2" spans="1:19" s="1" customFormat="1" ht="27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2"/>
      <c r="M2" s="32"/>
      <c r="N2" s="444" t="s">
        <v>67</v>
      </c>
      <c r="O2" s="444" t="s">
        <v>67</v>
      </c>
      <c r="P2" s="446" t="s">
        <v>68</v>
      </c>
      <c r="Q2" s="446"/>
      <c r="S2" s="80"/>
    </row>
    <row r="3" spans="1:19" s="1" customFormat="1" ht="27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2"/>
      <c r="M3" s="32"/>
      <c r="N3" s="444" t="s">
        <v>69</v>
      </c>
      <c r="O3" s="444" t="s">
        <v>69</v>
      </c>
      <c r="P3" s="447" t="s">
        <v>71</v>
      </c>
      <c r="Q3" s="445"/>
      <c r="S3" s="80"/>
    </row>
    <row r="4" spans="1:19" s="2" customFormat="1" ht="41.1" customHeight="1" thickBot="1">
      <c r="B4" s="3" t="s">
        <v>111</v>
      </c>
      <c r="G4" s="4"/>
      <c r="S4" s="81"/>
    </row>
    <row r="5" spans="1:19" s="2" customFormat="1" ht="41.1" customHeight="1">
      <c r="B5" s="5" t="s">
        <v>0</v>
      </c>
      <c r="C5" s="5"/>
      <c r="D5" s="3"/>
      <c r="F5" s="6"/>
      <c r="G5" s="427" t="s">
        <v>363</v>
      </c>
      <c r="H5" s="428"/>
      <c r="I5" s="428"/>
      <c r="J5" s="428"/>
      <c r="K5" s="428"/>
      <c r="L5" s="428"/>
      <c r="M5" s="429"/>
      <c r="O5" s="139"/>
      <c r="S5" s="81"/>
    </row>
    <row r="6" spans="1:19" s="7" customFormat="1" ht="50.45" customHeight="1">
      <c r="B6" s="8" t="s">
        <v>40</v>
      </c>
      <c r="C6" s="8"/>
      <c r="D6" s="41" t="s">
        <v>221</v>
      </c>
      <c r="E6" s="77"/>
      <c r="F6" s="8"/>
      <c r="G6" s="430"/>
      <c r="H6" s="431"/>
      <c r="I6" s="431"/>
      <c r="J6" s="431"/>
      <c r="K6" s="431"/>
      <c r="L6" s="431"/>
      <c r="M6" s="432"/>
      <c r="N6" s="139"/>
      <c r="O6" s="10"/>
      <c r="P6" s="10"/>
      <c r="Q6" s="10"/>
      <c r="S6" s="82"/>
    </row>
    <row r="7" spans="1:19" s="7" customFormat="1" ht="50.45" customHeight="1">
      <c r="B7" s="8" t="s">
        <v>41</v>
      </c>
      <c r="C7" s="8"/>
      <c r="D7" s="41" t="s">
        <v>220</v>
      </c>
      <c r="E7" s="41"/>
      <c r="F7" s="8"/>
      <c r="G7" s="430"/>
      <c r="H7" s="431"/>
      <c r="I7" s="431"/>
      <c r="J7" s="431"/>
      <c r="K7" s="431"/>
      <c r="L7" s="431"/>
      <c r="M7" s="432"/>
      <c r="N7" s="10"/>
      <c r="O7" s="10"/>
      <c r="P7" s="10"/>
      <c r="Q7" s="10"/>
      <c r="S7" s="82"/>
    </row>
    <row r="8" spans="1:19" s="7" customFormat="1" ht="82.5" customHeight="1" thickBot="1">
      <c r="B8" s="8" t="s">
        <v>42</v>
      </c>
      <c r="C8" s="8"/>
      <c r="D8" s="441" t="s">
        <v>219</v>
      </c>
      <c r="E8" s="442"/>
      <c r="F8" s="443"/>
      <c r="G8" s="433"/>
      <c r="H8" s="434"/>
      <c r="I8" s="434"/>
      <c r="J8" s="434"/>
      <c r="K8" s="434"/>
      <c r="L8" s="434"/>
      <c r="M8" s="435"/>
      <c r="N8" s="10"/>
      <c r="O8" s="10"/>
      <c r="P8" s="10"/>
      <c r="Q8" s="10"/>
      <c r="S8" s="82"/>
    </row>
    <row r="9" spans="1:19" s="2" customFormat="1" ht="46.5" customHeight="1">
      <c r="B9" s="116" t="s">
        <v>1</v>
      </c>
      <c r="C9" s="116"/>
      <c r="D9" s="208" t="s">
        <v>102</v>
      </c>
      <c r="E9" s="41"/>
      <c r="F9" s="3"/>
      <c r="G9" s="6"/>
      <c r="H9" s="3"/>
      <c r="I9" s="3"/>
      <c r="J9" s="3"/>
      <c r="K9" s="3"/>
      <c r="L9" s="3"/>
      <c r="M9" s="3"/>
      <c r="N9" s="3"/>
      <c r="O9" s="3"/>
      <c r="P9" s="3"/>
      <c r="Q9" s="3"/>
      <c r="S9" s="81"/>
    </row>
    <row r="10" spans="1:19" s="2" customFormat="1" ht="48.6" customHeight="1">
      <c r="B10" s="190" t="s">
        <v>2</v>
      </c>
      <c r="C10" s="191"/>
      <c r="D10" s="192" t="s">
        <v>109</v>
      </c>
      <c r="E10" s="193"/>
      <c r="F10" s="193"/>
      <c r="G10" s="194"/>
      <c r="H10" s="193"/>
      <c r="I10" s="195"/>
      <c r="J10" s="195" t="s">
        <v>43</v>
      </c>
      <c r="K10" s="195"/>
      <c r="L10" s="195" t="s">
        <v>222</v>
      </c>
      <c r="M10" s="195"/>
      <c r="N10" s="196"/>
      <c r="O10" s="196"/>
      <c r="P10" s="196"/>
      <c r="Q10" s="196"/>
      <c r="S10" s="81"/>
    </row>
    <row r="11" spans="1:19" s="2" customFormat="1" ht="122.45" customHeight="1">
      <c r="B11" s="195" t="s">
        <v>3</v>
      </c>
      <c r="C11" s="195"/>
      <c r="D11" s="437">
        <v>45625</v>
      </c>
      <c r="E11" s="438"/>
      <c r="F11" s="438"/>
      <c r="G11" s="197"/>
      <c r="H11" s="198"/>
      <c r="I11" s="195"/>
      <c r="J11" s="195" t="s">
        <v>4</v>
      </c>
      <c r="K11" s="195"/>
      <c r="L11" s="440" t="s">
        <v>184</v>
      </c>
      <c r="M11" s="440"/>
      <c r="N11" s="440"/>
      <c r="O11" s="440"/>
      <c r="P11" s="440"/>
      <c r="Q11" s="440"/>
      <c r="S11" s="81"/>
    </row>
    <row r="12" spans="1:19" s="2" customFormat="1" ht="44.45" customHeight="1">
      <c r="B12" s="195" t="s">
        <v>5</v>
      </c>
      <c r="C12" s="195"/>
      <c r="D12" s="199"/>
      <c r="E12" s="195"/>
      <c r="F12" s="195"/>
      <c r="G12" s="200"/>
      <c r="H12" s="201"/>
      <c r="I12" s="195"/>
      <c r="J12" s="195" t="s">
        <v>38</v>
      </c>
      <c r="L12" s="195" t="s">
        <v>72</v>
      </c>
      <c r="M12" s="195"/>
      <c r="N12" s="195"/>
      <c r="O12" s="201"/>
      <c r="P12" s="201"/>
      <c r="Q12" s="196"/>
      <c r="S12" s="81"/>
    </row>
    <row r="13" spans="1:19" s="2" customFormat="1" ht="44.45" customHeight="1">
      <c r="B13" s="439"/>
      <c r="C13" s="439"/>
      <c r="D13" s="439"/>
      <c r="E13" s="439"/>
      <c r="F13" s="439"/>
      <c r="G13" s="200"/>
      <c r="H13" s="201"/>
      <c r="I13" s="195"/>
      <c r="J13" s="195" t="s">
        <v>6</v>
      </c>
      <c r="K13" s="195"/>
      <c r="L13" s="195" t="s">
        <v>110</v>
      </c>
      <c r="M13" s="195"/>
      <c r="N13" s="201"/>
      <c r="O13" s="196"/>
      <c r="P13" s="196"/>
      <c r="Q13" s="201"/>
      <c r="S13" s="81"/>
    </row>
    <row r="14" spans="1:19" s="2" customFormat="1" ht="44.45" customHeight="1">
      <c r="B14" s="195" t="s">
        <v>47</v>
      </c>
      <c r="C14" s="195"/>
      <c r="D14" s="195" t="s">
        <v>7</v>
      </c>
      <c r="E14" s="195"/>
      <c r="F14" s="195"/>
      <c r="G14" s="202"/>
      <c r="H14" s="195"/>
      <c r="I14" s="195"/>
      <c r="J14" s="195" t="s">
        <v>8</v>
      </c>
      <c r="K14" s="195"/>
      <c r="L14" s="196" t="s">
        <v>112</v>
      </c>
      <c r="M14" s="196"/>
      <c r="N14" s="196"/>
      <c r="O14" s="196"/>
      <c r="P14" s="196"/>
      <c r="Q14" s="196"/>
      <c r="S14" s="81"/>
    </row>
    <row r="15" spans="1:19" s="2" customFormat="1" ht="44.45" customHeight="1">
      <c r="B15" s="204" t="s">
        <v>58</v>
      </c>
      <c r="C15" s="9"/>
      <c r="D15" s="9"/>
      <c r="E15" s="116"/>
      <c r="F15" s="116"/>
      <c r="G15" s="203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S15" s="81"/>
    </row>
    <row r="16" spans="1:19" s="15" customFormat="1" ht="18.75" customHeight="1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S16" s="84"/>
    </row>
    <row r="17" spans="2:19" s="63" customFormat="1" ht="52.5">
      <c r="B17" s="59"/>
      <c r="C17" s="209" t="s">
        <v>64</v>
      </c>
      <c r="D17" s="209" t="s">
        <v>9</v>
      </c>
      <c r="E17" s="61" t="s">
        <v>50</v>
      </c>
      <c r="F17" s="61"/>
      <c r="G17" s="61" t="s">
        <v>78</v>
      </c>
      <c r="H17" s="61" t="s">
        <v>54</v>
      </c>
      <c r="I17" s="61" t="s">
        <v>10</v>
      </c>
      <c r="J17" s="61" t="s">
        <v>51</v>
      </c>
      <c r="K17" s="61" t="s">
        <v>52</v>
      </c>
      <c r="L17" s="61"/>
      <c r="M17" s="61"/>
      <c r="N17" s="61"/>
      <c r="O17" s="61"/>
      <c r="P17" s="61"/>
      <c r="Q17" s="211" t="s">
        <v>11</v>
      </c>
      <c r="S17" s="85"/>
    </row>
    <row r="18" spans="2:19" s="63" customFormat="1" ht="71.45" customHeight="1">
      <c r="B18" s="210" t="s">
        <v>12</v>
      </c>
      <c r="C18" s="109"/>
      <c r="D18" s="65" t="s">
        <v>364</v>
      </c>
      <c r="E18" s="66"/>
      <c r="F18" s="106"/>
      <c r="G18" s="106">
        <v>0</v>
      </c>
      <c r="H18" s="106">
        <v>1</v>
      </c>
      <c r="I18" s="106">
        <v>0</v>
      </c>
      <c r="J18" s="106">
        <v>0</v>
      </c>
      <c r="K18" s="106">
        <v>0</v>
      </c>
      <c r="L18" s="106"/>
      <c r="M18" s="106"/>
      <c r="N18" s="67"/>
      <c r="O18" s="67"/>
      <c r="P18" s="67"/>
      <c r="Q18" s="68">
        <f>SUM(E18:P18)</f>
        <v>1</v>
      </c>
      <c r="S18" s="85"/>
    </row>
    <row r="19" spans="2:19" s="63" customFormat="1" ht="71.45" customHeight="1">
      <c r="B19" s="210" t="s">
        <v>57</v>
      </c>
      <c r="C19" s="109"/>
      <c r="D19" s="66" t="str">
        <f>+D18</f>
        <v>DEEP BLACK</v>
      </c>
      <c r="E19" s="66"/>
      <c r="F19" s="69"/>
      <c r="G19" s="69">
        <f>+ROUND(G18*2%,0)</f>
        <v>0</v>
      </c>
      <c r="H19" s="69">
        <v>2</v>
      </c>
      <c r="I19" s="69">
        <f t="shared" ref="I19:K19" si="0">+ROUND(I18*2%,0)</f>
        <v>0</v>
      </c>
      <c r="J19" s="69">
        <f t="shared" si="0"/>
        <v>0</v>
      </c>
      <c r="K19" s="69">
        <f t="shared" si="0"/>
        <v>0</v>
      </c>
      <c r="L19" s="69"/>
      <c r="M19" s="69"/>
      <c r="N19" s="69"/>
      <c r="O19" s="69"/>
      <c r="P19" s="69"/>
      <c r="Q19" s="68">
        <f>SUM(E19:P19)</f>
        <v>2</v>
      </c>
      <c r="S19" s="85"/>
    </row>
    <row r="20" spans="2:19" s="73" customFormat="1" ht="71.45" customHeight="1">
      <c r="B20" s="101" t="s">
        <v>85</v>
      </c>
      <c r="C20" s="102"/>
      <c r="D20" s="102"/>
      <c r="E20" s="103"/>
      <c r="F20" s="103"/>
      <c r="G20" s="103">
        <v>0</v>
      </c>
      <c r="H20" s="103">
        <v>0</v>
      </c>
      <c r="I20" s="103">
        <v>0</v>
      </c>
      <c r="J20" s="103">
        <v>0</v>
      </c>
      <c r="K20" s="103">
        <v>0</v>
      </c>
      <c r="L20" s="103"/>
      <c r="M20" s="103"/>
      <c r="N20" s="104"/>
      <c r="O20" s="104"/>
      <c r="P20" s="104"/>
      <c r="Q20" s="105">
        <f>SUM(F20:P20)</f>
        <v>0</v>
      </c>
    </row>
    <row r="21" spans="2:19" s="73" customFormat="1" ht="71.45" customHeight="1">
      <c r="B21" s="70" t="s">
        <v>13</v>
      </c>
      <c r="C21" s="70"/>
      <c r="D21" s="71" t="str">
        <f>+D19</f>
        <v>DEEP BLACK</v>
      </c>
      <c r="E21" s="72"/>
      <c r="F21" s="107"/>
      <c r="G21" s="107">
        <f>SUM(G18:G20)</f>
        <v>0</v>
      </c>
      <c r="H21" s="107">
        <f t="shared" ref="H21:K21" si="1">SUM(H18:H20)</f>
        <v>3</v>
      </c>
      <c r="I21" s="107">
        <f t="shared" si="1"/>
        <v>0</v>
      </c>
      <c r="J21" s="107">
        <f t="shared" si="1"/>
        <v>0</v>
      </c>
      <c r="K21" s="107">
        <f t="shared" si="1"/>
        <v>0</v>
      </c>
      <c r="L21" s="107"/>
      <c r="M21" s="107"/>
      <c r="N21" s="107"/>
      <c r="O21" s="107"/>
      <c r="P21" s="107"/>
      <c r="Q21" s="107">
        <f>SUM(Q18:Q20)</f>
        <v>3</v>
      </c>
      <c r="S21" s="93"/>
    </row>
    <row r="22" spans="2:19" s="63" customFormat="1" ht="52.5" hidden="1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S22" s="85"/>
    </row>
    <row r="23" spans="2:19" s="63" customFormat="1" ht="52.5" hidden="1">
      <c r="B23" s="59"/>
      <c r="C23" s="60" t="s">
        <v>64</v>
      </c>
      <c r="D23" s="60" t="s">
        <v>9</v>
      </c>
      <c r="E23" s="61" t="s">
        <v>50</v>
      </c>
      <c r="F23" s="61" t="s">
        <v>91</v>
      </c>
      <c r="G23" s="61" t="s">
        <v>78</v>
      </c>
      <c r="H23" s="61" t="s">
        <v>54</v>
      </c>
      <c r="I23" s="61" t="s">
        <v>10</v>
      </c>
      <c r="J23" s="61" t="s">
        <v>51</v>
      </c>
      <c r="K23" s="61" t="s">
        <v>52</v>
      </c>
      <c r="L23" s="61" t="s">
        <v>83</v>
      </c>
      <c r="M23" s="61" t="s">
        <v>81</v>
      </c>
      <c r="N23" s="61"/>
      <c r="O23" s="61"/>
      <c r="P23" s="61"/>
      <c r="Q23" s="62" t="s">
        <v>11</v>
      </c>
      <c r="S23" s="85"/>
    </row>
    <row r="24" spans="2:19" s="63" customFormat="1" ht="52.5" hidden="1">
      <c r="B24" s="64" t="s">
        <v>12</v>
      </c>
      <c r="C24" s="100" t="s">
        <v>90</v>
      </c>
      <c r="D24" s="65" t="s">
        <v>36</v>
      </c>
      <c r="E24" s="66"/>
      <c r="F24" s="106">
        <v>24</v>
      </c>
      <c r="G24" s="106">
        <v>48</v>
      </c>
      <c r="H24" s="106">
        <v>124</v>
      </c>
      <c r="I24" s="106">
        <v>232</v>
      </c>
      <c r="J24" s="106">
        <v>204</v>
      </c>
      <c r="K24" s="106">
        <v>100</v>
      </c>
      <c r="L24" s="106">
        <v>44</v>
      </c>
      <c r="M24" s="106">
        <v>24</v>
      </c>
      <c r="N24" s="67"/>
      <c r="O24" s="67"/>
      <c r="P24" s="67"/>
      <c r="Q24" s="68">
        <f>SUM(E24:P24)</f>
        <v>800</v>
      </c>
      <c r="S24" s="85"/>
    </row>
    <row r="25" spans="2:19" s="63" customFormat="1" ht="52.5" hidden="1">
      <c r="B25" s="64" t="s">
        <v>57</v>
      </c>
      <c r="C25" s="100" t="str">
        <f>C24</f>
        <v>M-0324-KT-5141</v>
      </c>
      <c r="D25" s="66" t="str">
        <f>+D24</f>
        <v>WHITE</v>
      </c>
      <c r="E25" s="66"/>
      <c r="F25" s="69">
        <f>+ROUND(F24*0.05,0)</f>
        <v>1</v>
      </c>
      <c r="G25" s="69">
        <f t="shared" ref="G25:M25" si="2">+ROUND(G24*0.05,0)</f>
        <v>2</v>
      </c>
      <c r="H25" s="69">
        <f t="shared" si="2"/>
        <v>6</v>
      </c>
      <c r="I25" s="69">
        <f t="shared" si="2"/>
        <v>12</v>
      </c>
      <c r="J25" s="69">
        <f t="shared" si="2"/>
        <v>10</v>
      </c>
      <c r="K25" s="69">
        <f t="shared" si="2"/>
        <v>5</v>
      </c>
      <c r="L25" s="69">
        <f t="shared" si="2"/>
        <v>2</v>
      </c>
      <c r="M25" s="69">
        <f t="shared" si="2"/>
        <v>1</v>
      </c>
      <c r="N25" s="69"/>
      <c r="O25" s="69"/>
      <c r="P25" s="69"/>
      <c r="Q25" s="68">
        <f>SUM(E25:P25)</f>
        <v>39</v>
      </c>
      <c r="S25" s="85"/>
    </row>
    <row r="26" spans="2:19" s="73" customFormat="1" ht="59.25" hidden="1">
      <c r="B26" s="101" t="s">
        <v>85</v>
      </c>
      <c r="C26" s="102"/>
      <c r="D26" s="102"/>
      <c r="E26" s="103"/>
      <c r="F26" s="103">
        <v>0</v>
      </c>
      <c r="G26" s="103">
        <v>1</v>
      </c>
      <c r="H26" s="103">
        <v>1</v>
      </c>
      <c r="I26" s="103">
        <v>3</v>
      </c>
      <c r="J26" s="103">
        <v>1</v>
      </c>
      <c r="K26" s="103">
        <v>1</v>
      </c>
      <c r="L26" s="103">
        <v>0</v>
      </c>
      <c r="M26" s="103">
        <v>0</v>
      </c>
      <c r="N26" s="104"/>
      <c r="O26" s="104"/>
      <c r="P26" s="104"/>
      <c r="Q26" s="105">
        <f>SUM(F26:P26)</f>
        <v>7</v>
      </c>
    </row>
    <row r="27" spans="2:19" s="73" customFormat="1" ht="52.5" hidden="1">
      <c r="B27" s="70" t="s">
        <v>13</v>
      </c>
      <c r="C27" s="70"/>
      <c r="D27" s="71" t="str">
        <f>+D25</f>
        <v>WHITE</v>
      </c>
      <c r="E27" s="72"/>
      <c r="F27" s="107">
        <f>SUM(F24:F26)</f>
        <v>25</v>
      </c>
      <c r="G27" s="107">
        <f t="shared" ref="G27" si="3">SUM(G24:G26)</f>
        <v>51</v>
      </c>
      <c r="H27" s="107">
        <f t="shared" ref="H27" si="4">SUM(H24:H26)</f>
        <v>131</v>
      </c>
      <c r="I27" s="107">
        <f t="shared" ref="I27" si="5">SUM(I24:I26)</f>
        <v>247</v>
      </c>
      <c r="J27" s="107">
        <f t="shared" ref="J27" si="6">SUM(J24:J26)</f>
        <v>215</v>
      </c>
      <c r="K27" s="107">
        <f t="shared" ref="K27" si="7">SUM(K24:K26)</f>
        <v>106</v>
      </c>
      <c r="L27" s="107">
        <f t="shared" ref="L27" si="8">SUM(L24:L26)</f>
        <v>46</v>
      </c>
      <c r="M27" s="107">
        <f t="shared" ref="M27" si="9">SUM(M24:M26)</f>
        <v>25</v>
      </c>
      <c r="N27" s="107">
        <f t="shared" ref="N27" si="10">SUM(N24:N26)</f>
        <v>0</v>
      </c>
      <c r="O27" s="107">
        <f t="shared" ref="O27" si="11">SUM(O24:O26)</f>
        <v>0</v>
      </c>
      <c r="P27" s="107">
        <f t="shared" ref="P27" si="12">SUM(P24:P26)</f>
        <v>0</v>
      </c>
      <c r="Q27" s="107">
        <f>SUM(Q24:Q26)</f>
        <v>846</v>
      </c>
      <c r="S27" s="93">
        <f>Q25/Q24</f>
        <v>4.8750000000000002E-2</v>
      </c>
    </row>
    <row r="28" spans="2:19" s="63" customFormat="1" ht="52.5" hidden="1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S28" s="85"/>
    </row>
    <row r="29" spans="2:19" s="63" customFormat="1" ht="52.5" hidden="1">
      <c r="B29" s="59"/>
      <c r="C29" s="60" t="s">
        <v>64</v>
      </c>
      <c r="D29" s="60" t="s">
        <v>9</v>
      </c>
      <c r="E29" s="61" t="s">
        <v>50</v>
      </c>
      <c r="F29" s="61" t="s">
        <v>91</v>
      </c>
      <c r="G29" s="61" t="s">
        <v>78</v>
      </c>
      <c r="H29" s="61" t="s">
        <v>54</v>
      </c>
      <c r="I29" s="61" t="s">
        <v>10</v>
      </c>
      <c r="J29" s="61" t="s">
        <v>51</v>
      </c>
      <c r="K29" s="61" t="s">
        <v>52</v>
      </c>
      <c r="L29" s="61" t="s">
        <v>83</v>
      </c>
      <c r="M29" s="61" t="s">
        <v>81</v>
      </c>
      <c r="N29" s="61"/>
      <c r="O29" s="61"/>
      <c r="P29" s="61"/>
      <c r="Q29" s="62" t="s">
        <v>11</v>
      </c>
      <c r="S29" s="85"/>
    </row>
    <row r="30" spans="2:19" s="63" customFormat="1" ht="52.5" hidden="1">
      <c r="B30" s="64" t="s">
        <v>12</v>
      </c>
      <c r="C30" s="100" t="s">
        <v>90</v>
      </c>
      <c r="D30" s="65" t="s">
        <v>86</v>
      </c>
      <c r="E30" s="66"/>
      <c r="F30" s="106">
        <v>18</v>
      </c>
      <c r="G30" s="106">
        <v>36</v>
      </c>
      <c r="H30" s="106">
        <v>93</v>
      </c>
      <c r="I30" s="106">
        <v>174</v>
      </c>
      <c r="J30" s="106">
        <v>153</v>
      </c>
      <c r="K30" s="106">
        <v>75</v>
      </c>
      <c r="L30" s="106">
        <v>33</v>
      </c>
      <c r="M30" s="106">
        <v>18</v>
      </c>
      <c r="N30" s="67"/>
      <c r="O30" s="67"/>
      <c r="P30" s="67"/>
      <c r="Q30" s="68">
        <f>SUM(E30:P30)</f>
        <v>600</v>
      </c>
      <c r="S30" s="85"/>
    </row>
    <row r="31" spans="2:19" s="63" customFormat="1" ht="52.5" hidden="1">
      <c r="B31" s="64" t="s">
        <v>57</v>
      </c>
      <c r="C31" s="100" t="str">
        <f>C30</f>
        <v>M-0324-KT-5141</v>
      </c>
      <c r="D31" s="66" t="str">
        <f>+D30</f>
        <v>WHISPER WHITE</v>
      </c>
      <c r="E31" s="66"/>
      <c r="F31" s="69">
        <f>+ROUND(F30*0.05,0)</f>
        <v>1</v>
      </c>
      <c r="G31" s="69">
        <f t="shared" ref="G31:M31" si="13">+ROUND(G30*0.05,0)</f>
        <v>2</v>
      </c>
      <c r="H31" s="69">
        <f t="shared" si="13"/>
        <v>5</v>
      </c>
      <c r="I31" s="69">
        <f t="shared" si="13"/>
        <v>9</v>
      </c>
      <c r="J31" s="69">
        <f t="shared" si="13"/>
        <v>8</v>
      </c>
      <c r="K31" s="69">
        <f t="shared" si="13"/>
        <v>4</v>
      </c>
      <c r="L31" s="69">
        <f t="shared" si="13"/>
        <v>2</v>
      </c>
      <c r="M31" s="69">
        <f t="shared" si="13"/>
        <v>1</v>
      </c>
      <c r="N31" s="69"/>
      <c r="O31" s="69"/>
      <c r="P31" s="69"/>
      <c r="Q31" s="68">
        <f>SUM(E31:P31)</f>
        <v>32</v>
      </c>
      <c r="S31" s="85"/>
    </row>
    <row r="32" spans="2:19" s="73" customFormat="1" ht="59.25" hidden="1">
      <c r="B32" s="101" t="s">
        <v>85</v>
      </c>
      <c r="C32" s="102"/>
      <c r="D32" s="102"/>
      <c r="E32" s="103"/>
      <c r="F32" s="103">
        <v>0</v>
      </c>
      <c r="G32" s="103">
        <v>1</v>
      </c>
      <c r="H32" s="103">
        <v>1</v>
      </c>
      <c r="I32" s="103">
        <v>3</v>
      </c>
      <c r="J32" s="103">
        <v>1</v>
      </c>
      <c r="K32" s="103">
        <v>1</v>
      </c>
      <c r="L32" s="103">
        <v>0</v>
      </c>
      <c r="M32" s="103">
        <v>0</v>
      </c>
      <c r="N32" s="104"/>
      <c r="O32" s="104"/>
      <c r="P32" s="104"/>
      <c r="Q32" s="105">
        <f>SUM(F32:P32)</f>
        <v>7</v>
      </c>
    </row>
    <row r="33" spans="2:19" s="73" customFormat="1" ht="52.5" hidden="1">
      <c r="B33" s="70" t="s">
        <v>13</v>
      </c>
      <c r="C33" s="70"/>
      <c r="D33" s="71" t="str">
        <f>+D31</f>
        <v>WHISPER WHITE</v>
      </c>
      <c r="E33" s="72"/>
      <c r="F33" s="107">
        <f>SUM(F30:F32)</f>
        <v>19</v>
      </c>
      <c r="G33" s="107">
        <f t="shared" ref="G33" si="14">SUM(G30:G32)</f>
        <v>39</v>
      </c>
      <c r="H33" s="107">
        <f t="shared" ref="H33" si="15">SUM(H30:H32)</f>
        <v>99</v>
      </c>
      <c r="I33" s="107">
        <f t="shared" ref="I33" si="16">SUM(I30:I32)</f>
        <v>186</v>
      </c>
      <c r="J33" s="107">
        <f t="shared" ref="J33" si="17">SUM(J30:J32)</f>
        <v>162</v>
      </c>
      <c r="K33" s="107">
        <f t="shared" ref="K33" si="18">SUM(K30:K32)</f>
        <v>80</v>
      </c>
      <c r="L33" s="107">
        <f t="shared" ref="L33" si="19">SUM(L30:L32)</f>
        <v>35</v>
      </c>
      <c r="M33" s="107">
        <f t="shared" ref="M33" si="20">SUM(M30:M32)</f>
        <v>19</v>
      </c>
      <c r="N33" s="107">
        <f t="shared" ref="N33" si="21">SUM(N30:N32)</f>
        <v>0</v>
      </c>
      <c r="O33" s="107">
        <f t="shared" ref="O33" si="22">SUM(O30:O32)</f>
        <v>0</v>
      </c>
      <c r="P33" s="107">
        <f t="shared" ref="P33" si="23">SUM(P30:P32)</f>
        <v>0</v>
      </c>
      <c r="Q33" s="107">
        <f>SUM(Q30:Q32)</f>
        <v>639</v>
      </c>
      <c r="S33" s="93">
        <f>Q31/Q30</f>
        <v>5.3333333333333337E-2</v>
      </c>
    </row>
    <row r="34" spans="2:19" s="63" customFormat="1" ht="52.5" hidden="1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S34" s="85"/>
    </row>
    <row r="35" spans="2:19" s="63" customFormat="1" ht="52.5" hidden="1">
      <c r="B35" s="59"/>
      <c r="C35" s="60" t="s">
        <v>64</v>
      </c>
      <c r="D35" s="60" t="s">
        <v>9</v>
      </c>
      <c r="E35" s="61" t="s">
        <v>50</v>
      </c>
      <c r="F35" s="61" t="s">
        <v>91</v>
      </c>
      <c r="G35" s="61" t="s">
        <v>78</v>
      </c>
      <c r="H35" s="61" t="s">
        <v>54</v>
      </c>
      <c r="I35" s="61" t="s">
        <v>10</v>
      </c>
      <c r="J35" s="61" t="s">
        <v>51</v>
      </c>
      <c r="K35" s="61" t="s">
        <v>52</v>
      </c>
      <c r="L35" s="61" t="s">
        <v>83</v>
      </c>
      <c r="M35" s="61" t="s">
        <v>81</v>
      </c>
      <c r="N35" s="61"/>
      <c r="O35" s="61"/>
      <c r="P35" s="61"/>
      <c r="Q35" s="62" t="s">
        <v>11</v>
      </c>
      <c r="S35" s="85"/>
    </row>
    <row r="36" spans="2:19" s="63" customFormat="1" ht="52.5" hidden="1">
      <c r="B36" s="64" t="s">
        <v>12</v>
      </c>
      <c r="C36" s="100" t="s">
        <v>90</v>
      </c>
      <c r="D36" s="65" t="s">
        <v>87</v>
      </c>
      <c r="E36" s="66"/>
      <c r="F36" s="106">
        <v>18</v>
      </c>
      <c r="G36" s="106">
        <v>36</v>
      </c>
      <c r="H36" s="106">
        <v>93</v>
      </c>
      <c r="I36" s="106">
        <v>174</v>
      </c>
      <c r="J36" s="106">
        <v>153</v>
      </c>
      <c r="K36" s="106">
        <v>75</v>
      </c>
      <c r="L36" s="106">
        <v>33</v>
      </c>
      <c r="M36" s="106">
        <v>18</v>
      </c>
      <c r="N36" s="67"/>
      <c r="O36" s="67"/>
      <c r="P36" s="67"/>
      <c r="Q36" s="68">
        <f>SUM(E36:P36)</f>
        <v>600</v>
      </c>
      <c r="S36" s="85"/>
    </row>
    <row r="37" spans="2:19" s="63" customFormat="1" ht="52.5" hidden="1">
      <c r="B37" s="64" t="s">
        <v>57</v>
      </c>
      <c r="C37" s="100" t="str">
        <f>C36</f>
        <v>M-0324-KT-5141</v>
      </c>
      <c r="D37" s="66" t="str">
        <f>+D36</f>
        <v>FLINT STONE</v>
      </c>
      <c r="E37" s="66"/>
      <c r="F37" s="69">
        <f>+ROUND(F36*0.05,0)</f>
        <v>1</v>
      </c>
      <c r="G37" s="69">
        <f t="shared" ref="G37:M37" si="24">+ROUND(G36*0.05,0)</f>
        <v>2</v>
      </c>
      <c r="H37" s="69">
        <f t="shared" si="24"/>
        <v>5</v>
      </c>
      <c r="I37" s="69">
        <f t="shared" si="24"/>
        <v>9</v>
      </c>
      <c r="J37" s="69">
        <f t="shared" si="24"/>
        <v>8</v>
      </c>
      <c r="K37" s="69">
        <f t="shared" si="24"/>
        <v>4</v>
      </c>
      <c r="L37" s="69">
        <f t="shared" si="24"/>
        <v>2</v>
      </c>
      <c r="M37" s="69">
        <f t="shared" si="24"/>
        <v>1</v>
      </c>
      <c r="N37" s="69"/>
      <c r="O37" s="69"/>
      <c r="P37" s="69"/>
      <c r="Q37" s="68">
        <f>SUM(E37:P37)</f>
        <v>32</v>
      </c>
      <c r="S37" s="85"/>
    </row>
    <row r="38" spans="2:19" s="73" customFormat="1" ht="59.25" hidden="1">
      <c r="B38" s="101" t="s">
        <v>85</v>
      </c>
      <c r="C38" s="102"/>
      <c r="D38" s="102"/>
      <c r="E38" s="103"/>
      <c r="F38" s="103">
        <v>0</v>
      </c>
      <c r="G38" s="103">
        <v>1</v>
      </c>
      <c r="H38" s="103">
        <v>1</v>
      </c>
      <c r="I38" s="103">
        <v>3</v>
      </c>
      <c r="J38" s="103">
        <v>1</v>
      </c>
      <c r="K38" s="103">
        <v>1</v>
      </c>
      <c r="L38" s="103">
        <v>0</v>
      </c>
      <c r="M38" s="103">
        <v>0</v>
      </c>
      <c r="N38" s="104"/>
      <c r="O38" s="104"/>
      <c r="P38" s="104"/>
      <c r="Q38" s="105">
        <f>SUM(F38:P38)</f>
        <v>7</v>
      </c>
    </row>
    <row r="39" spans="2:19" s="73" customFormat="1" ht="52.5" hidden="1">
      <c r="B39" s="70" t="s">
        <v>13</v>
      </c>
      <c r="C39" s="70"/>
      <c r="D39" s="71" t="str">
        <f>+D37</f>
        <v>FLINT STONE</v>
      </c>
      <c r="E39" s="72"/>
      <c r="F39" s="107">
        <f>SUM(F36:F38)</f>
        <v>19</v>
      </c>
      <c r="G39" s="107">
        <f t="shared" ref="G39" si="25">SUM(G36:G38)</f>
        <v>39</v>
      </c>
      <c r="H39" s="107">
        <f t="shared" ref="H39" si="26">SUM(H36:H38)</f>
        <v>99</v>
      </c>
      <c r="I39" s="107">
        <f t="shared" ref="I39" si="27">SUM(I36:I38)</f>
        <v>186</v>
      </c>
      <c r="J39" s="107">
        <f t="shared" ref="J39" si="28">SUM(J36:J38)</f>
        <v>162</v>
      </c>
      <c r="K39" s="107">
        <f t="shared" ref="K39" si="29">SUM(K36:K38)</f>
        <v>80</v>
      </c>
      <c r="L39" s="107">
        <f t="shared" ref="L39" si="30">SUM(L36:L38)</f>
        <v>35</v>
      </c>
      <c r="M39" s="107">
        <f t="shared" ref="M39" si="31">SUM(M36:M38)</f>
        <v>19</v>
      </c>
      <c r="N39" s="107">
        <f t="shared" ref="N39" si="32">SUM(N36:N38)</f>
        <v>0</v>
      </c>
      <c r="O39" s="107">
        <f t="shared" ref="O39" si="33">SUM(O36:O38)</f>
        <v>0</v>
      </c>
      <c r="P39" s="107">
        <f t="shared" ref="P39" si="34">SUM(P36:P38)</f>
        <v>0</v>
      </c>
      <c r="Q39" s="107">
        <f>SUM(Q36:Q38)</f>
        <v>639</v>
      </c>
      <c r="S39" s="93">
        <f>Q37/Q36</f>
        <v>5.3333333333333337E-2</v>
      </c>
    </row>
    <row r="40" spans="2:19" s="63" customFormat="1" ht="52.5" hidden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S40" s="85"/>
    </row>
    <row r="41" spans="2:19" s="63" customFormat="1" ht="52.5" hidden="1">
      <c r="B41" s="59"/>
      <c r="C41" s="60" t="s">
        <v>64</v>
      </c>
      <c r="D41" s="60" t="s">
        <v>9</v>
      </c>
      <c r="E41" s="61" t="s">
        <v>50</v>
      </c>
      <c r="F41" s="61" t="s">
        <v>91</v>
      </c>
      <c r="G41" s="61" t="s">
        <v>78</v>
      </c>
      <c r="H41" s="61" t="s">
        <v>54</v>
      </c>
      <c r="I41" s="61" t="s">
        <v>10</v>
      </c>
      <c r="J41" s="61" t="s">
        <v>51</v>
      </c>
      <c r="K41" s="61" t="s">
        <v>52</v>
      </c>
      <c r="L41" s="61" t="s">
        <v>83</v>
      </c>
      <c r="M41" s="61" t="s">
        <v>81</v>
      </c>
      <c r="N41" s="61"/>
      <c r="O41" s="61"/>
      <c r="P41" s="61"/>
      <c r="Q41" s="62" t="s">
        <v>11</v>
      </c>
      <c r="S41" s="85"/>
    </row>
    <row r="42" spans="2:19" s="63" customFormat="1" ht="52.5" hidden="1">
      <c r="B42" s="64" t="s">
        <v>12</v>
      </c>
      <c r="C42" s="100" t="s">
        <v>90</v>
      </c>
      <c r="D42" s="65" t="s">
        <v>88</v>
      </c>
      <c r="E42" s="66"/>
      <c r="F42" s="106">
        <v>12</v>
      </c>
      <c r="G42" s="106">
        <v>24</v>
      </c>
      <c r="H42" s="106">
        <v>62</v>
      </c>
      <c r="I42" s="106">
        <v>116</v>
      </c>
      <c r="J42" s="106">
        <v>102</v>
      </c>
      <c r="K42" s="106">
        <v>50</v>
      </c>
      <c r="L42" s="106">
        <v>22</v>
      </c>
      <c r="M42" s="106">
        <v>12</v>
      </c>
      <c r="N42" s="67"/>
      <c r="O42" s="67"/>
      <c r="P42" s="67"/>
      <c r="Q42" s="68">
        <f>SUM(E42:P42)</f>
        <v>400</v>
      </c>
      <c r="S42" s="85"/>
    </row>
    <row r="43" spans="2:19" s="63" customFormat="1" ht="52.5" hidden="1">
      <c r="B43" s="64" t="s">
        <v>57</v>
      </c>
      <c r="C43" s="100" t="str">
        <f>C42</f>
        <v>M-0324-KT-5141</v>
      </c>
      <c r="D43" s="66" t="str">
        <f>+D42</f>
        <v>BRONZE GREEN</v>
      </c>
      <c r="E43" s="66"/>
      <c r="F43" s="69">
        <f>+ROUND(F42*0.05,0)</f>
        <v>1</v>
      </c>
      <c r="G43" s="69">
        <f t="shared" ref="G43:M43" si="35">+ROUND(G42*0.05,0)</f>
        <v>1</v>
      </c>
      <c r="H43" s="69">
        <f t="shared" si="35"/>
        <v>3</v>
      </c>
      <c r="I43" s="69">
        <f t="shared" si="35"/>
        <v>6</v>
      </c>
      <c r="J43" s="69">
        <f t="shared" si="35"/>
        <v>5</v>
      </c>
      <c r="K43" s="69">
        <f t="shared" si="35"/>
        <v>3</v>
      </c>
      <c r="L43" s="69">
        <f t="shared" si="35"/>
        <v>1</v>
      </c>
      <c r="M43" s="69">
        <f t="shared" si="35"/>
        <v>1</v>
      </c>
      <c r="N43" s="69"/>
      <c r="O43" s="69"/>
      <c r="P43" s="69"/>
      <c r="Q43" s="68">
        <f>SUM(E43:P43)</f>
        <v>21</v>
      </c>
      <c r="S43" s="85"/>
    </row>
    <row r="44" spans="2:19" s="73" customFormat="1" ht="59.25" hidden="1">
      <c r="B44" s="101" t="s">
        <v>85</v>
      </c>
      <c r="C44" s="102"/>
      <c r="D44" s="102"/>
      <c r="E44" s="103"/>
      <c r="F44" s="103">
        <v>0</v>
      </c>
      <c r="G44" s="103">
        <v>1</v>
      </c>
      <c r="H44" s="103">
        <v>1</v>
      </c>
      <c r="I44" s="103">
        <v>3</v>
      </c>
      <c r="J44" s="103">
        <v>1</v>
      </c>
      <c r="K44" s="103">
        <v>1</v>
      </c>
      <c r="L44" s="103">
        <v>0</v>
      </c>
      <c r="M44" s="103">
        <v>0</v>
      </c>
      <c r="N44" s="104"/>
      <c r="O44" s="104"/>
      <c r="P44" s="104"/>
      <c r="Q44" s="105">
        <f>SUM(F44:P44)</f>
        <v>7</v>
      </c>
    </row>
    <row r="45" spans="2:19" s="73" customFormat="1" ht="52.5" hidden="1">
      <c r="B45" s="70" t="s">
        <v>13</v>
      </c>
      <c r="C45" s="70"/>
      <c r="D45" s="71" t="str">
        <f>+D43</f>
        <v>BRONZE GREEN</v>
      </c>
      <c r="E45" s="72"/>
      <c r="F45" s="107">
        <f>SUM(F42:F44)</f>
        <v>13</v>
      </c>
      <c r="G45" s="107">
        <f t="shared" ref="G45" si="36">SUM(G42:G44)</f>
        <v>26</v>
      </c>
      <c r="H45" s="107">
        <f t="shared" ref="H45" si="37">SUM(H42:H44)</f>
        <v>66</v>
      </c>
      <c r="I45" s="107">
        <f t="shared" ref="I45" si="38">SUM(I42:I44)</f>
        <v>125</v>
      </c>
      <c r="J45" s="107">
        <f t="shared" ref="J45" si="39">SUM(J42:J44)</f>
        <v>108</v>
      </c>
      <c r="K45" s="107">
        <f t="shared" ref="K45" si="40">SUM(K42:K44)</f>
        <v>54</v>
      </c>
      <c r="L45" s="107">
        <f t="shared" ref="L45" si="41">SUM(L42:L44)</f>
        <v>23</v>
      </c>
      <c r="M45" s="107">
        <f t="shared" ref="M45" si="42">SUM(M42:M44)</f>
        <v>13</v>
      </c>
      <c r="N45" s="107">
        <f t="shared" ref="N45" si="43">SUM(N42:N44)</f>
        <v>0</v>
      </c>
      <c r="O45" s="107">
        <f t="shared" ref="O45" si="44">SUM(O42:O44)</f>
        <v>0</v>
      </c>
      <c r="P45" s="107">
        <f t="shared" ref="P45" si="45">SUM(P42:P44)</f>
        <v>0</v>
      </c>
      <c r="Q45" s="107">
        <f>SUM(Q42:Q44)</f>
        <v>428</v>
      </c>
      <c r="S45" s="93">
        <f>Q43/Q42</f>
        <v>5.2499999999999998E-2</v>
      </c>
    </row>
    <row r="46" spans="2:19" s="63" customFormat="1" ht="52.5" hidden="1"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S46" s="85"/>
    </row>
    <row r="47" spans="2:19" s="63" customFormat="1" ht="52.5" hidden="1">
      <c r="B47" s="59"/>
      <c r="C47" s="60" t="s">
        <v>64</v>
      </c>
      <c r="D47" s="60" t="s">
        <v>9</v>
      </c>
      <c r="E47" s="61" t="s">
        <v>50</v>
      </c>
      <c r="F47" s="61" t="s">
        <v>91</v>
      </c>
      <c r="G47" s="61" t="s">
        <v>78</v>
      </c>
      <c r="H47" s="61" t="s">
        <v>54</v>
      </c>
      <c r="I47" s="61" t="s">
        <v>10</v>
      </c>
      <c r="J47" s="61" t="s">
        <v>51</v>
      </c>
      <c r="K47" s="61" t="s">
        <v>52</v>
      </c>
      <c r="L47" s="61" t="s">
        <v>83</v>
      </c>
      <c r="M47" s="61" t="s">
        <v>81</v>
      </c>
      <c r="N47" s="61"/>
      <c r="O47" s="61"/>
      <c r="P47" s="61"/>
      <c r="Q47" s="62" t="s">
        <v>11</v>
      </c>
      <c r="S47" s="85"/>
    </row>
    <row r="48" spans="2:19" s="63" customFormat="1" ht="52.5" hidden="1">
      <c r="B48" s="64" t="s">
        <v>12</v>
      </c>
      <c r="C48" s="100" t="s">
        <v>90</v>
      </c>
      <c r="D48" s="65" t="s">
        <v>89</v>
      </c>
      <c r="E48" s="66"/>
      <c r="F48" s="106">
        <v>12</v>
      </c>
      <c r="G48" s="106">
        <v>24</v>
      </c>
      <c r="H48" s="106">
        <v>62</v>
      </c>
      <c r="I48" s="106">
        <v>116</v>
      </c>
      <c r="J48" s="106">
        <v>102</v>
      </c>
      <c r="K48" s="106">
        <v>50</v>
      </c>
      <c r="L48" s="106">
        <v>22</v>
      </c>
      <c r="M48" s="106">
        <v>12</v>
      </c>
      <c r="N48" s="67"/>
      <c r="O48" s="67"/>
      <c r="P48" s="67"/>
      <c r="Q48" s="68">
        <f>SUM(E48:P48)</f>
        <v>400</v>
      </c>
      <c r="S48" s="85"/>
    </row>
    <row r="49" spans="1:19" s="63" customFormat="1" ht="52.5" hidden="1">
      <c r="B49" s="64" t="s">
        <v>57</v>
      </c>
      <c r="C49" s="100" t="str">
        <f>+C48</f>
        <v>M-0324-KT-5141</v>
      </c>
      <c r="D49" s="66" t="str">
        <f>+D48</f>
        <v>WILD GINGER</v>
      </c>
      <c r="E49" s="66"/>
      <c r="F49" s="69">
        <f>+ROUND(F48*0.05,0)</f>
        <v>1</v>
      </c>
      <c r="G49" s="69">
        <f t="shared" ref="G49:M49" si="46">+ROUND(G48*0.05,0)</f>
        <v>1</v>
      </c>
      <c r="H49" s="69">
        <f t="shared" si="46"/>
        <v>3</v>
      </c>
      <c r="I49" s="69">
        <f t="shared" si="46"/>
        <v>6</v>
      </c>
      <c r="J49" s="69">
        <f t="shared" si="46"/>
        <v>5</v>
      </c>
      <c r="K49" s="69">
        <f t="shared" si="46"/>
        <v>3</v>
      </c>
      <c r="L49" s="69">
        <f t="shared" si="46"/>
        <v>1</v>
      </c>
      <c r="M49" s="69">
        <f t="shared" si="46"/>
        <v>1</v>
      </c>
      <c r="N49" s="69"/>
      <c r="O49" s="69"/>
      <c r="P49" s="69"/>
      <c r="Q49" s="68">
        <f>SUM(E49:P49)</f>
        <v>21</v>
      </c>
      <c r="S49" s="85"/>
    </row>
    <row r="50" spans="1:19" s="73" customFormat="1" ht="59.25" hidden="1">
      <c r="B50" s="101" t="s">
        <v>85</v>
      </c>
      <c r="C50" s="102"/>
      <c r="D50" s="102"/>
      <c r="E50" s="103"/>
      <c r="F50" s="103">
        <v>0</v>
      </c>
      <c r="G50" s="103">
        <v>1</v>
      </c>
      <c r="H50" s="103">
        <v>1</v>
      </c>
      <c r="I50" s="103">
        <v>3</v>
      </c>
      <c r="J50" s="103">
        <v>1</v>
      </c>
      <c r="K50" s="103">
        <v>1</v>
      </c>
      <c r="L50" s="103">
        <v>0</v>
      </c>
      <c r="M50" s="103">
        <v>0</v>
      </c>
      <c r="N50" s="104"/>
      <c r="O50" s="104"/>
      <c r="P50" s="104"/>
      <c r="Q50" s="105">
        <f>SUM(F50:P50)</f>
        <v>7</v>
      </c>
    </row>
    <row r="51" spans="1:19" s="73" customFormat="1" ht="52.5" hidden="1">
      <c r="B51" s="70" t="s">
        <v>13</v>
      </c>
      <c r="C51" s="70"/>
      <c r="D51" s="71" t="str">
        <f>+D49</f>
        <v>WILD GINGER</v>
      </c>
      <c r="E51" s="72"/>
      <c r="F51" s="107">
        <f>SUM(F48:F50)</f>
        <v>13</v>
      </c>
      <c r="G51" s="107">
        <f t="shared" ref="G51" si="47">SUM(G48:G50)</f>
        <v>26</v>
      </c>
      <c r="H51" s="107">
        <f t="shared" ref="H51" si="48">SUM(H48:H50)</f>
        <v>66</v>
      </c>
      <c r="I51" s="107">
        <f t="shared" ref="I51" si="49">SUM(I48:I50)</f>
        <v>125</v>
      </c>
      <c r="J51" s="107">
        <f t="shared" ref="J51" si="50">SUM(J48:J50)</f>
        <v>108</v>
      </c>
      <c r="K51" s="107">
        <f t="shared" ref="K51" si="51">SUM(K48:K50)</f>
        <v>54</v>
      </c>
      <c r="L51" s="107">
        <f t="shared" ref="L51" si="52">SUM(L48:L50)</f>
        <v>23</v>
      </c>
      <c r="M51" s="107">
        <f t="shared" ref="M51" si="53">SUM(M48:M50)</f>
        <v>13</v>
      </c>
      <c r="N51" s="107">
        <f t="shared" ref="N51" si="54">SUM(N48:N50)</f>
        <v>0</v>
      </c>
      <c r="O51" s="107">
        <f t="shared" ref="O51" si="55">SUM(O48:O50)</f>
        <v>0</v>
      </c>
      <c r="P51" s="107">
        <f t="shared" ref="P51" si="56">SUM(P48:P50)</f>
        <v>0</v>
      </c>
      <c r="Q51" s="107">
        <f>SUM(Q48:Q50)</f>
        <v>428</v>
      </c>
      <c r="S51" s="93">
        <f>Q49/Q48</f>
        <v>5.2499999999999998E-2</v>
      </c>
    </row>
    <row r="52" spans="1:19" s="63" customFormat="1" ht="52.5"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S52" s="85"/>
    </row>
    <row r="53" spans="1:19" s="73" customFormat="1" ht="78" customHeight="1">
      <c r="B53" s="74" t="s">
        <v>74</v>
      </c>
      <c r="C53" s="75"/>
      <c r="D53" s="74"/>
      <c r="E53" s="76"/>
      <c r="F53" s="78"/>
      <c r="G53" s="78">
        <f>G21</f>
        <v>0</v>
      </c>
      <c r="H53" s="78">
        <f t="shared" ref="H53:Q53" si="57">H21</f>
        <v>3</v>
      </c>
      <c r="I53" s="78">
        <f t="shared" si="57"/>
        <v>0</v>
      </c>
      <c r="J53" s="78">
        <f t="shared" si="57"/>
        <v>0</v>
      </c>
      <c r="K53" s="78">
        <f t="shared" si="57"/>
        <v>0</v>
      </c>
      <c r="L53" s="78"/>
      <c r="M53" s="78"/>
      <c r="N53" s="78"/>
      <c r="O53" s="78"/>
      <c r="P53" s="78"/>
      <c r="Q53" s="78">
        <f t="shared" si="57"/>
        <v>3</v>
      </c>
      <c r="S53" s="86"/>
    </row>
    <row r="54" spans="1:19" s="38" customFormat="1" ht="23.1" customHeight="1">
      <c r="B54" s="39"/>
      <c r="C54" s="40"/>
      <c r="D54" s="436"/>
      <c r="E54" s="436"/>
      <c r="F54" s="436"/>
      <c r="G54" s="436"/>
      <c r="H54" s="436"/>
      <c r="I54" s="436"/>
      <c r="J54" s="436"/>
      <c r="K54" s="436"/>
      <c r="L54" s="436"/>
      <c r="M54" s="436"/>
      <c r="N54" s="436"/>
      <c r="O54" s="436"/>
      <c r="P54" s="436"/>
      <c r="Q54" s="436"/>
      <c r="S54" s="87"/>
    </row>
    <row r="55" spans="1:19" s="185" customFormat="1" ht="58.5" customHeight="1">
      <c r="B55" s="212" t="s">
        <v>14</v>
      </c>
      <c r="C55" s="186"/>
      <c r="D55" s="436"/>
      <c r="E55" s="436"/>
      <c r="F55" s="436"/>
      <c r="G55" s="436"/>
      <c r="H55" s="436"/>
      <c r="I55" s="436"/>
      <c r="J55" s="436"/>
      <c r="K55" s="436"/>
      <c r="L55" s="436"/>
      <c r="M55" s="436"/>
      <c r="N55" s="436"/>
      <c r="O55" s="436"/>
      <c r="P55" s="436"/>
      <c r="Q55" s="436"/>
      <c r="S55" s="187"/>
    </row>
    <row r="56" spans="1:19" s="23" customFormat="1" ht="282" customHeight="1">
      <c r="A56" s="453" t="s">
        <v>15</v>
      </c>
      <c r="B56" s="453"/>
      <c r="C56" s="453"/>
      <c r="D56" s="188" t="s">
        <v>16</v>
      </c>
      <c r="E56" s="188" t="s">
        <v>17</v>
      </c>
      <c r="F56" s="188" t="s">
        <v>18</v>
      </c>
      <c r="G56" s="189" t="s">
        <v>19</v>
      </c>
      <c r="H56" s="189" t="s">
        <v>20</v>
      </c>
      <c r="I56" s="189" t="s">
        <v>34</v>
      </c>
      <c r="J56" s="189" t="s">
        <v>77</v>
      </c>
      <c r="K56" s="189" t="s">
        <v>75</v>
      </c>
      <c r="L56" s="189" t="s">
        <v>76</v>
      </c>
      <c r="M56" s="189" t="s">
        <v>35</v>
      </c>
      <c r="N56" s="450" t="s">
        <v>48</v>
      </c>
      <c r="O56" s="450"/>
      <c r="P56" s="450"/>
      <c r="Q56" s="450"/>
      <c r="S56" s="88"/>
    </row>
    <row r="57" spans="1:19" s="23" customFormat="1" ht="72.75" customHeight="1">
      <c r="A57" s="416" t="str">
        <f>$D$21</f>
        <v>DEEP BLACK</v>
      </c>
      <c r="B57" s="416"/>
      <c r="C57" s="416"/>
      <c r="D57" s="416"/>
      <c r="E57" s="416"/>
      <c r="F57" s="416"/>
      <c r="G57" s="416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S57" s="88"/>
    </row>
    <row r="58" spans="1:19" s="42" customFormat="1" ht="262.5" customHeight="1">
      <c r="A58" s="43">
        <v>1</v>
      </c>
      <c r="B58" s="417" t="str">
        <f>$L$11</f>
        <v>VTK6012-1B FLEECE 100%COTTON 310GSM 
30'S//2 OE CD +
10'S CD AA SIRO DK ; CW: 177CM</v>
      </c>
      <c r="C58" s="417"/>
      <c r="D58" s="53" t="s">
        <v>32</v>
      </c>
      <c r="E58" s="53" t="s">
        <v>37</v>
      </c>
      <c r="F58" s="43" t="s">
        <v>10</v>
      </c>
      <c r="G58" s="54">
        <f>$Q$21</f>
        <v>3</v>
      </c>
      <c r="H58" s="55">
        <v>1.2</v>
      </c>
      <c r="I58" s="44">
        <f>H58*G58</f>
        <v>3.5999999999999996</v>
      </c>
      <c r="J58" s="48">
        <f>I58*10%+(I58/30)*0.5</f>
        <v>0.42</v>
      </c>
      <c r="K58" s="48">
        <v>0</v>
      </c>
      <c r="L58" s="48">
        <v>3</v>
      </c>
      <c r="M58" s="94">
        <f>ROUNDUP(SUM(I58:L58),0)</f>
        <v>8</v>
      </c>
      <c r="N58" s="451"/>
      <c r="O58" s="452"/>
      <c r="P58" s="452"/>
      <c r="Q58" s="452"/>
      <c r="S58" s="89"/>
    </row>
    <row r="59" spans="1:19" s="42" customFormat="1" ht="231.6" customHeight="1">
      <c r="A59" s="43">
        <v>2</v>
      </c>
      <c r="B59" s="426" t="s">
        <v>185</v>
      </c>
      <c r="C59" s="426"/>
      <c r="D59" s="53" t="s">
        <v>223</v>
      </c>
      <c r="E59" s="53" t="s">
        <v>37</v>
      </c>
      <c r="F59" s="43" t="s">
        <v>10</v>
      </c>
      <c r="G59" s="54">
        <f>G58</f>
        <v>3</v>
      </c>
      <c r="H59" s="55">
        <v>0.21</v>
      </c>
      <c r="I59" s="44">
        <f>H59*G59</f>
        <v>0.63</v>
      </c>
      <c r="J59" s="48">
        <f>I59*8%+(I59/30)*0.5</f>
        <v>6.0900000000000003E-2</v>
      </c>
      <c r="K59" s="48">
        <v>0</v>
      </c>
      <c r="L59" s="48">
        <v>0</v>
      </c>
      <c r="M59" s="94">
        <f>ROUNDUP(SUM(I59:L59),0)</f>
        <v>1</v>
      </c>
      <c r="N59" s="451"/>
      <c r="O59" s="452"/>
      <c r="P59" s="452"/>
      <c r="Q59" s="452"/>
      <c r="S59" s="89"/>
    </row>
    <row r="60" spans="1:19" s="23" customFormat="1" ht="47.25" hidden="1" customHeight="1">
      <c r="A60" s="416" t="s">
        <v>36</v>
      </c>
      <c r="B60" s="416"/>
      <c r="C60" s="416"/>
      <c r="D60" s="416"/>
      <c r="E60" s="416"/>
      <c r="F60" s="416"/>
      <c r="G60" s="416"/>
      <c r="H60" s="416"/>
      <c r="I60" s="416"/>
      <c r="J60" s="416"/>
      <c r="K60" s="416"/>
      <c r="L60" s="416"/>
      <c r="M60" s="416"/>
      <c r="N60" s="416"/>
      <c r="O60" s="416"/>
      <c r="P60" s="416"/>
      <c r="Q60" s="416"/>
      <c r="S60" s="88"/>
    </row>
    <row r="61" spans="1:19" s="42" customFormat="1" ht="114" hidden="1" customHeight="1">
      <c r="A61" s="43">
        <v>3</v>
      </c>
      <c r="B61" s="417" t="str">
        <f>$L$11</f>
        <v>VTK6012-1B FLEECE 100%COTTON 310GSM 
30'S//2 OE CD +
10'S CD AA SIRO DK ; CW: 177CM</v>
      </c>
      <c r="C61" s="417"/>
      <c r="D61" s="53" t="s">
        <v>73</v>
      </c>
      <c r="E61" s="53" t="s">
        <v>84</v>
      </c>
      <c r="F61" s="43" t="s">
        <v>10</v>
      </c>
      <c r="G61" s="54">
        <f>$Q$27</f>
        <v>846</v>
      </c>
      <c r="H61" s="55">
        <v>0</v>
      </c>
      <c r="I61" s="44">
        <f>H61*G61</f>
        <v>0</v>
      </c>
      <c r="J61" s="48">
        <f>I61*1.8%+(I61/50)*0.5</f>
        <v>0</v>
      </c>
      <c r="K61" s="48">
        <v>3</v>
      </c>
      <c r="L61" s="48">
        <v>0</v>
      </c>
      <c r="M61" s="94">
        <f>ROUNDUP(SUM(I61:L61),0)</f>
        <v>3</v>
      </c>
      <c r="N61" s="448" t="s">
        <v>97</v>
      </c>
      <c r="O61" s="449"/>
      <c r="P61" s="449"/>
      <c r="Q61" s="449"/>
      <c r="S61" s="89"/>
    </row>
    <row r="62" spans="1:19" s="42" customFormat="1" ht="107.45" hidden="1" customHeight="1" thickBot="1">
      <c r="A62" s="43">
        <v>4</v>
      </c>
      <c r="B62" s="426" t="s">
        <v>79</v>
      </c>
      <c r="C62" s="426"/>
      <c r="D62" s="53" t="s">
        <v>80</v>
      </c>
      <c r="E62" s="53" t="str">
        <f>E61</f>
        <v>WHITE OVO STANDARD</v>
      </c>
      <c r="F62" s="43" t="s">
        <v>10</v>
      </c>
      <c r="G62" s="54">
        <f>G61</f>
        <v>846</v>
      </c>
      <c r="H62" s="55">
        <v>0</v>
      </c>
      <c r="I62" s="44">
        <f>H62*G62</f>
        <v>0</v>
      </c>
      <c r="J62" s="48">
        <f>I62*5%</f>
        <v>0</v>
      </c>
      <c r="K62" s="48">
        <v>0</v>
      </c>
      <c r="L62" s="48">
        <v>0</v>
      </c>
      <c r="M62" s="94">
        <f>ROUNDUP(SUM(I62:L62),0)</f>
        <v>0</v>
      </c>
      <c r="N62" s="448" t="s">
        <v>92</v>
      </c>
      <c r="O62" s="449"/>
      <c r="P62" s="449"/>
      <c r="Q62" s="449"/>
      <c r="S62" s="89"/>
    </row>
    <row r="63" spans="1:19" s="23" customFormat="1" ht="40.5" hidden="1">
      <c r="A63" s="416" t="str">
        <f>$D$33</f>
        <v>WHISPER WHITE</v>
      </c>
      <c r="B63" s="416"/>
      <c r="C63" s="416"/>
      <c r="D63" s="416"/>
      <c r="E63" s="416"/>
      <c r="F63" s="416"/>
      <c r="G63" s="416"/>
      <c r="H63" s="416"/>
      <c r="I63" s="416"/>
      <c r="J63" s="416"/>
      <c r="K63" s="416"/>
      <c r="L63" s="416"/>
      <c r="M63" s="416"/>
      <c r="N63" s="416"/>
      <c r="O63" s="416"/>
      <c r="P63" s="416"/>
      <c r="Q63" s="416"/>
      <c r="S63" s="88"/>
    </row>
    <row r="64" spans="1:19" s="42" customFormat="1" ht="234.6" hidden="1" customHeight="1" thickBot="1">
      <c r="A64" s="43">
        <v>5</v>
      </c>
      <c r="B64" s="417" t="str">
        <f>$L$11</f>
        <v>VTK6012-1B FLEECE 100%COTTON 310GSM 
30'S//2 OE CD +
10'S CD AA SIRO DK ; CW: 177CM</v>
      </c>
      <c r="C64" s="417"/>
      <c r="D64" s="53" t="s">
        <v>73</v>
      </c>
      <c r="E64" s="53" t="str">
        <f>$D$33</f>
        <v>WHISPER WHITE</v>
      </c>
      <c r="F64" s="43" t="s">
        <v>10</v>
      </c>
      <c r="G64" s="54">
        <f>$Q$33</f>
        <v>639</v>
      </c>
      <c r="H64" s="55">
        <v>0</v>
      </c>
      <c r="I64" s="44">
        <f>H64*G64</f>
        <v>0</v>
      </c>
      <c r="J64" s="48">
        <f>I64*2%+(I64/40)*0.5</f>
        <v>0</v>
      </c>
      <c r="K64" s="48">
        <v>3</v>
      </c>
      <c r="L64" s="48">
        <v>0</v>
      </c>
      <c r="M64" s="94">
        <f>ROUNDUP(SUM(I64:L64),0)</f>
        <v>3</v>
      </c>
      <c r="N64" s="418" t="s">
        <v>98</v>
      </c>
      <c r="O64" s="419"/>
      <c r="P64" s="419"/>
      <c r="Q64" s="419"/>
      <c r="S64" s="89"/>
    </row>
    <row r="65" spans="1:19" s="42" customFormat="1" ht="250.5" hidden="1" customHeight="1" thickBot="1">
      <c r="A65" s="43">
        <v>6</v>
      </c>
      <c r="B65" s="426" t="s">
        <v>79</v>
      </c>
      <c r="C65" s="426"/>
      <c r="D65" s="53" t="s">
        <v>80</v>
      </c>
      <c r="E65" s="53" t="str">
        <f>E64</f>
        <v>WHISPER WHITE</v>
      </c>
      <c r="F65" s="43" t="s">
        <v>10</v>
      </c>
      <c r="G65" s="54">
        <f>G64</f>
        <v>639</v>
      </c>
      <c r="H65" s="55">
        <v>0</v>
      </c>
      <c r="I65" s="44">
        <f>H65*G65</f>
        <v>0</v>
      </c>
      <c r="J65" s="48">
        <f>I65*5%</f>
        <v>0</v>
      </c>
      <c r="K65" s="48">
        <v>0</v>
      </c>
      <c r="L65" s="48">
        <v>0</v>
      </c>
      <c r="M65" s="94">
        <f>ROUNDUP(SUM(I65:L65),0)</f>
        <v>0</v>
      </c>
      <c r="N65" s="418" t="s">
        <v>95</v>
      </c>
      <c r="O65" s="419"/>
      <c r="P65" s="419"/>
      <c r="Q65" s="419"/>
      <c r="S65" s="89"/>
    </row>
    <row r="66" spans="1:19" s="23" customFormat="1" ht="40.5" hidden="1">
      <c r="A66" s="416" t="str">
        <f>$D$39</f>
        <v>FLINT STONE</v>
      </c>
      <c r="B66" s="416"/>
      <c r="C66" s="416"/>
      <c r="D66" s="416"/>
      <c r="E66" s="416"/>
      <c r="F66" s="416"/>
      <c r="G66" s="416"/>
      <c r="H66" s="416"/>
      <c r="I66" s="416"/>
      <c r="J66" s="416"/>
      <c r="K66" s="416"/>
      <c r="L66" s="416"/>
      <c r="M66" s="416"/>
      <c r="N66" s="416"/>
      <c r="O66" s="416"/>
      <c r="P66" s="416"/>
      <c r="Q66" s="416"/>
      <c r="S66" s="88"/>
    </row>
    <row r="67" spans="1:19" s="42" customFormat="1" ht="231.6" hidden="1" customHeight="1" thickBot="1">
      <c r="A67" s="43">
        <v>7</v>
      </c>
      <c r="B67" s="417" t="str">
        <f>$L$11</f>
        <v>VTK6012-1B FLEECE 100%COTTON 310GSM 
30'S//2 OE CD +
10'S CD AA SIRO DK ; CW: 177CM</v>
      </c>
      <c r="C67" s="417"/>
      <c r="D67" s="53" t="s">
        <v>73</v>
      </c>
      <c r="E67" s="53" t="str">
        <f>$D$39</f>
        <v>FLINT STONE</v>
      </c>
      <c r="F67" s="43" t="s">
        <v>10</v>
      </c>
      <c r="G67" s="54">
        <f>$Q$39</f>
        <v>639</v>
      </c>
      <c r="H67" s="55">
        <v>0</v>
      </c>
      <c r="I67" s="44">
        <f>H67*G67</f>
        <v>0</v>
      </c>
      <c r="J67" s="48">
        <f>I67*0.5%+(I67/50)*0.5</f>
        <v>0</v>
      </c>
      <c r="K67" s="48">
        <v>3</v>
      </c>
      <c r="L67" s="48">
        <v>0</v>
      </c>
      <c r="M67" s="94">
        <f>ROUNDUP(SUM(I67:L67),0)</f>
        <v>3</v>
      </c>
      <c r="N67" s="418" t="s">
        <v>99</v>
      </c>
      <c r="O67" s="419"/>
      <c r="P67" s="419"/>
      <c r="Q67" s="419"/>
      <c r="S67" s="89"/>
    </row>
    <row r="68" spans="1:19" s="42" customFormat="1" ht="269.10000000000002" hidden="1" customHeight="1" thickBot="1">
      <c r="A68" s="43">
        <v>8</v>
      </c>
      <c r="B68" s="426" t="s">
        <v>79</v>
      </c>
      <c r="C68" s="426"/>
      <c r="D68" s="53" t="s">
        <v>80</v>
      </c>
      <c r="E68" s="53" t="str">
        <f>E67</f>
        <v>FLINT STONE</v>
      </c>
      <c r="F68" s="43" t="s">
        <v>10</v>
      </c>
      <c r="G68" s="54">
        <f>G67</f>
        <v>639</v>
      </c>
      <c r="H68" s="55">
        <v>0</v>
      </c>
      <c r="I68" s="44">
        <f>H68*G68</f>
        <v>0</v>
      </c>
      <c r="J68" s="48">
        <f>I68*5%</f>
        <v>0</v>
      </c>
      <c r="K68" s="48">
        <v>0</v>
      </c>
      <c r="L68" s="48">
        <v>0</v>
      </c>
      <c r="M68" s="94">
        <f>ROUNDUP(SUM(I68:L68),0)</f>
        <v>0</v>
      </c>
      <c r="N68" s="418" t="s">
        <v>96</v>
      </c>
      <c r="O68" s="419"/>
      <c r="P68" s="419"/>
      <c r="Q68" s="419"/>
      <c r="S68" s="89"/>
    </row>
    <row r="69" spans="1:19" s="23" customFormat="1" ht="40.5" hidden="1">
      <c r="A69" s="416" t="str">
        <f>+D42</f>
        <v>BRONZE GREEN</v>
      </c>
      <c r="B69" s="416"/>
      <c r="C69" s="416"/>
      <c r="D69" s="416"/>
      <c r="E69" s="416"/>
      <c r="F69" s="416"/>
      <c r="G69" s="416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S69" s="88"/>
    </row>
    <row r="70" spans="1:19" s="42" customFormat="1" ht="116.45" hidden="1" customHeight="1" thickBot="1">
      <c r="A70" s="43">
        <v>7</v>
      </c>
      <c r="B70" s="417" t="str">
        <f>$L$11</f>
        <v>VTK6012-1B FLEECE 100%COTTON 310GSM 
30'S//2 OE CD +
10'S CD AA SIRO DK ; CW: 177CM</v>
      </c>
      <c r="C70" s="417"/>
      <c r="D70" s="53" t="s">
        <v>73</v>
      </c>
      <c r="E70" s="53" t="str">
        <f>+A69</f>
        <v>BRONZE GREEN</v>
      </c>
      <c r="F70" s="43" t="s">
        <v>10</v>
      </c>
      <c r="G70" s="54">
        <f>+Q45</f>
        <v>428</v>
      </c>
      <c r="H70" s="55">
        <v>0</v>
      </c>
      <c r="I70" s="44">
        <f>H70*G70</f>
        <v>0</v>
      </c>
      <c r="J70" s="48">
        <f>I70*0.7%+(I70/50)*0.5</f>
        <v>0</v>
      </c>
      <c r="K70" s="48">
        <v>3</v>
      </c>
      <c r="L70" s="48">
        <v>0</v>
      </c>
      <c r="M70" s="94">
        <f>ROUNDUP(SUM(I70:L70),0)</f>
        <v>3</v>
      </c>
      <c r="N70" s="418" t="s">
        <v>100</v>
      </c>
      <c r="O70" s="419"/>
      <c r="P70" s="419"/>
      <c r="Q70" s="419"/>
      <c r="S70" s="89"/>
    </row>
    <row r="71" spans="1:19" s="42" customFormat="1" ht="69.95" hidden="1" customHeight="1" thickBot="1">
      <c r="A71" s="43">
        <v>8</v>
      </c>
      <c r="B71" s="426" t="s">
        <v>79</v>
      </c>
      <c r="C71" s="426"/>
      <c r="D71" s="53" t="s">
        <v>80</v>
      </c>
      <c r="E71" s="53" t="str">
        <f>E70</f>
        <v>BRONZE GREEN</v>
      </c>
      <c r="F71" s="43" t="s">
        <v>10</v>
      </c>
      <c r="G71" s="54">
        <f>G70</f>
        <v>428</v>
      </c>
      <c r="H71" s="55">
        <v>0</v>
      </c>
      <c r="I71" s="44">
        <f>H71*G71</f>
        <v>0</v>
      </c>
      <c r="J71" s="48">
        <f>I71*5%</f>
        <v>0</v>
      </c>
      <c r="K71" s="48">
        <v>0</v>
      </c>
      <c r="L71" s="48">
        <v>0</v>
      </c>
      <c r="M71" s="94">
        <f>ROUNDUP(SUM(I71:L71),0)</f>
        <v>0</v>
      </c>
      <c r="N71" s="418" t="s">
        <v>93</v>
      </c>
      <c r="O71" s="419"/>
      <c r="P71" s="419"/>
      <c r="Q71" s="419"/>
      <c r="S71" s="89"/>
    </row>
    <row r="72" spans="1:19" s="23" customFormat="1" ht="40.5" hidden="1">
      <c r="A72" s="416" t="str">
        <f>+D48</f>
        <v>WILD GINGER</v>
      </c>
      <c r="B72" s="416"/>
      <c r="C72" s="416"/>
      <c r="D72" s="416"/>
      <c r="E72" s="416"/>
      <c r="F72" s="416"/>
      <c r="G72" s="416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S72" s="88"/>
    </row>
    <row r="73" spans="1:19" s="42" customFormat="1" ht="125.45" hidden="1" customHeight="1" thickBot="1">
      <c r="A73" s="43">
        <v>9</v>
      </c>
      <c r="B73" s="417" t="str">
        <f>$L$11</f>
        <v>VTK6012-1B FLEECE 100%COTTON 310GSM 
30'S//2 OE CD +
10'S CD AA SIRO DK ; CW: 177CM</v>
      </c>
      <c r="C73" s="417"/>
      <c r="D73" s="53" t="s">
        <v>73</v>
      </c>
      <c r="E73" s="53" t="str">
        <f>$D$51</f>
        <v>WILD GINGER</v>
      </c>
      <c r="F73" s="43" t="s">
        <v>10</v>
      </c>
      <c r="G73" s="54">
        <f>$Q$51</f>
        <v>428</v>
      </c>
      <c r="H73" s="55">
        <v>0</v>
      </c>
      <c r="I73" s="44">
        <f>H73*G73</f>
        <v>0</v>
      </c>
      <c r="J73" s="48">
        <f>I73*0.6%+(I73/50)*0.5</f>
        <v>0</v>
      </c>
      <c r="K73" s="48">
        <v>3</v>
      </c>
      <c r="L73" s="48">
        <v>0</v>
      </c>
      <c r="M73" s="94">
        <f>ROUNDUP(SUM(I73:L73),0)</f>
        <v>3</v>
      </c>
      <c r="N73" s="418" t="s">
        <v>101</v>
      </c>
      <c r="O73" s="419"/>
      <c r="P73" s="419"/>
      <c r="Q73" s="419"/>
      <c r="S73" s="89"/>
    </row>
    <row r="74" spans="1:19" s="42" customFormat="1" ht="69.95" hidden="1" customHeight="1">
      <c r="A74" s="43">
        <v>10</v>
      </c>
      <c r="B74" s="426" t="s">
        <v>79</v>
      </c>
      <c r="C74" s="426"/>
      <c r="D74" s="53" t="s">
        <v>80</v>
      </c>
      <c r="E74" s="53" t="str">
        <f>E73</f>
        <v>WILD GINGER</v>
      </c>
      <c r="F74" s="43" t="s">
        <v>10</v>
      </c>
      <c r="G74" s="54">
        <f>G73</f>
        <v>428</v>
      </c>
      <c r="H74" s="55">
        <v>0</v>
      </c>
      <c r="I74" s="44">
        <f>H74*G74</f>
        <v>0</v>
      </c>
      <c r="J74" s="48">
        <f>I74*5%</f>
        <v>0</v>
      </c>
      <c r="K74" s="48">
        <v>0</v>
      </c>
      <c r="L74" s="48">
        <v>0</v>
      </c>
      <c r="M74" s="94">
        <f>ROUNDUP(SUM(I74:L74),0)</f>
        <v>0</v>
      </c>
      <c r="N74" s="418" t="s">
        <v>94</v>
      </c>
      <c r="O74" s="419"/>
      <c r="P74" s="419"/>
      <c r="Q74" s="419"/>
      <c r="S74" s="89"/>
    </row>
    <row r="75" spans="1:19" s="185" customFormat="1" ht="86.45" customHeight="1" thickBot="1">
      <c r="B75" s="212" t="s">
        <v>21</v>
      </c>
      <c r="C75" s="186"/>
      <c r="D75" s="18"/>
      <c r="E75" s="18"/>
      <c r="F75" s="17"/>
      <c r="G75" s="19"/>
      <c r="H75" s="17"/>
      <c r="I75" s="17"/>
      <c r="J75" s="17"/>
      <c r="K75" s="17"/>
      <c r="L75" s="17"/>
      <c r="M75" s="17"/>
      <c r="N75" s="17"/>
      <c r="O75" s="17"/>
      <c r="P75" s="17"/>
      <c r="Q75" s="20"/>
      <c r="S75" s="187"/>
    </row>
    <row r="76" spans="1:19" s="23" customFormat="1" ht="159.94999999999999" customHeight="1">
      <c r="A76" s="422" t="s">
        <v>22</v>
      </c>
      <c r="B76" s="423"/>
      <c r="C76" s="423"/>
      <c r="D76" s="423"/>
      <c r="E76" s="424"/>
      <c r="F76" s="205" t="s">
        <v>44</v>
      </c>
      <c r="G76" s="205" t="s">
        <v>23</v>
      </c>
      <c r="H76" s="420" t="s">
        <v>39</v>
      </c>
      <c r="I76" s="425"/>
      <c r="J76" s="206" t="s">
        <v>18</v>
      </c>
      <c r="K76" s="205" t="s">
        <v>45</v>
      </c>
      <c r="L76" s="205" t="s">
        <v>24</v>
      </c>
      <c r="M76" s="207" t="s">
        <v>25</v>
      </c>
      <c r="N76" s="207" t="s">
        <v>26</v>
      </c>
      <c r="O76" s="207" t="s">
        <v>27</v>
      </c>
      <c r="P76" s="420" t="s">
        <v>28</v>
      </c>
      <c r="Q76" s="421"/>
      <c r="S76" s="88"/>
    </row>
    <row r="77" spans="1:19" s="11" customFormat="1" ht="48">
      <c r="A77" s="50">
        <f>ROW()-ROW($A$76)</f>
        <v>1</v>
      </c>
      <c r="B77" s="407" t="s">
        <v>103</v>
      </c>
      <c r="C77" s="407"/>
      <c r="D77" s="407"/>
      <c r="E77" s="407"/>
      <c r="F77" s="79" t="s">
        <v>37</v>
      </c>
      <c r="G77" s="79" t="s">
        <v>37</v>
      </c>
      <c r="H77" s="408" t="str">
        <f>$D$21</f>
        <v>DEEP BLACK</v>
      </c>
      <c r="I77" s="409"/>
      <c r="J77" s="47" t="s">
        <v>29</v>
      </c>
      <c r="K77" s="47">
        <f>+$Q$21</f>
        <v>3</v>
      </c>
      <c r="L77" s="52">
        <f>220/4500</f>
        <v>4.8888888888888891E-2</v>
      </c>
      <c r="M77" s="51">
        <f>K77*L77</f>
        <v>0.14666666666666667</v>
      </c>
      <c r="N77" s="51"/>
      <c r="O77" s="49">
        <f t="shared" ref="O77" si="58">ROUNDUP(N77+M77,0)</f>
        <v>1</v>
      </c>
      <c r="P77" s="410"/>
      <c r="Q77" s="411"/>
      <c r="S77" s="83"/>
    </row>
    <row r="78" spans="1:19" s="11" customFormat="1" ht="48">
      <c r="A78" s="50">
        <f>ROW()-ROW($A$76)</f>
        <v>2</v>
      </c>
      <c r="B78" s="407" t="s">
        <v>186</v>
      </c>
      <c r="C78" s="407"/>
      <c r="D78" s="407"/>
      <c r="E78" s="407"/>
      <c r="F78" s="79" t="s">
        <v>37</v>
      </c>
      <c r="G78" s="79" t="s">
        <v>37</v>
      </c>
      <c r="H78" s="408" t="str">
        <f>$D$21</f>
        <v>DEEP BLACK</v>
      </c>
      <c r="I78" s="409"/>
      <c r="J78" s="47" t="s">
        <v>29</v>
      </c>
      <c r="K78" s="47">
        <f>+$Q$21</f>
        <v>3</v>
      </c>
      <c r="L78" s="52">
        <v>0.6</v>
      </c>
      <c r="M78" s="51">
        <f>K78*L78</f>
        <v>1.7999999999999998</v>
      </c>
      <c r="N78" s="51"/>
      <c r="O78" s="49">
        <f t="shared" ref="O78" si="59">ROUNDUP(N78+M78,0)</f>
        <v>2</v>
      </c>
      <c r="P78" s="410"/>
      <c r="Q78" s="411"/>
      <c r="S78" s="83"/>
    </row>
    <row r="79" spans="1:19" s="11" customFormat="1" ht="48">
      <c r="A79" s="50">
        <f t="shared" ref="A79:A81" si="60">ROW()-ROW($A$76)</f>
        <v>3</v>
      </c>
      <c r="B79" s="407" t="s">
        <v>113</v>
      </c>
      <c r="C79" s="407"/>
      <c r="D79" s="407"/>
      <c r="E79" s="407"/>
      <c r="F79" s="79" t="s">
        <v>37</v>
      </c>
      <c r="G79" s="79" t="s">
        <v>37</v>
      </c>
      <c r="H79" s="408" t="str">
        <f t="shared" ref="H79:H81" si="61">$D$21</f>
        <v>DEEP BLACK</v>
      </c>
      <c r="I79" s="409"/>
      <c r="J79" s="47" t="s">
        <v>30</v>
      </c>
      <c r="K79" s="47">
        <f t="shared" ref="K79:K81" si="62">+$Q$21</f>
        <v>3</v>
      </c>
      <c r="L79" s="52">
        <v>1</v>
      </c>
      <c r="M79" s="51">
        <f t="shared" ref="M79:M81" si="63">K79*L79</f>
        <v>3</v>
      </c>
      <c r="N79" s="51"/>
      <c r="O79" s="49">
        <f t="shared" ref="O79" si="64">ROUNDUP(N79+M79,0)</f>
        <v>3</v>
      </c>
      <c r="P79" s="410"/>
      <c r="Q79" s="411"/>
      <c r="S79" s="83"/>
    </row>
    <row r="80" spans="1:19" s="11" customFormat="1" ht="48">
      <c r="A80" s="50">
        <f t="shared" si="60"/>
        <v>4</v>
      </c>
      <c r="B80" s="407" t="s">
        <v>114</v>
      </c>
      <c r="C80" s="407"/>
      <c r="D80" s="407"/>
      <c r="E80" s="407"/>
      <c r="F80" s="79" t="s">
        <v>37</v>
      </c>
      <c r="G80" s="79" t="s">
        <v>37</v>
      </c>
      <c r="H80" s="408" t="str">
        <f t="shared" si="61"/>
        <v>DEEP BLACK</v>
      </c>
      <c r="I80" s="409"/>
      <c r="J80" s="47" t="s">
        <v>30</v>
      </c>
      <c r="K80" s="47">
        <f t="shared" si="62"/>
        <v>3</v>
      </c>
      <c r="L80" s="52">
        <v>1</v>
      </c>
      <c r="M80" s="51">
        <f t="shared" si="63"/>
        <v>3</v>
      </c>
      <c r="N80" s="51"/>
      <c r="O80" s="49">
        <f t="shared" ref="O80:O81" si="65">ROUNDUP(N80+M80,0)</f>
        <v>3</v>
      </c>
      <c r="P80" s="410"/>
      <c r="Q80" s="411"/>
      <c r="S80" s="83"/>
    </row>
    <row r="81" spans="1:19" s="11" customFormat="1" ht="103.5" customHeight="1">
      <c r="A81" s="50">
        <f t="shared" si="60"/>
        <v>5</v>
      </c>
      <c r="B81" s="412" t="s">
        <v>224</v>
      </c>
      <c r="C81" s="412"/>
      <c r="D81" s="412"/>
      <c r="E81" s="412"/>
      <c r="F81" s="79" t="s">
        <v>37</v>
      </c>
      <c r="G81" s="79" t="s">
        <v>37</v>
      </c>
      <c r="H81" s="408" t="str">
        <f t="shared" si="61"/>
        <v>DEEP BLACK</v>
      </c>
      <c r="I81" s="409"/>
      <c r="J81" s="47" t="s">
        <v>30</v>
      </c>
      <c r="K81" s="47">
        <f t="shared" si="62"/>
        <v>3</v>
      </c>
      <c r="L81" s="52">
        <v>1</v>
      </c>
      <c r="M81" s="51">
        <f t="shared" si="63"/>
        <v>3</v>
      </c>
      <c r="N81" s="51"/>
      <c r="O81" s="49">
        <f t="shared" si="65"/>
        <v>3</v>
      </c>
      <c r="P81" s="410"/>
      <c r="Q81" s="411"/>
      <c r="S81" s="83"/>
    </row>
    <row r="82" spans="1:19" s="11" customFormat="1" ht="33">
      <c r="A82" s="33"/>
      <c r="B82" s="33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S82" s="83"/>
    </row>
    <row r="83" spans="1:19" s="185" customFormat="1" ht="70.5" customHeight="1">
      <c r="B83" s="212" t="s">
        <v>59</v>
      </c>
      <c r="C83" s="186"/>
      <c r="D83" s="18"/>
      <c r="E83" s="18"/>
      <c r="F83" s="17"/>
      <c r="G83" s="19"/>
      <c r="H83" s="21"/>
      <c r="I83" s="21"/>
      <c r="J83" s="212" t="s">
        <v>31</v>
      </c>
      <c r="K83" s="21"/>
      <c r="L83" s="21"/>
      <c r="M83" s="21"/>
      <c r="N83" s="21"/>
      <c r="O83" s="21"/>
      <c r="P83" s="17"/>
      <c r="Q83" s="20"/>
      <c r="S83" s="187"/>
    </row>
    <row r="84" spans="1:19" s="110" customFormat="1" ht="78.95" customHeight="1">
      <c r="A84" s="110">
        <v>1</v>
      </c>
      <c r="B84" s="111" t="s">
        <v>104</v>
      </c>
      <c r="C84" s="471" t="s">
        <v>368</v>
      </c>
      <c r="D84" s="471"/>
      <c r="E84" s="471"/>
      <c r="F84" s="471"/>
      <c r="G84" s="471"/>
      <c r="H84" s="471"/>
      <c r="I84" s="471"/>
      <c r="J84" s="113"/>
      <c r="K84" s="114"/>
      <c r="L84" s="114"/>
      <c r="M84" s="99"/>
      <c r="N84" s="113"/>
      <c r="O84" s="113"/>
      <c r="P84" s="113"/>
      <c r="Q84" s="113"/>
      <c r="S84" s="115"/>
    </row>
    <row r="85" spans="1:19" s="11" customFormat="1" ht="49.5" customHeight="1">
      <c r="A85" s="33"/>
      <c r="B85" s="454" t="s">
        <v>46</v>
      </c>
      <c r="C85" s="455"/>
      <c r="D85" s="455"/>
      <c r="E85" s="455"/>
      <c r="F85" s="455"/>
      <c r="G85" s="455"/>
      <c r="H85" s="455"/>
      <c r="I85" s="456"/>
      <c r="J85" s="24"/>
      <c r="K85" s="14"/>
      <c r="L85" s="14"/>
      <c r="M85" s="24"/>
      <c r="N85" s="24"/>
      <c r="O85" s="24"/>
      <c r="P85" s="24"/>
      <c r="Q85" s="24"/>
      <c r="S85" s="83"/>
    </row>
    <row r="86" spans="1:19" s="11" customFormat="1" ht="49.5" customHeight="1">
      <c r="A86" s="33"/>
      <c r="B86" s="459" t="s">
        <v>39</v>
      </c>
      <c r="C86" s="460"/>
      <c r="D86" s="472" t="s">
        <v>82</v>
      </c>
      <c r="E86" s="473"/>
      <c r="F86" s="473"/>
      <c r="G86" s="473"/>
      <c r="H86" s="473"/>
      <c r="I86" s="474"/>
      <c r="J86" s="24"/>
      <c r="K86" s="24"/>
      <c r="L86" s="24"/>
      <c r="M86" s="24"/>
      <c r="N86" s="24"/>
      <c r="O86" s="24"/>
      <c r="P86" s="24"/>
      <c r="Q86" s="24"/>
      <c r="S86" s="83"/>
    </row>
    <row r="87" spans="1:19" s="2" customFormat="1" ht="168.75" customHeight="1">
      <c r="A87" s="95"/>
      <c r="B87" s="461" t="str">
        <f>$D$18</f>
        <v>DEEP BLACK</v>
      </c>
      <c r="C87" s="461"/>
      <c r="D87" s="475" t="s">
        <v>370</v>
      </c>
      <c r="E87" s="476"/>
      <c r="F87" s="476"/>
      <c r="G87" s="476"/>
      <c r="H87" s="476"/>
      <c r="I87" s="477"/>
      <c r="J87" s="4"/>
      <c r="K87" s="4"/>
      <c r="L87" s="4"/>
      <c r="M87" s="4"/>
      <c r="N87" s="4"/>
      <c r="O87" s="4"/>
      <c r="S87" s="81"/>
    </row>
    <row r="88" spans="1:19" s="3" customFormat="1" ht="82.5" customHeight="1">
      <c r="A88" s="116"/>
      <c r="B88" s="454" t="s">
        <v>105</v>
      </c>
      <c r="C88" s="455"/>
      <c r="D88" s="462"/>
      <c r="E88" s="462"/>
      <c r="F88" s="462"/>
      <c r="G88" s="462"/>
      <c r="H88" s="462"/>
      <c r="I88" s="463"/>
      <c r="J88" s="6"/>
      <c r="K88" s="6"/>
      <c r="L88" s="6"/>
      <c r="M88" s="4"/>
      <c r="N88" s="6"/>
      <c r="O88" s="6"/>
      <c r="S88" s="117"/>
    </row>
    <row r="89" spans="1:19" s="2" customFormat="1" ht="91.5" customHeight="1">
      <c r="A89" s="95"/>
      <c r="B89" s="478"/>
      <c r="C89" s="479"/>
      <c r="D89" s="34" t="s">
        <v>78</v>
      </c>
      <c r="E89" s="34" t="s">
        <v>54</v>
      </c>
      <c r="F89" s="34" t="s">
        <v>10</v>
      </c>
      <c r="G89" s="34" t="s">
        <v>51</v>
      </c>
      <c r="H89" s="34" t="s">
        <v>52</v>
      </c>
      <c r="I89" s="34" t="s">
        <v>53</v>
      </c>
      <c r="J89" s="4"/>
      <c r="K89" s="4"/>
      <c r="L89" s="4"/>
      <c r="M89" s="4"/>
      <c r="N89" s="4"/>
      <c r="O89" s="4"/>
      <c r="S89" s="81"/>
    </row>
    <row r="90" spans="1:19" s="2" customFormat="1" ht="197.25" customHeight="1">
      <c r="A90" s="95"/>
      <c r="B90" s="457" t="s">
        <v>371</v>
      </c>
      <c r="C90" s="458"/>
      <c r="D90" s="464" t="s">
        <v>367</v>
      </c>
      <c r="E90" s="465"/>
      <c r="F90" s="465"/>
      <c r="G90" s="465"/>
      <c r="H90" s="465"/>
      <c r="I90" s="466"/>
      <c r="J90" s="4"/>
      <c r="K90" s="4"/>
      <c r="L90" s="4"/>
      <c r="M90" s="4"/>
      <c r="N90" s="4"/>
      <c r="O90" s="4"/>
      <c r="S90" s="81"/>
    </row>
    <row r="91" spans="1:19" s="11" customFormat="1" ht="33">
      <c r="S91" s="83"/>
    </row>
    <row r="92" spans="1:19" s="11" customFormat="1" ht="12.75" customHeight="1">
      <c r="A92" s="33"/>
      <c r="B92" s="33"/>
      <c r="C92" s="33"/>
      <c r="D92" s="33"/>
      <c r="E92" s="33"/>
      <c r="F92" s="33"/>
      <c r="G92" s="33"/>
      <c r="H92" s="33"/>
      <c r="I92" s="33"/>
      <c r="J92" s="24"/>
      <c r="K92" s="24"/>
      <c r="L92" s="24"/>
      <c r="M92" s="24"/>
      <c r="N92" s="24"/>
      <c r="O92" s="24"/>
      <c r="P92" s="24"/>
      <c r="Q92" s="24"/>
      <c r="S92" s="83"/>
    </row>
    <row r="93" spans="1:19" s="110" customFormat="1" ht="81" customHeight="1">
      <c r="A93" s="118">
        <v>2</v>
      </c>
      <c r="B93" s="118" t="s">
        <v>115</v>
      </c>
      <c r="C93" s="118" t="s">
        <v>369</v>
      </c>
      <c r="D93" s="118"/>
      <c r="E93" s="118"/>
      <c r="F93" s="118"/>
      <c r="G93" s="113"/>
      <c r="H93" s="113"/>
      <c r="I93" s="113"/>
      <c r="J93" s="113"/>
      <c r="K93" s="114"/>
      <c r="L93" s="114"/>
      <c r="M93" s="99"/>
      <c r="N93" s="113"/>
      <c r="O93" s="113"/>
      <c r="P93" s="113"/>
      <c r="Q93" s="113"/>
      <c r="S93" s="115"/>
    </row>
    <row r="94" spans="1:19" s="2" customFormat="1" ht="65.25" customHeight="1">
      <c r="A94" s="95"/>
      <c r="B94" s="413" t="s">
        <v>46</v>
      </c>
      <c r="C94" s="414"/>
      <c r="D94" s="414"/>
      <c r="E94" s="414"/>
      <c r="F94" s="414"/>
      <c r="G94" s="414"/>
      <c r="H94" s="414"/>
      <c r="I94" s="415"/>
      <c r="J94" s="4"/>
      <c r="K94" s="6"/>
      <c r="L94" s="6"/>
      <c r="M94" s="4"/>
      <c r="N94" s="4"/>
      <c r="O94" s="4"/>
      <c r="P94" s="4"/>
      <c r="Q94" s="4"/>
      <c r="S94" s="81"/>
    </row>
    <row r="95" spans="1:19" s="2" customFormat="1" ht="63" customHeight="1">
      <c r="A95" s="95"/>
      <c r="B95" s="487" t="s">
        <v>39</v>
      </c>
      <c r="C95" s="488"/>
      <c r="D95" s="483" t="s">
        <v>62</v>
      </c>
      <c r="E95" s="484"/>
      <c r="F95" s="484"/>
      <c r="G95" s="484"/>
      <c r="H95" s="484"/>
      <c r="I95" s="485"/>
      <c r="J95" s="4"/>
      <c r="K95" s="4"/>
      <c r="L95" s="4"/>
      <c r="M95" s="4"/>
      <c r="N95" s="4"/>
      <c r="O95" s="4"/>
      <c r="P95" s="4"/>
      <c r="Q95" s="4"/>
      <c r="S95" s="81"/>
    </row>
    <row r="96" spans="1:19" s="11" customFormat="1" ht="175.5" customHeight="1">
      <c r="A96" s="33"/>
      <c r="B96" s="480" t="str">
        <f>$D$21</f>
        <v>DEEP BLACK</v>
      </c>
      <c r="C96" s="480" t="str">
        <f t="shared" ref="C96" si="66">$E$58</f>
        <v>BLACK</v>
      </c>
      <c r="D96" s="475" t="s">
        <v>365</v>
      </c>
      <c r="E96" s="476"/>
      <c r="F96" s="476"/>
      <c r="G96" s="476"/>
      <c r="H96" s="476"/>
      <c r="I96" s="477"/>
      <c r="J96" s="24"/>
      <c r="K96" s="24"/>
      <c r="L96" s="24"/>
      <c r="M96" s="24"/>
      <c r="N96" s="24"/>
      <c r="O96" s="24"/>
      <c r="S96" s="83"/>
    </row>
    <row r="97" spans="1:19" s="11" customFormat="1" ht="54" customHeight="1">
      <c r="A97" s="33"/>
      <c r="B97" s="56"/>
      <c r="C97" s="57"/>
      <c r="D97" s="58"/>
      <c r="E97" s="45"/>
      <c r="F97" s="45"/>
      <c r="G97" s="45"/>
      <c r="H97" s="45"/>
      <c r="I97" s="46"/>
      <c r="J97" s="24"/>
      <c r="K97" s="24"/>
      <c r="L97" s="24"/>
      <c r="M97" s="24"/>
      <c r="N97" s="24"/>
      <c r="O97" s="24"/>
      <c r="S97" s="83"/>
    </row>
    <row r="98" spans="1:19" s="11" customFormat="1" ht="59.25" customHeight="1">
      <c r="A98" s="33"/>
      <c r="B98" s="454" t="s">
        <v>63</v>
      </c>
      <c r="C98" s="455"/>
      <c r="D98" s="455"/>
      <c r="E98" s="455"/>
      <c r="F98" s="455"/>
      <c r="G98" s="455"/>
      <c r="H98" s="455"/>
      <c r="I98" s="456"/>
      <c r="J98" s="24"/>
      <c r="K98" s="24"/>
      <c r="L98" s="24"/>
      <c r="S98" s="83"/>
    </row>
    <row r="99" spans="1:19" s="11" customFormat="1" ht="56.25" customHeight="1">
      <c r="A99" s="33"/>
      <c r="B99" s="481"/>
      <c r="C99" s="482"/>
      <c r="D99" s="34" t="s">
        <v>78</v>
      </c>
      <c r="E99" s="34" t="s">
        <v>54</v>
      </c>
      <c r="F99" s="34" t="s">
        <v>10</v>
      </c>
      <c r="G99" s="34" t="s">
        <v>51</v>
      </c>
      <c r="H99" s="34" t="s">
        <v>52</v>
      </c>
      <c r="I99" s="34" t="s">
        <v>53</v>
      </c>
      <c r="J99" s="24"/>
      <c r="S99" s="83"/>
    </row>
    <row r="100" spans="1:19" s="11" customFormat="1" ht="227.25" customHeight="1">
      <c r="A100" s="33"/>
      <c r="B100" s="486" t="s">
        <v>366</v>
      </c>
      <c r="C100" s="486"/>
      <c r="D100" s="404" t="s">
        <v>367</v>
      </c>
      <c r="E100" s="405"/>
      <c r="F100" s="405"/>
      <c r="G100" s="405"/>
      <c r="H100" s="405"/>
      <c r="I100" s="406"/>
      <c r="J100" s="24"/>
      <c r="S100" s="83"/>
    </row>
    <row r="101" spans="1:19" s="11" customFormat="1" ht="33">
      <c r="A101" s="33"/>
      <c r="B101" s="33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S101" s="83"/>
    </row>
    <row r="102" spans="1:19" s="110" customFormat="1" ht="90" customHeight="1">
      <c r="A102" s="118">
        <v>3</v>
      </c>
      <c r="B102" s="111" t="s">
        <v>106</v>
      </c>
      <c r="C102" s="112" t="s">
        <v>225</v>
      </c>
      <c r="D102" s="112"/>
      <c r="E102" s="112"/>
      <c r="F102" s="112"/>
      <c r="G102" s="113"/>
      <c r="H102" s="113"/>
      <c r="I102" s="113"/>
      <c r="J102" s="113"/>
      <c r="K102" s="114"/>
      <c r="L102" s="114"/>
      <c r="M102" s="99"/>
      <c r="N102" s="113"/>
      <c r="O102" s="113"/>
      <c r="P102" s="113"/>
      <c r="Q102" s="113"/>
      <c r="S102" s="115"/>
    </row>
    <row r="103" spans="1:19" s="2" customFormat="1" ht="101.25" hidden="1" customHeight="1">
      <c r="A103" s="95"/>
      <c r="B103" s="487" t="s">
        <v>39</v>
      </c>
      <c r="C103" s="488"/>
      <c r="D103" s="483" t="s">
        <v>107</v>
      </c>
      <c r="E103" s="484"/>
      <c r="F103" s="484"/>
      <c r="G103" s="484"/>
      <c r="H103" s="484"/>
      <c r="I103" s="485"/>
      <c r="J103" s="4"/>
      <c r="K103" s="4"/>
      <c r="L103" s="4"/>
      <c r="M103" s="4"/>
      <c r="N103" s="4"/>
      <c r="O103" s="4"/>
      <c r="P103" s="4"/>
      <c r="Q103" s="4"/>
      <c r="S103" s="81"/>
    </row>
    <row r="104" spans="1:19" s="11" customFormat="1" ht="111.75" hidden="1" customHeight="1">
      <c r="A104" s="33"/>
      <c r="B104" s="480" t="str">
        <f>$D$21</f>
        <v>DEEP BLACK</v>
      </c>
      <c r="C104" s="480" t="str">
        <f t="shared" ref="C104" si="67">$E$58</f>
        <v>BLACK</v>
      </c>
      <c r="D104" s="468" t="s">
        <v>187</v>
      </c>
      <c r="E104" s="469"/>
      <c r="F104" s="469"/>
      <c r="G104" s="469"/>
      <c r="H104" s="469"/>
      <c r="I104" s="470"/>
      <c r="J104" s="24"/>
      <c r="K104" s="24"/>
      <c r="L104" s="24"/>
      <c r="M104" s="24"/>
      <c r="N104" s="24"/>
      <c r="O104" s="24"/>
      <c r="S104" s="83"/>
    </row>
    <row r="105" spans="1:19" s="11" customFormat="1" ht="33">
      <c r="A105" s="33"/>
      <c r="B105" s="33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S105" s="83"/>
    </row>
    <row r="106" spans="1:19" s="185" customFormat="1" ht="86.45" customHeight="1">
      <c r="B106" s="212" t="s">
        <v>70</v>
      </c>
      <c r="C106" s="186"/>
      <c r="D106" s="18"/>
      <c r="E106" s="18"/>
      <c r="F106" s="17"/>
      <c r="G106" s="19"/>
      <c r="H106" s="21"/>
      <c r="I106" s="21"/>
      <c r="J106" s="21"/>
      <c r="K106" s="21"/>
      <c r="L106" s="21"/>
      <c r="M106" s="21"/>
      <c r="N106" s="21"/>
      <c r="O106" s="21"/>
      <c r="P106" s="17"/>
      <c r="Q106" s="20"/>
      <c r="S106" s="187"/>
    </row>
    <row r="107" spans="1:19" s="11" customFormat="1" ht="47.1" customHeight="1">
      <c r="A107" s="33">
        <v>1</v>
      </c>
      <c r="B107" s="35" t="s">
        <v>49</v>
      </c>
      <c r="C107" s="33"/>
      <c r="D107" s="33"/>
      <c r="G107" s="24"/>
      <c r="N107" s="23"/>
      <c r="O107" s="22"/>
      <c r="P107" s="22"/>
      <c r="Q107" s="23"/>
      <c r="S107" s="83"/>
    </row>
    <row r="108" spans="1:19" s="11" customFormat="1" ht="47.1" customHeight="1">
      <c r="A108" s="33">
        <v>2</v>
      </c>
      <c r="B108" s="35" t="s">
        <v>60</v>
      </c>
      <c r="C108" s="33"/>
      <c r="D108" s="33"/>
      <c r="G108" s="24"/>
      <c r="N108" s="23"/>
      <c r="O108" s="22"/>
      <c r="P108" s="22"/>
      <c r="Q108" s="23"/>
      <c r="S108" s="83"/>
    </row>
    <row r="109" spans="1:19" s="11" customFormat="1" ht="47.1" customHeight="1">
      <c r="A109" s="33">
        <v>3</v>
      </c>
      <c r="B109" s="35" t="s">
        <v>61</v>
      </c>
      <c r="C109" s="33"/>
      <c r="D109" s="33"/>
      <c r="G109" s="24"/>
      <c r="N109" s="23"/>
      <c r="O109" s="22"/>
      <c r="P109" s="22"/>
      <c r="Q109" s="23"/>
      <c r="S109" s="83"/>
    </row>
    <row r="110" spans="1:19" s="13" customFormat="1" ht="57.6" customHeight="1">
      <c r="A110" s="12"/>
      <c r="B110" s="25" t="s">
        <v>55</v>
      </c>
      <c r="C110" s="96" t="s">
        <v>91</v>
      </c>
      <c r="D110" s="96" t="s">
        <v>78</v>
      </c>
      <c r="E110" s="96" t="s">
        <v>54</v>
      </c>
      <c r="F110" s="96" t="s">
        <v>10</v>
      </c>
      <c r="G110" s="96" t="s">
        <v>51</v>
      </c>
      <c r="H110" s="96" t="s">
        <v>52</v>
      </c>
      <c r="I110" s="97" t="s">
        <v>83</v>
      </c>
      <c r="J110" s="97" t="s">
        <v>81</v>
      </c>
      <c r="K110" s="108" t="s">
        <v>11</v>
      </c>
      <c r="M110" s="26"/>
      <c r="N110" s="27"/>
      <c r="O110" s="27"/>
      <c r="P110" s="26"/>
      <c r="S110" s="90"/>
    </row>
    <row r="111" spans="1:19" s="13" customFormat="1" ht="57.6" customHeight="1">
      <c r="A111" s="12"/>
      <c r="B111" s="25" t="s">
        <v>56</v>
      </c>
      <c r="C111" s="98">
        <f>+F53</f>
        <v>0</v>
      </c>
      <c r="D111" s="98">
        <f t="shared" ref="D111:J111" si="68">+G53</f>
        <v>0</v>
      </c>
      <c r="E111" s="98">
        <f t="shared" si="68"/>
        <v>3</v>
      </c>
      <c r="F111" s="98">
        <f t="shared" si="68"/>
        <v>0</v>
      </c>
      <c r="G111" s="98">
        <f t="shared" si="68"/>
        <v>0</v>
      </c>
      <c r="H111" s="98">
        <f t="shared" si="68"/>
        <v>0</v>
      </c>
      <c r="I111" s="98">
        <f t="shared" si="68"/>
        <v>0</v>
      </c>
      <c r="J111" s="98">
        <f t="shared" si="68"/>
        <v>0</v>
      </c>
      <c r="K111" s="108">
        <f>SUBTOTAL(9,C111:J111)</f>
        <v>3</v>
      </c>
      <c r="M111" s="26"/>
      <c r="N111" s="27"/>
      <c r="O111" s="27"/>
      <c r="P111" s="26"/>
      <c r="S111" s="90"/>
    </row>
    <row r="112" spans="1:19" s="36" customFormat="1" ht="149.44999999999999" customHeight="1">
      <c r="B112" s="467"/>
      <c r="C112" s="467"/>
      <c r="D112" s="467"/>
      <c r="E112" s="467"/>
      <c r="F112" s="467"/>
      <c r="G112" s="467"/>
      <c r="H112" s="467"/>
      <c r="I112" s="467"/>
      <c r="J112" s="467"/>
      <c r="K112" s="467"/>
      <c r="L112" s="467"/>
      <c r="M112" s="467"/>
      <c r="N112" s="467"/>
      <c r="O112" s="467"/>
      <c r="P112" s="467"/>
      <c r="Q112" s="467"/>
      <c r="S112" s="91"/>
    </row>
    <row r="113" spans="7:19" s="36" customFormat="1" ht="33">
      <c r="G113" s="37"/>
      <c r="S113" s="91"/>
    </row>
    <row r="114" spans="7:19" s="36" customFormat="1" ht="33">
      <c r="G114" s="37"/>
      <c r="S114" s="91"/>
    </row>
    <row r="115" spans="7:19" s="36" customFormat="1" ht="33">
      <c r="G115" s="37"/>
      <c r="S115" s="91"/>
    </row>
    <row r="116" spans="7:19" s="36" customFormat="1" ht="33">
      <c r="G116" s="37"/>
      <c r="S116" s="91"/>
    </row>
    <row r="117" spans="7:19" s="36" customFormat="1" ht="33">
      <c r="G117" s="37"/>
      <c r="S117" s="91"/>
    </row>
    <row r="118" spans="7:19" s="36" customFormat="1" ht="33">
      <c r="G118" s="37"/>
      <c r="S118" s="91"/>
    </row>
    <row r="119" spans="7:19" s="36" customFormat="1" ht="33">
      <c r="G119" s="37"/>
      <c r="S119" s="91"/>
    </row>
    <row r="120" spans="7:19" s="36" customFormat="1" ht="33">
      <c r="G120" s="37"/>
      <c r="S120" s="91"/>
    </row>
    <row r="121" spans="7:19" s="36" customFormat="1" ht="33">
      <c r="G121" s="37"/>
      <c r="S121" s="91"/>
    </row>
    <row r="122" spans="7:19" s="36" customFormat="1" ht="33">
      <c r="G122" s="37"/>
      <c r="S122" s="91"/>
    </row>
    <row r="123" spans="7:19" s="36" customFormat="1" ht="33">
      <c r="G123" s="37"/>
      <c r="S123" s="91"/>
    </row>
    <row r="124" spans="7:19" s="36" customFormat="1" ht="33">
      <c r="G124" s="37"/>
      <c r="S124" s="91"/>
    </row>
    <row r="125" spans="7:19" s="36" customFormat="1" ht="33">
      <c r="G125" s="37"/>
      <c r="S125" s="91"/>
    </row>
    <row r="126" spans="7:19" s="36" customFormat="1" ht="33">
      <c r="G126" s="37"/>
      <c r="H126" s="28"/>
      <c r="I126" s="28"/>
      <c r="S126" s="91"/>
    </row>
    <row r="127" spans="7:19" s="36" customFormat="1" ht="33">
      <c r="G127" s="37"/>
      <c r="H127" s="28"/>
      <c r="I127" s="28"/>
      <c r="S127" s="91"/>
    </row>
  </sheetData>
  <mergeCells count="86">
    <mergeCell ref="B112:Q112"/>
    <mergeCell ref="D104:I104"/>
    <mergeCell ref="C84:I84"/>
    <mergeCell ref="B85:I85"/>
    <mergeCell ref="D86:I86"/>
    <mergeCell ref="D87:I87"/>
    <mergeCell ref="B89:C89"/>
    <mergeCell ref="B104:C104"/>
    <mergeCell ref="B99:C99"/>
    <mergeCell ref="D103:I103"/>
    <mergeCell ref="B100:C100"/>
    <mergeCell ref="B103:C103"/>
    <mergeCell ref="B96:C96"/>
    <mergeCell ref="B95:C95"/>
    <mergeCell ref="D95:I95"/>
    <mergeCell ref="D96:I96"/>
    <mergeCell ref="A60:Q60"/>
    <mergeCell ref="N56:Q56"/>
    <mergeCell ref="N58:Q58"/>
    <mergeCell ref="A56:C56"/>
    <mergeCell ref="B58:C58"/>
    <mergeCell ref="B59:C59"/>
    <mergeCell ref="N59:Q59"/>
    <mergeCell ref="A57:Q57"/>
    <mergeCell ref="B65:C65"/>
    <mergeCell ref="N65:Q65"/>
    <mergeCell ref="A63:Q63"/>
    <mergeCell ref="N61:Q61"/>
    <mergeCell ref="B64:C64"/>
    <mergeCell ref="N64:Q64"/>
    <mergeCell ref="B61:C61"/>
    <mergeCell ref="B62:C62"/>
    <mergeCell ref="N62:Q62"/>
    <mergeCell ref="N1:O1"/>
    <mergeCell ref="P1:Q1"/>
    <mergeCell ref="N2:O2"/>
    <mergeCell ref="P2:Q2"/>
    <mergeCell ref="N3:O3"/>
    <mergeCell ref="P3:Q3"/>
    <mergeCell ref="G5:M8"/>
    <mergeCell ref="D54:Q55"/>
    <mergeCell ref="D11:F11"/>
    <mergeCell ref="B13:F13"/>
    <mergeCell ref="L11:Q11"/>
    <mergeCell ref="D8:F8"/>
    <mergeCell ref="B70:C70"/>
    <mergeCell ref="N70:Q70"/>
    <mergeCell ref="B71:C71"/>
    <mergeCell ref="N71:Q71"/>
    <mergeCell ref="A66:Q66"/>
    <mergeCell ref="A69:Q69"/>
    <mergeCell ref="B67:C67"/>
    <mergeCell ref="N67:Q67"/>
    <mergeCell ref="B68:C68"/>
    <mergeCell ref="N68:Q68"/>
    <mergeCell ref="B79:E79"/>
    <mergeCell ref="H79:I79"/>
    <mergeCell ref="P79:Q79"/>
    <mergeCell ref="N74:Q74"/>
    <mergeCell ref="B74:C74"/>
    <mergeCell ref="B78:E78"/>
    <mergeCell ref="H78:I78"/>
    <mergeCell ref="P78:Q78"/>
    <mergeCell ref="A72:Q72"/>
    <mergeCell ref="B73:C73"/>
    <mergeCell ref="N73:Q73"/>
    <mergeCell ref="P76:Q76"/>
    <mergeCell ref="P77:Q77"/>
    <mergeCell ref="A76:E76"/>
    <mergeCell ref="B77:E77"/>
    <mergeCell ref="H76:I76"/>
    <mergeCell ref="H77:I77"/>
    <mergeCell ref="D100:I100"/>
    <mergeCell ref="B80:E80"/>
    <mergeCell ref="H80:I80"/>
    <mergeCell ref="P80:Q80"/>
    <mergeCell ref="B81:E81"/>
    <mergeCell ref="B94:I94"/>
    <mergeCell ref="B98:I98"/>
    <mergeCell ref="H81:I81"/>
    <mergeCell ref="P81:Q81"/>
    <mergeCell ref="B90:C90"/>
    <mergeCell ref="B86:C86"/>
    <mergeCell ref="B87:C87"/>
    <mergeCell ref="B88:I88"/>
    <mergeCell ref="D90:I90"/>
  </mergeCells>
  <phoneticPr fontId="61" type="noConversion"/>
  <conditionalFormatting sqref="F77:F81">
    <cfRule type="duplicateValues" dxfId="1" priority="10"/>
  </conditionalFormatting>
  <printOptions horizontalCentered="1"/>
  <pageMargins left="0.25" right="0" top="0.61388888888888904" bottom="0.75" header="0" footer="0"/>
  <pageSetup paperSize="9" scale="26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81" max="16" man="1"/>
    <brk id="115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22"/>
  <sheetViews>
    <sheetView view="pageBreakPreview" zoomScale="40" zoomScaleNormal="40" zoomScaleSheetLayoutView="40" zoomScalePageLayoutView="25" workbookViewId="0">
      <pane ySplit="5" topLeftCell="A22" activePane="bottomLeft" state="frozen"/>
      <selection activeCell="D65" sqref="D65"/>
      <selection pane="bottomLeft" activeCell="B7" sqref="B7:C7"/>
    </sheetView>
  </sheetViews>
  <sheetFormatPr defaultColWidth="9.140625" defaultRowHeight="24"/>
  <cols>
    <col min="1" max="1" width="73.85546875" style="136" customWidth="1"/>
    <col min="2" max="2" width="97.5703125" style="137" hidden="1" customWidth="1"/>
    <col min="3" max="3" width="188.42578125" style="137" customWidth="1"/>
    <col min="4" max="16384" width="9.140625" style="137"/>
  </cols>
  <sheetData>
    <row r="1" spans="1:8" s="121" customFormat="1" ht="134.25" customHeight="1">
      <c r="A1" s="119"/>
      <c r="B1" s="120"/>
      <c r="C1" s="120"/>
    </row>
    <row r="2" spans="1:8" s="121" customFormat="1" ht="37.5" customHeight="1">
      <c r="A2" s="120" t="str">
        <f>'[2]1. CUTTING '!B6</f>
        <v xml:space="preserve">JOB NUMBER:  </v>
      </c>
      <c r="B2" s="120" t="str">
        <f>'[3]1. CUTTING'!D6</f>
        <v>C21  SS24  G2693</v>
      </c>
      <c r="C2" s="120" t="str">
        <f>'1. CUTTING DOCKET'!$D$6</f>
        <v>T25  SU25  S2792</v>
      </c>
    </row>
    <row r="3" spans="1:8" s="121" customFormat="1" ht="37.5" customHeight="1">
      <c r="A3" s="122" t="str">
        <f>'[2]1. CUTTING '!B7</f>
        <v xml:space="preserve">STYLE NUMBER: </v>
      </c>
      <c r="B3" s="123" t="str">
        <f>'[3]1. CUTTING'!D7</f>
        <v>CRTZ-1206</v>
      </c>
      <c r="C3" s="120" t="str">
        <f>'1. CUTTING DOCKET'!D7</f>
        <v>C0057-CRW009</v>
      </c>
    </row>
    <row r="4" spans="1:8" s="121" customFormat="1" ht="37.5" customHeight="1">
      <c r="A4" s="122" t="str">
        <f>'[2]1. CUTTING '!B8</f>
        <v xml:space="preserve">STYLE NAME : </v>
      </c>
      <c r="B4" s="120" t="str">
        <f>'[3]1. CUTTING'!D8</f>
        <v>ALCATRAZ HOODIE 2024 OFF WHITE</v>
      </c>
      <c r="C4" s="120" t="str">
        <f>'1. CUTTING DOCKET'!D8</f>
        <v>STAIRWAY BUTTERFLY SWEATSHIRT WOMEN</v>
      </c>
    </row>
    <row r="5" spans="1:8" s="121" customFormat="1" ht="75.95" customHeight="1">
      <c r="A5" s="124"/>
      <c r="B5" s="125" t="str">
        <f>'[3]1. CUTTING'!A33</f>
        <v>CREAM</v>
      </c>
      <c r="C5" s="125" t="str">
        <f>'1. CUTTING DOCKET'!$D$18</f>
        <v>DEEP BLACK</v>
      </c>
    </row>
    <row r="6" spans="1:8" s="128" customFormat="1" ht="89.25" customHeight="1">
      <c r="A6" s="126" t="s">
        <v>32</v>
      </c>
      <c r="B6" s="127" t="str">
        <f t="shared" ref="B6" si="0">B5</f>
        <v>CREAM</v>
      </c>
      <c r="C6" s="127" t="str">
        <f>'1. CUTTING DOCKET'!E58</f>
        <v>BLACK</v>
      </c>
    </row>
    <row r="7" spans="1:8" s="128" customFormat="1" ht="143.25" customHeight="1">
      <c r="A7" s="129" t="s">
        <v>33</v>
      </c>
      <c r="B7" s="489" t="str">
        <f>'1. CUTTING DOCKET'!$L$11</f>
        <v>VTK6012-1B FLEECE 100%COTTON 310GSM 
30'S//2 OE CD +
10'S CD AA SIRO DK ; CW: 177CM</v>
      </c>
      <c r="C7" s="490"/>
    </row>
    <row r="8" spans="1:8" s="128" customFormat="1" ht="321" customHeight="1">
      <c r="A8" s="130" t="str">
        <f>'1. CUTTING DOCKET'!D58</f>
        <v xml:space="preserve">VẢI CHÍNH </v>
      </c>
      <c r="B8" s="131"/>
      <c r="C8" s="138"/>
      <c r="H8" s="132"/>
    </row>
    <row r="9" spans="1:8" s="128" customFormat="1" ht="229.5" customHeight="1">
      <c r="A9" s="126" t="str">
        <f>'1. CUTTING DOCKET'!$B$59</f>
        <v>VTK5824 RIB 2*2 97%COTTON 3%SPAN 390GSM
30'S//2 CM + 70D/OP; CW: 127CM</v>
      </c>
      <c r="B9" s="126" t="str">
        <f>'[3]1. CUTTING'!E35</f>
        <v>CREAM</v>
      </c>
      <c r="C9" s="126" t="str">
        <f>C6</f>
        <v>BLACK</v>
      </c>
    </row>
    <row r="10" spans="1:8" s="128" customFormat="1" ht="241.35" customHeight="1">
      <c r="A10" s="130" t="str">
        <f>'1. CUTTING DOCKET'!$D$59</f>
        <v>BO LAI + BO TAY + BO CỔ</v>
      </c>
      <c r="B10" s="131"/>
      <c r="C10" s="138"/>
    </row>
    <row r="11" spans="1:8" s="128" customFormat="1" ht="40.5" hidden="1">
      <c r="A11" s="126" t="e">
        <f>'[3]1. CUTTING'!#REF!</f>
        <v>#REF!</v>
      </c>
      <c r="B11" s="126" t="str">
        <f>'[3]1. CUTTING'!E37</f>
        <v>BABY BLUE</v>
      </c>
      <c r="C11" s="126" t="e">
        <f>'[3]1. CUTTING'!#REF!</f>
        <v>#REF!</v>
      </c>
    </row>
    <row r="12" spans="1:8" s="128" customFormat="1" ht="241.35" hidden="1" customHeight="1">
      <c r="A12" s="130" t="e">
        <f>'[3]1. CUTTING'!#REF!</f>
        <v>#REF!</v>
      </c>
      <c r="B12" s="131"/>
      <c r="C12" s="131"/>
    </row>
    <row r="13" spans="1:8" s="128" customFormat="1" ht="72.75" customHeight="1">
      <c r="A13" s="126" t="str">
        <f>'[3]1. CUTTING'!B42</f>
        <v>CHỈ 40/2</v>
      </c>
      <c r="B13" s="133" t="str">
        <f>'[3]1. CUTTING'!F42</f>
        <v>WHITE</v>
      </c>
      <c r="C13" s="133" t="str">
        <f>'1. CUTTING DOCKET'!$F$77</f>
        <v>BLACK</v>
      </c>
    </row>
    <row r="14" spans="1:8" s="128" customFormat="1" ht="100.5" customHeight="1">
      <c r="A14" s="130" t="s">
        <v>108</v>
      </c>
      <c r="B14" s="134"/>
      <c r="C14" s="134" t="str">
        <f>'1. CUTTING DOCKET'!$G$77</f>
        <v>BLACK</v>
      </c>
    </row>
    <row r="15" spans="1:8" s="128" customFormat="1" ht="72.75" customHeight="1">
      <c r="A15" s="126" t="str">
        <f>'1. CUTTING DOCKET'!$B$78</f>
        <v xml:space="preserve">DÂY TAPE XƯƠNG CÁ </v>
      </c>
      <c r="B15" s="133" t="str">
        <f>'[3]1. CUTTING'!F46</f>
        <v>WHITE</v>
      </c>
      <c r="C15" s="133" t="str">
        <f>'1. CUTTING DOCKET'!$F$78</f>
        <v>BLACK</v>
      </c>
    </row>
    <row r="16" spans="1:8" s="128" customFormat="1" ht="211.5" customHeight="1">
      <c r="A16" s="130" t="s">
        <v>188</v>
      </c>
      <c r="B16" s="134"/>
      <c r="C16" s="134"/>
    </row>
    <row r="17" spans="1:3" s="128" customFormat="1" ht="85.5" customHeight="1">
      <c r="A17" s="126" t="str">
        <f>'1. CUTTING DOCKET'!$B$79</f>
        <v xml:space="preserve">NHÃN CHÍNH </v>
      </c>
      <c r="B17" s="491" t="str">
        <f>'1. CUTTING DOCKET'!$F$79</f>
        <v>BLACK</v>
      </c>
      <c r="C17" s="492"/>
    </row>
    <row r="18" spans="1:3" s="128" customFormat="1" ht="291.60000000000002" customHeight="1">
      <c r="A18" s="135" t="s">
        <v>226</v>
      </c>
      <c r="B18" s="493"/>
      <c r="C18" s="494"/>
    </row>
    <row r="19" spans="1:3" s="128" customFormat="1" ht="85.5" customHeight="1">
      <c r="A19" s="126" t="str">
        <f>'1. CUTTING DOCKET'!$B$80</f>
        <v>NHÃN SIZE</v>
      </c>
      <c r="B19" s="491" t="str">
        <f>'1. CUTTING DOCKET'!$F$79</f>
        <v>BLACK</v>
      </c>
      <c r="C19" s="492"/>
    </row>
    <row r="20" spans="1:3" s="128" customFormat="1" ht="291.60000000000002" customHeight="1">
      <c r="A20" s="135" t="s">
        <v>227</v>
      </c>
      <c r="B20" s="493"/>
      <c r="C20" s="494"/>
    </row>
    <row r="21" spans="1:3" s="128" customFormat="1" ht="210.75" customHeight="1">
      <c r="A21" s="126" t="str">
        <f>'1. CUTTING DOCKET'!$B$81</f>
        <v>NHÃN THÀNH PHẦN</v>
      </c>
      <c r="B21" s="491" t="s">
        <v>36</v>
      </c>
      <c r="C21" s="492"/>
    </row>
    <row r="22" spans="1:3" s="128" customFormat="1" ht="300.75" customHeight="1">
      <c r="A22" s="135" t="s">
        <v>228</v>
      </c>
      <c r="B22" s="493"/>
      <c r="C22" s="494"/>
    </row>
  </sheetData>
  <mergeCells count="7">
    <mergeCell ref="B7:C7"/>
    <mergeCell ref="B17:C17"/>
    <mergeCell ref="B18:C18"/>
    <mergeCell ref="B21:C21"/>
    <mergeCell ref="B22:C22"/>
    <mergeCell ref="B19:C19"/>
    <mergeCell ref="B20:C20"/>
  </mergeCells>
  <printOptions horizontalCentered="1"/>
  <pageMargins left="0.25" right="0" top="0.35416666699999999" bottom="0.2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16" max="2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3D7D7-DBDF-4309-A946-27EEDE460FD2}">
  <dimension ref="A1:X433"/>
  <sheetViews>
    <sheetView tabSelected="1" view="pageBreakPreview" topLeftCell="A86" zoomScale="60" zoomScaleNormal="100" workbookViewId="0">
      <selection activeCell="C82" sqref="C82:C88"/>
    </sheetView>
  </sheetViews>
  <sheetFormatPr defaultRowHeight="15" outlineLevelRow="1"/>
  <cols>
    <col min="1" max="1" width="40.85546875" style="142" customWidth="1"/>
    <col min="2" max="2" width="40.85546875" style="371" customWidth="1"/>
    <col min="3" max="3" width="65.7109375" style="371" customWidth="1"/>
    <col min="4" max="4" width="11.85546875" style="142" customWidth="1"/>
    <col min="5" max="5" width="5.7109375" style="142" customWidth="1"/>
    <col min="6" max="6" width="21.28515625" style="142" customWidth="1"/>
    <col min="7" max="7" width="5.7109375" style="142" customWidth="1"/>
    <col min="8" max="8" width="21.28515625" style="142" customWidth="1"/>
    <col min="9" max="11" width="5.7109375" style="142" customWidth="1"/>
    <col min="12" max="18" width="5.7109375" style="218" customWidth="1"/>
    <col min="19" max="19" width="9.140625" style="142"/>
    <col min="20" max="22" width="11.42578125" style="142" customWidth="1"/>
    <col min="23" max="258" width="11.42578125" style="144" customWidth="1"/>
    <col min="259" max="260" width="40.85546875" style="144" customWidth="1"/>
    <col min="261" max="274" width="5.7109375" style="144" customWidth="1"/>
    <col min="275" max="275" width="9.140625" style="144"/>
    <col min="276" max="514" width="11.42578125" style="144" customWidth="1"/>
    <col min="515" max="516" width="40.85546875" style="144" customWidth="1"/>
    <col min="517" max="530" width="5.7109375" style="144" customWidth="1"/>
    <col min="531" max="531" width="9.140625" style="144"/>
    <col min="532" max="770" width="11.42578125" style="144" customWidth="1"/>
    <col min="771" max="772" width="40.85546875" style="144" customWidth="1"/>
    <col min="773" max="786" width="5.7109375" style="144" customWidth="1"/>
    <col min="787" max="787" width="9.140625" style="144"/>
    <col min="788" max="1026" width="11.42578125" style="144" customWidth="1"/>
    <col min="1027" max="1028" width="40.85546875" style="144" customWidth="1"/>
    <col min="1029" max="1042" width="5.7109375" style="144" customWidth="1"/>
    <col min="1043" max="1043" width="9.140625" style="144"/>
    <col min="1044" max="1282" width="11.42578125" style="144" customWidth="1"/>
    <col min="1283" max="1284" width="40.85546875" style="144" customWidth="1"/>
    <col min="1285" max="1298" width="5.7109375" style="144" customWidth="1"/>
    <col min="1299" max="1299" width="9.140625" style="144"/>
    <col min="1300" max="1538" width="11.42578125" style="144" customWidth="1"/>
    <col min="1539" max="1540" width="40.85546875" style="144" customWidth="1"/>
    <col min="1541" max="1554" width="5.7109375" style="144" customWidth="1"/>
    <col min="1555" max="1555" width="9.140625" style="144"/>
    <col min="1556" max="1794" width="11.42578125" style="144" customWidth="1"/>
    <col min="1795" max="1796" width="40.85546875" style="144" customWidth="1"/>
    <col min="1797" max="1810" width="5.7109375" style="144" customWidth="1"/>
    <col min="1811" max="1811" width="9.140625" style="144"/>
    <col min="1812" max="2050" width="11.42578125" style="144" customWidth="1"/>
    <col min="2051" max="2052" width="40.85546875" style="144" customWidth="1"/>
    <col min="2053" max="2066" width="5.7109375" style="144" customWidth="1"/>
    <col min="2067" max="2067" width="9.140625" style="144"/>
    <col min="2068" max="2306" width="11.42578125" style="144" customWidth="1"/>
    <col min="2307" max="2308" width="40.85546875" style="144" customWidth="1"/>
    <col min="2309" max="2322" width="5.7109375" style="144" customWidth="1"/>
    <col min="2323" max="2323" width="9.140625" style="144"/>
    <col min="2324" max="2562" width="11.42578125" style="144" customWidth="1"/>
    <col min="2563" max="2564" width="40.85546875" style="144" customWidth="1"/>
    <col min="2565" max="2578" width="5.7109375" style="144" customWidth="1"/>
    <col min="2579" max="2579" width="9.140625" style="144"/>
    <col min="2580" max="2818" width="11.42578125" style="144" customWidth="1"/>
    <col min="2819" max="2820" width="40.85546875" style="144" customWidth="1"/>
    <col min="2821" max="2834" width="5.7109375" style="144" customWidth="1"/>
    <col min="2835" max="2835" width="9.140625" style="144"/>
    <col min="2836" max="3074" width="11.42578125" style="144" customWidth="1"/>
    <col min="3075" max="3076" width="40.85546875" style="144" customWidth="1"/>
    <col min="3077" max="3090" width="5.7109375" style="144" customWidth="1"/>
    <col min="3091" max="3091" width="9.140625" style="144"/>
    <col min="3092" max="3330" width="11.42578125" style="144" customWidth="1"/>
    <col min="3331" max="3332" width="40.85546875" style="144" customWidth="1"/>
    <col min="3333" max="3346" width="5.7109375" style="144" customWidth="1"/>
    <col min="3347" max="3347" width="9.140625" style="144"/>
    <col min="3348" max="3586" width="11.42578125" style="144" customWidth="1"/>
    <col min="3587" max="3588" width="40.85546875" style="144" customWidth="1"/>
    <col min="3589" max="3602" width="5.7109375" style="144" customWidth="1"/>
    <col min="3603" max="3603" width="9.140625" style="144"/>
    <col min="3604" max="3842" width="11.42578125" style="144" customWidth="1"/>
    <col min="3843" max="3844" width="40.85546875" style="144" customWidth="1"/>
    <col min="3845" max="3858" width="5.7109375" style="144" customWidth="1"/>
    <col min="3859" max="3859" width="9.140625" style="144"/>
    <col min="3860" max="4098" width="11.42578125" style="144" customWidth="1"/>
    <col min="4099" max="4100" width="40.85546875" style="144" customWidth="1"/>
    <col min="4101" max="4114" width="5.7109375" style="144" customWidth="1"/>
    <col min="4115" max="4115" width="9.140625" style="144"/>
    <col min="4116" max="4354" width="11.42578125" style="144" customWidth="1"/>
    <col min="4355" max="4356" width="40.85546875" style="144" customWidth="1"/>
    <col min="4357" max="4370" width="5.7109375" style="144" customWidth="1"/>
    <col min="4371" max="4371" width="9.140625" style="144"/>
    <col min="4372" max="4610" width="11.42578125" style="144" customWidth="1"/>
    <col min="4611" max="4612" width="40.85546875" style="144" customWidth="1"/>
    <col min="4613" max="4626" width="5.7109375" style="144" customWidth="1"/>
    <col min="4627" max="4627" width="9.140625" style="144"/>
    <col min="4628" max="4866" width="11.42578125" style="144" customWidth="1"/>
    <col min="4867" max="4868" width="40.85546875" style="144" customWidth="1"/>
    <col min="4869" max="4882" width="5.7109375" style="144" customWidth="1"/>
    <col min="4883" max="4883" width="9.140625" style="144"/>
    <col min="4884" max="5122" width="11.42578125" style="144" customWidth="1"/>
    <col min="5123" max="5124" width="40.85546875" style="144" customWidth="1"/>
    <col min="5125" max="5138" width="5.7109375" style="144" customWidth="1"/>
    <col min="5139" max="5139" width="9.140625" style="144"/>
    <col min="5140" max="5378" width="11.42578125" style="144" customWidth="1"/>
    <col min="5379" max="5380" width="40.85546875" style="144" customWidth="1"/>
    <col min="5381" max="5394" width="5.7109375" style="144" customWidth="1"/>
    <col min="5395" max="5395" width="9.140625" style="144"/>
    <col min="5396" max="5634" width="11.42578125" style="144" customWidth="1"/>
    <col min="5635" max="5636" width="40.85546875" style="144" customWidth="1"/>
    <col min="5637" max="5650" width="5.7109375" style="144" customWidth="1"/>
    <col min="5651" max="5651" width="9.140625" style="144"/>
    <col min="5652" max="5890" width="11.42578125" style="144" customWidth="1"/>
    <col min="5891" max="5892" width="40.85546875" style="144" customWidth="1"/>
    <col min="5893" max="5906" width="5.7109375" style="144" customWidth="1"/>
    <col min="5907" max="5907" width="9.140625" style="144"/>
    <col min="5908" max="6146" width="11.42578125" style="144" customWidth="1"/>
    <col min="6147" max="6148" width="40.85546875" style="144" customWidth="1"/>
    <col min="6149" max="6162" width="5.7109375" style="144" customWidth="1"/>
    <col min="6163" max="6163" width="9.140625" style="144"/>
    <col min="6164" max="6402" width="11.42578125" style="144" customWidth="1"/>
    <col min="6403" max="6404" width="40.85546875" style="144" customWidth="1"/>
    <col min="6405" max="6418" width="5.7109375" style="144" customWidth="1"/>
    <col min="6419" max="6419" width="9.140625" style="144"/>
    <col min="6420" max="6658" width="11.42578125" style="144" customWidth="1"/>
    <col min="6659" max="6660" width="40.85546875" style="144" customWidth="1"/>
    <col min="6661" max="6674" width="5.7109375" style="144" customWidth="1"/>
    <col min="6675" max="6675" width="9.140625" style="144"/>
    <col min="6676" max="6914" width="11.42578125" style="144" customWidth="1"/>
    <col min="6915" max="6916" width="40.85546875" style="144" customWidth="1"/>
    <col min="6917" max="6930" width="5.7109375" style="144" customWidth="1"/>
    <col min="6931" max="6931" width="9.140625" style="144"/>
    <col min="6932" max="7170" width="11.42578125" style="144" customWidth="1"/>
    <col min="7171" max="7172" width="40.85546875" style="144" customWidth="1"/>
    <col min="7173" max="7186" width="5.7109375" style="144" customWidth="1"/>
    <col min="7187" max="7187" width="9.140625" style="144"/>
    <col min="7188" max="7426" width="11.42578125" style="144" customWidth="1"/>
    <col min="7427" max="7428" width="40.85546875" style="144" customWidth="1"/>
    <col min="7429" max="7442" width="5.7109375" style="144" customWidth="1"/>
    <col min="7443" max="7443" width="9.140625" style="144"/>
    <col min="7444" max="7682" width="11.42578125" style="144" customWidth="1"/>
    <col min="7683" max="7684" width="40.85546875" style="144" customWidth="1"/>
    <col min="7685" max="7698" width="5.7109375" style="144" customWidth="1"/>
    <col min="7699" max="7699" width="9.140625" style="144"/>
    <col min="7700" max="7938" width="11.42578125" style="144" customWidth="1"/>
    <col min="7939" max="7940" width="40.85546875" style="144" customWidth="1"/>
    <col min="7941" max="7954" width="5.7109375" style="144" customWidth="1"/>
    <col min="7955" max="7955" width="9.140625" style="144"/>
    <col min="7956" max="8194" width="11.42578125" style="144" customWidth="1"/>
    <col min="8195" max="8196" width="40.85546875" style="144" customWidth="1"/>
    <col min="8197" max="8210" width="5.7109375" style="144" customWidth="1"/>
    <col min="8211" max="8211" width="9.140625" style="144"/>
    <col min="8212" max="8450" width="11.42578125" style="144" customWidth="1"/>
    <col min="8451" max="8452" width="40.85546875" style="144" customWidth="1"/>
    <col min="8453" max="8466" width="5.7109375" style="144" customWidth="1"/>
    <col min="8467" max="8467" width="9.140625" style="144"/>
    <col min="8468" max="8706" width="11.42578125" style="144" customWidth="1"/>
    <col min="8707" max="8708" width="40.85546875" style="144" customWidth="1"/>
    <col min="8709" max="8722" width="5.7109375" style="144" customWidth="1"/>
    <col min="8723" max="8723" width="9.140625" style="144"/>
    <col min="8724" max="8962" width="11.42578125" style="144" customWidth="1"/>
    <col min="8963" max="8964" width="40.85546875" style="144" customWidth="1"/>
    <col min="8965" max="8978" width="5.7109375" style="144" customWidth="1"/>
    <col min="8979" max="8979" width="9.140625" style="144"/>
    <col min="8980" max="9218" width="11.42578125" style="144" customWidth="1"/>
    <col min="9219" max="9220" width="40.85546875" style="144" customWidth="1"/>
    <col min="9221" max="9234" width="5.7109375" style="144" customWidth="1"/>
    <col min="9235" max="9235" width="9.140625" style="144"/>
    <col min="9236" max="9474" width="11.42578125" style="144" customWidth="1"/>
    <col min="9475" max="9476" width="40.85546875" style="144" customWidth="1"/>
    <col min="9477" max="9490" width="5.7109375" style="144" customWidth="1"/>
    <col min="9491" max="9491" width="9.140625" style="144"/>
    <col min="9492" max="9730" width="11.42578125" style="144" customWidth="1"/>
    <col min="9731" max="9732" width="40.85546875" style="144" customWidth="1"/>
    <col min="9733" max="9746" width="5.7109375" style="144" customWidth="1"/>
    <col min="9747" max="9747" width="9.140625" style="144"/>
    <col min="9748" max="9986" width="11.42578125" style="144" customWidth="1"/>
    <col min="9987" max="9988" width="40.85546875" style="144" customWidth="1"/>
    <col min="9989" max="10002" width="5.7109375" style="144" customWidth="1"/>
    <col min="10003" max="10003" width="9.140625" style="144"/>
    <col min="10004" max="10242" width="11.42578125" style="144" customWidth="1"/>
    <col min="10243" max="10244" width="40.85546875" style="144" customWidth="1"/>
    <col min="10245" max="10258" width="5.7109375" style="144" customWidth="1"/>
    <col min="10259" max="10259" width="9.140625" style="144"/>
    <col min="10260" max="10498" width="11.42578125" style="144" customWidth="1"/>
    <col min="10499" max="10500" width="40.85546875" style="144" customWidth="1"/>
    <col min="10501" max="10514" width="5.7109375" style="144" customWidth="1"/>
    <col min="10515" max="10515" width="9.140625" style="144"/>
    <col min="10516" max="10754" width="11.42578125" style="144" customWidth="1"/>
    <col min="10755" max="10756" width="40.85546875" style="144" customWidth="1"/>
    <col min="10757" max="10770" width="5.7109375" style="144" customWidth="1"/>
    <col min="10771" max="10771" width="9.140625" style="144"/>
    <col min="10772" max="11010" width="11.42578125" style="144" customWidth="1"/>
    <col min="11011" max="11012" width="40.85546875" style="144" customWidth="1"/>
    <col min="11013" max="11026" width="5.7109375" style="144" customWidth="1"/>
    <col min="11027" max="11027" width="9.140625" style="144"/>
    <col min="11028" max="11266" width="11.42578125" style="144" customWidth="1"/>
    <col min="11267" max="11268" width="40.85546875" style="144" customWidth="1"/>
    <col min="11269" max="11282" width="5.7109375" style="144" customWidth="1"/>
    <col min="11283" max="11283" width="9.140625" style="144"/>
    <col min="11284" max="11522" width="11.42578125" style="144" customWidth="1"/>
    <col min="11523" max="11524" width="40.85546875" style="144" customWidth="1"/>
    <col min="11525" max="11538" width="5.7109375" style="144" customWidth="1"/>
    <col min="11539" max="11539" width="9.140625" style="144"/>
    <col min="11540" max="11778" width="11.42578125" style="144" customWidth="1"/>
    <col min="11779" max="11780" width="40.85546875" style="144" customWidth="1"/>
    <col min="11781" max="11794" width="5.7109375" style="144" customWidth="1"/>
    <col min="11795" max="11795" width="9.140625" style="144"/>
    <col min="11796" max="12034" width="11.42578125" style="144" customWidth="1"/>
    <col min="12035" max="12036" width="40.85546875" style="144" customWidth="1"/>
    <col min="12037" max="12050" width="5.7109375" style="144" customWidth="1"/>
    <col min="12051" max="12051" width="9.140625" style="144"/>
    <col min="12052" max="12290" width="11.42578125" style="144" customWidth="1"/>
    <col min="12291" max="12292" width="40.85546875" style="144" customWidth="1"/>
    <col min="12293" max="12306" width="5.7109375" style="144" customWidth="1"/>
    <col min="12307" max="12307" width="9.140625" style="144"/>
    <col min="12308" max="12546" width="11.42578125" style="144" customWidth="1"/>
    <col min="12547" max="12548" width="40.85546875" style="144" customWidth="1"/>
    <col min="12549" max="12562" width="5.7109375" style="144" customWidth="1"/>
    <col min="12563" max="12563" width="9.140625" style="144"/>
    <col min="12564" max="12802" width="11.42578125" style="144" customWidth="1"/>
    <col min="12803" max="12804" width="40.85546875" style="144" customWidth="1"/>
    <col min="12805" max="12818" width="5.7109375" style="144" customWidth="1"/>
    <col min="12819" max="12819" width="9.140625" style="144"/>
    <col min="12820" max="13058" width="11.42578125" style="144" customWidth="1"/>
    <col min="13059" max="13060" width="40.85546875" style="144" customWidth="1"/>
    <col min="13061" max="13074" width="5.7109375" style="144" customWidth="1"/>
    <col min="13075" max="13075" width="9.140625" style="144"/>
    <col min="13076" max="13314" width="11.42578125" style="144" customWidth="1"/>
    <col min="13315" max="13316" width="40.85546875" style="144" customWidth="1"/>
    <col min="13317" max="13330" width="5.7109375" style="144" customWidth="1"/>
    <col min="13331" max="13331" width="9.140625" style="144"/>
    <col min="13332" max="13570" width="11.42578125" style="144" customWidth="1"/>
    <col min="13571" max="13572" width="40.85546875" style="144" customWidth="1"/>
    <col min="13573" max="13586" width="5.7109375" style="144" customWidth="1"/>
    <col min="13587" max="13587" width="9.140625" style="144"/>
    <col min="13588" max="13826" width="11.42578125" style="144" customWidth="1"/>
    <col min="13827" max="13828" width="40.85546875" style="144" customWidth="1"/>
    <col min="13829" max="13842" width="5.7109375" style="144" customWidth="1"/>
    <col min="13843" max="13843" width="9.140625" style="144"/>
    <col min="13844" max="14082" width="11.42578125" style="144" customWidth="1"/>
    <col min="14083" max="14084" width="40.85546875" style="144" customWidth="1"/>
    <col min="14085" max="14098" width="5.7109375" style="144" customWidth="1"/>
    <col min="14099" max="14099" width="9.140625" style="144"/>
    <col min="14100" max="14338" width="11.42578125" style="144" customWidth="1"/>
    <col min="14339" max="14340" width="40.85546875" style="144" customWidth="1"/>
    <col min="14341" max="14354" width="5.7109375" style="144" customWidth="1"/>
    <col min="14355" max="14355" width="9.140625" style="144"/>
    <col min="14356" max="14594" width="11.42578125" style="144" customWidth="1"/>
    <col min="14595" max="14596" width="40.85546875" style="144" customWidth="1"/>
    <col min="14597" max="14610" width="5.7109375" style="144" customWidth="1"/>
    <col min="14611" max="14611" width="9.140625" style="144"/>
    <col min="14612" max="14850" width="11.42578125" style="144" customWidth="1"/>
    <col min="14851" max="14852" width="40.85546875" style="144" customWidth="1"/>
    <col min="14853" max="14866" width="5.7109375" style="144" customWidth="1"/>
    <col min="14867" max="14867" width="9.140625" style="144"/>
    <col min="14868" max="15106" width="11.42578125" style="144" customWidth="1"/>
    <col min="15107" max="15108" width="40.85546875" style="144" customWidth="1"/>
    <col min="15109" max="15122" width="5.7109375" style="144" customWidth="1"/>
    <col min="15123" max="15123" width="9.140625" style="144"/>
    <col min="15124" max="15362" width="11.42578125" style="144" customWidth="1"/>
    <col min="15363" max="15364" width="40.85546875" style="144" customWidth="1"/>
    <col min="15365" max="15378" width="5.7109375" style="144" customWidth="1"/>
    <col min="15379" max="15379" width="9.140625" style="144"/>
    <col min="15380" max="15618" width="11.42578125" style="144" customWidth="1"/>
    <col min="15619" max="15620" width="40.85546875" style="144" customWidth="1"/>
    <col min="15621" max="15634" width="5.7109375" style="144" customWidth="1"/>
    <col min="15635" max="15635" width="9.140625" style="144"/>
    <col min="15636" max="15874" width="11.42578125" style="144" customWidth="1"/>
    <col min="15875" max="15876" width="40.85546875" style="144" customWidth="1"/>
    <col min="15877" max="15890" width="5.7109375" style="144" customWidth="1"/>
    <col min="15891" max="15891" width="9.140625" style="144"/>
    <col min="15892" max="16130" width="11.42578125" style="144" customWidth="1"/>
    <col min="16131" max="16132" width="40.85546875" style="144" customWidth="1"/>
    <col min="16133" max="16146" width="5.7109375" style="144" customWidth="1"/>
    <col min="16147" max="16147" width="9.140625" style="144"/>
    <col min="16148" max="16384" width="11.42578125" style="144" customWidth="1"/>
  </cols>
  <sheetData>
    <row r="1" spans="1:22" ht="15" customHeight="1" thickBot="1">
      <c r="A1" s="216" t="s">
        <v>229</v>
      </c>
      <c r="B1" s="370" t="s">
        <v>116</v>
      </c>
      <c r="C1" s="397"/>
      <c r="D1" s="141"/>
      <c r="E1" s="141"/>
      <c r="F1" s="141"/>
      <c r="G1" s="141"/>
      <c r="K1" s="550">
        <f>'[4]GENERAL INFO'!_Toc134929903</f>
        <v>0</v>
      </c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217"/>
    </row>
    <row r="2" spans="1:22" ht="15" customHeight="1" thickBot="1">
      <c r="A2" s="140" t="s">
        <v>230</v>
      </c>
      <c r="B2" s="370" t="s">
        <v>116</v>
      </c>
      <c r="C2" s="397"/>
      <c r="D2" s="141"/>
      <c r="E2" s="141"/>
      <c r="F2" s="141"/>
      <c r="G2" s="141"/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0"/>
      <c r="V2" s="217"/>
    </row>
    <row r="3" spans="1:22" ht="15" customHeight="1" thickBot="1">
      <c r="A3" s="145" t="s">
        <v>231</v>
      </c>
      <c r="B3" s="213"/>
      <c r="K3" s="550"/>
      <c r="L3" s="550"/>
      <c r="M3" s="550"/>
      <c r="N3" s="550"/>
      <c r="O3" s="550"/>
      <c r="P3" s="550"/>
      <c r="Q3" s="550"/>
      <c r="R3" s="550"/>
      <c r="S3" s="550"/>
      <c r="T3" s="550"/>
      <c r="U3" s="550"/>
      <c r="V3" s="217"/>
    </row>
    <row r="4" spans="1:22" ht="15" customHeight="1" thickBot="1">
      <c r="A4" s="145" t="s">
        <v>117</v>
      </c>
      <c r="B4" s="213" t="str">
        <f>'[4]GENERAL INFO'!C6</f>
        <v>WOMEN</v>
      </c>
      <c r="K4" s="550"/>
      <c r="L4" s="550"/>
      <c r="M4" s="550"/>
      <c r="N4" s="550"/>
      <c r="O4" s="550"/>
      <c r="P4" s="550"/>
      <c r="Q4" s="550"/>
      <c r="R4" s="550"/>
      <c r="S4" s="550"/>
      <c r="T4" s="550"/>
      <c r="U4" s="550"/>
      <c r="V4" s="217"/>
    </row>
    <row r="5" spans="1:22" ht="15" customHeight="1" thickBot="1">
      <c r="A5" s="145" t="s">
        <v>232</v>
      </c>
      <c r="B5" s="213" t="str">
        <f>'[4]GENERAL INFO'!C9</f>
        <v>OVERSIZED LONG SWEATSHIRT</v>
      </c>
      <c r="P5" s="219"/>
      <c r="Q5" s="219"/>
      <c r="R5" s="219"/>
      <c r="S5" s="219"/>
      <c r="V5" s="217"/>
    </row>
    <row r="6" spans="1:22" ht="15" customHeight="1" thickBot="1">
      <c r="A6" s="145" t="s">
        <v>118</v>
      </c>
      <c r="B6" s="213">
        <f>'[4]GENERAL INFO'!C11</f>
        <v>0</v>
      </c>
      <c r="M6" s="220"/>
      <c r="P6" s="219"/>
      <c r="Q6" s="219"/>
      <c r="R6" s="219"/>
      <c r="S6" s="219"/>
      <c r="T6" s="146"/>
      <c r="U6" s="146"/>
      <c r="V6" s="217"/>
    </row>
    <row r="7" spans="1:22" ht="15" customHeight="1" thickBot="1">
      <c r="M7" s="220"/>
      <c r="P7" s="219"/>
      <c r="Q7" s="219"/>
      <c r="R7" s="219"/>
      <c r="S7" s="219"/>
      <c r="T7" s="146"/>
      <c r="U7" s="146"/>
      <c r="V7" s="217"/>
    </row>
    <row r="8" spans="1:22" ht="15" customHeight="1">
      <c r="A8" s="175" t="s">
        <v>233</v>
      </c>
      <c r="B8" s="221"/>
      <c r="C8" s="221"/>
      <c r="D8" s="221"/>
      <c r="E8" s="176"/>
      <c r="F8" s="176"/>
      <c r="G8" s="176"/>
      <c r="H8" s="222"/>
      <c r="I8" s="176"/>
      <c r="J8" s="176"/>
      <c r="K8" s="176"/>
      <c r="L8" s="222"/>
      <c r="M8" s="223"/>
      <c r="N8" s="223"/>
      <c r="O8" s="223"/>
      <c r="P8" s="223"/>
      <c r="Q8" s="223"/>
      <c r="R8" s="223"/>
      <c r="S8" s="176"/>
      <c r="T8" s="224"/>
      <c r="U8" s="225"/>
      <c r="V8" s="217"/>
    </row>
    <row r="9" spans="1:22" ht="15" customHeight="1">
      <c r="A9" s="179"/>
      <c r="E9" s="181"/>
      <c r="F9" s="226"/>
      <c r="G9" s="227"/>
      <c r="H9" s="227"/>
      <c r="I9" s="162"/>
      <c r="J9" s="162"/>
      <c r="K9" s="162"/>
      <c r="L9" s="162"/>
      <c r="M9" s="162"/>
      <c r="N9" s="162"/>
      <c r="O9" s="162"/>
      <c r="P9" s="162"/>
      <c r="Q9" s="162"/>
      <c r="R9" s="162"/>
      <c r="U9" s="180"/>
      <c r="V9" s="217"/>
    </row>
    <row r="10" spans="1:22" ht="15" customHeight="1">
      <c r="A10" s="179"/>
      <c r="E10" s="181"/>
      <c r="F10" s="228"/>
      <c r="G10" s="227"/>
      <c r="H10" s="227"/>
      <c r="I10" s="181"/>
      <c r="J10" s="181"/>
      <c r="K10" s="181"/>
      <c r="L10" s="229"/>
      <c r="M10" s="229"/>
      <c r="N10" s="229"/>
      <c r="O10" s="229"/>
      <c r="P10" s="229"/>
      <c r="Q10" s="229"/>
      <c r="R10" s="229"/>
      <c r="U10" s="180"/>
      <c r="V10" s="217"/>
    </row>
    <row r="11" spans="1:22" ht="15" customHeight="1">
      <c r="A11" s="179"/>
      <c r="E11" s="181"/>
      <c r="F11" s="228"/>
      <c r="G11" s="227"/>
      <c r="H11" s="227"/>
      <c r="I11" s="181"/>
      <c r="J11" s="181"/>
      <c r="K11" s="181"/>
      <c r="L11" s="229"/>
      <c r="M11" s="229"/>
      <c r="N11" s="229"/>
      <c r="O11" s="229"/>
      <c r="P11" s="229"/>
      <c r="Q11" s="229"/>
      <c r="R11" s="229"/>
      <c r="U11" s="180"/>
      <c r="V11" s="217"/>
    </row>
    <row r="12" spans="1:22" ht="15" customHeight="1">
      <c r="A12" s="179"/>
      <c r="E12" s="181"/>
      <c r="F12" s="226"/>
      <c r="G12" s="227"/>
      <c r="H12" s="227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U12" s="180"/>
      <c r="V12" s="217"/>
    </row>
    <row r="13" spans="1:22" ht="15" customHeight="1">
      <c r="A13" s="179"/>
      <c r="E13" s="181"/>
      <c r="F13" s="226"/>
      <c r="G13" s="227"/>
      <c r="H13" s="227"/>
      <c r="I13" s="181"/>
      <c r="J13" s="181"/>
      <c r="K13" s="181"/>
      <c r="L13" s="229"/>
      <c r="M13" s="229"/>
      <c r="N13" s="229"/>
      <c r="O13" s="229"/>
      <c r="P13" s="229"/>
      <c r="Q13" s="229"/>
      <c r="R13" s="229"/>
      <c r="U13" s="180"/>
      <c r="V13" s="217"/>
    </row>
    <row r="14" spans="1:22" ht="15" customHeight="1">
      <c r="A14" s="179"/>
      <c r="E14" s="181"/>
      <c r="F14" s="226"/>
      <c r="G14" s="227"/>
      <c r="H14" s="227"/>
      <c r="I14" s="181"/>
      <c r="J14" s="181"/>
      <c r="K14" s="181"/>
      <c r="L14" s="229"/>
      <c r="M14" s="229"/>
      <c r="N14" s="229"/>
      <c r="O14" s="229"/>
      <c r="P14" s="229"/>
      <c r="Q14" s="229"/>
      <c r="R14" s="229"/>
      <c r="U14" s="180"/>
      <c r="V14" s="217"/>
    </row>
    <row r="15" spans="1:22" ht="15" customHeight="1">
      <c r="A15" s="179"/>
      <c r="E15" s="181"/>
      <c r="F15" s="226"/>
      <c r="G15" s="227"/>
      <c r="H15" s="227"/>
      <c r="I15" s="181"/>
      <c r="J15" s="181"/>
      <c r="K15" s="181"/>
      <c r="L15" s="229"/>
      <c r="M15" s="229"/>
      <c r="N15" s="229"/>
      <c r="O15" s="229"/>
      <c r="P15" s="229"/>
      <c r="Q15" s="229"/>
      <c r="R15" s="229"/>
      <c r="U15" s="180"/>
      <c r="V15" s="217"/>
    </row>
    <row r="16" spans="1:22" ht="15" customHeight="1">
      <c r="A16" s="179"/>
      <c r="E16" s="181"/>
      <c r="F16" s="226"/>
      <c r="G16" s="227"/>
      <c r="H16" s="227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U16" s="180"/>
      <c r="V16" s="217"/>
    </row>
    <row r="17" spans="1:22" ht="15" customHeight="1">
      <c r="A17" s="179"/>
      <c r="E17" s="181"/>
      <c r="F17" s="226"/>
      <c r="G17" s="227"/>
      <c r="H17" s="227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U17" s="180"/>
      <c r="V17" s="217"/>
    </row>
    <row r="18" spans="1:22" ht="15" customHeight="1">
      <c r="A18" s="179"/>
      <c r="E18" s="181"/>
      <c r="F18" s="226"/>
      <c r="G18" s="227"/>
      <c r="H18" s="227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U18" s="180"/>
      <c r="V18" s="217"/>
    </row>
    <row r="19" spans="1:22" ht="15" customHeight="1">
      <c r="A19" s="179"/>
      <c r="E19" s="181"/>
      <c r="F19" s="226"/>
      <c r="G19" s="227"/>
      <c r="H19" s="227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U19" s="180"/>
      <c r="V19" s="217"/>
    </row>
    <row r="20" spans="1:22" ht="15" customHeight="1">
      <c r="A20" s="179"/>
      <c r="U20" s="180"/>
      <c r="V20" s="217"/>
    </row>
    <row r="21" spans="1:22" ht="15" customHeight="1">
      <c r="A21" s="179"/>
      <c r="U21" s="180"/>
    </row>
    <row r="22" spans="1:22" ht="15" customHeight="1">
      <c r="A22" s="179"/>
      <c r="U22" s="180"/>
    </row>
    <row r="23" spans="1:22" ht="15" customHeight="1">
      <c r="A23" s="179"/>
      <c r="U23" s="180"/>
    </row>
    <row r="24" spans="1:22" ht="15" customHeight="1">
      <c r="A24" s="179"/>
      <c r="U24" s="180"/>
    </row>
    <row r="25" spans="1:22" ht="15" customHeight="1">
      <c r="A25" s="179"/>
      <c r="U25" s="180"/>
    </row>
    <row r="26" spans="1:22" ht="15" customHeight="1">
      <c r="A26" s="179"/>
      <c r="U26" s="180"/>
    </row>
    <row r="27" spans="1:22" ht="15" customHeight="1">
      <c r="A27" s="179"/>
      <c r="U27" s="180"/>
    </row>
    <row r="28" spans="1:22" ht="15" customHeight="1">
      <c r="A28" s="179"/>
      <c r="U28" s="180"/>
    </row>
    <row r="29" spans="1:22" ht="15" customHeight="1">
      <c r="A29" s="179"/>
      <c r="U29" s="180"/>
    </row>
    <row r="30" spans="1:22" ht="15" customHeight="1" thickBot="1">
      <c r="A30" s="230"/>
      <c r="B30" s="372"/>
      <c r="C30" s="372"/>
      <c r="D30" s="231"/>
      <c r="E30" s="232"/>
      <c r="F30" s="232"/>
      <c r="G30" s="232"/>
      <c r="H30" s="232"/>
      <c r="I30" s="232"/>
      <c r="J30" s="232"/>
      <c r="K30" s="232"/>
      <c r="L30" s="233"/>
      <c r="M30" s="233"/>
      <c r="N30" s="233"/>
      <c r="O30" s="233"/>
      <c r="P30" s="233"/>
      <c r="Q30" s="233"/>
      <c r="R30" s="233"/>
      <c r="S30" s="234"/>
      <c r="T30" s="234"/>
      <c r="U30" s="235"/>
    </row>
    <row r="31" spans="1:22" s="293" customFormat="1" ht="15" customHeight="1">
      <c r="A31" s="288"/>
      <c r="B31" s="300"/>
      <c r="C31" s="300"/>
      <c r="D31" s="289"/>
      <c r="E31" s="290"/>
      <c r="F31" s="290"/>
      <c r="G31" s="290"/>
      <c r="H31" s="290"/>
      <c r="I31" s="290"/>
      <c r="J31" s="290"/>
      <c r="K31" s="290"/>
      <c r="L31" s="291"/>
      <c r="M31" s="291"/>
      <c r="N31" s="291"/>
      <c r="O31" s="291"/>
      <c r="P31" s="291"/>
      <c r="Q31" s="291"/>
      <c r="R31" s="291"/>
      <c r="S31" s="289"/>
      <c r="T31" s="290"/>
      <c r="U31" s="290"/>
      <c r="V31" s="292"/>
    </row>
    <row r="32" spans="1:22" s="295" customFormat="1" ht="15" customHeight="1" collapsed="1">
      <c r="A32" s="288" t="s">
        <v>234</v>
      </c>
      <c r="B32" s="300"/>
      <c r="C32" s="300"/>
      <c r="D32" s="289"/>
      <c r="E32" s="290"/>
      <c r="F32" s="294"/>
      <c r="G32" s="290"/>
      <c r="H32" s="290"/>
      <c r="I32" s="290"/>
      <c r="J32" s="290"/>
      <c r="K32" s="290"/>
      <c r="L32" s="291" t="s">
        <v>235</v>
      </c>
      <c r="M32" s="291"/>
      <c r="N32" s="291"/>
      <c r="O32" s="291"/>
      <c r="P32" s="291"/>
      <c r="Q32" s="291"/>
      <c r="R32" s="291"/>
      <c r="S32" s="290"/>
      <c r="T32" s="290"/>
      <c r="U32" s="290"/>
      <c r="V32" s="292"/>
    </row>
    <row r="33" spans="1:22" s="295" customFormat="1" ht="15" hidden="1" customHeight="1" outlineLevel="1">
      <c r="A33" s="296"/>
      <c r="B33" s="373"/>
      <c r="C33" s="373"/>
      <c r="D33" s="297"/>
      <c r="E33" s="298"/>
      <c r="F33" s="298"/>
      <c r="G33" s="298"/>
      <c r="H33" s="298"/>
      <c r="I33" s="298"/>
      <c r="J33" s="298"/>
      <c r="K33" s="299"/>
      <c r="L33" s="541" t="s">
        <v>236</v>
      </c>
      <c r="M33" s="542"/>
      <c r="N33" s="542"/>
      <c r="O33" s="542"/>
      <c r="P33" s="542"/>
      <c r="Q33" s="542"/>
      <c r="R33" s="542"/>
      <c r="S33" s="547" t="s">
        <v>237</v>
      </c>
      <c r="T33" s="531" t="s">
        <v>238</v>
      </c>
      <c r="U33" s="532"/>
      <c r="V33" s="300"/>
    </row>
    <row r="34" spans="1:22" s="295" customFormat="1" ht="15" hidden="1" customHeight="1" outlineLevel="1">
      <c r="A34" s="301" t="s">
        <v>119</v>
      </c>
      <c r="B34" s="374" t="s">
        <v>120</v>
      </c>
      <c r="C34" s="374"/>
      <c r="D34" s="301"/>
      <c r="E34" s="302"/>
      <c r="F34" s="302" t="s">
        <v>78</v>
      </c>
      <c r="G34" s="302" t="s">
        <v>54</v>
      </c>
      <c r="H34" s="302" t="s">
        <v>10</v>
      </c>
      <c r="I34" s="302" t="s">
        <v>51</v>
      </c>
      <c r="J34" s="302" t="s">
        <v>52</v>
      </c>
      <c r="K34" s="303"/>
      <c r="L34" s="543"/>
      <c r="M34" s="544"/>
      <c r="N34" s="544"/>
      <c r="O34" s="544"/>
      <c r="P34" s="544"/>
      <c r="Q34" s="544"/>
      <c r="R34" s="544"/>
      <c r="S34" s="548"/>
      <c r="T34" s="533"/>
      <c r="U34" s="534"/>
      <c r="V34" s="300"/>
    </row>
    <row r="35" spans="1:22" s="295" customFormat="1" ht="15" hidden="1" customHeight="1" outlineLevel="1">
      <c r="A35" s="304"/>
      <c r="B35" s="375"/>
      <c r="C35" s="375"/>
      <c r="D35" s="304"/>
      <c r="E35" s="305"/>
      <c r="F35" s="305"/>
      <c r="G35" s="305"/>
      <c r="H35" s="305"/>
      <c r="I35" s="305"/>
      <c r="J35" s="305"/>
      <c r="K35" s="306"/>
      <c r="L35" s="545"/>
      <c r="M35" s="546"/>
      <c r="N35" s="546"/>
      <c r="O35" s="546"/>
      <c r="P35" s="546"/>
      <c r="Q35" s="546"/>
      <c r="R35" s="546"/>
      <c r="S35" s="549"/>
      <c r="T35" s="307" t="s">
        <v>239</v>
      </c>
      <c r="U35" s="308" t="s">
        <v>240</v>
      </c>
      <c r="V35" s="309"/>
    </row>
    <row r="36" spans="1:22" s="295" customFormat="1" ht="15" hidden="1" customHeight="1" outlineLevel="1">
      <c r="A36" s="310" t="s">
        <v>121</v>
      </c>
      <c r="B36" s="376"/>
      <c r="C36" s="376"/>
      <c r="D36" s="311"/>
      <c r="E36" s="312"/>
      <c r="F36" s="312"/>
      <c r="G36" s="312"/>
      <c r="H36" s="312"/>
      <c r="I36" s="312"/>
      <c r="J36" s="312"/>
      <c r="K36" s="312"/>
      <c r="L36" s="535"/>
      <c r="M36" s="536"/>
      <c r="N36" s="536"/>
      <c r="O36" s="536"/>
      <c r="P36" s="536"/>
      <c r="Q36" s="536"/>
      <c r="R36" s="537"/>
      <c r="S36" s="312"/>
      <c r="T36" s="313"/>
      <c r="U36" s="314"/>
      <c r="V36" s="290"/>
    </row>
    <row r="37" spans="1:22" s="295" customFormat="1" ht="15" hidden="1" customHeight="1" outlineLevel="1">
      <c r="A37" s="315" t="s">
        <v>122</v>
      </c>
      <c r="B37" s="377" t="s">
        <v>123</v>
      </c>
      <c r="C37" s="377"/>
      <c r="D37" s="316"/>
      <c r="E37" s="317" t="s">
        <v>124</v>
      </c>
      <c r="F37" s="318"/>
      <c r="G37" s="319"/>
      <c r="H37" s="318"/>
      <c r="I37" s="318"/>
      <c r="J37" s="318"/>
      <c r="K37" s="317"/>
      <c r="L37" s="528"/>
      <c r="M37" s="529"/>
      <c r="N37" s="529"/>
      <c r="O37" s="529"/>
      <c r="P37" s="529"/>
      <c r="Q37" s="529"/>
      <c r="R37" s="530"/>
      <c r="S37" s="317"/>
      <c r="T37" s="323"/>
      <c r="U37" s="324"/>
      <c r="V37" s="290"/>
    </row>
    <row r="38" spans="1:22" s="295" customFormat="1" ht="15" hidden="1" customHeight="1" outlineLevel="1">
      <c r="A38" s="315" t="s">
        <v>125</v>
      </c>
      <c r="B38" s="377" t="s">
        <v>126</v>
      </c>
      <c r="C38" s="377"/>
      <c r="D38" s="316"/>
      <c r="E38" s="317" t="s">
        <v>127</v>
      </c>
      <c r="F38" s="319"/>
      <c r="G38" s="319"/>
      <c r="H38" s="319"/>
      <c r="I38" s="319"/>
      <c r="J38" s="319"/>
      <c r="K38" s="317"/>
      <c r="L38" s="528"/>
      <c r="M38" s="529"/>
      <c r="N38" s="529"/>
      <c r="O38" s="529"/>
      <c r="P38" s="529"/>
      <c r="Q38" s="529"/>
      <c r="R38" s="530"/>
      <c r="S38" s="317"/>
      <c r="T38" s="323"/>
      <c r="U38" s="324"/>
      <c r="V38" s="290"/>
    </row>
    <row r="39" spans="1:22" s="295" customFormat="1" ht="15" hidden="1" customHeight="1" outlineLevel="1">
      <c r="A39" s="315" t="s">
        <v>128</v>
      </c>
      <c r="B39" s="377" t="s">
        <v>129</v>
      </c>
      <c r="C39" s="377"/>
      <c r="D39" s="316"/>
      <c r="E39" s="317" t="s">
        <v>130</v>
      </c>
      <c r="F39" s="318"/>
      <c r="G39" s="319"/>
      <c r="H39" s="318"/>
      <c r="I39" s="318"/>
      <c r="J39" s="318"/>
      <c r="K39" s="317"/>
      <c r="L39" s="528"/>
      <c r="M39" s="529"/>
      <c r="N39" s="529"/>
      <c r="O39" s="529"/>
      <c r="P39" s="529"/>
      <c r="Q39" s="529"/>
      <c r="R39" s="530"/>
      <c r="S39" s="317"/>
      <c r="T39" s="323"/>
      <c r="U39" s="324"/>
      <c r="V39" s="290"/>
    </row>
    <row r="40" spans="1:22" s="295" customFormat="1" ht="15" hidden="1" customHeight="1" outlineLevel="1">
      <c r="A40" s="315" t="s">
        <v>131</v>
      </c>
      <c r="B40" s="377" t="s">
        <v>132</v>
      </c>
      <c r="C40" s="377"/>
      <c r="D40" s="316"/>
      <c r="E40" s="317" t="s">
        <v>133</v>
      </c>
      <c r="F40" s="318"/>
      <c r="G40" s="319"/>
      <c r="H40" s="318"/>
      <c r="I40" s="318"/>
      <c r="J40" s="318"/>
      <c r="K40" s="317"/>
      <c r="L40" s="528"/>
      <c r="M40" s="529"/>
      <c r="N40" s="529"/>
      <c r="O40" s="529"/>
      <c r="P40" s="529"/>
      <c r="Q40" s="529"/>
      <c r="R40" s="530"/>
      <c r="S40" s="317"/>
      <c r="T40" s="323"/>
      <c r="U40" s="324"/>
      <c r="V40" s="290"/>
    </row>
    <row r="41" spans="1:22" s="295" customFormat="1" ht="15" hidden="1" customHeight="1" outlineLevel="1">
      <c r="A41" s="315" t="s">
        <v>241</v>
      </c>
      <c r="B41" s="377"/>
      <c r="C41" s="377"/>
      <c r="D41" s="316"/>
      <c r="E41" s="317" t="s">
        <v>134</v>
      </c>
      <c r="F41" s="318"/>
      <c r="G41" s="319"/>
      <c r="H41" s="318"/>
      <c r="I41" s="318"/>
      <c r="J41" s="318"/>
      <c r="K41" s="317"/>
      <c r="L41" s="320"/>
      <c r="M41" s="321"/>
      <c r="N41" s="321"/>
      <c r="O41" s="321"/>
      <c r="P41" s="321"/>
      <c r="Q41" s="321"/>
      <c r="R41" s="322"/>
      <c r="S41" s="317"/>
      <c r="T41" s="323"/>
      <c r="U41" s="324"/>
      <c r="V41" s="290"/>
    </row>
    <row r="42" spans="1:22" s="295" customFormat="1" ht="15" hidden="1" customHeight="1" outlineLevel="1">
      <c r="A42" s="315" t="s">
        <v>189</v>
      </c>
      <c r="B42" s="377" t="s">
        <v>190</v>
      </c>
      <c r="C42" s="377"/>
      <c r="D42" s="316"/>
      <c r="E42" s="317" t="s">
        <v>135</v>
      </c>
      <c r="F42" s="318"/>
      <c r="G42" s="319"/>
      <c r="H42" s="318"/>
      <c r="I42" s="318"/>
      <c r="J42" s="318"/>
      <c r="K42" s="317"/>
      <c r="L42" s="528"/>
      <c r="M42" s="529"/>
      <c r="N42" s="529"/>
      <c r="O42" s="529"/>
      <c r="P42" s="529"/>
      <c r="Q42" s="529"/>
      <c r="R42" s="530"/>
      <c r="S42" s="317"/>
      <c r="T42" s="323"/>
      <c r="U42" s="324"/>
      <c r="V42" s="290"/>
    </row>
    <row r="43" spans="1:22" s="295" customFormat="1" ht="15" hidden="1" customHeight="1" outlineLevel="1">
      <c r="A43" s="315" t="s">
        <v>136</v>
      </c>
      <c r="B43" s="377" t="s">
        <v>137</v>
      </c>
      <c r="C43" s="377"/>
      <c r="D43" s="316"/>
      <c r="E43" s="317" t="s">
        <v>138</v>
      </c>
      <c r="F43" s="318"/>
      <c r="G43" s="319"/>
      <c r="H43" s="318"/>
      <c r="I43" s="318"/>
      <c r="J43" s="318"/>
      <c r="K43" s="317"/>
      <c r="L43" s="528"/>
      <c r="M43" s="529"/>
      <c r="N43" s="529"/>
      <c r="O43" s="529"/>
      <c r="P43" s="529"/>
      <c r="Q43" s="529"/>
      <c r="R43" s="530"/>
      <c r="S43" s="317"/>
      <c r="T43" s="323"/>
      <c r="U43" s="324"/>
      <c r="V43" s="290"/>
    </row>
    <row r="44" spans="1:22" s="295" customFormat="1" ht="15" hidden="1" customHeight="1" outlineLevel="1">
      <c r="A44" s="315" t="s">
        <v>139</v>
      </c>
      <c r="B44" s="377" t="s">
        <v>126</v>
      </c>
      <c r="C44" s="377"/>
      <c r="D44" s="316"/>
      <c r="E44" s="317" t="s">
        <v>140</v>
      </c>
      <c r="F44" s="318"/>
      <c r="G44" s="319"/>
      <c r="H44" s="318"/>
      <c r="I44" s="318"/>
      <c r="J44" s="318"/>
      <c r="K44" s="317"/>
      <c r="L44" s="528"/>
      <c r="M44" s="529"/>
      <c r="N44" s="529"/>
      <c r="O44" s="529"/>
      <c r="P44" s="529"/>
      <c r="Q44" s="529"/>
      <c r="R44" s="530"/>
      <c r="S44" s="317"/>
      <c r="T44" s="323"/>
      <c r="U44" s="324"/>
      <c r="V44" s="290"/>
    </row>
    <row r="45" spans="1:22" s="295" customFormat="1" ht="15" hidden="1" customHeight="1" outlineLevel="1">
      <c r="A45" s="315" t="s">
        <v>141</v>
      </c>
      <c r="B45" s="377" t="s">
        <v>142</v>
      </c>
      <c r="C45" s="377"/>
      <c r="D45" s="316"/>
      <c r="E45" s="317" t="s">
        <v>143</v>
      </c>
      <c r="F45" s="318"/>
      <c r="G45" s="319"/>
      <c r="H45" s="318"/>
      <c r="I45" s="318"/>
      <c r="J45" s="318"/>
      <c r="K45" s="317"/>
      <c r="L45" s="528"/>
      <c r="M45" s="529"/>
      <c r="N45" s="529"/>
      <c r="O45" s="529"/>
      <c r="P45" s="529"/>
      <c r="Q45" s="529"/>
      <c r="R45" s="530"/>
      <c r="S45" s="317"/>
      <c r="T45" s="323"/>
      <c r="U45" s="324"/>
      <c r="V45" s="290"/>
    </row>
    <row r="46" spans="1:22" s="295" customFormat="1" ht="15" hidden="1" customHeight="1" outlineLevel="1">
      <c r="A46" s="315" t="s">
        <v>144</v>
      </c>
      <c r="B46" s="377" t="s">
        <v>145</v>
      </c>
      <c r="C46" s="377"/>
      <c r="D46" s="316"/>
      <c r="E46" s="317" t="s">
        <v>146</v>
      </c>
      <c r="F46" s="318"/>
      <c r="G46" s="319"/>
      <c r="H46" s="318"/>
      <c r="I46" s="318"/>
      <c r="J46" s="318"/>
      <c r="K46" s="317"/>
      <c r="L46" s="528"/>
      <c r="M46" s="529"/>
      <c r="N46" s="529"/>
      <c r="O46" s="529"/>
      <c r="P46" s="529"/>
      <c r="Q46" s="529"/>
      <c r="R46" s="530"/>
      <c r="S46" s="317"/>
      <c r="T46" s="323"/>
      <c r="U46" s="324"/>
      <c r="V46" s="290"/>
    </row>
    <row r="47" spans="1:22" s="295" customFormat="1" ht="15" hidden="1" customHeight="1" outlineLevel="1">
      <c r="A47" s="315" t="s">
        <v>147</v>
      </c>
      <c r="B47" s="377" t="s">
        <v>137</v>
      </c>
      <c r="C47" s="377"/>
      <c r="D47" s="316"/>
      <c r="E47" s="317" t="s">
        <v>242</v>
      </c>
      <c r="F47" s="318"/>
      <c r="G47" s="319"/>
      <c r="H47" s="318"/>
      <c r="I47" s="318"/>
      <c r="J47" s="318"/>
      <c r="K47" s="317"/>
      <c r="L47" s="528"/>
      <c r="M47" s="529"/>
      <c r="N47" s="529"/>
      <c r="O47" s="529"/>
      <c r="P47" s="529"/>
      <c r="Q47" s="529"/>
      <c r="R47" s="530"/>
      <c r="S47" s="317"/>
      <c r="T47" s="323"/>
      <c r="U47" s="324"/>
      <c r="V47" s="290"/>
    </row>
    <row r="48" spans="1:22" s="295" customFormat="1" ht="15" hidden="1" customHeight="1" outlineLevel="1">
      <c r="A48" s="315" t="s">
        <v>148</v>
      </c>
      <c r="B48" s="377" t="s">
        <v>149</v>
      </c>
      <c r="C48" s="377"/>
      <c r="D48" s="316"/>
      <c r="E48" s="317" t="s">
        <v>51</v>
      </c>
      <c r="F48" s="318"/>
      <c r="G48" s="319"/>
      <c r="H48" s="318"/>
      <c r="I48" s="318"/>
      <c r="J48" s="318"/>
      <c r="K48" s="317"/>
      <c r="L48" s="528"/>
      <c r="M48" s="529"/>
      <c r="N48" s="529"/>
      <c r="O48" s="529"/>
      <c r="P48" s="529"/>
      <c r="Q48" s="529"/>
      <c r="R48" s="530"/>
      <c r="S48" s="317"/>
      <c r="T48" s="323"/>
      <c r="U48" s="324"/>
      <c r="V48" s="290"/>
    </row>
    <row r="49" spans="1:22" s="295" customFormat="1" ht="15" hidden="1" customHeight="1" outlineLevel="1">
      <c r="A49" s="315" t="s">
        <v>150</v>
      </c>
      <c r="B49" s="377"/>
      <c r="C49" s="377"/>
      <c r="D49" s="316"/>
      <c r="E49" s="317" t="s">
        <v>243</v>
      </c>
      <c r="F49" s="318"/>
      <c r="G49" s="319"/>
      <c r="H49" s="318"/>
      <c r="I49" s="318"/>
      <c r="J49" s="318"/>
      <c r="K49" s="317"/>
      <c r="L49" s="528"/>
      <c r="M49" s="529"/>
      <c r="N49" s="529"/>
      <c r="O49" s="529"/>
      <c r="P49" s="529"/>
      <c r="Q49" s="529"/>
      <c r="R49" s="530"/>
      <c r="S49" s="317"/>
      <c r="T49" s="323"/>
      <c r="U49" s="324"/>
      <c r="V49" s="290"/>
    </row>
    <row r="50" spans="1:22" s="295" customFormat="1" ht="15" hidden="1" customHeight="1" outlineLevel="1">
      <c r="A50" s="315" t="s">
        <v>151</v>
      </c>
      <c r="B50" s="377" t="s">
        <v>152</v>
      </c>
      <c r="C50" s="377"/>
      <c r="D50" s="316"/>
      <c r="E50" s="317" t="s">
        <v>153</v>
      </c>
      <c r="F50" s="318"/>
      <c r="G50" s="319"/>
      <c r="H50" s="318"/>
      <c r="I50" s="318"/>
      <c r="J50" s="318"/>
      <c r="K50" s="317"/>
      <c r="L50" s="528"/>
      <c r="M50" s="529"/>
      <c r="N50" s="529"/>
      <c r="O50" s="529"/>
      <c r="P50" s="529"/>
      <c r="Q50" s="529"/>
      <c r="R50" s="530"/>
      <c r="S50" s="317"/>
      <c r="T50" s="323"/>
      <c r="U50" s="324"/>
      <c r="V50" s="290"/>
    </row>
    <row r="51" spans="1:22" s="295" customFormat="1" ht="15" hidden="1" customHeight="1" outlineLevel="1">
      <c r="A51" s="315"/>
      <c r="B51" s="377"/>
      <c r="C51" s="377"/>
      <c r="D51" s="316"/>
      <c r="E51" s="317"/>
      <c r="F51" s="318"/>
      <c r="G51" s="319"/>
      <c r="H51" s="318"/>
      <c r="I51" s="318"/>
      <c r="J51" s="318"/>
      <c r="K51" s="317"/>
      <c r="L51" s="528"/>
      <c r="M51" s="529"/>
      <c r="N51" s="529"/>
      <c r="O51" s="529"/>
      <c r="P51" s="529"/>
      <c r="Q51" s="529"/>
      <c r="R51" s="530"/>
      <c r="S51" s="317"/>
      <c r="T51" s="323"/>
      <c r="U51" s="324"/>
      <c r="V51" s="290"/>
    </row>
    <row r="52" spans="1:22" s="295" customFormat="1" ht="15" hidden="1" customHeight="1" outlineLevel="1">
      <c r="A52" s="325" t="s">
        <v>154</v>
      </c>
      <c r="B52" s="377"/>
      <c r="C52" s="377"/>
      <c r="D52" s="316"/>
      <c r="E52" s="317"/>
      <c r="F52" s="318"/>
      <c r="G52" s="319"/>
      <c r="H52" s="318"/>
      <c r="I52" s="318"/>
      <c r="J52" s="318"/>
      <c r="K52" s="317"/>
      <c r="L52" s="528"/>
      <c r="M52" s="529"/>
      <c r="N52" s="529"/>
      <c r="O52" s="529"/>
      <c r="P52" s="529"/>
      <c r="Q52" s="529"/>
      <c r="R52" s="530"/>
      <c r="S52" s="317"/>
      <c r="T52" s="323"/>
      <c r="U52" s="324"/>
      <c r="V52" s="290"/>
    </row>
    <row r="53" spans="1:22" s="295" customFormat="1" ht="15" hidden="1" customHeight="1" outlineLevel="1">
      <c r="A53" s="315" t="s">
        <v>155</v>
      </c>
      <c r="B53" s="377" t="s">
        <v>156</v>
      </c>
      <c r="C53" s="377"/>
      <c r="D53" s="316"/>
      <c r="E53" s="317" t="s">
        <v>157</v>
      </c>
      <c r="F53" s="318"/>
      <c r="G53" s="319"/>
      <c r="H53" s="318"/>
      <c r="I53" s="318"/>
      <c r="J53" s="318"/>
      <c r="K53" s="317"/>
      <c r="L53" s="528"/>
      <c r="M53" s="529"/>
      <c r="N53" s="529"/>
      <c r="O53" s="529"/>
      <c r="P53" s="529"/>
      <c r="Q53" s="529"/>
      <c r="R53" s="530"/>
      <c r="S53" s="317"/>
      <c r="T53" s="323"/>
      <c r="U53" s="324"/>
      <c r="V53" s="290"/>
    </row>
    <row r="54" spans="1:22" s="295" customFormat="1" ht="15" hidden="1" customHeight="1" outlineLevel="1">
      <c r="A54" s="315" t="s">
        <v>158</v>
      </c>
      <c r="B54" s="377" t="s">
        <v>159</v>
      </c>
      <c r="C54" s="377"/>
      <c r="D54" s="316"/>
      <c r="E54" s="317" t="s">
        <v>160</v>
      </c>
      <c r="F54" s="318"/>
      <c r="G54" s="319"/>
      <c r="H54" s="318"/>
      <c r="I54" s="318"/>
      <c r="J54" s="318"/>
      <c r="K54" s="317"/>
      <c r="L54" s="528"/>
      <c r="M54" s="529"/>
      <c r="N54" s="529"/>
      <c r="O54" s="529"/>
      <c r="P54" s="529"/>
      <c r="Q54" s="529"/>
      <c r="R54" s="530"/>
      <c r="S54" s="317"/>
      <c r="T54" s="323"/>
      <c r="U54" s="324"/>
      <c r="V54" s="290"/>
    </row>
    <row r="55" spans="1:22" s="295" customFormat="1" ht="15" hidden="1" customHeight="1" outlineLevel="1">
      <c r="A55" s="315" t="s">
        <v>161</v>
      </c>
      <c r="B55" s="377" t="s">
        <v>159</v>
      </c>
      <c r="C55" s="377"/>
      <c r="D55" s="316"/>
      <c r="E55" s="317" t="s">
        <v>162</v>
      </c>
      <c r="F55" s="318"/>
      <c r="G55" s="319"/>
      <c r="H55" s="318"/>
      <c r="I55" s="318"/>
      <c r="J55" s="318"/>
      <c r="K55" s="317"/>
      <c r="L55" s="528"/>
      <c r="M55" s="529"/>
      <c r="N55" s="529"/>
      <c r="O55" s="529"/>
      <c r="P55" s="529"/>
      <c r="Q55" s="529"/>
      <c r="R55" s="530"/>
      <c r="S55" s="317"/>
      <c r="T55" s="323"/>
      <c r="U55" s="324"/>
      <c r="V55" s="290"/>
    </row>
    <row r="56" spans="1:22" s="295" customFormat="1" ht="15" hidden="1" customHeight="1" outlineLevel="1">
      <c r="A56" s="315" t="s">
        <v>163</v>
      </c>
      <c r="B56" s="377"/>
      <c r="C56" s="377"/>
      <c r="D56" s="316"/>
      <c r="E56" s="317" t="s">
        <v>164</v>
      </c>
      <c r="F56" s="318"/>
      <c r="G56" s="319"/>
      <c r="H56" s="318"/>
      <c r="I56" s="318"/>
      <c r="J56" s="318"/>
      <c r="K56" s="317"/>
      <c r="L56" s="528"/>
      <c r="M56" s="529"/>
      <c r="N56" s="529"/>
      <c r="O56" s="529"/>
      <c r="P56" s="529"/>
      <c r="Q56" s="529"/>
      <c r="R56" s="530"/>
      <c r="S56" s="317"/>
      <c r="T56" s="323"/>
      <c r="U56" s="324"/>
      <c r="V56" s="290"/>
    </row>
    <row r="57" spans="1:22" s="295" customFormat="1" ht="15" hidden="1" customHeight="1" outlineLevel="1">
      <c r="A57" s="315" t="s">
        <v>165</v>
      </c>
      <c r="B57" s="377" t="s">
        <v>166</v>
      </c>
      <c r="C57" s="377"/>
      <c r="D57" s="316"/>
      <c r="E57" s="317" t="s">
        <v>54</v>
      </c>
      <c r="F57" s="318"/>
      <c r="G57" s="319"/>
      <c r="H57" s="318"/>
      <c r="I57" s="318"/>
      <c r="J57" s="318"/>
      <c r="K57" s="317"/>
      <c r="L57" s="528"/>
      <c r="M57" s="529"/>
      <c r="N57" s="529"/>
      <c r="O57" s="529"/>
      <c r="P57" s="529"/>
      <c r="Q57" s="529"/>
      <c r="R57" s="530"/>
      <c r="S57" s="317"/>
      <c r="T57" s="323"/>
      <c r="U57" s="324"/>
      <c r="V57" s="290"/>
    </row>
    <row r="58" spans="1:22" s="295" customFormat="1" ht="15" hidden="1" customHeight="1" outlineLevel="1">
      <c r="A58" s="315" t="s">
        <v>167</v>
      </c>
      <c r="B58" s="377" t="s">
        <v>168</v>
      </c>
      <c r="C58" s="377"/>
      <c r="D58" s="316"/>
      <c r="E58" s="317"/>
      <c r="F58" s="318"/>
      <c r="G58" s="319"/>
      <c r="H58" s="318"/>
      <c r="I58" s="318"/>
      <c r="J58" s="318"/>
      <c r="K58" s="317"/>
      <c r="L58" s="528"/>
      <c r="M58" s="529"/>
      <c r="N58" s="529"/>
      <c r="O58" s="529"/>
      <c r="P58" s="529"/>
      <c r="Q58" s="529"/>
      <c r="R58" s="530"/>
      <c r="S58" s="317"/>
      <c r="T58" s="323"/>
      <c r="U58" s="324"/>
      <c r="V58" s="290"/>
    </row>
    <row r="59" spans="1:22" s="295" customFormat="1" ht="15" hidden="1" customHeight="1" outlineLevel="1">
      <c r="A59" s="315"/>
      <c r="B59" s="377"/>
      <c r="C59" s="377"/>
      <c r="D59" s="316"/>
      <c r="E59" s="317"/>
      <c r="F59" s="318"/>
      <c r="G59" s="319"/>
      <c r="H59" s="318"/>
      <c r="I59" s="318"/>
      <c r="J59" s="318"/>
      <c r="K59" s="317"/>
      <c r="L59" s="320"/>
      <c r="M59" s="321"/>
      <c r="N59" s="321"/>
      <c r="O59" s="321"/>
      <c r="P59" s="321"/>
      <c r="Q59" s="321"/>
      <c r="R59" s="322"/>
      <c r="S59" s="317"/>
      <c r="T59" s="323"/>
      <c r="U59" s="324"/>
      <c r="V59" s="290"/>
    </row>
    <row r="60" spans="1:22" s="295" customFormat="1" ht="15" hidden="1" customHeight="1" outlineLevel="1">
      <c r="A60" s="325" t="s">
        <v>169</v>
      </c>
      <c r="B60" s="377"/>
      <c r="C60" s="377"/>
      <c r="D60" s="316"/>
      <c r="E60" s="317"/>
      <c r="F60" s="318"/>
      <c r="G60" s="319"/>
      <c r="H60" s="318"/>
      <c r="I60" s="318"/>
      <c r="J60" s="318"/>
      <c r="K60" s="317"/>
      <c r="L60" s="320"/>
      <c r="M60" s="321"/>
      <c r="N60" s="321"/>
      <c r="O60" s="321"/>
      <c r="P60" s="321"/>
      <c r="Q60" s="321"/>
      <c r="R60" s="322"/>
      <c r="S60" s="317"/>
      <c r="T60" s="323"/>
      <c r="U60" s="324"/>
      <c r="V60" s="290"/>
    </row>
    <row r="61" spans="1:22" s="295" customFormat="1" ht="15" hidden="1" customHeight="1" outlineLevel="1">
      <c r="A61" s="315" t="s">
        <v>244</v>
      </c>
      <c r="B61" s="377" t="s">
        <v>171</v>
      </c>
      <c r="C61" s="377"/>
      <c r="D61" s="316"/>
      <c r="E61" s="317"/>
      <c r="F61" s="318"/>
      <c r="G61" s="319"/>
      <c r="H61" s="318"/>
      <c r="I61" s="318"/>
      <c r="J61" s="318"/>
      <c r="K61" s="317"/>
      <c r="L61" s="320"/>
      <c r="M61" s="321"/>
      <c r="N61" s="321"/>
      <c r="O61" s="321"/>
      <c r="P61" s="321"/>
      <c r="Q61" s="321"/>
      <c r="R61" s="322"/>
      <c r="S61" s="317"/>
      <c r="T61" s="323"/>
      <c r="U61" s="324"/>
      <c r="V61" s="290"/>
    </row>
    <row r="62" spans="1:22" s="295" customFormat="1" ht="15" hidden="1" customHeight="1" outlineLevel="1">
      <c r="A62" s="315" t="s">
        <v>173</v>
      </c>
      <c r="B62" s="377"/>
      <c r="C62" s="377"/>
      <c r="D62" s="316"/>
      <c r="E62" s="317"/>
      <c r="F62" s="318" t="s">
        <v>235</v>
      </c>
      <c r="G62" s="319"/>
      <c r="H62" s="318"/>
      <c r="I62" s="318"/>
      <c r="J62" s="318"/>
      <c r="K62" s="317"/>
      <c r="L62" s="320"/>
      <c r="M62" s="321"/>
      <c r="N62" s="321"/>
      <c r="O62" s="321"/>
      <c r="P62" s="321"/>
      <c r="Q62" s="321"/>
      <c r="R62" s="322"/>
      <c r="S62" s="317"/>
      <c r="T62" s="323"/>
      <c r="U62" s="324"/>
      <c r="V62" s="290"/>
    </row>
    <row r="63" spans="1:22" s="295" customFormat="1" ht="15" hidden="1" customHeight="1" outlineLevel="1">
      <c r="A63" s="315" t="s">
        <v>174</v>
      </c>
      <c r="B63" s="377"/>
      <c r="C63" s="377"/>
      <c r="D63" s="316"/>
      <c r="E63" s="317"/>
      <c r="F63" s="318"/>
      <c r="G63" s="319"/>
      <c r="H63" s="318"/>
      <c r="I63" s="318"/>
      <c r="J63" s="318"/>
      <c r="K63" s="317"/>
      <c r="L63" s="320"/>
      <c r="M63" s="321"/>
      <c r="N63" s="321"/>
      <c r="O63" s="321"/>
      <c r="P63" s="321"/>
      <c r="Q63" s="321"/>
      <c r="R63" s="322"/>
      <c r="S63" s="317"/>
      <c r="T63" s="323"/>
      <c r="U63" s="324"/>
      <c r="V63" s="290"/>
    </row>
    <row r="64" spans="1:22" s="295" customFormat="1" ht="15" hidden="1" customHeight="1" outlineLevel="1">
      <c r="A64" s="315" t="s">
        <v>175</v>
      </c>
      <c r="B64" s="377" t="s">
        <v>176</v>
      </c>
      <c r="C64" s="377"/>
      <c r="D64" s="316"/>
      <c r="E64" s="317"/>
      <c r="F64" s="318"/>
      <c r="G64" s="319"/>
      <c r="H64" s="318"/>
      <c r="I64" s="318"/>
      <c r="J64" s="318"/>
      <c r="K64" s="317"/>
      <c r="L64" s="320"/>
      <c r="M64" s="321"/>
      <c r="N64" s="321"/>
      <c r="O64" s="321"/>
      <c r="P64" s="321"/>
      <c r="Q64" s="321"/>
      <c r="R64" s="322"/>
      <c r="S64" s="317"/>
      <c r="T64" s="323"/>
      <c r="U64" s="324"/>
      <c r="V64" s="290"/>
    </row>
    <row r="65" spans="1:22" s="295" customFormat="1" ht="15" hidden="1" customHeight="1" outlineLevel="1">
      <c r="A65" s="315" t="s">
        <v>177</v>
      </c>
      <c r="B65" s="377" t="s">
        <v>176</v>
      </c>
      <c r="C65" s="377"/>
      <c r="D65" s="316"/>
      <c r="E65" s="317"/>
      <c r="F65" s="318"/>
      <c r="G65" s="319"/>
      <c r="H65" s="318"/>
      <c r="I65" s="318"/>
      <c r="J65" s="318"/>
      <c r="K65" s="317"/>
      <c r="L65" s="320"/>
      <c r="M65" s="321"/>
      <c r="N65" s="321"/>
      <c r="O65" s="321"/>
      <c r="P65" s="321"/>
      <c r="Q65" s="321"/>
      <c r="R65" s="322"/>
      <c r="S65" s="317"/>
      <c r="T65" s="323"/>
      <c r="U65" s="324"/>
      <c r="V65" s="290"/>
    </row>
    <row r="66" spans="1:22" s="295" customFormat="1" ht="15" hidden="1" customHeight="1" outlineLevel="1">
      <c r="A66" s="315"/>
      <c r="B66" s="378"/>
      <c r="C66" s="378"/>
      <c r="D66" s="326"/>
      <c r="E66" s="317"/>
      <c r="F66" s="318"/>
      <c r="G66" s="319"/>
      <c r="H66" s="318"/>
      <c r="I66" s="318"/>
      <c r="J66" s="318"/>
      <c r="K66" s="317"/>
      <c r="L66" s="528"/>
      <c r="M66" s="529"/>
      <c r="N66" s="529"/>
      <c r="O66" s="529"/>
      <c r="P66" s="529"/>
      <c r="Q66" s="529"/>
      <c r="R66" s="530"/>
      <c r="S66" s="317"/>
      <c r="T66" s="323"/>
      <c r="U66" s="324"/>
      <c r="V66" s="290"/>
    </row>
    <row r="67" spans="1:22" s="295" customFormat="1" ht="15" hidden="1" customHeight="1" outlineLevel="1">
      <c r="A67" s="327"/>
      <c r="B67" s="379"/>
      <c r="C67" s="379"/>
      <c r="D67" s="328"/>
      <c r="E67" s="329"/>
      <c r="F67" s="329"/>
      <c r="G67" s="329"/>
      <c r="H67" s="329"/>
      <c r="I67" s="329"/>
      <c r="J67" s="329"/>
      <c r="K67" s="329"/>
      <c r="L67" s="538"/>
      <c r="M67" s="539"/>
      <c r="N67" s="539"/>
      <c r="O67" s="539"/>
      <c r="P67" s="539"/>
      <c r="Q67" s="539"/>
      <c r="R67" s="540"/>
      <c r="S67" s="329"/>
      <c r="T67" s="330"/>
      <c r="U67" s="331"/>
      <c r="V67" s="290"/>
    </row>
    <row r="68" spans="1:22" s="295" customFormat="1" ht="15" customHeight="1" collapsed="1" thickBot="1">
      <c r="A68" s="288" t="s">
        <v>245</v>
      </c>
      <c r="B68" s="300"/>
      <c r="C68" s="300"/>
      <c r="D68" s="332"/>
      <c r="E68" s="290"/>
      <c r="F68" s="288"/>
      <c r="G68" s="290"/>
      <c r="H68" s="290"/>
      <c r="I68" s="290"/>
      <c r="J68" s="290"/>
      <c r="K68" s="290"/>
      <c r="L68" s="291"/>
      <c r="M68" s="291"/>
      <c r="N68" s="291"/>
      <c r="O68" s="291"/>
      <c r="P68" s="291"/>
      <c r="Q68" s="291"/>
      <c r="R68" s="291"/>
      <c r="S68" s="290"/>
      <c r="T68" s="290"/>
      <c r="U68" s="290"/>
      <c r="V68" s="289"/>
    </row>
    <row r="69" spans="1:22" s="295" customFormat="1" ht="15" customHeight="1" outlineLevel="1">
      <c r="A69" s="296"/>
      <c r="B69" s="373"/>
      <c r="C69" s="373"/>
      <c r="D69" s="333"/>
      <c r="E69" s="298"/>
      <c r="F69" s="334"/>
      <c r="G69" s="298"/>
      <c r="H69" s="298"/>
      <c r="I69" s="298"/>
      <c r="J69" s="298"/>
      <c r="K69" s="299"/>
      <c r="L69" s="541" t="s">
        <v>236</v>
      </c>
      <c r="M69" s="542"/>
      <c r="N69" s="542"/>
      <c r="O69" s="542"/>
      <c r="P69" s="542"/>
      <c r="Q69" s="542"/>
      <c r="R69" s="542"/>
      <c r="S69" s="547" t="s">
        <v>237</v>
      </c>
      <c r="T69" s="531" t="s">
        <v>238</v>
      </c>
      <c r="U69" s="532"/>
      <c r="V69" s="300"/>
    </row>
    <row r="70" spans="1:22" s="295" customFormat="1" ht="15" customHeight="1" outlineLevel="1" thickBot="1">
      <c r="A70" s="301" t="s">
        <v>119</v>
      </c>
      <c r="B70" s="374" t="s">
        <v>120</v>
      </c>
      <c r="C70" s="374" t="s">
        <v>344</v>
      </c>
      <c r="D70" s="335" t="s">
        <v>386</v>
      </c>
      <c r="E70" s="302"/>
      <c r="F70" s="336" t="s">
        <v>246</v>
      </c>
      <c r="G70" s="302"/>
      <c r="H70" s="302" t="s">
        <v>247</v>
      </c>
      <c r="I70" s="337"/>
      <c r="J70" s="337"/>
      <c r="K70" s="303"/>
      <c r="L70" s="543"/>
      <c r="M70" s="544"/>
      <c r="N70" s="544"/>
      <c r="O70" s="544"/>
      <c r="P70" s="544"/>
      <c r="Q70" s="544"/>
      <c r="R70" s="544"/>
      <c r="S70" s="548"/>
      <c r="T70" s="533"/>
      <c r="U70" s="534"/>
      <c r="V70" s="300"/>
    </row>
    <row r="71" spans="1:22" s="295" customFormat="1" ht="15" customHeight="1" outlineLevel="1" thickBot="1">
      <c r="A71" s="304"/>
      <c r="B71" s="375"/>
      <c r="C71" s="375"/>
      <c r="D71" s="338"/>
      <c r="E71" s="305"/>
      <c r="F71" s="339"/>
      <c r="G71" s="305"/>
      <c r="H71" s="305"/>
      <c r="I71" s="340"/>
      <c r="J71" s="340"/>
      <c r="K71" s="306"/>
      <c r="L71" s="545"/>
      <c r="M71" s="546"/>
      <c r="N71" s="546"/>
      <c r="O71" s="546"/>
      <c r="P71" s="546"/>
      <c r="Q71" s="546"/>
      <c r="R71" s="546"/>
      <c r="S71" s="549"/>
      <c r="T71" s="307" t="s">
        <v>239</v>
      </c>
      <c r="U71" s="308" t="s">
        <v>240</v>
      </c>
      <c r="V71" s="309"/>
    </row>
    <row r="72" spans="1:22" s="295" customFormat="1" ht="15" customHeight="1" outlineLevel="1">
      <c r="A72" s="310" t="s">
        <v>121</v>
      </c>
      <c r="B72" s="376"/>
      <c r="C72" s="376"/>
      <c r="D72" s="341"/>
      <c r="E72" s="312"/>
      <c r="F72" s="313"/>
      <c r="G72" s="312"/>
      <c r="H72" s="312"/>
      <c r="I72" s="342"/>
      <c r="J72" s="343"/>
      <c r="K72" s="344"/>
      <c r="L72" s="535"/>
      <c r="M72" s="536"/>
      <c r="N72" s="536"/>
      <c r="O72" s="536"/>
      <c r="P72" s="536"/>
      <c r="Q72" s="536"/>
      <c r="R72" s="537"/>
      <c r="S72" s="312"/>
      <c r="T72" s="313"/>
      <c r="U72" s="345"/>
      <c r="V72" s="290"/>
    </row>
    <row r="73" spans="1:22" s="295" customFormat="1" ht="39" customHeight="1" outlineLevel="1">
      <c r="A73" s="315" t="s">
        <v>248</v>
      </c>
      <c r="B73" s="377" t="s">
        <v>249</v>
      </c>
      <c r="C73" s="377" t="s">
        <v>345</v>
      </c>
      <c r="D73" s="346">
        <v>2</v>
      </c>
      <c r="E73" s="317" t="s">
        <v>124</v>
      </c>
      <c r="F73" s="347">
        <v>70</v>
      </c>
      <c r="G73" s="319"/>
      <c r="H73" s="319">
        <f>F73+4</f>
        <v>74</v>
      </c>
      <c r="I73" s="348"/>
      <c r="J73" s="348"/>
      <c r="K73" s="349"/>
      <c r="L73" s="528"/>
      <c r="M73" s="529"/>
      <c r="N73" s="529"/>
      <c r="O73" s="529"/>
      <c r="P73" s="529"/>
      <c r="Q73" s="529"/>
      <c r="R73" s="530"/>
      <c r="S73" s="317"/>
      <c r="T73" s="323">
        <v>70</v>
      </c>
      <c r="U73" s="350">
        <v>70</v>
      </c>
      <c r="V73" s="290"/>
    </row>
    <row r="74" spans="1:22" s="295" customFormat="1" ht="39" customHeight="1" outlineLevel="1">
      <c r="A74" s="315" t="s">
        <v>250</v>
      </c>
      <c r="B74" s="377" t="s">
        <v>249</v>
      </c>
      <c r="C74" s="377" t="s">
        <v>346</v>
      </c>
      <c r="D74" s="346">
        <v>2</v>
      </c>
      <c r="E74" s="317"/>
      <c r="F74" s="347">
        <v>74</v>
      </c>
      <c r="G74" s="319"/>
      <c r="H74" s="319">
        <f>F74+4</f>
        <v>78</v>
      </c>
      <c r="I74" s="348"/>
      <c r="J74" s="348"/>
      <c r="K74" s="349"/>
      <c r="L74" s="320"/>
      <c r="M74" s="321"/>
      <c r="N74" s="321"/>
      <c r="O74" s="321"/>
      <c r="P74" s="321"/>
      <c r="Q74" s="321"/>
      <c r="R74" s="322"/>
      <c r="S74" s="317"/>
      <c r="T74" s="323">
        <v>74</v>
      </c>
      <c r="U74" s="350">
        <v>74</v>
      </c>
      <c r="V74" s="290"/>
    </row>
    <row r="75" spans="1:22" s="295" customFormat="1" ht="39" customHeight="1" outlineLevel="1">
      <c r="A75" s="315" t="s">
        <v>125</v>
      </c>
      <c r="B75" s="377" t="s">
        <v>126</v>
      </c>
      <c r="C75" s="377" t="s">
        <v>216</v>
      </c>
      <c r="D75" s="351">
        <v>2</v>
      </c>
      <c r="E75" s="317" t="s">
        <v>127</v>
      </c>
      <c r="F75" s="352">
        <v>60</v>
      </c>
      <c r="G75" s="319"/>
      <c r="H75" s="319">
        <f>F75+4</f>
        <v>64</v>
      </c>
      <c r="I75" s="353"/>
      <c r="J75" s="353"/>
      <c r="K75" s="349"/>
      <c r="L75" s="320"/>
      <c r="M75" s="321"/>
      <c r="N75" s="321"/>
      <c r="O75" s="321"/>
      <c r="P75" s="321"/>
      <c r="Q75" s="321"/>
      <c r="R75" s="322"/>
      <c r="S75" s="317"/>
      <c r="T75" s="323">
        <v>60</v>
      </c>
      <c r="U75" s="350">
        <v>60.5</v>
      </c>
      <c r="V75" s="290"/>
    </row>
    <row r="76" spans="1:22" s="295" customFormat="1" ht="39" customHeight="1" outlineLevel="1">
      <c r="A76" s="315" t="s">
        <v>128</v>
      </c>
      <c r="B76" s="377" t="s">
        <v>129</v>
      </c>
      <c r="C76" s="377" t="s">
        <v>218</v>
      </c>
      <c r="D76" s="351">
        <v>2</v>
      </c>
      <c r="E76" s="317" t="s">
        <v>130</v>
      </c>
      <c r="F76" s="352">
        <v>74</v>
      </c>
      <c r="G76" s="319"/>
      <c r="H76" s="319">
        <f>F76+4</f>
        <v>78</v>
      </c>
      <c r="I76" s="353"/>
      <c r="J76" s="353"/>
      <c r="K76" s="349"/>
      <c r="L76" s="528" t="s">
        <v>372</v>
      </c>
      <c r="M76" s="529"/>
      <c r="N76" s="529"/>
      <c r="O76" s="529"/>
      <c r="P76" s="529"/>
      <c r="Q76" s="529"/>
      <c r="R76" s="530"/>
      <c r="S76" s="317"/>
      <c r="T76" s="323">
        <v>74</v>
      </c>
      <c r="U76" s="354">
        <v>73</v>
      </c>
      <c r="V76" s="290"/>
    </row>
    <row r="77" spans="1:22" s="295" customFormat="1" ht="39" customHeight="1" outlineLevel="1">
      <c r="A77" s="315" t="s">
        <v>131</v>
      </c>
      <c r="B77" s="377" t="s">
        <v>132</v>
      </c>
      <c r="C77" s="377"/>
      <c r="D77" s="351"/>
      <c r="E77" s="317" t="s">
        <v>133</v>
      </c>
      <c r="F77" s="352"/>
      <c r="G77" s="319"/>
      <c r="H77" s="318"/>
      <c r="I77" s="353"/>
      <c r="J77" s="353"/>
      <c r="K77" s="349"/>
      <c r="L77" s="528"/>
      <c r="M77" s="529"/>
      <c r="N77" s="529"/>
      <c r="O77" s="529"/>
      <c r="P77" s="529"/>
      <c r="Q77" s="529"/>
      <c r="R77" s="530"/>
      <c r="S77" s="317"/>
      <c r="T77" s="323"/>
      <c r="U77" s="350"/>
      <c r="V77" s="290"/>
    </row>
    <row r="78" spans="1:22" s="295" customFormat="1" ht="39" customHeight="1" outlineLevel="1">
      <c r="A78" s="315" t="s">
        <v>189</v>
      </c>
      <c r="B78" s="377" t="s">
        <v>190</v>
      </c>
      <c r="C78" s="377" t="s">
        <v>347</v>
      </c>
      <c r="D78" s="351">
        <v>2</v>
      </c>
      <c r="E78" s="317" t="s">
        <v>134</v>
      </c>
      <c r="F78" s="352">
        <v>48</v>
      </c>
      <c r="G78" s="319"/>
      <c r="H78" s="318">
        <f>F78+2</f>
        <v>50</v>
      </c>
      <c r="I78" s="353"/>
      <c r="J78" s="353"/>
      <c r="K78" s="349"/>
      <c r="L78" s="528"/>
      <c r="M78" s="529"/>
      <c r="N78" s="529"/>
      <c r="O78" s="529"/>
      <c r="P78" s="529"/>
      <c r="Q78" s="529"/>
      <c r="R78" s="530"/>
      <c r="S78" s="317"/>
      <c r="T78" s="323">
        <v>48</v>
      </c>
      <c r="U78" s="350">
        <v>48</v>
      </c>
      <c r="V78" s="290"/>
    </row>
    <row r="79" spans="1:22" s="295" customFormat="1" ht="39" customHeight="1" outlineLevel="1">
      <c r="A79" s="315" t="s">
        <v>191</v>
      </c>
      <c r="B79" s="377"/>
      <c r="C79" s="377" t="s">
        <v>352</v>
      </c>
      <c r="D79" s="351">
        <v>2</v>
      </c>
      <c r="E79" s="317"/>
      <c r="F79" s="355">
        <v>67</v>
      </c>
      <c r="G79" s="319"/>
      <c r="H79" s="355">
        <f>F79+2</f>
        <v>69</v>
      </c>
      <c r="I79" s="353"/>
      <c r="J79" s="353"/>
      <c r="K79" s="349"/>
      <c r="L79" s="528" t="s">
        <v>373</v>
      </c>
      <c r="M79" s="529"/>
      <c r="N79" s="529"/>
      <c r="O79" s="529"/>
      <c r="P79" s="529"/>
      <c r="Q79" s="529"/>
      <c r="R79" s="530"/>
      <c r="S79" s="317"/>
      <c r="T79" s="323">
        <v>70</v>
      </c>
      <c r="U79" s="350">
        <v>70</v>
      </c>
      <c r="V79" s="290"/>
    </row>
    <row r="80" spans="1:22" s="295" customFormat="1" ht="39" customHeight="1" outlineLevel="1">
      <c r="A80" s="315" t="s">
        <v>136</v>
      </c>
      <c r="B80" s="377" t="s">
        <v>137</v>
      </c>
      <c r="C80" s="377" t="s">
        <v>348</v>
      </c>
      <c r="D80" s="351">
        <v>0.5</v>
      </c>
      <c r="E80" s="317" t="s">
        <v>135</v>
      </c>
      <c r="F80" s="352">
        <v>6</v>
      </c>
      <c r="G80" s="319"/>
      <c r="H80" s="318">
        <f>F80</f>
        <v>6</v>
      </c>
      <c r="I80" s="353"/>
      <c r="J80" s="353"/>
      <c r="K80" s="349"/>
      <c r="L80" s="320"/>
      <c r="M80" s="321"/>
      <c r="N80" s="321"/>
      <c r="O80" s="321"/>
      <c r="P80" s="321"/>
      <c r="Q80" s="321"/>
      <c r="R80" s="322"/>
      <c r="S80" s="317"/>
      <c r="T80" s="323">
        <v>6</v>
      </c>
      <c r="U80" s="350">
        <v>6.5</v>
      </c>
      <c r="V80" s="290"/>
    </row>
    <row r="81" spans="1:24" s="295" customFormat="1" ht="39" customHeight="1" outlineLevel="1">
      <c r="A81" s="315" t="s">
        <v>139</v>
      </c>
      <c r="B81" s="377" t="s">
        <v>126</v>
      </c>
      <c r="C81" s="377" t="s">
        <v>349</v>
      </c>
      <c r="D81" s="351">
        <v>1</v>
      </c>
      <c r="E81" s="317" t="s">
        <v>138</v>
      </c>
      <c r="F81" s="352">
        <v>31</v>
      </c>
      <c r="G81" s="319"/>
      <c r="H81" s="318">
        <f>F81+1.5</f>
        <v>32.5</v>
      </c>
      <c r="I81" s="353"/>
      <c r="J81" s="353"/>
      <c r="K81" s="349"/>
      <c r="L81" s="528"/>
      <c r="M81" s="529"/>
      <c r="N81" s="529"/>
      <c r="O81" s="529"/>
      <c r="P81" s="529"/>
      <c r="Q81" s="529"/>
      <c r="R81" s="530"/>
      <c r="S81" s="317"/>
      <c r="T81" s="323">
        <v>31</v>
      </c>
      <c r="U81" s="350">
        <v>31</v>
      </c>
      <c r="V81" s="290"/>
    </row>
    <row r="82" spans="1:24" s="295" customFormat="1" ht="39" customHeight="1" outlineLevel="1">
      <c r="A82" s="315" t="s">
        <v>141</v>
      </c>
      <c r="B82" s="377" t="s">
        <v>142</v>
      </c>
      <c r="C82" s="377" t="s">
        <v>350</v>
      </c>
      <c r="D82" s="351">
        <v>1</v>
      </c>
      <c r="E82" s="317" t="s">
        <v>140</v>
      </c>
      <c r="F82" s="352">
        <v>30</v>
      </c>
      <c r="G82" s="319"/>
      <c r="H82" s="318">
        <f>F82+1.5</f>
        <v>31.5</v>
      </c>
      <c r="I82" s="353"/>
      <c r="J82" s="353"/>
      <c r="K82" s="349"/>
      <c r="L82" s="528" t="s">
        <v>372</v>
      </c>
      <c r="M82" s="529"/>
      <c r="N82" s="529"/>
      <c r="O82" s="529"/>
      <c r="P82" s="529"/>
      <c r="Q82" s="529"/>
      <c r="R82" s="530"/>
      <c r="S82" s="317"/>
      <c r="T82" s="323">
        <v>30</v>
      </c>
      <c r="U82" s="354">
        <v>31</v>
      </c>
      <c r="V82" s="290"/>
    </row>
    <row r="83" spans="1:24" s="295" customFormat="1" ht="39" customHeight="1" outlineLevel="1">
      <c r="A83" s="315" t="s">
        <v>192</v>
      </c>
      <c r="B83" s="377"/>
      <c r="C83" s="377" t="s">
        <v>351</v>
      </c>
      <c r="D83" s="351">
        <v>0.7</v>
      </c>
      <c r="E83" s="317"/>
      <c r="F83" s="352">
        <v>20</v>
      </c>
      <c r="G83" s="319"/>
      <c r="H83" s="318">
        <f>F83+1.5</f>
        <v>21.5</v>
      </c>
      <c r="I83" s="353"/>
      <c r="J83" s="353"/>
      <c r="K83" s="349"/>
      <c r="L83" s="528"/>
      <c r="M83" s="529"/>
      <c r="N83" s="529"/>
      <c r="O83" s="529"/>
      <c r="P83" s="529"/>
      <c r="Q83" s="529"/>
      <c r="R83" s="530"/>
      <c r="S83" s="317"/>
      <c r="T83" s="323">
        <v>20</v>
      </c>
      <c r="U83" s="350">
        <v>19.5</v>
      </c>
      <c r="V83" s="290"/>
    </row>
    <row r="84" spans="1:24" s="295" customFormat="1" ht="39" customHeight="1" outlineLevel="1">
      <c r="A84" s="315" t="s">
        <v>144</v>
      </c>
      <c r="B84" s="377" t="s">
        <v>145</v>
      </c>
      <c r="C84" s="377" t="s">
        <v>353</v>
      </c>
      <c r="D84" s="351">
        <v>0.7</v>
      </c>
      <c r="E84" s="317" t="s">
        <v>143</v>
      </c>
      <c r="F84" s="352">
        <v>9.5</v>
      </c>
      <c r="G84" s="319"/>
      <c r="H84" s="318">
        <f>F84+0.75</f>
        <v>10.25</v>
      </c>
      <c r="I84" s="353"/>
      <c r="J84" s="353"/>
      <c r="K84" s="349"/>
      <c r="L84" s="528"/>
      <c r="M84" s="529"/>
      <c r="N84" s="529"/>
      <c r="O84" s="529"/>
      <c r="P84" s="529"/>
      <c r="Q84" s="529"/>
      <c r="R84" s="530"/>
      <c r="S84" s="317"/>
      <c r="T84" s="323">
        <v>9.5</v>
      </c>
      <c r="U84" s="350">
        <v>9</v>
      </c>
      <c r="V84" s="290"/>
    </row>
    <row r="85" spans="1:24" s="295" customFormat="1" ht="39" customHeight="1" outlineLevel="1">
      <c r="A85" s="315" t="s">
        <v>147</v>
      </c>
      <c r="B85" s="377" t="s">
        <v>137</v>
      </c>
      <c r="C85" s="377" t="s">
        <v>354</v>
      </c>
      <c r="D85" s="351">
        <v>0.5</v>
      </c>
      <c r="E85" s="317" t="s">
        <v>146</v>
      </c>
      <c r="F85" s="352">
        <v>7.5</v>
      </c>
      <c r="G85" s="319"/>
      <c r="H85" s="318">
        <f>F85</f>
        <v>7.5</v>
      </c>
      <c r="I85" s="353"/>
      <c r="J85" s="353"/>
      <c r="K85" s="349"/>
      <c r="L85" s="320"/>
      <c r="M85" s="321"/>
      <c r="N85" s="321"/>
      <c r="O85" s="321"/>
      <c r="P85" s="321"/>
      <c r="Q85" s="321"/>
      <c r="R85" s="322"/>
      <c r="S85" s="317"/>
      <c r="T85" s="323">
        <v>7.5</v>
      </c>
      <c r="U85" s="350">
        <v>7.5</v>
      </c>
      <c r="V85" s="290"/>
    </row>
    <row r="86" spans="1:24" s="295" customFormat="1" ht="39" customHeight="1" outlineLevel="1">
      <c r="A86" s="315" t="s">
        <v>148</v>
      </c>
      <c r="B86" s="377" t="s">
        <v>149</v>
      </c>
      <c r="C86" s="377" t="s">
        <v>355</v>
      </c>
      <c r="D86" s="346">
        <v>2</v>
      </c>
      <c r="E86" s="317" t="s">
        <v>183</v>
      </c>
      <c r="F86" s="347">
        <v>83</v>
      </c>
      <c r="G86" s="319"/>
      <c r="H86" s="318">
        <f>F86+2</f>
        <v>85</v>
      </c>
      <c r="I86" s="353"/>
      <c r="J86" s="353"/>
      <c r="K86" s="349"/>
      <c r="L86" s="528"/>
      <c r="M86" s="529"/>
      <c r="N86" s="529"/>
      <c r="O86" s="529"/>
      <c r="P86" s="529"/>
      <c r="Q86" s="529"/>
      <c r="R86" s="530"/>
      <c r="S86" s="317"/>
      <c r="T86" s="323">
        <v>83</v>
      </c>
      <c r="U86" s="350">
        <v>84</v>
      </c>
      <c r="V86" s="290"/>
      <c r="X86" s="293" t="s">
        <v>235</v>
      </c>
    </row>
    <row r="87" spans="1:24" s="295" customFormat="1" ht="39" customHeight="1" outlineLevel="1">
      <c r="A87" s="315" t="s">
        <v>150</v>
      </c>
      <c r="B87" s="377"/>
      <c r="C87" s="377" t="s">
        <v>356</v>
      </c>
      <c r="D87" s="346">
        <v>0.7</v>
      </c>
      <c r="E87" s="317" t="s">
        <v>51</v>
      </c>
      <c r="F87" s="347">
        <v>5</v>
      </c>
      <c r="G87" s="319"/>
      <c r="H87" s="318"/>
      <c r="I87" s="353"/>
      <c r="J87" s="353"/>
      <c r="K87" s="349"/>
      <c r="L87" s="320"/>
      <c r="M87" s="321"/>
      <c r="N87" s="321"/>
      <c r="O87" s="321"/>
      <c r="P87" s="321"/>
      <c r="Q87" s="321"/>
      <c r="R87" s="322"/>
      <c r="S87" s="317"/>
      <c r="T87" s="323">
        <v>5</v>
      </c>
      <c r="U87" s="350">
        <v>5</v>
      </c>
      <c r="V87" s="290"/>
    </row>
    <row r="88" spans="1:24" s="295" customFormat="1" ht="39" customHeight="1" outlineLevel="1">
      <c r="A88" s="315" t="s">
        <v>151</v>
      </c>
      <c r="B88" s="377" t="s">
        <v>152</v>
      </c>
      <c r="C88" s="377" t="s">
        <v>357</v>
      </c>
      <c r="D88" s="346">
        <v>0.5</v>
      </c>
      <c r="E88" s="317" t="s">
        <v>10</v>
      </c>
      <c r="F88" s="347">
        <v>7.5</v>
      </c>
      <c r="G88" s="319"/>
      <c r="H88" s="318"/>
      <c r="I88" s="353"/>
      <c r="J88" s="353"/>
      <c r="K88" s="349"/>
      <c r="L88" s="320"/>
      <c r="M88" s="321"/>
      <c r="N88" s="321"/>
      <c r="O88" s="321"/>
      <c r="P88" s="321"/>
      <c r="Q88" s="321"/>
      <c r="R88" s="322"/>
      <c r="S88" s="317"/>
      <c r="T88" s="323">
        <v>7.5</v>
      </c>
      <c r="U88" s="350">
        <v>7.5</v>
      </c>
      <c r="V88" s="290"/>
    </row>
    <row r="89" spans="1:24" s="295" customFormat="1" ht="39" customHeight="1" outlineLevel="1">
      <c r="A89" s="315" t="s">
        <v>193</v>
      </c>
      <c r="B89" s="377" t="s">
        <v>194</v>
      </c>
      <c r="C89" s="377"/>
      <c r="D89" s="346"/>
      <c r="E89" s="317"/>
      <c r="F89" s="347"/>
      <c r="G89" s="319"/>
      <c r="H89" s="318"/>
      <c r="I89" s="353"/>
      <c r="J89" s="353"/>
      <c r="K89" s="349"/>
      <c r="L89" s="320"/>
      <c r="M89" s="321"/>
      <c r="N89" s="321"/>
      <c r="O89" s="321"/>
      <c r="P89" s="321"/>
      <c r="Q89" s="321"/>
      <c r="R89" s="322"/>
      <c r="S89" s="317"/>
      <c r="T89" s="323"/>
      <c r="U89" s="350"/>
      <c r="V89" s="290"/>
    </row>
    <row r="90" spans="1:24" s="295" customFormat="1" ht="39" customHeight="1" outlineLevel="1">
      <c r="A90" s="315" t="s">
        <v>251</v>
      </c>
      <c r="B90" s="377" t="s">
        <v>252</v>
      </c>
      <c r="C90" s="377" t="s">
        <v>362</v>
      </c>
      <c r="D90" s="346">
        <v>1</v>
      </c>
      <c r="E90" s="317"/>
      <c r="F90" s="347">
        <v>15</v>
      </c>
      <c r="G90" s="319"/>
      <c r="H90" s="318">
        <f>F90</f>
        <v>15</v>
      </c>
      <c r="I90" s="353"/>
      <c r="J90" s="353"/>
      <c r="K90" s="349"/>
      <c r="L90" s="320"/>
      <c r="M90" s="321"/>
      <c r="N90" s="321"/>
      <c r="O90" s="321"/>
      <c r="P90" s="321"/>
      <c r="Q90" s="321"/>
      <c r="R90" s="322"/>
      <c r="S90" s="317"/>
      <c r="T90" s="323">
        <v>15</v>
      </c>
      <c r="U90" s="350"/>
      <c r="V90" s="290"/>
    </row>
    <row r="91" spans="1:24" s="295" customFormat="1" ht="39" customHeight="1" outlineLevel="1">
      <c r="A91" s="315"/>
      <c r="B91" s="377"/>
      <c r="C91" s="377"/>
      <c r="D91" s="346"/>
      <c r="E91" s="317"/>
      <c r="F91" s="347"/>
      <c r="G91" s="319"/>
      <c r="H91" s="318"/>
      <c r="I91" s="353"/>
      <c r="J91" s="353"/>
      <c r="K91" s="349"/>
      <c r="L91" s="528"/>
      <c r="M91" s="529"/>
      <c r="N91" s="529"/>
      <c r="O91" s="529"/>
      <c r="P91" s="529"/>
      <c r="Q91" s="529"/>
      <c r="R91" s="530"/>
      <c r="S91" s="317"/>
      <c r="T91" s="323"/>
      <c r="U91" s="350"/>
      <c r="V91" s="290"/>
    </row>
    <row r="92" spans="1:24" s="295" customFormat="1" ht="39" customHeight="1" outlineLevel="1">
      <c r="A92" s="325" t="s">
        <v>154</v>
      </c>
      <c r="B92" s="377"/>
      <c r="C92" s="377"/>
      <c r="D92" s="351"/>
      <c r="E92" s="317"/>
      <c r="F92" s="352"/>
      <c r="G92" s="319"/>
      <c r="H92" s="318"/>
      <c r="I92" s="353"/>
      <c r="J92" s="353"/>
      <c r="K92" s="349"/>
      <c r="L92" s="528"/>
      <c r="M92" s="529"/>
      <c r="N92" s="529"/>
      <c r="O92" s="529"/>
      <c r="P92" s="529"/>
      <c r="Q92" s="529"/>
      <c r="R92" s="530"/>
      <c r="S92" s="317"/>
      <c r="T92" s="323"/>
      <c r="U92" s="350"/>
      <c r="V92" s="290"/>
    </row>
    <row r="93" spans="1:24" s="295" customFormat="1" ht="39" customHeight="1" outlineLevel="1">
      <c r="A93" s="315" t="s">
        <v>155</v>
      </c>
      <c r="B93" s="377" t="s">
        <v>156</v>
      </c>
      <c r="C93" s="377" t="s">
        <v>359</v>
      </c>
      <c r="D93" s="351">
        <v>1</v>
      </c>
      <c r="E93" s="317" t="s">
        <v>153</v>
      </c>
      <c r="F93" s="352">
        <v>20.5</v>
      </c>
      <c r="G93" s="319"/>
      <c r="H93" s="318">
        <f>F93+1</f>
        <v>21.5</v>
      </c>
      <c r="I93" s="353"/>
      <c r="J93" s="353"/>
      <c r="K93" s="349"/>
      <c r="L93" s="528"/>
      <c r="M93" s="529"/>
      <c r="N93" s="529"/>
      <c r="O93" s="529"/>
      <c r="P93" s="529"/>
      <c r="Q93" s="529"/>
      <c r="R93" s="530"/>
      <c r="S93" s="317"/>
      <c r="T93" s="323">
        <v>20.5</v>
      </c>
      <c r="U93" s="350">
        <v>20</v>
      </c>
      <c r="V93" s="290"/>
    </row>
    <row r="94" spans="1:24" s="295" customFormat="1" ht="39" customHeight="1" outlineLevel="1">
      <c r="A94" s="315" t="s">
        <v>158</v>
      </c>
      <c r="B94" s="377" t="s">
        <v>159</v>
      </c>
      <c r="C94" s="377" t="s">
        <v>182</v>
      </c>
      <c r="D94" s="351">
        <v>0.5</v>
      </c>
      <c r="E94" s="317" t="s">
        <v>157</v>
      </c>
      <c r="F94" s="352">
        <v>9.5</v>
      </c>
      <c r="G94" s="319"/>
      <c r="H94" s="318">
        <f>F94+1</f>
        <v>10.5</v>
      </c>
      <c r="I94" s="353"/>
      <c r="J94" s="353"/>
      <c r="K94" s="349"/>
      <c r="L94" s="528"/>
      <c r="M94" s="529"/>
      <c r="N94" s="529"/>
      <c r="O94" s="529"/>
      <c r="P94" s="529"/>
      <c r="Q94" s="529"/>
      <c r="R94" s="530"/>
      <c r="S94" s="317"/>
      <c r="T94" s="323">
        <v>9.5</v>
      </c>
      <c r="U94" s="350">
        <v>9</v>
      </c>
      <c r="V94" s="290"/>
    </row>
    <row r="95" spans="1:24" s="295" customFormat="1" ht="39" customHeight="1" outlineLevel="1">
      <c r="A95" s="315" t="s">
        <v>161</v>
      </c>
      <c r="B95" s="377" t="s">
        <v>159</v>
      </c>
      <c r="C95" s="377" t="s">
        <v>217</v>
      </c>
      <c r="D95" s="351">
        <v>0.3</v>
      </c>
      <c r="E95" s="317" t="s">
        <v>160</v>
      </c>
      <c r="F95" s="352">
        <v>3</v>
      </c>
      <c r="G95" s="319"/>
      <c r="H95" s="318">
        <f>F95</f>
        <v>3</v>
      </c>
      <c r="I95" s="353"/>
      <c r="J95" s="353"/>
      <c r="K95" s="349"/>
      <c r="L95" s="528"/>
      <c r="M95" s="529"/>
      <c r="N95" s="529"/>
      <c r="O95" s="529"/>
      <c r="P95" s="529"/>
      <c r="Q95" s="529"/>
      <c r="R95" s="530"/>
      <c r="S95" s="317"/>
      <c r="T95" s="323">
        <v>3</v>
      </c>
      <c r="U95" s="350">
        <v>3</v>
      </c>
      <c r="V95" s="290"/>
    </row>
    <row r="96" spans="1:24" s="295" customFormat="1" ht="39" customHeight="1" outlineLevel="1">
      <c r="A96" s="315" t="s">
        <v>163</v>
      </c>
      <c r="B96" s="377"/>
      <c r="C96" s="377" t="s">
        <v>358</v>
      </c>
      <c r="D96" s="351">
        <v>0</v>
      </c>
      <c r="E96" s="317" t="s">
        <v>162</v>
      </c>
      <c r="F96" s="352">
        <v>2.5</v>
      </c>
      <c r="G96" s="319"/>
      <c r="H96" s="318">
        <f>F96</f>
        <v>2.5</v>
      </c>
      <c r="I96" s="353"/>
      <c r="J96" s="353"/>
      <c r="K96" s="349"/>
      <c r="L96" s="320"/>
      <c r="M96" s="321"/>
      <c r="N96" s="321"/>
      <c r="O96" s="321"/>
      <c r="P96" s="321"/>
      <c r="Q96" s="321"/>
      <c r="R96" s="322"/>
      <c r="S96" s="317"/>
      <c r="T96" s="323">
        <v>2.5</v>
      </c>
      <c r="U96" s="350">
        <v>2.5</v>
      </c>
      <c r="V96" s="290"/>
    </row>
    <row r="97" spans="1:22" s="295" customFormat="1" ht="39" customHeight="1" outlineLevel="1">
      <c r="A97" s="315" t="s">
        <v>165</v>
      </c>
      <c r="B97" s="377" t="s">
        <v>166</v>
      </c>
      <c r="C97" s="377" t="s">
        <v>360</v>
      </c>
      <c r="D97" s="351">
        <v>1</v>
      </c>
      <c r="E97" s="317" t="s">
        <v>164</v>
      </c>
      <c r="F97" s="352"/>
      <c r="G97" s="319"/>
      <c r="H97" s="318"/>
      <c r="I97" s="353"/>
      <c r="J97" s="353"/>
      <c r="K97" s="349"/>
      <c r="L97" s="320"/>
      <c r="M97" s="321"/>
      <c r="N97" s="321"/>
      <c r="O97" s="321"/>
      <c r="P97" s="321"/>
      <c r="Q97" s="321"/>
      <c r="R97" s="322"/>
      <c r="S97" s="317"/>
      <c r="T97" s="323"/>
      <c r="U97" s="350"/>
      <c r="V97" s="290"/>
    </row>
    <row r="98" spans="1:22" s="295" customFormat="1" ht="39" customHeight="1" outlineLevel="1">
      <c r="A98" s="315" t="s">
        <v>167</v>
      </c>
      <c r="B98" s="377" t="s">
        <v>168</v>
      </c>
      <c r="C98" s="377" t="s">
        <v>361</v>
      </c>
      <c r="D98" s="351">
        <v>1</v>
      </c>
      <c r="E98" s="317"/>
      <c r="F98" s="352">
        <v>58</v>
      </c>
      <c r="G98" s="319"/>
      <c r="H98" s="318">
        <f>F98</f>
        <v>58</v>
      </c>
      <c r="I98" s="353"/>
      <c r="J98" s="353"/>
      <c r="K98" s="349"/>
      <c r="L98" s="320"/>
      <c r="M98" s="321"/>
      <c r="N98" s="321"/>
      <c r="O98" s="321"/>
      <c r="P98" s="321"/>
      <c r="Q98" s="321"/>
      <c r="R98" s="322"/>
      <c r="S98" s="317"/>
      <c r="T98" s="323">
        <v>58</v>
      </c>
      <c r="U98" s="350" t="s">
        <v>374</v>
      </c>
      <c r="V98" s="290"/>
    </row>
    <row r="99" spans="1:22" s="295" customFormat="1" ht="30" customHeight="1" outlineLevel="1">
      <c r="A99" s="315"/>
      <c r="B99" s="377"/>
      <c r="C99" s="377"/>
      <c r="D99" s="356"/>
      <c r="E99" s="317"/>
      <c r="F99" s="352"/>
      <c r="G99" s="319"/>
      <c r="H99" s="318"/>
      <c r="I99" s="353"/>
      <c r="J99" s="353"/>
      <c r="K99" s="349"/>
      <c r="L99" s="320"/>
      <c r="M99" s="321"/>
      <c r="N99" s="321"/>
      <c r="O99" s="321"/>
      <c r="P99" s="321"/>
      <c r="Q99" s="321"/>
      <c r="R99" s="322"/>
      <c r="S99" s="317"/>
      <c r="T99" s="323"/>
      <c r="U99" s="350"/>
      <c r="V99" s="290"/>
    </row>
    <row r="100" spans="1:22" s="295" customFormat="1" ht="30" customHeight="1" outlineLevel="1">
      <c r="A100" s="325" t="s">
        <v>195</v>
      </c>
      <c r="B100" s="377"/>
      <c r="C100" s="377"/>
      <c r="D100" s="356"/>
      <c r="E100" s="317"/>
      <c r="F100" s="352"/>
      <c r="G100" s="319"/>
      <c r="H100" s="318"/>
      <c r="I100" s="353"/>
      <c r="J100" s="353"/>
      <c r="K100" s="349"/>
      <c r="L100" s="528"/>
      <c r="M100" s="529"/>
      <c r="N100" s="529"/>
      <c r="O100" s="529"/>
      <c r="P100" s="529"/>
      <c r="Q100" s="529"/>
      <c r="R100" s="530"/>
      <c r="S100" s="317"/>
      <c r="T100" s="323"/>
      <c r="U100" s="350"/>
      <c r="V100" s="290"/>
    </row>
    <row r="101" spans="1:22" s="295" customFormat="1" ht="30" customHeight="1" outlineLevel="1">
      <c r="A101" s="315" t="s">
        <v>196</v>
      </c>
      <c r="B101" s="377" t="s">
        <v>197</v>
      </c>
      <c r="C101" s="377"/>
      <c r="D101" s="349"/>
      <c r="E101" s="317" t="s">
        <v>54</v>
      </c>
      <c r="F101" s="352"/>
      <c r="G101" s="319"/>
      <c r="H101" s="318"/>
      <c r="I101" s="353"/>
      <c r="J101" s="353"/>
      <c r="K101" s="349"/>
      <c r="L101" s="528"/>
      <c r="M101" s="529"/>
      <c r="N101" s="529"/>
      <c r="O101" s="529"/>
      <c r="P101" s="529"/>
      <c r="Q101" s="529"/>
      <c r="R101" s="530"/>
      <c r="S101" s="317"/>
      <c r="T101" s="323"/>
      <c r="U101" s="350"/>
      <c r="V101" s="290"/>
    </row>
    <row r="102" spans="1:22" s="295" customFormat="1" ht="30" customHeight="1" outlineLevel="1">
      <c r="A102" s="315" t="s">
        <v>198</v>
      </c>
      <c r="B102" s="377" t="s">
        <v>199</v>
      </c>
      <c r="C102" s="377"/>
      <c r="D102" s="349"/>
      <c r="E102" s="317" t="s">
        <v>253</v>
      </c>
      <c r="F102" s="352"/>
      <c r="G102" s="319"/>
      <c r="H102" s="318"/>
      <c r="I102" s="353"/>
      <c r="J102" s="353"/>
      <c r="K102" s="349"/>
      <c r="L102" s="528"/>
      <c r="M102" s="529"/>
      <c r="N102" s="529"/>
      <c r="O102" s="529"/>
      <c r="P102" s="529"/>
      <c r="Q102" s="529"/>
      <c r="R102" s="530"/>
      <c r="S102" s="317"/>
      <c r="T102" s="323"/>
      <c r="U102" s="350"/>
      <c r="V102" s="290"/>
    </row>
    <row r="103" spans="1:22" s="295" customFormat="1" ht="30" customHeight="1" outlineLevel="1">
      <c r="A103" s="315" t="s">
        <v>200</v>
      </c>
      <c r="B103" s="377" t="s">
        <v>201</v>
      </c>
      <c r="C103" s="377"/>
      <c r="D103" s="316"/>
      <c r="E103" s="317" t="s">
        <v>254</v>
      </c>
      <c r="F103" s="352"/>
      <c r="G103" s="319"/>
      <c r="H103" s="318"/>
      <c r="I103" s="353"/>
      <c r="J103" s="353"/>
      <c r="K103" s="349"/>
      <c r="L103" s="528"/>
      <c r="M103" s="529"/>
      <c r="N103" s="529"/>
      <c r="O103" s="529"/>
      <c r="P103" s="529"/>
      <c r="Q103" s="529"/>
      <c r="R103" s="530"/>
      <c r="S103" s="317"/>
      <c r="T103" s="323"/>
      <c r="U103" s="350"/>
      <c r="V103" s="290"/>
    </row>
    <row r="104" spans="1:22" s="295" customFormat="1" ht="30" customHeight="1" outlineLevel="1">
      <c r="A104" s="315" t="s">
        <v>202</v>
      </c>
      <c r="B104" s="377" t="s">
        <v>203</v>
      </c>
      <c r="C104" s="377"/>
      <c r="D104" s="316"/>
      <c r="E104" s="317" t="s">
        <v>255</v>
      </c>
      <c r="F104" s="352"/>
      <c r="G104" s="319"/>
      <c r="H104" s="318"/>
      <c r="I104" s="353"/>
      <c r="J104" s="353"/>
      <c r="K104" s="349"/>
      <c r="L104" s="528"/>
      <c r="M104" s="529"/>
      <c r="N104" s="529"/>
      <c r="O104" s="529"/>
      <c r="P104" s="529"/>
      <c r="Q104" s="529"/>
      <c r="R104" s="530"/>
      <c r="S104" s="317"/>
      <c r="T104" s="323"/>
      <c r="U104" s="357"/>
      <c r="V104" s="290"/>
    </row>
    <row r="105" spans="1:22" s="295" customFormat="1" ht="30" customHeight="1" outlineLevel="1">
      <c r="A105" s="315" t="s">
        <v>204</v>
      </c>
      <c r="B105" s="377" t="s">
        <v>205</v>
      </c>
      <c r="C105" s="377"/>
      <c r="D105" s="316"/>
      <c r="E105" s="317"/>
      <c r="F105" s="352"/>
      <c r="G105" s="319"/>
      <c r="H105" s="318"/>
      <c r="I105" s="353"/>
      <c r="J105" s="353"/>
      <c r="K105" s="349"/>
      <c r="L105" s="320"/>
      <c r="M105" s="321"/>
      <c r="N105" s="321"/>
      <c r="O105" s="321"/>
      <c r="P105" s="321"/>
      <c r="Q105" s="321"/>
      <c r="R105" s="322"/>
      <c r="S105" s="317"/>
      <c r="T105" s="323"/>
      <c r="U105" s="357"/>
      <c r="V105" s="290"/>
    </row>
    <row r="106" spans="1:22" s="295" customFormat="1" ht="30" customHeight="1" outlineLevel="1">
      <c r="A106" s="315"/>
      <c r="B106" s="377"/>
      <c r="C106" s="377"/>
      <c r="D106" s="316"/>
      <c r="E106" s="317"/>
      <c r="F106" s="352"/>
      <c r="G106" s="319"/>
      <c r="H106" s="318"/>
      <c r="I106" s="353"/>
      <c r="J106" s="353"/>
      <c r="K106" s="349"/>
      <c r="L106" s="320"/>
      <c r="M106" s="321"/>
      <c r="N106" s="321"/>
      <c r="O106" s="321"/>
      <c r="P106" s="321"/>
      <c r="Q106" s="321"/>
      <c r="R106" s="322"/>
      <c r="S106" s="317"/>
      <c r="T106" s="323"/>
      <c r="U106" s="357"/>
      <c r="V106" s="290"/>
    </row>
    <row r="107" spans="1:22" s="295" customFormat="1" ht="30" customHeight="1" outlineLevel="1">
      <c r="A107" s="325" t="s">
        <v>206</v>
      </c>
      <c r="B107" s="377"/>
      <c r="C107" s="377"/>
      <c r="D107" s="316"/>
      <c r="E107" s="317"/>
      <c r="F107" s="352"/>
      <c r="G107" s="319"/>
      <c r="H107" s="318"/>
      <c r="I107" s="353"/>
      <c r="J107" s="353"/>
      <c r="K107" s="349"/>
      <c r="L107" s="528"/>
      <c r="M107" s="529"/>
      <c r="N107" s="529"/>
      <c r="O107" s="529"/>
      <c r="P107" s="529"/>
      <c r="Q107" s="529"/>
      <c r="R107" s="530"/>
      <c r="S107" s="317"/>
      <c r="T107" s="323"/>
      <c r="U107" s="357"/>
      <c r="V107" s="290"/>
    </row>
    <row r="108" spans="1:22" s="295" customFormat="1" ht="30" customHeight="1" outlineLevel="1">
      <c r="A108" s="315" t="s">
        <v>207</v>
      </c>
      <c r="B108" s="377" t="s">
        <v>208</v>
      </c>
      <c r="C108" s="377"/>
      <c r="D108" s="316"/>
      <c r="E108" s="317" t="s">
        <v>209</v>
      </c>
      <c r="F108" s="352"/>
      <c r="G108" s="319"/>
      <c r="H108" s="318"/>
      <c r="I108" s="353"/>
      <c r="J108" s="353"/>
      <c r="K108" s="349"/>
      <c r="L108" s="320"/>
      <c r="M108" s="321"/>
      <c r="N108" s="321"/>
      <c r="O108" s="321"/>
      <c r="P108" s="321"/>
      <c r="Q108" s="321"/>
      <c r="R108" s="322"/>
      <c r="S108" s="317"/>
      <c r="T108" s="323"/>
      <c r="U108" s="357"/>
      <c r="V108" s="290"/>
    </row>
    <row r="109" spans="1:22" s="295" customFormat="1" ht="30" customHeight="1" outlineLevel="1">
      <c r="A109" s="315" t="s">
        <v>210</v>
      </c>
      <c r="B109" s="377"/>
      <c r="C109" s="377"/>
      <c r="D109" s="316"/>
      <c r="E109" s="317" t="s">
        <v>211</v>
      </c>
      <c r="F109" s="352"/>
      <c r="G109" s="319"/>
      <c r="H109" s="318"/>
      <c r="I109" s="353"/>
      <c r="J109" s="353"/>
      <c r="K109" s="349"/>
      <c r="L109" s="320"/>
      <c r="M109" s="321"/>
      <c r="N109" s="321"/>
      <c r="O109" s="321"/>
      <c r="P109" s="321"/>
      <c r="Q109" s="321"/>
      <c r="R109" s="322"/>
      <c r="S109" s="317"/>
      <c r="T109" s="323"/>
      <c r="U109" s="357"/>
      <c r="V109" s="290"/>
    </row>
    <row r="110" spans="1:22" s="295" customFormat="1" ht="30" customHeight="1" outlineLevel="1">
      <c r="A110" s="315" t="s">
        <v>212</v>
      </c>
      <c r="B110" s="377"/>
      <c r="C110" s="377"/>
      <c r="D110" s="316"/>
      <c r="E110" s="317" t="s">
        <v>213</v>
      </c>
      <c r="F110" s="352"/>
      <c r="G110" s="319"/>
      <c r="H110" s="318"/>
      <c r="I110" s="353"/>
      <c r="J110" s="353"/>
      <c r="K110" s="349"/>
      <c r="L110" s="320"/>
      <c r="M110" s="321"/>
      <c r="N110" s="321"/>
      <c r="O110" s="321"/>
      <c r="P110" s="321"/>
      <c r="Q110" s="321"/>
      <c r="R110" s="322"/>
      <c r="S110" s="317"/>
      <c r="T110" s="323"/>
      <c r="U110" s="357"/>
      <c r="V110" s="290"/>
    </row>
    <row r="111" spans="1:22" s="295" customFormat="1" ht="30" customHeight="1" outlineLevel="1">
      <c r="A111" s="315" t="s">
        <v>214</v>
      </c>
      <c r="B111" s="377"/>
      <c r="C111" s="377"/>
      <c r="D111" s="316"/>
      <c r="E111" s="317" t="s">
        <v>215</v>
      </c>
      <c r="F111" s="352"/>
      <c r="G111" s="319"/>
      <c r="H111" s="318"/>
      <c r="I111" s="353"/>
      <c r="J111" s="353"/>
      <c r="K111" s="349"/>
      <c r="L111" s="320"/>
      <c r="M111" s="321"/>
      <c r="N111" s="321"/>
      <c r="O111" s="321"/>
      <c r="P111" s="321"/>
      <c r="Q111" s="321"/>
      <c r="R111" s="322"/>
      <c r="S111" s="317"/>
      <c r="T111" s="323"/>
      <c r="U111" s="357"/>
      <c r="V111" s="290"/>
    </row>
    <row r="112" spans="1:22" s="295" customFormat="1" ht="30" customHeight="1" outlineLevel="1">
      <c r="A112" s="315"/>
      <c r="B112" s="377"/>
      <c r="C112" s="377"/>
      <c r="D112" s="316"/>
      <c r="E112" s="317"/>
      <c r="F112" s="352"/>
      <c r="G112" s="319"/>
      <c r="H112" s="318"/>
      <c r="I112" s="353"/>
      <c r="J112" s="353"/>
      <c r="K112" s="349"/>
      <c r="L112" s="320"/>
      <c r="M112" s="321"/>
      <c r="N112" s="321"/>
      <c r="O112" s="321"/>
      <c r="P112" s="321"/>
      <c r="Q112" s="321"/>
      <c r="R112" s="322"/>
      <c r="S112" s="317"/>
      <c r="T112" s="323"/>
      <c r="U112" s="357"/>
      <c r="V112" s="290"/>
    </row>
    <row r="113" spans="1:23" s="295" customFormat="1" ht="30" customHeight="1" outlineLevel="1">
      <c r="A113" s="325" t="s">
        <v>169</v>
      </c>
      <c r="B113" s="377"/>
      <c r="C113" s="377"/>
      <c r="D113" s="316"/>
      <c r="E113" s="317"/>
      <c r="F113" s="352"/>
      <c r="G113" s="319"/>
      <c r="H113" s="318"/>
      <c r="I113" s="353"/>
      <c r="J113" s="353"/>
      <c r="K113" s="349"/>
      <c r="L113" s="528"/>
      <c r="M113" s="529"/>
      <c r="N113" s="529"/>
      <c r="O113" s="529"/>
      <c r="P113" s="529"/>
      <c r="Q113" s="529"/>
      <c r="R113" s="530"/>
      <c r="S113" s="317"/>
      <c r="T113" s="323"/>
      <c r="U113" s="357"/>
      <c r="V113" s="290"/>
    </row>
    <row r="114" spans="1:23" s="295" customFormat="1" ht="30" customHeight="1" outlineLevel="1">
      <c r="A114" s="315" t="s">
        <v>170</v>
      </c>
      <c r="B114" s="377" t="s">
        <v>171</v>
      </c>
      <c r="C114" s="377"/>
      <c r="D114" s="316"/>
      <c r="E114" s="317"/>
      <c r="F114" s="352">
        <v>100</v>
      </c>
      <c r="G114" s="319"/>
      <c r="H114" s="318">
        <f>F114</f>
        <v>100</v>
      </c>
      <c r="I114" s="353"/>
      <c r="J114" s="353"/>
      <c r="K114" s="349"/>
      <c r="L114" s="320"/>
      <c r="M114" s="321"/>
      <c r="N114" s="321"/>
      <c r="O114" s="321"/>
      <c r="P114" s="321"/>
      <c r="Q114" s="321"/>
      <c r="R114" s="322"/>
      <c r="S114" s="317"/>
      <c r="T114" s="323">
        <v>100</v>
      </c>
      <c r="U114" s="357"/>
      <c r="V114" s="290"/>
    </row>
    <row r="115" spans="1:23" s="295" customFormat="1" ht="30" customHeight="1" outlineLevel="1">
      <c r="A115" s="315" t="s">
        <v>172</v>
      </c>
      <c r="B115" s="377" t="s">
        <v>171</v>
      </c>
      <c r="C115" s="377"/>
      <c r="D115" s="316"/>
      <c r="E115" s="317"/>
      <c r="F115" s="352">
        <v>100</v>
      </c>
      <c r="G115" s="319"/>
      <c r="H115" s="318">
        <f>F115</f>
        <v>100</v>
      </c>
      <c r="I115" s="353"/>
      <c r="J115" s="353"/>
      <c r="K115" s="349"/>
      <c r="L115" s="320"/>
      <c r="M115" s="321"/>
      <c r="N115" s="321"/>
      <c r="O115" s="321"/>
      <c r="P115" s="321"/>
      <c r="Q115" s="321"/>
      <c r="R115" s="322"/>
      <c r="S115" s="317"/>
      <c r="T115" s="323">
        <v>100</v>
      </c>
      <c r="U115" s="357"/>
      <c r="V115" s="290"/>
    </row>
    <row r="116" spans="1:23" s="295" customFormat="1" ht="30" customHeight="1" outlineLevel="1">
      <c r="A116" s="315" t="s">
        <v>173</v>
      </c>
      <c r="B116" s="377"/>
      <c r="C116" s="377"/>
      <c r="D116" s="316"/>
      <c r="E116" s="317"/>
      <c r="F116" s="352"/>
      <c r="G116" s="319"/>
      <c r="H116" s="318"/>
      <c r="I116" s="353"/>
      <c r="J116" s="353"/>
      <c r="K116" s="349"/>
      <c r="L116" s="320"/>
      <c r="M116" s="321"/>
      <c r="N116" s="321"/>
      <c r="O116" s="321"/>
      <c r="P116" s="321"/>
      <c r="Q116" s="321"/>
      <c r="R116" s="322"/>
      <c r="S116" s="317"/>
      <c r="T116" s="323"/>
      <c r="U116" s="357"/>
      <c r="V116" s="290"/>
    </row>
    <row r="117" spans="1:23" s="295" customFormat="1" ht="30" customHeight="1" outlineLevel="1">
      <c r="A117" s="315" t="s">
        <v>174</v>
      </c>
      <c r="B117" s="377"/>
      <c r="C117" s="377"/>
      <c r="D117" s="316"/>
      <c r="E117" s="317"/>
      <c r="F117" s="352"/>
      <c r="G117" s="319"/>
      <c r="H117" s="318"/>
      <c r="I117" s="353"/>
      <c r="J117" s="353"/>
      <c r="K117" s="349"/>
      <c r="L117" s="320"/>
      <c r="M117" s="321"/>
      <c r="N117" s="321"/>
      <c r="O117" s="321"/>
      <c r="P117" s="321"/>
      <c r="Q117" s="321"/>
      <c r="R117" s="322"/>
      <c r="S117" s="317"/>
      <c r="T117" s="323"/>
      <c r="U117" s="357"/>
      <c r="V117" s="290"/>
    </row>
    <row r="118" spans="1:23" s="295" customFormat="1" ht="30" customHeight="1" outlineLevel="1">
      <c r="A118" s="315" t="s">
        <v>175</v>
      </c>
      <c r="B118" s="377" t="s">
        <v>176</v>
      </c>
      <c r="C118" s="377"/>
      <c r="D118" s="316"/>
      <c r="E118" s="317"/>
      <c r="F118" s="352"/>
      <c r="G118" s="319"/>
      <c r="H118" s="318"/>
      <c r="I118" s="353"/>
      <c r="J118" s="353"/>
      <c r="K118" s="349"/>
      <c r="L118" s="320"/>
      <c r="M118" s="321"/>
      <c r="N118" s="321"/>
      <c r="O118" s="321"/>
      <c r="P118" s="321"/>
      <c r="Q118" s="321"/>
      <c r="R118" s="322"/>
      <c r="S118" s="317"/>
      <c r="T118" s="323"/>
      <c r="U118" s="357"/>
      <c r="V118" s="290"/>
    </row>
    <row r="119" spans="1:23" s="295" customFormat="1" ht="30" customHeight="1" outlineLevel="1">
      <c r="A119" s="315" t="s">
        <v>177</v>
      </c>
      <c r="B119" s="377" t="s">
        <v>176</v>
      </c>
      <c r="C119" s="377"/>
      <c r="D119" s="316"/>
      <c r="E119" s="317"/>
      <c r="F119" s="352"/>
      <c r="G119" s="319"/>
      <c r="H119" s="318"/>
      <c r="I119" s="353"/>
      <c r="J119" s="353"/>
      <c r="K119" s="349"/>
      <c r="L119" s="528"/>
      <c r="M119" s="529"/>
      <c r="N119" s="529"/>
      <c r="O119" s="529"/>
      <c r="P119" s="529"/>
      <c r="Q119" s="529"/>
      <c r="R119" s="530"/>
      <c r="S119" s="317"/>
      <c r="T119" s="323"/>
      <c r="U119" s="357"/>
      <c r="V119" s="290"/>
    </row>
    <row r="120" spans="1:23" s="295" customFormat="1" ht="30" customHeight="1" outlineLevel="1">
      <c r="A120" s="358"/>
      <c r="B120" s="380"/>
      <c r="C120" s="380"/>
      <c r="D120" s="359"/>
      <c r="E120" s="360"/>
      <c r="F120" s="361"/>
      <c r="G120" s="362"/>
      <c r="H120" s="363"/>
      <c r="I120" s="363"/>
      <c r="J120" s="363"/>
      <c r="K120" s="364"/>
      <c r="L120" s="365"/>
      <c r="M120" s="366"/>
      <c r="N120" s="366"/>
      <c r="O120" s="366"/>
      <c r="P120" s="366"/>
      <c r="Q120" s="366"/>
      <c r="R120" s="367"/>
      <c r="S120" s="360"/>
      <c r="T120" s="368"/>
      <c r="U120" s="369"/>
      <c r="V120" s="290"/>
    </row>
    <row r="121" spans="1:23" customFormat="1" ht="15" customHeight="1" outlineLevel="1" thickBot="1">
      <c r="A121" s="247"/>
      <c r="B121" s="381"/>
      <c r="C121" s="381"/>
      <c r="D121" s="252"/>
      <c r="E121" s="172"/>
      <c r="F121" s="173"/>
      <c r="G121" s="172"/>
      <c r="H121" s="172"/>
      <c r="I121" s="172"/>
      <c r="J121" s="184"/>
      <c r="K121" s="184"/>
      <c r="L121" s="508"/>
      <c r="M121" s="509"/>
      <c r="N121" s="509"/>
      <c r="O121" s="509"/>
      <c r="P121" s="509"/>
      <c r="Q121" s="509"/>
      <c r="R121" s="510"/>
      <c r="S121" s="172"/>
      <c r="T121" s="173"/>
      <c r="U121" s="253"/>
      <c r="V121" s="163"/>
    </row>
    <row r="122" spans="1:23" customFormat="1" ht="15" customHeight="1">
      <c r="A122" s="147" t="s">
        <v>256</v>
      </c>
      <c r="B122" s="371"/>
      <c r="C122" s="371"/>
      <c r="D122" s="142"/>
      <c r="E122" s="148"/>
      <c r="F122" s="147"/>
      <c r="G122" s="148"/>
      <c r="H122" s="148"/>
      <c r="I122" s="148"/>
      <c r="J122" s="148"/>
      <c r="K122" s="148"/>
      <c r="L122" s="250"/>
      <c r="M122" s="250"/>
      <c r="N122" s="250"/>
      <c r="O122" s="250"/>
      <c r="P122" s="250"/>
      <c r="Q122" s="250"/>
      <c r="R122" s="250"/>
      <c r="S122" s="148"/>
      <c r="T122" s="148"/>
      <c r="U122" s="148"/>
      <c r="V122" s="162"/>
    </row>
    <row r="123" spans="1:23" customFormat="1" ht="15" hidden="1" customHeight="1" outlineLevel="1">
      <c r="A123" s="149"/>
      <c r="B123" s="382"/>
      <c r="C123" s="382"/>
      <c r="D123" s="150"/>
      <c r="E123" s="151"/>
      <c r="F123" s="151"/>
      <c r="G123" s="151"/>
      <c r="H123" s="151"/>
      <c r="I123" s="151"/>
      <c r="J123" s="151"/>
      <c r="K123" s="236"/>
      <c r="L123" s="512" t="s">
        <v>236</v>
      </c>
      <c r="M123" s="513"/>
      <c r="N123" s="513"/>
      <c r="O123" s="513"/>
      <c r="P123" s="513"/>
      <c r="Q123" s="513"/>
      <c r="R123" s="513"/>
      <c r="S123" s="518" t="s">
        <v>237</v>
      </c>
      <c r="T123" s="521" t="s">
        <v>238</v>
      </c>
      <c r="U123" s="522"/>
      <c r="V123" s="181"/>
      <c r="W123" s="144"/>
    </row>
    <row r="124" spans="1:23" customFormat="1" ht="15" hidden="1" customHeight="1" outlineLevel="1">
      <c r="A124" s="153" t="s">
        <v>119</v>
      </c>
      <c r="B124" s="383" t="s">
        <v>120</v>
      </c>
      <c r="C124" s="383"/>
      <c r="D124" s="153"/>
      <c r="E124" s="154"/>
      <c r="F124" s="154" t="s">
        <v>78</v>
      </c>
      <c r="G124" s="154" t="s">
        <v>54</v>
      </c>
      <c r="H124" s="154" t="s">
        <v>10</v>
      </c>
      <c r="I124" s="154" t="s">
        <v>51</v>
      </c>
      <c r="J124" s="154" t="s">
        <v>52</v>
      </c>
      <c r="K124" s="237"/>
      <c r="L124" s="514"/>
      <c r="M124" s="515"/>
      <c r="N124" s="515"/>
      <c r="O124" s="515"/>
      <c r="P124" s="515"/>
      <c r="Q124" s="515"/>
      <c r="R124" s="515"/>
      <c r="S124" s="519"/>
      <c r="T124" s="523"/>
      <c r="U124" s="524"/>
      <c r="V124" s="181"/>
      <c r="W124" s="144"/>
    </row>
    <row r="125" spans="1:23" customFormat="1" ht="15" hidden="1" customHeight="1" outlineLevel="1">
      <c r="A125" s="155"/>
      <c r="B125" s="384"/>
      <c r="C125" s="384"/>
      <c r="D125" s="155"/>
      <c r="E125" s="156"/>
      <c r="F125" s="156"/>
      <c r="G125" s="156"/>
      <c r="H125" s="156"/>
      <c r="I125" s="156"/>
      <c r="J125" s="156"/>
      <c r="K125" s="238"/>
      <c r="L125" s="516"/>
      <c r="M125" s="517"/>
      <c r="N125" s="517"/>
      <c r="O125" s="517"/>
      <c r="P125" s="517"/>
      <c r="Q125" s="517"/>
      <c r="R125" s="517"/>
      <c r="S125" s="520"/>
      <c r="T125" s="239" t="s">
        <v>239</v>
      </c>
      <c r="U125" s="240" t="s">
        <v>240</v>
      </c>
      <c r="V125" s="241"/>
      <c r="W125" s="144"/>
    </row>
    <row r="126" spans="1:23" customFormat="1" ht="15" hidden="1" customHeight="1" outlineLevel="1">
      <c r="A126" s="254"/>
      <c r="B126" s="385"/>
      <c r="C126" s="385"/>
      <c r="D126" s="158"/>
      <c r="E126" s="159"/>
      <c r="F126" s="159"/>
      <c r="G126" s="159"/>
      <c r="H126" s="159"/>
      <c r="I126" s="159"/>
      <c r="J126" s="159"/>
      <c r="K126" s="159"/>
      <c r="L126" s="525"/>
      <c r="M126" s="526"/>
      <c r="N126" s="526"/>
      <c r="O126" s="526"/>
      <c r="P126" s="526"/>
      <c r="Q126" s="526"/>
      <c r="R126" s="527"/>
      <c r="S126" s="159"/>
      <c r="T126" s="160"/>
      <c r="U126" s="242"/>
      <c r="V126" s="163"/>
      <c r="W126" s="144"/>
    </row>
    <row r="127" spans="1:23" customFormat="1" ht="15" hidden="1" customHeight="1" outlineLevel="1">
      <c r="A127" s="164"/>
      <c r="B127" s="386"/>
      <c r="C127" s="386"/>
      <c r="D127" s="246"/>
      <c r="E127" s="166"/>
      <c r="F127" s="170"/>
      <c r="G127" s="167"/>
      <c r="H127" s="170"/>
      <c r="I127" s="170"/>
      <c r="J127" s="170"/>
      <c r="K127" s="166"/>
      <c r="L127" s="505"/>
      <c r="M127" s="506"/>
      <c r="N127" s="506"/>
      <c r="O127" s="506"/>
      <c r="P127" s="506"/>
      <c r="Q127" s="506"/>
      <c r="R127" s="507"/>
      <c r="S127" s="166"/>
      <c r="T127" s="169"/>
      <c r="U127" s="245"/>
      <c r="V127" s="163"/>
      <c r="W127" s="144"/>
    </row>
    <row r="128" spans="1:23" customFormat="1" ht="15" hidden="1" customHeight="1" outlineLevel="1">
      <c r="A128" s="164"/>
      <c r="B128" s="386"/>
      <c r="C128" s="386"/>
      <c r="D128" s="246"/>
      <c r="E128" s="166"/>
      <c r="F128" s="167"/>
      <c r="G128" s="167"/>
      <c r="H128" s="167"/>
      <c r="I128" s="167"/>
      <c r="J128" s="167"/>
      <c r="K128" s="166"/>
      <c r="L128" s="505"/>
      <c r="M128" s="506"/>
      <c r="N128" s="506"/>
      <c r="O128" s="506"/>
      <c r="P128" s="506"/>
      <c r="Q128" s="506"/>
      <c r="R128" s="507"/>
      <c r="S128" s="166"/>
      <c r="T128" s="169"/>
      <c r="U128" s="245"/>
      <c r="V128" s="163"/>
      <c r="W128" s="144"/>
    </row>
    <row r="129" spans="1:23" customFormat="1" ht="15" hidden="1" customHeight="1" outlineLevel="1">
      <c r="A129" s="164"/>
      <c r="B129" s="386"/>
      <c r="C129" s="386"/>
      <c r="D129" s="246"/>
      <c r="E129" s="166"/>
      <c r="F129" s="170"/>
      <c r="G129" s="167"/>
      <c r="H129" s="170"/>
      <c r="I129" s="170"/>
      <c r="J129" s="170"/>
      <c r="K129" s="166"/>
      <c r="L129" s="505"/>
      <c r="M129" s="506"/>
      <c r="N129" s="506"/>
      <c r="O129" s="506"/>
      <c r="P129" s="506"/>
      <c r="Q129" s="506"/>
      <c r="R129" s="507"/>
      <c r="S129" s="166"/>
      <c r="T129" s="169"/>
      <c r="U129" s="245"/>
      <c r="V129" s="163"/>
      <c r="W129" s="144"/>
    </row>
    <row r="130" spans="1:23" customFormat="1" ht="15" hidden="1" customHeight="1" outlineLevel="1">
      <c r="A130" s="164"/>
      <c r="B130" s="386"/>
      <c r="C130" s="386"/>
      <c r="D130" s="246"/>
      <c r="E130" s="166"/>
      <c r="F130" s="170"/>
      <c r="G130" s="167"/>
      <c r="H130" s="170"/>
      <c r="I130" s="170"/>
      <c r="J130" s="170"/>
      <c r="K130" s="166"/>
      <c r="L130" s="505"/>
      <c r="M130" s="506"/>
      <c r="N130" s="506"/>
      <c r="O130" s="506"/>
      <c r="P130" s="506"/>
      <c r="Q130" s="506"/>
      <c r="R130" s="507"/>
      <c r="S130" s="166"/>
      <c r="T130" s="169"/>
      <c r="U130" s="245"/>
      <c r="V130" s="163"/>
      <c r="W130" s="144"/>
    </row>
    <row r="131" spans="1:23" customFormat="1" ht="15" hidden="1" customHeight="1" outlineLevel="1">
      <c r="A131" s="164"/>
      <c r="B131" s="386"/>
      <c r="C131" s="386"/>
      <c r="D131" s="246"/>
      <c r="E131" s="166"/>
      <c r="F131" s="170"/>
      <c r="G131" s="167"/>
      <c r="H131" s="170"/>
      <c r="I131" s="170"/>
      <c r="J131" s="170"/>
      <c r="K131" s="166"/>
      <c r="L131" s="505"/>
      <c r="M131" s="506"/>
      <c r="N131" s="506"/>
      <c r="O131" s="506"/>
      <c r="P131" s="506"/>
      <c r="Q131" s="506"/>
      <c r="R131" s="507"/>
      <c r="S131" s="166"/>
      <c r="T131" s="169"/>
      <c r="U131" s="245"/>
      <c r="V131" s="163"/>
      <c r="W131" s="144"/>
    </row>
    <row r="132" spans="1:23" customFormat="1" ht="15" hidden="1" customHeight="1" outlineLevel="1">
      <c r="A132" s="164"/>
      <c r="B132" s="386"/>
      <c r="C132" s="386"/>
      <c r="D132" s="246"/>
      <c r="E132" s="166"/>
      <c r="F132" s="170"/>
      <c r="G132" s="167"/>
      <c r="H132" s="170"/>
      <c r="I132" s="170"/>
      <c r="J132" s="170"/>
      <c r="K132" s="166"/>
      <c r="L132" s="505"/>
      <c r="M132" s="506"/>
      <c r="N132" s="506"/>
      <c r="O132" s="506"/>
      <c r="P132" s="506"/>
      <c r="Q132" s="506"/>
      <c r="R132" s="507"/>
      <c r="S132" s="166"/>
      <c r="T132" s="169"/>
      <c r="U132" s="245"/>
      <c r="V132" s="163"/>
      <c r="W132" s="144"/>
    </row>
    <row r="133" spans="1:23" customFormat="1" ht="15" hidden="1" customHeight="1" outlineLevel="1">
      <c r="A133" s="164"/>
      <c r="B133" s="386"/>
      <c r="C133" s="386"/>
      <c r="D133" s="246"/>
      <c r="E133" s="166"/>
      <c r="F133" s="170"/>
      <c r="G133" s="167"/>
      <c r="H133" s="170"/>
      <c r="I133" s="170"/>
      <c r="J133" s="170"/>
      <c r="K133" s="166"/>
      <c r="L133" s="505"/>
      <c r="M133" s="506"/>
      <c r="N133" s="506"/>
      <c r="O133" s="506"/>
      <c r="P133" s="506"/>
      <c r="Q133" s="506"/>
      <c r="R133" s="507"/>
      <c r="S133" s="166"/>
      <c r="T133" s="169"/>
      <c r="U133" s="245"/>
      <c r="V133" s="163"/>
      <c r="W133" s="144"/>
    </row>
    <row r="134" spans="1:23" customFormat="1" ht="15" hidden="1" customHeight="1" outlineLevel="1">
      <c r="A134" s="164"/>
      <c r="B134" s="386"/>
      <c r="C134" s="386"/>
      <c r="D134" s="246"/>
      <c r="E134" s="166"/>
      <c r="F134" s="170"/>
      <c r="G134" s="167"/>
      <c r="H134" s="170"/>
      <c r="I134" s="170"/>
      <c r="J134" s="170"/>
      <c r="K134" s="166"/>
      <c r="L134" s="505"/>
      <c r="M134" s="506"/>
      <c r="N134" s="506"/>
      <c r="O134" s="506"/>
      <c r="P134" s="506"/>
      <c r="Q134" s="506"/>
      <c r="R134" s="507"/>
      <c r="S134" s="166"/>
      <c r="T134" s="169"/>
      <c r="U134" s="245"/>
      <c r="V134" s="163"/>
      <c r="W134" s="144"/>
    </row>
    <row r="135" spans="1:23" customFormat="1" ht="15" hidden="1" customHeight="1" outlineLevel="1">
      <c r="A135" s="164"/>
      <c r="B135" s="386"/>
      <c r="C135" s="386"/>
      <c r="D135" s="246"/>
      <c r="E135" s="166"/>
      <c r="F135" s="170"/>
      <c r="G135" s="167"/>
      <c r="H135" s="170"/>
      <c r="I135" s="170"/>
      <c r="J135" s="170"/>
      <c r="K135" s="166"/>
      <c r="L135" s="505"/>
      <c r="M135" s="506"/>
      <c r="N135" s="506"/>
      <c r="O135" s="506"/>
      <c r="P135" s="506"/>
      <c r="Q135" s="506"/>
      <c r="R135" s="507"/>
      <c r="S135" s="166"/>
      <c r="T135" s="169"/>
      <c r="U135" s="245"/>
      <c r="V135" s="163"/>
      <c r="W135" s="144"/>
    </row>
    <row r="136" spans="1:23" customFormat="1" ht="15" hidden="1" customHeight="1" outlineLevel="1">
      <c r="A136" s="164"/>
      <c r="B136" s="386"/>
      <c r="C136" s="386"/>
      <c r="D136" s="246"/>
      <c r="E136" s="166"/>
      <c r="F136" s="170"/>
      <c r="G136" s="167"/>
      <c r="H136" s="170"/>
      <c r="I136" s="170"/>
      <c r="J136" s="170"/>
      <c r="K136" s="166"/>
      <c r="L136" s="505"/>
      <c r="M136" s="506"/>
      <c r="N136" s="506"/>
      <c r="O136" s="506"/>
      <c r="P136" s="506"/>
      <c r="Q136" s="506"/>
      <c r="R136" s="507"/>
      <c r="S136" s="166"/>
      <c r="T136" s="169"/>
      <c r="U136" s="245"/>
      <c r="V136" s="163"/>
      <c r="W136" s="144"/>
    </row>
    <row r="137" spans="1:23" customFormat="1" ht="15" hidden="1" customHeight="1" outlineLevel="1">
      <c r="A137" s="164"/>
      <c r="B137" s="386"/>
      <c r="C137" s="386"/>
      <c r="D137" s="246"/>
      <c r="E137" s="166"/>
      <c r="F137" s="170"/>
      <c r="G137" s="167"/>
      <c r="H137" s="170"/>
      <c r="I137" s="170"/>
      <c r="J137" s="170"/>
      <c r="K137" s="166"/>
      <c r="L137" s="505"/>
      <c r="M137" s="506"/>
      <c r="N137" s="506"/>
      <c r="O137" s="506"/>
      <c r="P137" s="506"/>
      <c r="Q137" s="506"/>
      <c r="R137" s="507"/>
      <c r="S137" s="166"/>
      <c r="T137" s="169"/>
      <c r="U137" s="245"/>
      <c r="V137" s="163"/>
      <c r="W137" s="144"/>
    </row>
    <row r="138" spans="1:23" customFormat="1" ht="15" hidden="1" customHeight="1" outlineLevel="1">
      <c r="A138" s="164"/>
      <c r="B138" s="386"/>
      <c r="C138" s="386"/>
      <c r="D138" s="246"/>
      <c r="E138" s="166"/>
      <c r="F138" s="170"/>
      <c r="G138" s="167"/>
      <c r="H138" s="170"/>
      <c r="I138" s="170"/>
      <c r="J138" s="170"/>
      <c r="K138" s="166"/>
      <c r="L138" s="505"/>
      <c r="M138" s="506"/>
      <c r="N138" s="506"/>
      <c r="O138" s="506"/>
      <c r="P138" s="506"/>
      <c r="Q138" s="506"/>
      <c r="R138" s="507"/>
      <c r="S138" s="166"/>
      <c r="T138" s="169"/>
      <c r="U138" s="245"/>
      <c r="V138" s="163"/>
      <c r="W138" s="144"/>
    </row>
    <row r="139" spans="1:23" customFormat="1" ht="15" hidden="1" customHeight="1" outlineLevel="1">
      <c r="A139" s="164"/>
      <c r="B139" s="386"/>
      <c r="C139" s="386"/>
      <c r="D139" s="246"/>
      <c r="E139" s="166"/>
      <c r="F139" s="170"/>
      <c r="G139" s="167"/>
      <c r="H139" s="170"/>
      <c r="I139" s="170"/>
      <c r="J139" s="170"/>
      <c r="K139" s="166"/>
      <c r="L139" s="505"/>
      <c r="M139" s="506"/>
      <c r="N139" s="506"/>
      <c r="O139" s="506"/>
      <c r="P139" s="506"/>
      <c r="Q139" s="506"/>
      <c r="R139" s="507"/>
      <c r="S139" s="166"/>
      <c r="T139" s="169"/>
      <c r="U139" s="245"/>
      <c r="V139" s="163"/>
      <c r="W139" s="144"/>
    </row>
    <row r="140" spans="1:23" customFormat="1" ht="15" hidden="1" customHeight="1" outlineLevel="1">
      <c r="A140" s="164"/>
      <c r="B140" s="386"/>
      <c r="C140" s="386"/>
      <c r="D140" s="246"/>
      <c r="E140" s="166"/>
      <c r="F140" s="170"/>
      <c r="G140" s="167"/>
      <c r="H140" s="170"/>
      <c r="I140" s="170"/>
      <c r="J140" s="170"/>
      <c r="K140" s="166"/>
      <c r="L140" s="505"/>
      <c r="M140" s="506"/>
      <c r="N140" s="506"/>
      <c r="O140" s="506"/>
      <c r="P140" s="506"/>
      <c r="Q140" s="506"/>
      <c r="R140" s="507"/>
      <c r="S140" s="166"/>
      <c r="T140" s="169"/>
      <c r="U140" s="245"/>
      <c r="V140" s="163"/>
      <c r="W140" s="144"/>
    </row>
    <row r="141" spans="1:23" customFormat="1" ht="15" hidden="1" customHeight="1" outlineLevel="1">
      <c r="A141" s="164"/>
      <c r="B141" s="386"/>
      <c r="C141" s="386"/>
      <c r="D141" s="246"/>
      <c r="E141" s="166"/>
      <c r="F141" s="170"/>
      <c r="G141" s="167"/>
      <c r="H141" s="170"/>
      <c r="I141" s="170"/>
      <c r="J141" s="170"/>
      <c r="K141" s="166"/>
      <c r="L141" s="505"/>
      <c r="M141" s="506"/>
      <c r="N141" s="506"/>
      <c r="O141" s="506"/>
      <c r="P141" s="506"/>
      <c r="Q141" s="506"/>
      <c r="R141" s="507"/>
      <c r="S141" s="166"/>
      <c r="T141" s="169"/>
      <c r="U141" s="245"/>
      <c r="V141" s="163"/>
      <c r="W141" s="144"/>
    </row>
    <row r="142" spans="1:23" customFormat="1" ht="15" hidden="1" customHeight="1" outlineLevel="1">
      <c r="A142" s="164"/>
      <c r="B142" s="386"/>
      <c r="C142" s="386"/>
      <c r="D142" s="246"/>
      <c r="E142" s="166"/>
      <c r="F142" s="170"/>
      <c r="G142" s="167"/>
      <c r="H142" s="170"/>
      <c r="I142" s="170"/>
      <c r="J142" s="170"/>
      <c r="K142" s="166"/>
      <c r="L142" s="505"/>
      <c r="M142" s="506"/>
      <c r="N142" s="506"/>
      <c r="O142" s="506"/>
      <c r="P142" s="506"/>
      <c r="Q142" s="506"/>
      <c r="R142" s="507"/>
      <c r="S142" s="166"/>
      <c r="T142" s="169"/>
      <c r="U142" s="245"/>
      <c r="V142" s="163"/>
      <c r="W142" s="144"/>
    </row>
    <row r="143" spans="1:23" customFormat="1" ht="15" hidden="1" customHeight="1" outlineLevel="1">
      <c r="A143" s="164"/>
      <c r="B143" s="386"/>
      <c r="C143" s="386"/>
      <c r="D143" s="246"/>
      <c r="E143" s="166"/>
      <c r="F143" s="170"/>
      <c r="G143" s="167"/>
      <c r="H143" s="170"/>
      <c r="I143" s="170"/>
      <c r="J143" s="170"/>
      <c r="K143" s="166"/>
      <c r="L143" s="505"/>
      <c r="M143" s="506"/>
      <c r="N143" s="506"/>
      <c r="O143" s="506"/>
      <c r="P143" s="506"/>
      <c r="Q143" s="506"/>
      <c r="R143" s="507"/>
      <c r="S143" s="166"/>
      <c r="T143" s="169"/>
      <c r="U143" s="245"/>
      <c r="V143" s="163"/>
      <c r="W143" s="144"/>
    </row>
    <row r="144" spans="1:23" customFormat="1" ht="15" hidden="1" customHeight="1" outlineLevel="1">
      <c r="A144" s="164"/>
      <c r="B144" s="386"/>
      <c r="C144" s="386"/>
      <c r="D144" s="246"/>
      <c r="E144" s="166"/>
      <c r="F144" s="170"/>
      <c r="G144" s="167"/>
      <c r="H144" s="170"/>
      <c r="I144" s="170"/>
      <c r="J144" s="170"/>
      <c r="K144" s="166"/>
      <c r="L144" s="505"/>
      <c r="M144" s="506"/>
      <c r="N144" s="506"/>
      <c r="O144" s="506"/>
      <c r="P144" s="506"/>
      <c r="Q144" s="506"/>
      <c r="R144" s="507"/>
      <c r="S144" s="166"/>
      <c r="T144" s="169"/>
      <c r="U144" s="245"/>
      <c r="V144" s="163"/>
      <c r="W144" s="144"/>
    </row>
    <row r="145" spans="1:24" customFormat="1" ht="15" hidden="1" customHeight="1" outlineLevel="1">
      <c r="A145" s="164"/>
      <c r="B145" s="386"/>
      <c r="C145" s="386"/>
      <c r="D145" s="246"/>
      <c r="E145" s="166"/>
      <c r="F145" s="170"/>
      <c r="G145" s="167"/>
      <c r="H145" s="170"/>
      <c r="I145" s="170"/>
      <c r="J145" s="170"/>
      <c r="K145" s="166"/>
      <c r="L145" s="505"/>
      <c r="M145" s="506"/>
      <c r="N145" s="506"/>
      <c r="O145" s="506"/>
      <c r="P145" s="506"/>
      <c r="Q145" s="506"/>
      <c r="R145" s="507"/>
      <c r="S145" s="166"/>
      <c r="T145" s="169"/>
      <c r="U145" s="245"/>
      <c r="V145" s="163"/>
      <c r="W145" s="144"/>
    </row>
    <row r="146" spans="1:24" customFormat="1" ht="15" hidden="1" customHeight="1" outlineLevel="1">
      <c r="A146" s="164"/>
      <c r="B146" s="386"/>
      <c r="C146" s="386"/>
      <c r="D146" s="246"/>
      <c r="E146" s="166"/>
      <c r="F146" s="170"/>
      <c r="G146" s="167"/>
      <c r="H146" s="170"/>
      <c r="I146" s="170"/>
      <c r="J146" s="170"/>
      <c r="K146" s="166"/>
      <c r="L146" s="505"/>
      <c r="M146" s="506"/>
      <c r="N146" s="506"/>
      <c r="O146" s="506"/>
      <c r="P146" s="506"/>
      <c r="Q146" s="506"/>
      <c r="R146" s="507"/>
      <c r="S146" s="166"/>
      <c r="T146" s="169"/>
      <c r="U146" s="245"/>
      <c r="V146" s="163"/>
      <c r="W146" s="144"/>
    </row>
    <row r="147" spans="1:24" customFormat="1" ht="15" hidden="1" customHeight="1" outlineLevel="1">
      <c r="A147" s="164"/>
      <c r="B147" s="386"/>
      <c r="C147" s="386"/>
      <c r="D147" s="246"/>
      <c r="E147" s="166"/>
      <c r="F147" s="170"/>
      <c r="G147" s="167"/>
      <c r="H147" s="170"/>
      <c r="I147" s="170"/>
      <c r="J147" s="170"/>
      <c r="K147" s="166"/>
      <c r="L147" s="505"/>
      <c r="M147" s="506"/>
      <c r="N147" s="506"/>
      <c r="O147" s="506"/>
      <c r="P147" s="506"/>
      <c r="Q147" s="506"/>
      <c r="R147" s="507"/>
      <c r="S147" s="166"/>
      <c r="T147" s="169"/>
      <c r="U147" s="245"/>
      <c r="V147" s="163"/>
      <c r="W147" s="144"/>
    </row>
    <row r="148" spans="1:24" customFormat="1" ht="15" hidden="1" customHeight="1" outlineLevel="1">
      <c r="A148" s="164"/>
      <c r="B148" s="386"/>
      <c r="C148" s="386"/>
      <c r="D148" s="246"/>
      <c r="E148" s="166"/>
      <c r="F148" s="170"/>
      <c r="G148" s="167"/>
      <c r="H148" s="170"/>
      <c r="I148" s="170"/>
      <c r="J148" s="170"/>
      <c r="K148" s="166"/>
      <c r="L148" s="505"/>
      <c r="M148" s="506"/>
      <c r="N148" s="506"/>
      <c r="O148" s="506"/>
      <c r="P148" s="506"/>
      <c r="Q148" s="506"/>
      <c r="R148" s="507"/>
      <c r="S148" s="166"/>
      <c r="T148" s="169"/>
      <c r="U148" s="245"/>
      <c r="V148" s="163"/>
      <c r="W148" s="144"/>
    </row>
    <row r="149" spans="1:24" customFormat="1" ht="15" hidden="1" customHeight="1" outlineLevel="1">
      <c r="A149" s="164"/>
      <c r="B149" s="386"/>
      <c r="C149" s="386"/>
      <c r="D149" s="246"/>
      <c r="E149" s="166"/>
      <c r="F149" s="170"/>
      <c r="G149" s="167"/>
      <c r="H149" s="170"/>
      <c r="I149" s="170"/>
      <c r="J149" s="170"/>
      <c r="K149" s="166"/>
      <c r="L149" s="505"/>
      <c r="M149" s="506"/>
      <c r="N149" s="506"/>
      <c r="O149" s="506"/>
      <c r="P149" s="506"/>
      <c r="Q149" s="506"/>
      <c r="R149" s="507"/>
      <c r="S149" s="166"/>
      <c r="T149" s="169"/>
      <c r="U149" s="245"/>
      <c r="V149" s="163"/>
      <c r="W149" s="144"/>
    </row>
    <row r="150" spans="1:24" customFormat="1" ht="15" hidden="1" customHeight="1" outlineLevel="1">
      <c r="A150" s="164"/>
      <c r="B150" s="386"/>
      <c r="C150" s="386"/>
      <c r="D150" s="246"/>
      <c r="E150" s="166"/>
      <c r="F150" s="170"/>
      <c r="G150" s="167"/>
      <c r="H150" s="170"/>
      <c r="I150" s="170"/>
      <c r="J150" s="170"/>
      <c r="K150" s="166"/>
      <c r="L150" s="505"/>
      <c r="M150" s="506"/>
      <c r="N150" s="506"/>
      <c r="O150" s="506"/>
      <c r="P150" s="506"/>
      <c r="Q150" s="506"/>
      <c r="R150" s="507"/>
      <c r="S150" s="166"/>
      <c r="T150" s="169"/>
      <c r="U150" s="245"/>
      <c r="V150" s="163"/>
      <c r="W150" s="144"/>
    </row>
    <row r="151" spans="1:24" customFormat="1" ht="15" hidden="1" customHeight="1" outlineLevel="1">
      <c r="A151" s="164"/>
      <c r="B151" s="386"/>
      <c r="C151" s="386"/>
      <c r="D151" s="246"/>
      <c r="E151" s="166"/>
      <c r="F151" s="170"/>
      <c r="G151" s="167"/>
      <c r="H151" s="170"/>
      <c r="I151" s="170"/>
      <c r="J151" s="170"/>
      <c r="K151" s="166"/>
      <c r="L151" s="505"/>
      <c r="M151" s="506"/>
      <c r="N151" s="506"/>
      <c r="O151" s="506"/>
      <c r="P151" s="506"/>
      <c r="Q151" s="506"/>
      <c r="R151" s="507"/>
      <c r="S151" s="166"/>
      <c r="T151" s="169"/>
      <c r="U151" s="245"/>
      <c r="V151" s="163"/>
      <c r="W151" s="144"/>
    </row>
    <row r="152" spans="1:24" customFormat="1" ht="15" hidden="1" customHeight="1" outlineLevel="1">
      <c r="A152" s="164"/>
      <c r="B152" s="386"/>
      <c r="C152" s="386"/>
      <c r="D152" s="246"/>
      <c r="E152" s="166"/>
      <c r="F152" s="170"/>
      <c r="G152" s="167"/>
      <c r="H152" s="170"/>
      <c r="I152" s="170"/>
      <c r="J152" s="170"/>
      <c r="K152" s="166"/>
      <c r="L152" s="505"/>
      <c r="M152" s="506"/>
      <c r="N152" s="506"/>
      <c r="O152" s="506"/>
      <c r="P152" s="506"/>
      <c r="Q152" s="506"/>
      <c r="R152" s="507"/>
      <c r="S152" s="166"/>
      <c r="T152" s="169"/>
      <c r="U152" s="245"/>
      <c r="V152" s="163"/>
      <c r="W152" s="144"/>
    </row>
    <row r="153" spans="1:24" customFormat="1" ht="15" hidden="1" customHeight="1" outlineLevel="1">
      <c r="A153" s="164"/>
      <c r="B153" s="386"/>
      <c r="C153" s="386"/>
      <c r="D153" s="246"/>
      <c r="E153" s="166"/>
      <c r="F153" s="170"/>
      <c r="G153" s="167"/>
      <c r="H153" s="170"/>
      <c r="I153" s="170"/>
      <c r="J153" s="170"/>
      <c r="K153" s="166"/>
      <c r="L153" s="505"/>
      <c r="M153" s="506"/>
      <c r="N153" s="506"/>
      <c r="O153" s="506"/>
      <c r="P153" s="506"/>
      <c r="Q153" s="506"/>
      <c r="R153" s="507"/>
      <c r="S153" s="166"/>
      <c r="T153" s="169"/>
      <c r="U153" s="245"/>
      <c r="V153" s="163"/>
      <c r="W153" s="144"/>
    </row>
    <row r="154" spans="1:24" customFormat="1" ht="15" hidden="1" customHeight="1" outlineLevel="1">
      <c r="A154" s="247"/>
      <c r="B154" s="387"/>
      <c r="C154" s="387"/>
      <c r="D154" s="248"/>
      <c r="E154" s="172"/>
      <c r="F154" s="172"/>
      <c r="G154" s="172"/>
      <c r="H154" s="172"/>
      <c r="I154" s="172"/>
      <c r="J154" s="172"/>
      <c r="K154" s="172"/>
      <c r="L154" s="509"/>
      <c r="M154" s="509"/>
      <c r="N154" s="509"/>
      <c r="O154" s="509"/>
      <c r="P154" s="509"/>
      <c r="Q154" s="509"/>
      <c r="R154" s="510"/>
      <c r="S154" s="172"/>
      <c r="T154" s="173"/>
      <c r="U154" s="249"/>
      <c r="V154" s="163"/>
      <c r="W154" s="144"/>
    </row>
    <row r="155" spans="1:24" customFormat="1" ht="15" customHeight="1" collapsed="1">
      <c r="A155" s="147" t="s">
        <v>257</v>
      </c>
      <c r="B155" s="388" t="s">
        <v>235</v>
      </c>
      <c r="C155" s="388"/>
      <c r="D155" s="147"/>
      <c r="E155" s="148"/>
      <c r="F155" s="147"/>
      <c r="G155" s="148"/>
      <c r="H155" s="148"/>
      <c r="I155" s="148"/>
      <c r="J155" s="148"/>
      <c r="K155" s="148"/>
      <c r="L155" s="250"/>
      <c r="M155" s="250"/>
      <c r="N155" s="250"/>
      <c r="O155" s="250"/>
      <c r="P155" s="250"/>
      <c r="Q155" s="250"/>
      <c r="R155" s="250"/>
      <c r="S155" s="148"/>
      <c r="T155" s="148"/>
      <c r="U155" s="148"/>
      <c r="V155" s="162"/>
    </row>
    <row r="156" spans="1:24" customFormat="1" ht="15" hidden="1" customHeight="1" outlineLevel="1">
      <c r="A156" s="149"/>
      <c r="B156" s="382"/>
      <c r="C156" s="398"/>
      <c r="D156" s="282"/>
      <c r="E156" s="182"/>
      <c r="F156" s="151"/>
      <c r="G156" s="151"/>
      <c r="H156" s="151"/>
      <c r="I156" s="151"/>
      <c r="J156" s="151"/>
      <c r="K156" s="236"/>
      <c r="L156" s="512" t="s">
        <v>236</v>
      </c>
      <c r="M156" s="513"/>
      <c r="N156" s="513"/>
      <c r="O156" s="513"/>
      <c r="P156" s="513"/>
      <c r="Q156" s="513"/>
      <c r="R156" s="513"/>
      <c r="S156" s="518" t="s">
        <v>237</v>
      </c>
      <c r="T156" s="521" t="s">
        <v>238</v>
      </c>
      <c r="U156" s="522"/>
      <c r="V156" s="181"/>
      <c r="W156" s="144"/>
      <c r="X156" s="144"/>
    </row>
    <row r="157" spans="1:24" customFormat="1" ht="15" hidden="1" customHeight="1" outlineLevel="1">
      <c r="A157" s="153" t="s">
        <v>119</v>
      </c>
      <c r="B157" s="383" t="s">
        <v>120</v>
      </c>
      <c r="C157" s="399"/>
      <c r="D157" s="283"/>
      <c r="E157" s="255"/>
      <c r="F157" s="154" t="s">
        <v>78</v>
      </c>
      <c r="G157" s="154" t="s">
        <v>54</v>
      </c>
      <c r="H157" s="154" t="s">
        <v>10</v>
      </c>
      <c r="I157" s="154" t="s">
        <v>51</v>
      </c>
      <c r="J157" s="154" t="s">
        <v>52</v>
      </c>
      <c r="K157" s="237"/>
      <c r="L157" s="514"/>
      <c r="M157" s="515"/>
      <c r="N157" s="515"/>
      <c r="O157" s="515"/>
      <c r="P157" s="515"/>
      <c r="Q157" s="515"/>
      <c r="R157" s="515"/>
      <c r="S157" s="519"/>
      <c r="T157" s="523"/>
      <c r="U157" s="524"/>
      <c r="V157" s="181"/>
      <c r="W157" s="144"/>
      <c r="X157" s="144"/>
    </row>
    <row r="158" spans="1:24" customFormat="1" ht="15" hidden="1" customHeight="1" outlineLevel="1">
      <c r="A158" s="155"/>
      <c r="B158" s="384"/>
      <c r="C158" s="400"/>
      <c r="D158" s="235"/>
      <c r="E158" s="183"/>
      <c r="F158" s="156"/>
      <c r="G158" s="156"/>
      <c r="H158" s="156"/>
      <c r="I158" s="156"/>
      <c r="J158" s="156"/>
      <c r="K158" s="238"/>
      <c r="L158" s="516"/>
      <c r="M158" s="517"/>
      <c r="N158" s="517"/>
      <c r="O158" s="517"/>
      <c r="P158" s="517"/>
      <c r="Q158" s="517"/>
      <c r="R158" s="517"/>
      <c r="S158" s="520"/>
      <c r="T158" s="239" t="s">
        <v>239</v>
      </c>
      <c r="U158" s="240" t="s">
        <v>240</v>
      </c>
      <c r="V158" s="241"/>
      <c r="W158" s="144"/>
      <c r="X158" s="144"/>
    </row>
    <row r="159" spans="1:24" customFormat="1" ht="15" hidden="1" customHeight="1" outlineLevel="1">
      <c r="A159" s="157" t="s">
        <v>121</v>
      </c>
      <c r="B159" s="385"/>
      <c r="C159" s="385"/>
      <c r="D159" s="158"/>
      <c r="E159" s="159"/>
      <c r="F159" s="159"/>
      <c r="G159" s="159"/>
      <c r="H159" s="159"/>
      <c r="I159" s="159"/>
      <c r="J159" s="159"/>
      <c r="K159" s="159"/>
      <c r="L159" s="526"/>
      <c r="M159" s="526"/>
      <c r="N159" s="526"/>
      <c r="O159" s="526"/>
      <c r="P159" s="526"/>
      <c r="Q159" s="526"/>
      <c r="R159" s="526"/>
      <c r="S159" s="159"/>
      <c r="T159" s="160"/>
      <c r="U159" s="242"/>
      <c r="V159" s="163"/>
      <c r="W159" s="144"/>
      <c r="X159" s="144"/>
    </row>
    <row r="160" spans="1:24" customFormat="1" ht="15" hidden="1" customHeight="1" outlineLevel="1">
      <c r="A160" s="164" t="s">
        <v>122</v>
      </c>
      <c r="B160" s="389" t="s">
        <v>123</v>
      </c>
      <c r="C160" s="389"/>
      <c r="D160" s="165"/>
      <c r="E160" s="166" t="s">
        <v>124</v>
      </c>
      <c r="F160" s="170"/>
      <c r="G160" s="167"/>
      <c r="H160" s="170"/>
      <c r="I160" s="170"/>
      <c r="J160" s="170"/>
      <c r="K160" s="166"/>
      <c r="L160" s="506"/>
      <c r="M160" s="506"/>
      <c r="N160" s="506"/>
      <c r="O160" s="506"/>
      <c r="P160" s="506"/>
      <c r="Q160" s="506"/>
      <c r="R160" s="506"/>
      <c r="S160" s="166"/>
      <c r="T160" s="169"/>
      <c r="U160" s="245"/>
      <c r="V160" s="163"/>
      <c r="W160" s="144"/>
      <c r="X160" s="144"/>
    </row>
    <row r="161" spans="1:24" customFormat="1" ht="15" hidden="1" customHeight="1" outlineLevel="1">
      <c r="A161" s="164" t="s">
        <v>125</v>
      </c>
      <c r="B161" s="389" t="s">
        <v>126</v>
      </c>
      <c r="C161" s="389"/>
      <c r="D161" s="165"/>
      <c r="E161" s="166" t="s">
        <v>127</v>
      </c>
      <c r="F161" s="170"/>
      <c r="G161" s="167"/>
      <c r="H161" s="170"/>
      <c r="I161" s="170"/>
      <c r="J161" s="170"/>
      <c r="K161" s="166"/>
      <c r="L161" s="168"/>
      <c r="M161" s="168"/>
      <c r="N161" s="168"/>
      <c r="O161" s="168"/>
      <c r="P161" s="168"/>
      <c r="Q161" s="168"/>
      <c r="R161" s="168"/>
      <c r="S161" s="166"/>
      <c r="T161" s="169"/>
      <c r="U161" s="245"/>
      <c r="V161" s="163"/>
      <c r="W161" s="144"/>
      <c r="X161" s="144"/>
    </row>
    <row r="162" spans="1:24" customFormat="1" ht="15" hidden="1" customHeight="1" outlineLevel="1">
      <c r="A162" s="164" t="s">
        <v>128</v>
      </c>
      <c r="B162" s="389" t="s">
        <v>129</v>
      </c>
      <c r="C162" s="389"/>
      <c r="D162" s="165"/>
      <c r="E162" s="166" t="s">
        <v>130</v>
      </c>
      <c r="F162" s="170"/>
      <c r="G162" s="167"/>
      <c r="H162" s="170"/>
      <c r="I162" s="170"/>
      <c r="J162" s="170"/>
      <c r="K162" s="166"/>
      <c r="L162" s="168"/>
      <c r="M162" s="168"/>
      <c r="N162" s="168"/>
      <c r="O162" s="168"/>
      <c r="P162" s="168"/>
      <c r="Q162" s="168"/>
      <c r="R162" s="168"/>
      <c r="S162" s="166"/>
      <c r="T162" s="169"/>
      <c r="U162" s="245"/>
      <c r="V162" s="163"/>
      <c r="W162" s="144"/>
      <c r="X162" s="144"/>
    </row>
    <row r="163" spans="1:24" customFormat="1" ht="15" hidden="1" customHeight="1" outlineLevel="1">
      <c r="A163" s="164" t="s">
        <v>131</v>
      </c>
      <c r="B163" s="389" t="s">
        <v>132</v>
      </c>
      <c r="C163" s="389"/>
      <c r="D163" s="165"/>
      <c r="E163" s="166" t="s">
        <v>133</v>
      </c>
      <c r="F163" s="170"/>
      <c r="G163" s="167"/>
      <c r="H163" s="170"/>
      <c r="I163" s="170"/>
      <c r="J163" s="170"/>
      <c r="K163" s="166"/>
      <c r="L163" s="168"/>
      <c r="M163" s="168"/>
      <c r="N163" s="168"/>
      <c r="O163" s="168"/>
      <c r="P163" s="168"/>
      <c r="Q163" s="168"/>
      <c r="R163" s="168"/>
      <c r="S163" s="166"/>
      <c r="T163" s="169"/>
      <c r="U163" s="245"/>
      <c r="V163" s="163"/>
      <c r="W163" s="144"/>
      <c r="X163" s="144"/>
    </row>
    <row r="164" spans="1:24" customFormat="1" ht="15" hidden="1" customHeight="1" outlineLevel="1">
      <c r="A164" s="164" t="s">
        <v>258</v>
      </c>
      <c r="B164" s="389"/>
      <c r="C164" s="389"/>
      <c r="D164" s="165"/>
      <c r="E164" s="166" t="s">
        <v>134</v>
      </c>
      <c r="F164" s="170"/>
      <c r="G164" s="167"/>
      <c r="H164" s="170"/>
      <c r="I164" s="170"/>
      <c r="J164" s="170"/>
      <c r="K164" s="166"/>
      <c r="L164" s="168"/>
      <c r="M164" s="168"/>
      <c r="N164" s="168"/>
      <c r="O164" s="168"/>
      <c r="P164" s="168"/>
      <c r="Q164" s="168"/>
      <c r="R164" s="168"/>
      <c r="S164" s="166"/>
      <c r="T164" s="169"/>
      <c r="U164" s="245"/>
      <c r="V164" s="163"/>
      <c r="W164" s="144"/>
      <c r="X164" s="144"/>
    </row>
    <row r="165" spans="1:24" customFormat="1" ht="15" hidden="1" customHeight="1" outlineLevel="1">
      <c r="A165" s="164" t="s">
        <v>189</v>
      </c>
      <c r="B165" s="389" t="s">
        <v>190</v>
      </c>
      <c r="C165" s="389"/>
      <c r="D165" s="165"/>
      <c r="E165" s="166" t="s">
        <v>135</v>
      </c>
      <c r="F165" s="170"/>
      <c r="G165" s="167"/>
      <c r="H165" s="170"/>
      <c r="I165" s="170"/>
      <c r="J165" s="170"/>
      <c r="K165" s="166"/>
      <c r="L165" s="168"/>
      <c r="M165" s="168"/>
      <c r="N165" s="168"/>
      <c r="O165" s="168"/>
      <c r="P165" s="168"/>
      <c r="Q165" s="168"/>
      <c r="R165" s="168"/>
      <c r="S165" s="166"/>
      <c r="T165" s="169"/>
      <c r="U165" s="245"/>
      <c r="V165" s="163"/>
      <c r="W165" s="144"/>
      <c r="X165" s="144"/>
    </row>
    <row r="166" spans="1:24" customFormat="1" ht="15" hidden="1" customHeight="1" outlineLevel="1">
      <c r="A166" s="164" t="s">
        <v>191</v>
      </c>
      <c r="B166" s="389"/>
      <c r="C166" s="389"/>
      <c r="D166" s="165"/>
      <c r="E166" s="166"/>
      <c r="F166" s="170"/>
      <c r="G166" s="167"/>
      <c r="H166" s="170"/>
      <c r="I166" s="170"/>
      <c r="J166" s="170"/>
      <c r="K166" s="166"/>
      <c r="L166" s="168"/>
      <c r="M166" s="168"/>
      <c r="N166" s="168"/>
      <c r="O166" s="168"/>
      <c r="P166" s="168"/>
      <c r="Q166" s="168"/>
      <c r="R166" s="168"/>
      <c r="S166" s="166"/>
      <c r="T166" s="169"/>
      <c r="U166" s="245"/>
      <c r="V166" s="163"/>
      <c r="W166" s="144"/>
      <c r="X166" s="144"/>
    </row>
    <row r="167" spans="1:24" customFormat="1" ht="15" hidden="1" customHeight="1" outlineLevel="1">
      <c r="A167" s="164" t="s">
        <v>136</v>
      </c>
      <c r="B167" s="389" t="s">
        <v>137</v>
      </c>
      <c r="C167" s="389"/>
      <c r="D167" s="165"/>
      <c r="E167" s="166" t="s">
        <v>138</v>
      </c>
      <c r="F167" s="170"/>
      <c r="G167" s="167"/>
      <c r="H167" s="170"/>
      <c r="I167" s="170"/>
      <c r="J167" s="170"/>
      <c r="K167" s="166"/>
      <c r="L167" s="168"/>
      <c r="M167" s="168"/>
      <c r="N167" s="168"/>
      <c r="O167" s="168"/>
      <c r="P167" s="168"/>
      <c r="Q167" s="168"/>
      <c r="R167" s="168"/>
      <c r="S167" s="166"/>
      <c r="T167" s="169"/>
      <c r="U167" s="245"/>
      <c r="V167" s="163"/>
      <c r="W167" s="144"/>
      <c r="X167" s="144"/>
    </row>
    <row r="168" spans="1:24" customFormat="1" ht="15" hidden="1" customHeight="1" outlineLevel="1">
      <c r="A168" s="164" t="s">
        <v>139</v>
      </c>
      <c r="B168" s="389" t="s">
        <v>126</v>
      </c>
      <c r="C168" s="389"/>
      <c r="D168" s="165"/>
      <c r="E168" s="166" t="s">
        <v>140</v>
      </c>
      <c r="F168" s="170"/>
      <c r="G168" s="167"/>
      <c r="H168" s="170"/>
      <c r="I168" s="170"/>
      <c r="J168" s="170"/>
      <c r="K168" s="166"/>
      <c r="L168" s="168"/>
      <c r="M168" s="168"/>
      <c r="N168" s="168"/>
      <c r="O168" s="168"/>
      <c r="P168" s="168"/>
      <c r="Q168" s="168"/>
      <c r="R168" s="168"/>
      <c r="S168" s="166"/>
      <c r="T168" s="169"/>
      <c r="U168" s="245"/>
      <c r="V168" s="163"/>
      <c r="W168" s="144"/>
      <c r="X168" s="144"/>
    </row>
    <row r="169" spans="1:24" customFormat="1" ht="15" hidden="1" customHeight="1" outlineLevel="1">
      <c r="A169" s="164" t="s">
        <v>141</v>
      </c>
      <c r="B169" s="389" t="s">
        <v>142</v>
      </c>
      <c r="C169" s="389"/>
      <c r="D169" s="165"/>
      <c r="E169" s="166" t="s">
        <v>143</v>
      </c>
      <c r="F169" s="170"/>
      <c r="G169" s="167"/>
      <c r="H169" s="170"/>
      <c r="I169" s="170"/>
      <c r="J169" s="170"/>
      <c r="K169" s="166"/>
      <c r="L169" s="168"/>
      <c r="M169" s="168"/>
      <c r="N169" s="168"/>
      <c r="O169" s="168"/>
      <c r="P169" s="168"/>
      <c r="Q169" s="168"/>
      <c r="R169" s="168"/>
      <c r="S169" s="166"/>
      <c r="T169" s="169"/>
      <c r="U169" s="245"/>
      <c r="V169" s="163"/>
      <c r="W169" s="144"/>
      <c r="X169" s="144"/>
    </row>
    <row r="170" spans="1:24" customFormat="1" ht="15" hidden="1" customHeight="1" outlineLevel="1">
      <c r="A170" s="164" t="s">
        <v>192</v>
      </c>
      <c r="B170" s="389"/>
      <c r="C170" s="389"/>
      <c r="D170" s="165"/>
      <c r="E170" s="166"/>
      <c r="F170" s="170"/>
      <c r="G170" s="167"/>
      <c r="H170" s="170"/>
      <c r="I170" s="170"/>
      <c r="J170" s="170"/>
      <c r="K170" s="166"/>
      <c r="L170" s="168"/>
      <c r="M170" s="168"/>
      <c r="N170" s="168" t="s">
        <v>235</v>
      </c>
      <c r="O170" s="168"/>
      <c r="P170" s="168"/>
      <c r="Q170" s="168"/>
      <c r="R170" s="168"/>
      <c r="S170" s="166"/>
      <c r="T170" s="169"/>
      <c r="U170" s="245"/>
      <c r="V170" s="163"/>
      <c r="W170" s="144"/>
      <c r="X170" s="144"/>
    </row>
    <row r="171" spans="1:24" customFormat="1" ht="15" hidden="1" customHeight="1" outlineLevel="1">
      <c r="A171" s="164" t="s">
        <v>144</v>
      </c>
      <c r="B171" s="389" t="s">
        <v>145</v>
      </c>
      <c r="C171" s="389"/>
      <c r="D171" s="165"/>
      <c r="E171" s="166" t="s">
        <v>146</v>
      </c>
      <c r="F171" s="170"/>
      <c r="G171" s="167"/>
      <c r="H171" s="170"/>
      <c r="I171" s="170"/>
      <c r="J171" s="170"/>
      <c r="K171" s="166"/>
      <c r="L171" s="168"/>
      <c r="M171" s="168"/>
      <c r="N171" s="168"/>
      <c r="O171" s="168"/>
      <c r="P171" s="168"/>
      <c r="Q171" s="168"/>
      <c r="R171" s="168"/>
      <c r="S171" s="166"/>
      <c r="T171" s="169"/>
      <c r="U171" s="245"/>
      <c r="V171" s="163"/>
      <c r="W171" s="144"/>
      <c r="X171" s="144"/>
    </row>
    <row r="172" spans="1:24" customFormat="1" ht="15" hidden="1" customHeight="1" outlineLevel="1">
      <c r="A172" s="164" t="s">
        <v>147</v>
      </c>
      <c r="B172" s="389" t="s">
        <v>137</v>
      </c>
      <c r="C172" s="389"/>
      <c r="D172" s="165"/>
      <c r="E172" s="166" t="s">
        <v>242</v>
      </c>
      <c r="F172" s="170"/>
      <c r="G172" s="167"/>
      <c r="H172" s="170"/>
      <c r="I172" s="170"/>
      <c r="J172" s="170"/>
      <c r="K172" s="166"/>
      <c r="L172" s="168"/>
      <c r="M172" s="168"/>
      <c r="N172" s="168"/>
      <c r="O172" s="168"/>
      <c r="P172" s="168"/>
      <c r="Q172" s="168"/>
      <c r="R172" s="168"/>
      <c r="S172" s="166"/>
      <c r="T172" s="169"/>
      <c r="U172" s="245"/>
      <c r="V172" s="163"/>
      <c r="W172" s="144"/>
      <c r="X172" s="144"/>
    </row>
    <row r="173" spans="1:24" customFormat="1" ht="15" hidden="1" customHeight="1" outlineLevel="1">
      <c r="A173" s="164" t="s">
        <v>148</v>
      </c>
      <c r="B173" s="389" t="s">
        <v>149</v>
      </c>
      <c r="C173" s="389"/>
      <c r="D173" s="165"/>
      <c r="E173" s="166" t="s">
        <v>259</v>
      </c>
      <c r="F173" s="170"/>
      <c r="G173" s="167"/>
      <c r="H173" s="170"/>
      <c r="I173" s="170"/>
      <c r="J173" s="170"/>
      <c r="K173" s="166"/>
      <c r="L173" s="168"/>
      <c r="M173" s="168"/>
      <c r="N173" s="168"/>
      <c r="O173" s="168"/>
      <c r="P173" s="168"/>
      <c r="Q173" s="168"/>
      <c r="R173" s="168"/>
      <c r="S173" s="166"/>
      <c r="T173" s="169"/>
      <c r="U173" s="245"/>
      <c r="V173" s="163"/>
      <c r="W173" s="144"/>
      <c r="X173" s="144"/>
    </row>
    <row r="174" spans="1:24" customFormat="1" ht="15" hidden="1" customHeight="1" outlineLevel="1">
      <c r="A174" s="164" t="s">
        <v>150</v>
      </c>
      <c r="B174" s="389"/>
      <c r="C174" s="389"/>
      <c r="D174" s="165"/>
      <c r="E174" s="166" t="s">
        <v>243</v>
      </c>
      <c r="F174" s="170"/>
      <c r="G174" s="167"/>
      <c r="H174" s="170"/>
      <c r="I174" s="170"/>
      <c r="J174" s="170"/>
      <c r="K174" s="166"/>
      <c r="L174" s="168"/>
      <c r="M174" s="168"/>
      <c r="N174" s="168"/>
      <c r="O174" s="168"/>
      <c r="P174" s="168"/>
      <c r="Q174" s="168"/>
      <c r="R174" s="168"/>
      <c r="S174" s="166"/>
      <c r="T174" s="169"/>
      <c r="U174" s="245"/>
      <c r="V174" s="163"/>
      <c r="W174" s="144"/>
      <c r="X174" s="144"/>
    </row>
    <row r="175" spans="1:24" customFormat="1" ht="15" hidden="1" customHeight="1" outlineLevel="1">
      <c r="A175" s="164" t="s">
        <v>151</v>
      </c>
      <c r="B175" s="389" t="s">
        <v>152</v>
      </c>
      <c r="C175" s="389"/>
      <c r="D175" s="165"/>
      <c r="E175" s="166" t="s">
        <v>153</v>
      </c>
      <c r="F175" s="170"/>
      <c r="G175" s="167"/>
      <c r="H175" s="170"/>
      <c r="I175" s="170"/>
      <c r="J175" s="170"/>
      <c r="K175" s="166"/>
      <c r="L175" s="168"/>
      <c r="M175" s="168"/>
      <c r="N175" s="168"/>
      <c r="O175" s="168"/>
      <c r="P175" s="168"/>
      <c r="Q175" s="168"/>
      <c r="R175" s="168"/>
      <c r="S175" s="166"/>
      <c r="T175" s="169"/>
      <c r="U175" s="245"/>
      <c r="V175" s="163"/>
      <c r="W175" s="144"/>
      <c r="X175" s="144"/>
    </row>
    <row r="176" spans="1:24" customFormat="1" ht="15" hidden="1" customHeight="1" outlineLevel="1">
      <c r="A176" s="164" t="s">
        <v>193</v>
      </c>
      <c r="B176" s="389" t="s">
        <v>194</v>
      </c>
      <c r="C176" s="389"/>
      <c r="D176" s="165"/>
      <c r="E176" s="166"/>
      <c r="F176" s="170"/>
      <c r="G176" s="167"/>
      <c r="H176" s="170"/>
      <c r="I176" s="170"/>
      <c r="J176" s="170"/>
      <c r="K176" s="166"/>
      <c r="L176" s="168"/>
      <c r="M176" s="168"/>
      <c r="N176" s="168"/>
      <c r="O176" s="168"/>
      <c r="P176" s="168"/>
      <c r="Q176" s="168"/>
      <c r="R176" s="168"/>
      <c r="S176" s="166"/>
      <c r="T176" s="169"/>
      <c r="U176" s="245"/>
      <c r="V176" s="163"/>
      <c r="W176" s="144"/>
      <c r="X176" s="144"/>
    </row>
    <row r="177" spans="1:24" customFormat="1" ht="15" hidden="1" customHeight="1" outlineLevel="1">
      <c r="A177" s="164"/>
      <c r="B177" s="389"/>
      <c r="C177" s="389"/>
      <c r="D177" s="165"/>
      <c r="E177" s="166"/>
      <c r="F177" s="170"/>
      <c r="G177" s="167"/>
      <c r="H177" s="170"/>
      <c r="I177" s="170"/>
      <c r="J177" s="170"/>
      <c r="K177" s="166"/>
      <c r="L177" s="168"/>
      <c r="M177" s="168"/>
      <c r="N177" s="168"/>
      <c r="O177" s="168"/>
      <c r="P177" s="168"/>
      <c r="Q177" s="168"/>
      <c r="R177" s="168"/>
      <c r="S177" s="166"/>
      <c r="T177" s="169"/>
      <c r="U177" s="245"/>
      <c r="V177" s="163"/>
      <c r="W177" s="144"/>
      <c r="X177" s="144"/>
    </row>
    <row r="178" spans="1:24" customFormat="1" ht="15" hidden="1" customHeight="1" outlineLevel="1">
      <c r="A178" s="171" t="s">
        <v>154</v>
      </c>
      <c r="B178" s="389"/>
      <c r="C178" s="389"/>
      <c r="D178" s="165"/>
      <c r="E178" s="166"/>
      <c r="F178" s="170"/>
      <c r="G178" s="167"/>
      <c r="H178" s="170"/>
      <c r="I178" s="170"/>
      <c r="J178" s="170"/>
      <c r="K178" s="166"/>
      <c r="L178" s="168"/>
      <c r="M178" s="168"/>
      <c r="N178" s="168"/>
      <c r="O178" s="168"/>
      <c r="P178" s="168"/>
      <c r="Q178" s="168"/>
      <c r="R178" s="168"/>
      <c r="S178" s="166"/>
      <c r="T178" s="169"/>
      <c r="U178" s="245"/>
      <c r="V178" s="163"/>
      <c r="W178" s="144"/>
      <c r="X178" s="144"/>
    </row>
    <row r="179" spans="1:24" customFormat="1" ht="15" hidden="1" customHeight="1" outlineLevel="1">
      <c r="A179" s="164" t="s">
        <v>155</v>
      </c>
      <c r="B179" s="389" t="s">
        <v>156</v>
      </c>
      <c r="C179" s="389"/>
      <c r="D179" s="165"/>
      <c r="E179" s="166" t="s">
        <v>157</v>
      </c>
      <c r="F179" s="170"/>
      <c r="G179" s="167"/>
      <c r="H179" s="170"/>
      <c r="I179" s="170"/>
      <c r="J179" s="170"/>
      <c r="K179" s="166"/>
      <c r="L179" s="168"/>
      <c r="M179" s="168"/>
      <c r="N179" s="168"/>
      <c r="O179" s="168"/>
      <c r="P179" s="168"/>
      <c r="Q179" s="168"/>
      <c r="R179" s="168"/>
      <c r="S179" s="166"/>
      <c r="T179" s="169"/>
      <c r="U179" s="245"/>
      <c r="V179" s="163"/>
      <c r="W179" s="144"/>
      <c r="X179" s="144"/>
    </row>
    <row r="180" spans="1:24" customFormat="1" ht="15" hidden="1" customHeight="1" outlineLevel="1">
      <c r="A180" s="164" t="s">
        <v>158</v>
      </c>
      <c r="B180" s="389" t="s">
        <v>159</v>
      </c>
      <c r="C180" s="389"/>
      <c r="D180" s="165"/>
      <c r="E180" s="166" t="s">
        <v>160</v>
      </c>
      <c r="F180" s="167"/>
      <c r="G180" s="167"/>
      <c r="H180" s="167"/>
      <c r="I180" s="167"/>
      <c r="J180" s="167"/>
      <c r="K180" s="166"/>
      <c r="L180" s="506"/>
      <c r="M180" s="506"/>
      <c r="N180" s="506"/>
      <c r="O180" s="506"/>
      <c r="P180" s="506"/>
      <c r="Q180" s="506"/>
      <c r="R180" s="506"/>
      <c r="S180" s="166"/>
      <c r="T180" s="169"/>
      <c r="U180" s="245"/>
      <c r="V180" s="163"/>
      <c r="W180" s="144"/>
      <c r="X180" s="144"/>
    </row>
    <row r="181" spans="1:24" customFormat="1" ht="15" hidden="1" customHeight="1" outlineLevel="1">
      <c r="A181" s="164" t="s">
        <v>161</v>
      </c>
      <c r="B181" s="389" t="s">
        <v>159</v>
      </c>
      <c r="C181" s="389"/>
      <c r="D181" s="165"/>
      <c r="E181" s="166" t="s">
        <v>162</v>
      </c>
      <c r="F181" s="170"/>
      <c r="G181" s="167"/>
      <c r="H181" s="170"/>
      <c r="I181" s="170"/>
      <c r="J181" s="170"/>
      <c r="K181" s="166"/>
      <c r="L181" s="506"/>
      <c r="M181" s="506"/>
      <c r="N181" s="506"/>
      <c r="O181" s="506"/>
      <c r="P181" s="506"/>
      <c r="Q181" s="506"/>
      <c r="R181" s="506"/>
      <c r="S181" s="166"/>
      <c r="T181" s="169"/>
      <c r="U181" s="245"/>
      <c r="V181" s="163"/>
      <c r="W181" s="144"/>
      <c r="X181" s="144"/>
    </row>
    <row r="182" spans="1:24" customFormat="1" ht="15" hidden="1" customHeight="1" outlineLevel="1">
      <c r="A182" s="164" t="s">
        <v>163</v>
      </c>
      <c r="B182" s="389" t="s">
        <v>260</v>
      </c>
      <c r="C182" s="389"/>
      <c r="D182" s="165"/>
      <c r="E182" s="166" t="s">
        <v>164</v>
      </c>
      <c r="F182" s="170"/>
      <c r="G182" s="167"/>
      <c r="H182" s="170"/>
      <c r="I182" s="170"/>
      <c r="J182" s="170"/>
      <c r="K182" s="166"/>
      <c r="L182" s="506"/>
      <c r="M182" s="506"/>
      <c r="N182" s="506"/>
      <c r="O182" s="506"/>
      <c r="P182" s="506"/>
      <c r="Q182" s="506"/>
      <c r="R182" s="506"/>
      <c r="S182" s="166"/>
      <c r="T182" s="169"/>
      <c r="U182" s="245"/>
      <c r="V182" s="163"/>
      <c r="W182" s="144"/>
      <c r="X182" s="144"/>
    </row>
    <row r="183" spans="1:24" customFormat="1" ht="15" hidden="1" customHeight="1" outlineLevel="1">
      <c r="A183" s="164" t="s">
        <v>165</v>
      </c>
      <c r="B183" s="389" t="s">
        <v>166</v>
      </c>
      <c r="C183" s="389"/>
      <c r="D183" s="165"/>
      <c r="E183" s="166" t="s">
        <v>54</v>
      </c>
      <c r="F183" s="170"/>
      <c r="G183" s="167"/>
      <c r="H183" s="170"/>
      <c r="I183" s="170"/>
      <c r="J183" s="170"/>
      <c r="K183" s="166"/>
      <c r="L183" s="506"/>
      <c r="M183" s="506"/>
      <c r="N183" s="506"/>
      <c r="O183" s="506"/>
      <c r="P183" s="506"/>
      <c r="Q183" s="506"/>
      <c r="R183" s="506"/>
      <c r="S183" s="166"/>
      <c r="T183" s="169"/>
      <c r="U183" s="245"/>
      <c r="V183" s="163"/>
      <c r="W183" s="144"/>
      <c r="X183" s="144"/>
    </row>
    <row r="184" spans="1:24" customFormat="1" ht="15" hidden="1" customHeight="1" outlineLevel="1">
      <c r="A184" s="164" t="s">
        <v>261</v>
      </c>
      <c r="B184" s="389" t="s">
        <v>262</v>
      </c>
      <c r="C184" s="389"/>
      <c r="D184" s="165"/>
      <c r="E184" s="166"/>
      <c r="F184" s="170"/>
      <c r="G184" s="167"/>
      <c r="H184" s="170"/>
      <c r="I184" s="170"/>
      <c r="J184" s="170"/>
      <c r="K184" s="166"/>
      <c r="L184" s="168"/>
      <c r="M184" s="168"/>
      <c r="N184" s="168"/>
      <c r="O184" s="168"/>
      <c r="P184" s="168"/>
      <c r="Q184" s="168"/>
      <c r="R184" s="168"/>
      <c r="S184" s="166"/>
      <c r="T184" s="169"/>
      <c r="U184" s="245"/>
      <c r="V184" s="163"/>
      <c r="W184" s="144"/>
      <c r="X184" s="144"/>
    </row>
    <row r="185" spans="1:24" customFormat="1" ht="15" hidden="1" customHeight="1" outlineLevel="1">
      <c r="A185" s="164" t="s">
        <v>263</v>
      </c>
      <c r="B185" s="389" t="s">
        <v>262</v>
      </c>
      <c r="C185" s="389"/>
      <c r="D185" s="165"/>
      <c r="E185" s="166"/>
      <c r="F185" s="170"/>
      <c r="G185" s="167"/>
      <c r="H185" s="170"/>
      <c r="I185" s="170"/>
      <c r="J185" s="170"/>
      <c r="K185" s="166"/>
      <c r="L185" s="168"/>
      <c r="M185" s="168"/>
      <c r="N185" s="168"/>
      <c r="O185" s="168"/>
      <c r="P185" s="168"/>
      <c r="Q185" s="168"/>
      <c r="R185" s="168"/>
      <c r="S185" s="166"/>
      <c r="T185" s="169"/>
      <c r="U185" s="245"/>
      <c r="V185" s="163"/>
      <c r="W185" s="144"/>
      <c r="X185" s="144"/>
    </row>
    <row r="186" spans="1:24" customFormat="1" ht="15" hidden="1" customHeight="1" outlineLevel="1">
      <c r="A186" s="164" t="s">
        <v>264</v>
      </c>
      <c r="B186" s="389"/>
      <c r="C186" s="389"/>
      <c r="D186" s="165"/>
      <c r="E186" s="166"/>
      <c r="F186" s="170"/>
      <c r="G186" s="167"/>
      <c r="H186" s="170"/>
      <c r="I186" s="170"/>
      <c r="J186" s="170"/>
      <c r="K186" s="166"/>
      <c r="L186" s="168"/>
      <c r="M186" s="168"/>
      <c r="N186" s="168"/>
      <c r="O186" s="168"/>
      <c r="P186" s="168"/>
      <c r="Q186" s="168"/>
      <c r="R186" s="168"/>
      <c r="S186" s="166"/>
      <c r="T186" s="169"/>
      <c r="U186" s="245"/>
      <c r="V186" s="163"/>
      <c r="W186" s="144"/>
      <c r="X186" s="144"/>
    </row>
    <row r="187" spans="1:24" customFormat="1" ht="15" hidden="1" customHeight="1" outlineLevel="1">
      <c r="A187" s="164" t="s">
        <v>167</v>
      </c>
      <c r="B187" s="389" t="s">
        <v>168</v>
      </c>
      <c r="C187" s="389"/>
      <c r="D187" s="165"/>
      <c r="E187" s="166"/>
      <c r="F187" s="170"/>
      <c r="G187" s="167"/>
      <c r="H187" s="170"/>
      <c r="I187" s="170"/>
      <c r="J187" s="170"/>
      <c r="K187" s="166"/>
      <c r="L187" s="506"/>
      <c r="M187" s="506"/>
      <c r="N187" s="506"/>
      <c r="O187" s="506"/>
      <c r="P187" s="506"/>
      <c r="Q187" s="506"/>
      <c r="R187" s="506"/>
      <c r="S187" s="166"/>
      <c r="T187" s="169"/>
      <c r="U187" s="245"/>
      <c r="V187" s="163"/>
      <c r="W187" s="144"/>
      <c r="X187" s="144"/>
    </row>
    <row r="188" spans="1:24" customFormat="1" ht="15" hidden="1" customHeight="1" outlineLevel="1">
      <c r="A188" s="164"/>
      <c r="B188" s="389"/>
      <c r="C188" s="389"/>
      <c r="D188" s="165"/>
      <c r="E188" s="166"/>
      <c r="F188" s="170"/>
      <c r="G188" s="167"/>
      <c r="H188" s="170"/>
      <c r="I188" s="170"/>
      <c r="J188" s="170"/>
      <c r="K188" s="166"/>
      <c r="L188" s="506"/>
      <c r="M188" s="506"/>
      <c r="N188" s="506"/>
      <c r="O188" s="506"/>
      <c r="P188" s="506"/>
      <c r="Q188" s="506"/>
      <c r="R188" s="506"/>
      <c r="S188" s="166"/>
      <c r="T188" s="169"/>
      <c r="U188" s="245"/>
      <c r="V188" s="163"/>
      <c r="W188" s="144"/>
      <c r="X188" s="144"/>
    </row>
    <row r="189" spans="1:24" customFormat="1" ht="15" hidden="1" customHeight="1" outlineLevel="1">
      <c r="A189" s="171" t="s">
        <v>195</v>
      </c>
      <c r="B189" s="389"/>
      <c r="C189" s="389"/>
      <c r="D189" s="165"/>
      <c r="E189" s="166"/>
      <c r="F189" s="170"/>
      <c r="G189" s="167"/>
      <c r="H189" s="170"/>
      <c r="I189" s="170"/>
      <c r="J189" s="170"/>
      <c r="K189" s="166"/>
      <c r="L189" s="506"/>
      <c r="M189" s="506"/>
      <c r="N189" s="506"/>
      <c r="O189" s="506"/>
      <c r="P189" s="506"/>
      <c r="Q189" s="506"/>
      <c r="R189" s="506"/>
      <c r="S189" s="166"/>
      <c r="T189" s="169"/>
      <c r="U189" s="245"/>
      <c r="V189" s="163"/>
      <c r="W189" s="144"/>
      <c r="X189" s="144"/>
    </row>
    <row r="190" spans="1:24" customFormat="1" ht="15" hidden="1" customHeight="1" outlineLevel="1">
      <c r="A190" s="164" t="s">
        <v>196</v>
      </c>
      <c r="B190" s="389" t="s">
        <v>197</v>
      </c>
      <c r="C190" s="389"/>
      <c r="D190" s="165"/>
      <c r="E190" s="166" t="s">
        <v>253</v>
      </c>
      <c r="F190" s="170"/>
      <c r="G190" s="167"/>
      <c r="H190" s="170"/>
      <c r="I190" s="170"/>
      <c r="J190" s="170"/>
      <c r="K190" s="166"/>
      <c r="L190" s="506"/>
      <c r="M190" s="506"/>
      <c r="N190" s="506"/>
      <c r="O190" s="506"/>
      <c r="P190" s="506"/>
      <c r="Q190" s="506"/>
      <c r="R190" s="506"/>
      <c r="S190" s="166"/>
      <c r="T190" s="169"/>
      <c r="U190" s="245"/>
      <c r="V190" s="163"/>
      <c r="W190" s="144"/>
      <c r="X190" s="144"/>
    </row>
    <row r="191" spans="1:24" customFormat="1" ht="15" hidden="1" customHeight="1" outlineLevel="1">
      <c r="A191" s="164" t="s">
        <v>198</v>
      </c>
      <c r="B191" s="389" t="s">
        <v>199</v>
      </c>
      <c r="C191" s="389"/>
      <c r="D191" s="165"/>
      <c r="E191" s="166" t="s">
        <v>254</v>
      </c>
      <c r="F191" s="170"/>
      <c r="G191" s="167"/>
      <c r="H191" s="170"/>
      <c r="I191" s="170"/>
      <c r="J191" s="170"/>
      <c r="K191" s="166"/>
      <c r="L191" s="506"/>
      <c r="M191" s="506"/>
      <c r="N191" s="506"/>
      <c r="O191" s="506"/>
      <c r="P191" s="506"/>
      <c r="Q191" s="506"/>
      <c r="R191" s="506"/>
      <c r="S191" s="166"/>
      <c r="T191" s="169"/>
      <c r="U191" s="245"/>
      <c r="V191" s="163"/>
      <c r="W191" s="144"/>
      <c r="X191" s="144"/>
    </row>
    <row r="192" spans="1:24" customFormat="1" ht="15" hidden="1" customHeight="1" outlineLevel="1">
      <c r="A192" s="164" t="s">
        <v>200</v>
      </c>
      <c r="B192" s="389" t="s">
        <v>201</v>
      </c>
      <c r="C192" s="389"/>
      <c r="D192" s="165"/>
      <c r="E192" s="166" t="s">
        <v>255</v>
      </c>
      <c r="F192" s="170"/>
      <c r="G192" s="167"/>
      <c r="H192" s="170"/>
      <c r="I192" s="170"/>
      <c r="J192" s="170"/>
      <c r="K192" s="166"/>
      <c r="L192" s="506"/>
      <c r="M192" s="506"/>
      <c r="N192" s="506"/>
      <c r="O192" s="506"/>
      <c r="P192" s="506"/>
      <c r="Q192" s="506"/>
      <c r="R192" s="506"/>
      <c r="S192" s="166"/>
      <c r="T192" s="169"/>
      <c r="U192" s="245"/>
      <c r="V192" s="163"/>
      <c r="W192" s="144"/>
      <c r="X192" s="144"/>
    </row>
    <row r="193" spans="1:24" customFormat="1" ht="15" hidden="1" customHeight="1" outlineLevel="1">
      <c r="A193" s="164" t="s">
        <v>202</v>
      </c>
      <c r="B193" s="389" t="s">
        <v>203</v>
      </c>
      <c r="C193" s="389"/>
      <c r="D193" s="165"/>
      <c r="E193" s="166" t="s">
        <v>209</v>
      </c>
      <c r="F193" s="170"/>
      <c r="G193" s="167"/>
      <c r="H193" s="170"/>
      <c r="I193" s="170"/>
      <c r="J193" s="170"/>
      <c r="K193" s="166"/>
      <c r="L193" s="506"/>
      <c r="M193" s="506"/>
      <c r="N193" s="506"/>
      <c r="O193" s="506"/>
      <c r="P193" s="506"/>
      <c r="Q193" s="506"/>
      <c r="R193" s="506"/>
      <c r="S193" s="166"/>
      <c r="T193" s="169"/>
      <c r="U193" s="245"/>
      <c r="V193" s="163"/>
      <c r="W193" s="144"/>
      <c r="X193" s="144"/>
    </row>
    <row r="194" spans="1:24" customFormat="1" ht="15" hidden="1" customHeight="1" outlineLevel="1">
      <c r="A194" s="164"/>
      <c r="B194" s="389"/>
      <c r="C194" s="389"/>
      <c r="D194" s="165"/>
      <c r="E194" s="166"/>
      <c r="F194" s="170"/>
      <c r="G194" s="167"/>
      <c r="H194" s="170"/>
      <c r="I194" s="170"/>
      <c r="J194" s="167"/>
      <c r="K194" s="166"/>
      <c r="L194" s="506"/>
      <c r="M194" s="506"/>
      <c r="N194" s="506"/>
      <c r="O194" s="506"/>
      <c r="P194" s="506"/>
      <c r="Q194" s="506"/>
      <c r="R194" s="506"/>
      <c r="S194" s="166"/>
      <c r="T194" s="169"/>
      <c r="U194" s="245"/>
      <c r="V194" s="163"/>
      <c r="W194" s="144"/>
      <c r="X194" s="144"/>
    </row>
    <row r="195" spans="1:24" customFormat="1" ht="15" hidden="1" customHeight="1" outlineLevel="1">
      <c r="A195" s="171" t="s">
        <v>206</v>
      </c>
      <c r="B195" s="389"/>
      <c r="C195" s="389"/>
      <c r="D195" s="165"/>
      <c r="E195" s="166"/>
      <c r="F195" s="170"/>
      <c r="G195" s="167"/>
      <c r="H195" s="170"/>
      <c r="I195" s="170"/>
      <c r="J195" s="170"/>
      <c r="K195" s="166"/>
      <c r="L195" s="506"/>
      <c r="M195" s="506"/>
      <c r="N195" s="506"/>
      <c r="O195" s="506"/>
      <c r="P195" s="506"/>
      <c r="Q195" s="506"/>
      <c r="R195" s="506"/>
      <c r="S195" s="166"/>
      <c r="T195" s="169"/>
      <c r="U195" s="245"/>
      <c r="V195" s="163"/>
      <c r="W195" s="144"/>
      <c r="X195" s="144"/>
    </row>
    <row r="196" spans="1:24" customFormat="1" ht="15" hidden="1" customHeight="1" outlineLevel="1">
      <c r="A196" s="164" t="s">
        <v>207</v>
      </c>
      <c r="B196" s="389" t="s">
        <v>208</v>
      </c>
      <c r="C196" s="389"/>
      <c r="D196" s="165"/>
      <c r="E196" s="166" t="s">
        <v>211</v>
      </c>
      <c r="F196" s="170"/>
      <c r="G196" s="167"/>
      <c r="H196" s="170"/>
      <c r="I196" s="170"/>
      <c r="J196" s="170"/>
      <c r="K196" s="166"/>
      <c r="L196" s="506"/>
      <c r="M196" s="506"/>
      <c r="N196" s="506"/>
      <c r="O196" s="506"/>
      <c r="P196" s="506"/>
      <c r="Q196" s="506"/>
      <c r="R196" s="506"/>
      <c r="S196" s="166"/>
      <c r="T196" s="169"/>
      <c r="U196" s="245"/>
      <c r="V196" s="163"/>
      <c r="W196" s="144"/>
      <c r="X196" s="144"/>
    </row>
    <row r="197" spans="1:24" customFormat="1" ht="15" hidden="1" customHeight="1" outlineLevel="1">
      <c r="A197" s="164" t="s">
        <v>265</v>
      </c>
      <c r="B197" s="389"/>
      <c r="C197" s="389"/>
      <c r="D197" s="165"/>
      <c r="E197" s="166" t="s">
        <v>213</v>
      </c>
      <c r="F197" s="170"/>
      <c r="G197" s="167"/>
      <c r="H197" s="170"/>
      <c r="I197" s="170"/>
      <c r="J197" s="170"/>
      <c r="K197" s="166"/>
      <c r="L197" s="506"/>
      <c r="M197" s="506"/>
      <c r="N197" s="506"/>
      <c r="O197" s="506"/>
      <c r="P197" s="506"/>
      <c r="Q197" s="506"/>
      <c r="R197" s="506"/>
      <c r="S197" s="166"/>
      <c r="T197" s="169"/>
      <c r="U197" s="245"/>
      <c r="V197" s="163"/>
      <c r="W197" s="144"/>
      <c r="X197" s="144"/>
    </row>
    <row r="198" spans="1:24" customFormat="1" ht="15" hidden="1" customHeight="1" outlineLevel="1">
      <c r="A198" s="164" t="s">
        <v>266</v>
      </c>
      <c r="B198" s="389"/>
      <c r="C198" s="389"/>
      <c r="D198" s="165"/>
      <c r="E198" s="166" t="s">
        <v>267</v>
      </c>
      <c r="F198" s="170"/>
      <c r="G198" s="167"/>
      <c r="H198" s="170"/>
      <c r="I198" s="170"/>
      <c r="J198" s="170"/>
      <c r="K198" s="166"/>
      <c r="L198" s="506"/>
      <c r="M198" s="506"/>
      <c r="N198" s="506"/>
      <c r="O198" s="506"/>
      <c r="P198" s="506"/>
      <c r="Q198" s="506"/>
      <c r="R198" s="506"/>
      <c r="S198" s="166"/>
      <c r="T198" s="169"/>
      <c r="U198" s="245"/>
      <c r="V198" s="163"/>
      <c r="W198" s="144"/>
      <c r="X198" s="144"/>
    </row>
    <row r="199" spans="1:24" customFormat="1" ht="15" hidden="1" customHeight="1" outlineLevel="1">
      <c r="A199" s="164" t="s">
        <v>268</v>
      </c>
      <c r="B199" s="389"/>
      <c r="C199" s="389"/>
      <c r="D199" s="165"/>
      <c r="E199" s="166" t="s">
        <v>269</v>
      </c>
      <c r="F199" s="170"/>
      <c r="G199" s="167"/>
      <c r="H199" s="170"/>
      <c r="I199" s="170"/>
      <c r="J199" s="170"/>
      <c r="K199" s="166"/>
      <c r="L199" s="506"/>
      <c r="M199" s="506"/>
      <c r="N199" s="506"/>
      <c r="O199" s="506"/>
      <c r="P199" s="506"/>
      <c r="Q199" s="506"/>
      <c r="R199" s="506"/>
      <c r="S199" s="166"/>
      <c r="T199" s="169"/>
      <c r="U199" s="245"/>
      <c r="V199" s="163"/>
      <c r="W199" s="144"/>
      <c r="X199" s="144"/>
    </row>
    <row r="200" spans="1:24" customFormat="1" ht="15" hidden="1" customHeight="1" outlineLevel="1">
      <c r="A200" s="164"/>
      <c r="B200" s="389"/>
      <c r="C200" s="389"/>
      <c r="D200" s="165"/>
      <c r="E200" s="166"/>
      <c r="F200" s="170"/>
      <c r="G200" s="167"/>
      <c r="H200" s="170"/>
      <c r="I200" s="170"/>
      <c r="J200" s="170"/>
      <c r="K200" s="166"/>
      <c r="L200" s="506"/>
      <c r="M200" s="506"/>
      <c r="N200" s="506"/>
      <c r="O200" s="506"/>
      <c r="P200" s="506"/>
      <c r="Q200" s="506"/>
      <c r="R200" s="506"/>
      <c r="S200" s="166"/>
      <c r="T200" s="169"/>
      <c r="U200" s="245"/>
      <c r="V200" s="163"/>
      <c r="W200" s="144"/>
      <c r="X200" s="144"/>
    </row>
    <row r="201" spans="1:24" customFormat="1" ht="15" hidden="1" customHeight="1" outlineLevel="1">
      <c r="A201" s="171" t="s">
        <v>169</v>
      </c>
      <c r="B201" s="389"/>
      <c r="C201" s="389"/>
      <c r="D201" s="165"/>
      <c r="E201" s="166"/>
      <c r="F201" s="170"/>
      <c r="G201" s="167"/>
      <c r="H201" s="170"/>
      <c r="I201" s="170"/>
      <c r="J201" s="170"/>
      <c r="K201" s="166"/>
      <c r="L201" s="506"/>
      <c r="M201" s="506"/>
      <c r="N201" s="506"/>
      <c r="O201" s="506"/>
      <c r="P201" s="506"/>
      <c r="Q201" s="506"/>
      <c r="R201" s="506"/>
      <c r="S201" s="166"/>
      <c r="T201" s="169"/>
      <c r="U201" s="245"/>
      <c r="V201" s="163"/>
      <c r="W201" s="144"/>
      <c r="X201" s="144"/>
    </row>
    <row r="202" spans="1:24" customFormat="1" ht="15" hidden="1" customHeight="1" outlineLevel="1">
      <c r="A202" s="164" t="s">
        <v>244</v>
      </c>
      <c r="B202" s="389" t="s">
        <v>171</v>
      </c>
      <c r="C202" s="389"/>
      <c r="D202" s="165"/>
      <c r="E202" s="166"/>
      <c r="F202" s="170"/>
      <c r="G202" s="167"/>
      <c r="H202" s="170"/>
      <c r="I202" s="170"/>
      <c r="J202" s="170"/>
      <c r="K202" s="166"/>
      <c r="L202" s="506"/>
      <c r="M202" s="506"/>
      <c r="N202" s="506"/>
      <c r="O202" s="506"/>
      <c r="P202" s="506"/>
      <c r="Q202" s="506"/>
      <c r="R202" s="506"/>
      <c r="S202" s="166"/>
      <c r="T202" s="169"/>
      <c r="U202" s="245"/>
      <c r="V202" s="163"/>
      <c r="W202" s="144"/>
      <c r="X202" s="144"/>
    </row>
    <row r="203" spans="1:24" customFormat="1" ht="15" hidden="1" customHeight="1" outlineLevel="1">
      <c r="A203" s="164" t="s">
        <v>173</v>
      </c>
      <c r="B203" s="389"/>
      <c r="C203" s="389"/>
      <c r="D203" s="165"/>
      <c r="E203" s="166"/>
      <c r="F203" s="170"/>
      <c r="G203" s="167"/>
      <c r="H203" s="170"/>
      <c r="I203" s="170"/>
      <c r="J203" s="170"/>
      <c r="K203" s="166"/>
      <c r="L203" s="168"/>
      <c r="M203" s="168"/>
      <c r="N203" s="168"/>
      <c r="O203" s="168"/>
      <c r="P203" s="168"/>
      <c r="Q203" s="168"/>
      <c r="R203" s="168"/>
      <c r="S203" s="166"/>
      <c r="T203" s="169"/>
      <c r="U203" s="245"/>
      <c r="V203" s="163"/>
      <c r="W203" s="144"/>
      <c r="X203" s="144"/>
    </row>
    <row r="204" spans="1:24" customFormat="1" ht="15" hidden="1" customHeight="1" outlineLevel="1">
      <c r="A204" s="164" t="s">
        <v>174</v>
      </c>
      <c r="B204" s="389"/>
      <c r="C204" s="389"/>
      <c r="D204" s="165"/>
      <c r="E204" s="166"/>
      <c r="F204" s="170"/>
      <c r="G204" s="167"/>
      <c r="H204" s="170"/>
      <c r="I204" s="170"/>
      <c r="J204" s="170"/>
      <c r="K204" s="166"/>
      <c r="L204" s="168"/>
      <c r="M204" s="168"/>
      <c r="N204" s="168"/>
      <c r="O204" s="168"/>
      <c r="P204" s="168"/>
      <c r="Q204" s="168"/>
      <c r="R204" s="168"/>
      <c r="S204" s="166"/>
      <c r="T204" s="169"/>
      <c r="U204" s="245"/>
      <c r="V204" s="163"/>
      <c r="W204" s="144"/>
      <c r="X204" s="144"/>
    </row>
    <row r="205" spans="1:24" customFormat="1" ht="15" hidden="1" customHeight="1" outlineLevel="1">
      <c r="A205" s="164" t="s">
        <v>175</v>
      </c>
      <c r="B205" s="389" t="s">
        <v>176</v>
      </c>
      <c r="C205" s="389"/>
      <c r="D205" s="165"/>
      <c r="E205" s="166"/>
      <c r="F205" s="170"/>
      <c r="G205" s="167"/>
      <c r="H205" s="170"/>
      <c r="I205" s="170"/>
      <c r="J205" s="170"/>
      <c r="K205" s="166"/>
      <c r="L205" s="168"/>
      <c r="M205" s="168"/>
      <c r="N205" s="168"/>
      <c r="O205" s="168"/>
      <c r="P205" s="168"/>
      <c r="Q205" s="168"/>
      <c r="R205" s="168"/>
      <c r="S205" s="166"/>
      <c r="T205" s="169"/>
      <c r="U205" s="245"/>
      <c r="V205" s="163"/>
      <c r="W205" s="144"/>
      <c r="X205" s="144"/>
    </row>
    <row r="206" spans="1:24" customFormat="1" ht="15" hidden="1" customHeight="1" outlineLevel="1">
      <c r="A206" s="164" t="s">
        <v>177</v>
      </c>
      <c r="B206" s="389" t="s">
        <v>176</v>
      </c>
      <c r="C206" s="389"/>
      <c r="D206" s="165"/>
      <c r="E206" s="166"/>
      <c r="F206" s="170"/>
      <c r="G206" s="167"/>
      <c r="H206" s="170"/>
      <c r="I206" s="170"/>
      <c r="J206" s="170"/>
      <c r="K206" s="166"/>
      <c r="L206" s="168"/>
      <c r="M206" s="168"/>
      <c r="N206" s="168"/>
      <c r="O206" s="168"/>
      <c r="P206" s="168"/>
      <c r="Q206" s="168"/>
      <c r="R206" s="168"/>
      <c r="S206" s="166"/>
      <c r="T206" s="169"/>
      <c r="U206" s="245"/>
      <c r="V206" s="163"/>
      <c r="W206" s="144"/>
      <c r="X206" s="144"/>
    </row>
    <row r="207" spans="1:24" customFormat="1" ht="15" hidden="1" customHeight="1" outlineLevel="1">
      <c r="A207" s="164"/>
      <c r="B207" s="386"/>
      <c r="C207" s="401"/>
      <c r="D207" s="284"/>
      <c r="E207" s="256"/>
      <c r="F207" s="170"/>
      <c r="G207" s="167"/>
      <c r="H207" s="170"/>
      <c r="I207" s="170"/>
      <c r="J207" s="170"/>
      <c r="K207" s="166"/>
      <c r="L207" s="506"/>
      <c r="M207" s="506"/>
      <c r="N207" s="506"/>
      <c r="O207" s="506"/>
      <c r="P207" s="506"/>
      <c r="Q207" s="506"/>
      <c r="R207" s="506"/>
      <c r="S207" s="166"/>
      <c r="T207" s="169"/>
      <c r="U207" s="245"/>
      <c r="V207" s="163"/>
      <c r="W207" s="144"/>
      <c r="X207" s="144"/>
    </row>
    <row r="208" spans="1:24" customFormat="1" ht="15" hidden="1" customHeight="1" outlineLevel="1">
      <c r="A208" s="247"/>
      <c r="B208" s="387"/>
      <c r="C208" s="402"/>
      <c r="D208" s="285"/>
      <c r="E208" s="174"/>
      <c r="F208" s="172"/>
      <c r="G208" s="172"/>
      <c r="H208" s="172"/>
      <c r="I208" s="172"/>
      <c r="J208" s="172"/>
      <c r="K208" s="172"/>
      <c r="L208" s="509"/>
      <c r="M208" s="509"/>
      <c r="N208" s="509"/>
      <c r="O208" s="509"/>
      <c r="P208" s="509"/>
      <c r="Q208" s="509"/>
      <c r="R208" s="509"/>
      <c r="S208" s="172"/>
      <c r="T208" s="173"/>
      <c r="U208" s="253"/>
      <c r="V208" s="163"/>
      <c r="W208" s="144"/>
      <c r="X208" s="144"/>
    </row>
    <row r="209" spans="1:22" customFormat="1" ht="15" customHeight="1" collapsed="1">
      <c r="A209" s="147" t="s">
        <v>270</v>
      </c>
      <c r="B209" s="371"/>
      <c r="C209" s="371"/>
      <c r="D209" s="142"/>
      <c r="E209" s="148"/>
      <c r="F209" s="147"/>
      <c r="G209" s="148"/>
      <c r="H209" s="148"/>
      <c r="I209" s="148"/>
      <c r="J209" s="148"/>
      <c r="K209" s="148"/>
      <c r="L209" s="250"/>
      <c r="M209" s="250"/>
      <c r="N209" s="250"/>
      <c r="O209" s="250"/>
      <c r="P209" s="250"/>
      <c r="Q209" s="250"/>
      <c r="R209" s="250"/>
      <c r="S209" s="148"/>
      <c r="T209" s="148"/>
      <c r="U209" s="148"/>
      <c r="V209" s="162"/>
    </row>
    <row r="210" spans="1:22" customFormat="1" ht="15" hidden="1" customHeight="1" outlineLevel="1">
      <c r="A210" s="149"/>
      <c r="B210" s="382"/>
      <c r="C210" s="382"/>
      <c r="D210" s="150"/>
      <c r="E210" s="151"/>
      <c r="F210" s="151"/>
      <c r="G210" s="151"/>
      <c r="H210" s="151"/>
      <c r="I210" s="151"/>
      <c r="J210" s="151"/>
      <c r="K210" s="236"/>
      <c r="L210" s="512" t="s">
        <v>236</v>
      </c>
      <c r="M210" s="513"/>
      <c r="N210" s="513"/>
      <c r="O210" s="513"/>
      <c r="P210" s="513"/>
      <c r="Q210" s="513"/>
      <c r="R210" s="513"/>
      <c r="S210" s="518" t="s">
        <v>237</v>
      </c>
      <c r="T210" s="521" t="s">
        <v>238</v>
      </c>
      <c r="U210" s="522"/>
      <c r="V210" s="181"/>
    </row>
    <row r="211" spans="1:22" customFormat="1" ht="15" hidden="1" customHeight="1" outlineLevel="1">
      <c r="A211" s="153" t="s">
        <v>119</v>
      </c>
      <c r="B211" s="383" t="s">
        <v>120</v>
      </c>
      <c r="C211" s="383"/>
      <c r="D211" s="153"/>
      <c r="E211" s="154"/>
      <c r="F211" s="154" t="s">
        <v>78</v>
      </c>
      <c r="G211" s="154" t="s">
        <v>54</v>
      </c>
      <c r="H211" s="154" t="s">
        <v>10</v>
      </c>
      <c r="I211" s="154" t="s">
        <v>51</v>
      </c>
      <c r="J211" s="154" t="s">
        <v>52</v>
      </c>
      <c r="K211" s="237"/>
      <c r="L211" s="514"/>
      <c r="M211" s="515"/>
      <c r="N211" s="515"/>
      <c r="O211" s="515"/>
      <c r="P211" s="515"/>
      <c r="Q211" s="515"/>
      <c r="R211" s="515"/>
      <c r="S211" s="519"/>
      <c r="T211" s="523"/>
      <c r="U211" s="524"/>
      <c r="V211" s="181"/>
    </row>
    <row r="212" spans="1:22" customFormat="1" ht="15" hidden="1" customHeight="1" outlineLevel="1">
      <c r="A212" s="155"/>
      <c r="B212" s="384"/>
      <c r="C212" s="384"/>
      <c r="D212" s="155"/>
      <c r="E212" s="156"/>
      <c r="F212" s="156"/>
      <c r="G212" s="156"/>
      <c r="H212" s="156"/>
      <c r="I212" s="156"/>
      <c r="J212" s="156"/>
      <c r="K212" s="238"/>
      <c r="L212" s="516"/>
      <c r="M212" s="517"/>
      <c r="N212" s="517"/>
      <c r="O212" s="517"/>
      <c r="P212" s="517"/>
      <c r="Q212" s="517"/>
      <c r="R212" s="517"/>
      <c r="S212" s="520"/>
      <c r="T212" s="239" t="s">
        <v>239</v>
      </c>
      <c r="U212" s="240" t="s">
        <v>240</v>
      </c>
      <c r="V212" s="241"/>
    </row>
    <row r="213" spans="1:22" customFormat="1" ht="15" hidden="1" customHeight="1" outlineLevel="1">
      <c r="A213" s="257" t="s">
        <v>121</v>
      </c>
      <c r="B213" s="390"/>
      <c r="C213" s="390"/>
      <c r="D213" s="258"/>
      <c r="E213" s="259"/>
      <c r="F213" s="260"/>
      <c r="G213" s="259"/>
      <c r="H213" s="260"/>
      <c r="I213" s="260"/>
      <c r="J213" s="260"/>
      <c r="K213" s="260"/>
      <c r="L213" s="261"/>
      <c r="M213" s="262"/>
      <c r="N213" s="262"/>
      <c r="O213" s="262"/>
      <c r="P213" s="262"/>
      <c r="Q213" s="262"/>
      <c r="R213" s="263"/>
      <c r="S213" s="259"/>
      <c r="T213" s="264"/>
      <c r="U213" s="265"/>
      <c r="V213" s="163"/>
    </row>
    <row r="214" spans="1:22" customFormat="1" ht="15" hidden="1" customHeight="1" outlineLevel="1">
      <c r="A214" s="164" t="s">
        <v>271</v>
      </c>
      <c r="B214" s="389"/>
      <c r="C214" s="389"/>
      <c r="D214" s="165"/>
      <c r="E214" s="166" t="s">
        <v>124</v>
      </c>
      <c r="F214" s="260"/>
      <c r="G214" s="259"/>
      <c r="H214" s="260"/>
      <c r="I214" s="260"/>
      <c r="J214" s="260"/>
      <c r="K214" s="260"/>
      <c r="L214" s="261"/>
      <c r="M214" s="262"/>
      <c r="N214" s="262"/>
      <c r="O214" s="262"/>
      <c r="P214" s="262"/>
      <c r="Q214" s="262"/>
      <c r="R214" s="263"/>
      <c r="S214" s="259"/>
      <c r="T214" s="264"/>
      <c r="U214" s="265"/>
      <c r="V214" s="163"/>
    </row>
    <row r="215" spans="1:22" customFormat="1" ht="15" hidden="1" customHeight="1" outlineLevel="1">
      <c r="A215" s="164" t="s">
        <v>272</v>
      </c>
      <c r="B215" s="389"/>
      <c r="C215" s="389"/>
      <c r="D215" s="165"/>
      <c r="E215" s="166"/>
      <c r="F215" s="260"/>
      <c r="G215" s="259"/>
      <c r="H215" s="260"/>
      <c r="I215" s="260"/>
      <c r="J215" s="260"/>
      <c r="K215" s="260"/>
      <c r="L215" s="261"/>
      <c r="M215" s="262"/>
      <c r="N215" s="262"/>
      <c r="O215" s="262"/>
      <c r="P215" s="262"/>
      <c r="Q215" s="262"/>
      <c r="R215" s="263"/>
      <c r="S215" s="259"/>
      <c r="T215" s="264"/>
      <c r="U215" s="265"/>
      <c r="V215" s="163"/>
    </row>
    <row r="216" spans="1:22" customFormat="1" ht="15" hidden="1" customHeight="1" outlineLevel="1">
      <c r="A216" s="164" t="s">
        <v>273</v>
      </c>
      <c r="B216" s="389" t="s">
        <v>274</v>
      </c>
      <c r="C216" s="389"/>
      <c r="D216" s="165"/>
      <c r="E216" s="166" t="s">
        <v>127</v>
      </c>
      <c r="F216" s="260"/>
      <c r="G216" s="259"/>
      <c r="H216" s="260"/>
      <c r="I216" s="260"/>
      <c r="J216" s="260"/>
      <c r="K216" s="260"/>
      <c r="L216" s="261"/>
      <c r="M216" s="262"/>
      <c r="N216" s="262"/>
      <c r="O216" s="262"/>
      <c r="P216" s="262"/>
      <c r="Q216" s="262"/>
      <c r="R216" s="263"/>
      <c r="S216" s="259"/>
      <c r="T216" s="264"/>
      <c r="U216" s="265"/>
      <c r="V216" s="163"/>
    </row>
    <row r="217" spans="1:22" customFormat="1" ht="15" hidden="1" customHeight="1" outlineLevel="1">
      <c r="A217" s="164" t="s">
        <v>275</v>
      </c>
      <c r="B217" s="389" t="s">
        <v>276</v>
      </c>
      <c r="C217" s="389"/>
      <c r="D217" s="165"/>
      <c r="E217" s="166" t="s">
        <v>130</v>
      </c>
      <c r="F217" s="260"/>
      <c r="G217" s="259"/>
      <c r="H217" s="260"/>
      <c r="I217" s="260"/>
      <c r="J217" s="260"/>
      <c r="K217" s="260"/>
      <c r="L217" s="261"/>
      <c r="M217" s="262"/>
      <c r="N217" s="262"/>
      <c r="O217" s="262"/>
      <c r="P217" s="262"/>
      <c r="Q217" s="262"/>
      <c r="R217" s="263"/>
      <c r="S217" s="259"/>
      <c r="T217" s="264"/>
      <c r="U217" s="265"/>
      <c r="V217" s="163"/>
    </row>
    <row r="218" spans="1:22" customFormat="1" ht="15" hidden="1" customHeight="1" outlineLevel="1">
      <c r="A218" s="266" t="s">
        <v>277</v>
      </c>
      <c r="B218" s="390"/>
      <c r="C218" s="390"/>
      <c r="D218" s="258"/>
      <c r="E218" s="259" t="s">
        <v>133</v>
      </c>
      <c r="F218" s="260"/>
      <c r="G218" s="259"/>
      <c r="H218" s="260"/>
      <c r="I218" s="260"/>
      <c r="J218" s="260"/>
      <c r="K218" s="260"/>
      <c r="L218" s="261"/>
      <c r="M218" s="262"/>
      <c r="N218" s="262"/>
      <c r="O218" s="262"/>
      <c r="P218" s="262"/>
      <c r="Q218" s="262"/>
      <c r="R218" s="263"/>
      <c r="S218" s="259"/>
      <c r="T218" s="264"/>
      <c r="U218" s="265"/>
      <c r="V218" s="163"/>
    </row>
    <row r="219" spans="1:22" customFormat="1" ht="15" hidden="1" customHeight="1" outlineLevel="1">
      <c r="A219" s="267" t="s">
        <v>278</v>
      </c>
      <c r="B219" s="390" t="s">
        <v>279</v>
      </c>
      <c r="C219" s="390"/>
      <c r="D219" s="258"/>
      <c r="E219" s="259" t="s">
        <v>134</v>
      </c>
      <c r="F219" s="260"/>
      <c r="G219" s="259"/>
      <c r="H219" s="260"/>
      <c r="I219" s="260"/>
      <c r="J219" s="260"/>
      <c r="K219" s="260"/>
      <c r="L219" s="261"/>
      <c r="M219" s="262"/>
      <c r="N219" s="262"/>
      <c r="O219" s="262"/>
      <c r="P219" s="262"/>
      <c r="Q219" s="262"/>
      <c r="R219" s="263"/>
      <c r="S219" s="259"/>
      <c r="T219" s="264"/>
      <c r="U219" s="265"/>
      <c r="V219" s="163"/>
    </row>
    <row r="220" spans="1:22" customFormat="1" ht="15" hidden="1" customHeight="1" outlineLevel="1">
      <c r="A220" s="267" t="s">
        <v>280</v>
      </c>
      <c r="B220" s="390"/>
      <c r="C220" s="390"/>
      <c r="D220" s="258"/>
      <c r="E220" s="259" t="s">
        <v>135</v>
      </c>
      <c r="F220" s="260"/>
      <c r="G220" s="259"/>
      <c r="H220" s="260"/>
      <c r="I220" s="260"/>
      <c r="J220" s="260"/>
      <c r="K220" s="260"/>
      <c r="L220" s="261"/>
      <c r="M220" s="262"/>
      <c r="N220" s="262"/>
      <c r="O220" s="262"/>
      <c r="P220" s="262"/>
      <c r="Q220" s="262"/>
      <c r="R220" s="263"/>
      <c r="S220" s="259"/>
      <c r="T220" s="264"/>
      <c r="U220" s="265"/>
      <c r="V220" s="163"/>
    </row>
    <row r="221" spans="1:22" customFormat="1" ht="15" hidden="1" customHeight="1" outlineLevel="1">
      <c r="A221" s="267" t="s">
        <v>281</v>
      </c>
      <c r="B221" s="390"/>
      <c r="C221" s="390"/>
      <c r="D221" s="258"/>
      <c r="E221" s="259"/>
      <c r="F221" s="260"/>
      <c r="G221" s="259"/>
      <c r="H221" s="260"/>
      <c r="I221" s="260"/>
      <c r="J221" s="260"/>
      <c r="K221" s="260"/>
      <c r="L221" s="261"/>
      <c r="M221" s="262"/>
      <c r="N221" s="262"/>
      <c r="O221" s="262"/>
      <c r="P221" s="262"/>
      <c r="Q221" s="262"/>
      <c r="R221" s="263"/>
      <c r="S221" s="259"/>
      <c r="T221" s="264"/>
      <c r="U221" s="265"/>
      <c r="V221" s="163"/>
    </row>
    <row r="222" spans="1:22" customFormat="1" ht="15" hidden="1" customHeight="1" outlineLevel="1">
      <c r="A222" s="268" t="s">
        <v>282</v>
      </c>
      <c r="B222" s="391" t="s">
        <v>283</v>
      </c>
      <c r="C222" s="391"/>
      <c r="D222" s="269"/>
      <c r="E222" s="166"/>
      <c r="F222" s="170"/>
      <c r="G222" s="167"/>
      <c r="H222" s="170"/>
      <c r="I222" s="170"/>
      <c r="J222" s="170"/>
      <c r="K222" s="251"/>
      <c r="L222" s="505"/>
      <c r="M222" s="506"/>
      <c r="N222" s="506"/>
      <c r="O222" s="506"/>
      <c r="P222" s="506"/>
      <c r="Q222" s="506"/>
      <c r="R222" s="507"/>
      <c r="S222" s="166"/>
      <c r="T222" s="270"/>
      <c r="U222" s="245"/>
      <c r="V222" s="163"/>
    </row>
    <row r="223" spans="1:22" customFormat="1" ht="15" hidden="1" customHeight="1" outlineLevel="1">
      <c r="A223" s="268" t="s">
        <v>284</v>
      </c>
      <c r="B223" s="391"/>
      <c r="C223" s="391"/>
      <c r="D223" s="269"/>
      <c r="E223" s="166" t="s">
        <v>138</v>
      </c>
      <c r="F223" s="170"/>
      <c r="G223" s="167"/>
      <c r="H223" s="170"/>
      <c r="I223" s="170"/>
      <c r="J223" s="170"/>
      <c r="K223" s="251"/>
      <c r="L223" s="243"/>
      <c r="M223" s="168"/>
      <c r="N223" s="168"/>
      <c r="O223" s="168"/>
      <c r="P223" s="168"/>
      <c r="Q223" s="168"/>
      <c r="R223" s="244"/>
      <c r="S223" s="166"/>
      <c r="T223" s="270"/>
      <c r="U223" s="245"/>
      <c r="V223" s="163"/>
    </row>
    <row r="224" spans="1:22" customFormat="1" ht="15" hidden="1" customHeight="1" outlineLevel="1">
      <c r="A224" s="268" t="s">
        <v>285</v>
      </c>
      <c r="B224" s="391" t="s">
        <v>286</v>
      </c>
      <c r="C224" s="391"/>
      <c r="D224" s="269"/>
      <c r="E224" s="166" t="s">
        <v>140</v>
      </c>
      <c r="F224" s="170"/>
      <c r="G224" s="167"/>
      <c r="H224" s="170"/>
      <c r="I224" s="170"/>
      <c r="J224" s="170"/>
      <c r="K224" s="251"/>
      <c r="L224" s="243"/>
      <c r="M224" s="168"/>
      <c r="N224" s="168"/>
      <c r="O224" s="168"/>
      <c r="P224" s="168"/>
      <c r="Q224" s="168"/>
      <c r="R224" s="244"/>
      <c r="S224" s="166"/>
      <c r="T224" s="270"/>
      <c r="U224" s="245"/>
      <c r="V224" s="163"/>
    </row>
    <row r="225" spans="1:22" customFormat="1" ht="15" hidden="1" customHeight="1" outlineLevel="1">
      <c r="A225" s="268"/>
      <c r="B225" s="391"/>
      <c r="C225" s="391"/>
      <c r="D225" s="269"/>
      <c r="E225" s="166"/>
      <c r="F225" s="167"/>
      <c r="G225" s="167"/>
      <c r="H225" s="167"/>
      <c r="I225" s="167"/>
      <c r="J225" s="167"/>
      <c r="K225" s="251"/>
      <c r="L225" s="505"/>
      <c r="M225" s="506"/>
      <c r="N225" s="506"/>
      <c r="O225" s="506"/>
      <c r="P225" s="506"/>
      <c r="Q225" s="506"/>
      <c r="R225" s="507"/>
      <c r="S225" s="166"/>
      <c r="T225" s="270"/>
      <c r="U225" s="245"/>
      <c r="V225" s="163"/>
    </row>
    <row r="226" spans="1:22" customFormat="1" ht="15" hidden="1" customHeight="1" outlineLevel="1">
      <c r="A226" s="171" t="s">
        <v>287</v>
      </c>
      <c r="B226" s="389"/>
      <c r="C226" s="389"/>
      <c r="D226" s="165"/>
      <c r="E226" s="166"/>
      <c r="F226" s="170"/>
      <c r="G226" s="167"/>
      <c r="H226" s="170"/>
      <c r="I226" s="170"/>
      <c r="J226" s="170"/>
      <c r="K226" s="251"/>
      <c r="L226" s="505"/>
      <c r="M226" s="506"/>
      <c r="N226" s="506"/>
      <c r="O226" s="506"/>
      <c r="P226" s="506"/>
      <c r="Q226" s="506"/>
      <c r="R226" s="507"/>
      <c r="S226" s="166"/>
      <c r="T226" s="270"/>
      <c r="U226" s="245"/>
      <c r="V226" s="163"/>
    </row>
    <row r="227" spans="1:22" customFormat="1" ht="15" hidden="1" customHeight="1" outlineLevel="1">
      <c r="A227" s="164" t="s">
        <v>288</v>
      </c>
      <c r="B227" s="389" t="s">
        <v>289</v>
      </c>
      <c r="C227" s="389"/>
      <c r="D227" s="165"/>
      <c r="E227" s="166" t="s">
        <v>143</v>
      </c>
      <c r="F227" s="170"/>
      <c r="G227" s="167"/>
      <c r="H227" s="170"/>
      <c r="I227" s="170"/>
      <c r="J227" s="170"/>
      <c r="K227" s="251"/>
      <c r="L227" s="505"/>
      <c r="M227" s="506"/>
      <c r="N227" s="506"/>
      <c r="O227" s="506"/>
      <c r="P227" s="506"/>
      <c r="Q227" s="506"/>
      <c r="R227" s="507"/>
      <c r="S227" s="166"/>
      <c r="T227" s="270"/>
      <c r="U227" s="245"/>
      <c r="V227" s="163"/>
    </row>
    <row r="228" spans="1:22" customFormat="1" ht="15" hidden="1" customHeight="1" outlineLevel="1">
      <c r="A228" s="164" t="s">
        <v>290</v>
      </c>
      <c r="B228" s="389" t="s">
        <v>279</v>
      </c>
      <c r="C228" s="389"/>
      <c r="D228" s="165"/>
      <c r="E228" s="166" t="s">
        <v>146</v>
      </c>
      <c r="F228" s="170"/>
      <c r="G228" s="167"/>
      <c r="H228" s="170"/>
      <c r="I228" s="170"/>
      <c r="J228" s="170"/>
      <c r="K228" s="251"/>
      <c r="L228" s="243"/>
      <c r="M228" s="168"/>
      <c r="N228" s="168"/>
      <c r="O228" s="168"/>
      <c r="P228" s="168"/>
      <c r="Q228" s="168"/>
      <c r="R228" s="244"/>
      <c r="S228" s="166"/>
      <c r="T228" s="270"/>
      <c r="U228" s="245"/>
      <c r="V228" s="163"/>
    </row>
    <row r="229" spans="1:22" customFormat="1" ht="15" hidden="1" customHeight="1" outlineLevel="1">
      <c r="A229" s="164" t="s">
        <v>291</v>
      </c>
      <c r="B229" s="389"/>
      <c r="C229" s="389"/>
      <c r="D229" s="165"/>
      <c r="E229" s="166" t="s">
        <v>183</v>
      </c>
      <c r="F229" s="170"/>
      <c r="G229" s="167"/>
      <c r="H229" s="170"/>
      <c r="I229" s="170"/>
      <c r="J229" s="170"/>
      <c r="K229" s="251"/>
      <c r="L229" s="505"/>
      <c r="M229" s="506"/>
      <c r="N229" s="506"/>
      <c r="O229" s="506"/>
      <c r="P229" s="506"/>
      <c r="Q229" s="506"/>
      <c r="R229" s="507"/>
      <c r="S229" s="166"/>
      <c r="T229" s="270"/>
      <c r="U229" s="245"/>
      <c r="V229" s="163"/>
    </row>
    <row r="230" spans="1:22" customFormat="1" ht="15" hidden="1" customHeight="1" outlineLevel="1">
      <c r="A230" s="164" t="s">
        <v>292</v>
      </c>
      <c r="B230" s="389"/>
      <c r="C230" s="389"/>
      <c r="D230" s="165"/>
      <c r="E230" s="166" t="s">
        <v>51</v>
      </c>
      <c r="F230" s="170"/>
      <c r="G230" s="167"/>
      <c r="H230" s="170"/>
      <c r="I230" s="170"/>
      <c r="J230" s="170"/>
      <c r="K230" s="251"/>
      <c r="L230" s="505"/>
      <c r="M230" s="506"/>
      <c r="N230" s="506"/>
      <c r="O230" s="506"/>
      <c r="P230" s="506"/>
      <c r="Q230" s="506"/>
      <c r="R230" s="507"/>
      <c r="S230" s="166"/>
      <c r="T230" s="270"/>
      <c r="U230" s="245"/>
      <c r="V230" s="163"/>
    </row>
    <row r="231" spans="1:22" customFormat="1" ht="15" hidden="1" customHeight="1" outlineLevel="1">
      <c r="A231" s="164" t="s">
        <v>293</v>
      </c>
      <c r="B231" s="389"/>
      <c r="C231" s="389"/>
      <c r="D231" s="165"/>
      <c r="E231" s="166" t="s">
        <v>10</v>
      </c>
      <c r="F231" s="170"/>
      <c r="G231" s="167"/>
      <c r="H231" s="170"/>
      <c r="I231" s="170"/>
      <c r="J231" s="170"/>
      <c r="K231" s="251"/>
      <c r="L231" s="505"/>
      <c r="M231" s="506"/>
      <c r="N231" s="506"/>
      <c r="O231" s="506"/>
      <c r="P231" s="506"/>
      <c r="Q231" s="506"/>
      <c r="R231" s="507"/>
      <c r="S231" s="166"/>
      <c r="T231" s="270"/>
      <c r="U231" s="245"/>
      <c r="V231" s="163"/>
    </row>
    <row r="232" spans="1:22" customFormat="1" ht="15" hidden="1" customHeight="1" outlineLevel="1">
      <c r="A232" s="164" t="s">
        <v>294</v>
      </c>
      <c r="B232" s="389"/>
      <c r="C232" s="389"/>
      <c r="D232" s="165"/>
      <c r="E232" s="166" t="s">
        <v>153</v>
      </c>
      <c r="F232" s="170"/>
      <c r="G232" s="167"/>
      <c r="H232" s="170"/>
      <c r="I232" s="170"/>
      <c r="J232" s="170"/>
      <c r="K232" s="251"/>
      <c r="L232" s="243"/>
      <c r="M232" s="168"/>
      <c r="N232" s="168"/>
      <c r="O232" s="168"/>
      <c r="P232" s="168"/>
      <c r="Q232" s="168"/>
      <c r="R232" s="244"/>
      <c r="S232" s="166"/>
      <c r="T232" s="270"/>
      <c r="U232" s="245"/>
      <c r="V232" s="163"/>
    </row>
    <row r="233" spans="1:22" customFormat="1" ht="15" hidden="1" customHeight="1" outlineLevel="1">
      <c r="A233" s="164" t="s">
        <v>204</v>
      </c>
      <c r="B233" s="389" t="s">
        <v>295</v>
      </c>
      <c r="C233" s="389"/>
      <c r="D233" s="165"/>
      <c r="E233" s="166"/>
      <c r="F233" s="170"/>
      <c r="G233" s="167"/>
      <c r="H233" s="170"/>
      <c r="I233" s="170"/>
      <c r="J233" s="170"/>
      <c r="K233" s="251"/>
      <c r="L233" s="505"/>
      <c r="M233" s="506"/>
      <c r="N233" s="506"/>
      <c r="O233" s="506"/>
      <c r="P233" s="506"/>
      <c r="Q233" s="506"/>
      <c r="R233" s="507"/>
      <c r="S233" s="166"/>
      <c r="T233" s="270"/>
      <c r="U233" s="245"/>
      <c r="V233" s="163"/>
    </row>
    <row r="234" spans="1:22" customFormat="1" ht="15" hidden="1" customHeight="1" outlineLevel="1">
      <c r="A234" s="164"/>
      <c r="B234" s="389"/>
      <c r="C234" s="389"/>
      <c r="D234" s="165"/>
      <c r="E234" s="166"/>
      <c r="F234" s="170"/>
      <c r="G234" s="167"/>
      <c r="H234" s="170"/>
      <c r="I234" s="170"/>
      <c r="J234" s="170"/>
      <c r="K234" s="251"/>
      <c r="L234" s="505"/>
      <c r="M234" s="506"/>
      <c r="N234" s="506"/>
      <c r="O234" s="506"/>
      <c r="P234" s="506"/>
      <c r="Q234" s="506"/>
      <c r="R234" s="507"/>
      <c r="S234" s="166"/>
      <c r="T234" s="270"/>
      <c r="U234" s="245"/>
      <c r="V234" s="163"/>
    </row>
    <row r="235" spans="1:22" customFormat="1" ht="15" hidden="1" customHeight="1" outlineLevel="1">
      <c r="A235" s="171" t="s">
        <v>206</v>
      </c>
      <c r="B235" s="389"/>
      <c r="C235" s="389"/>
      <c r="D235" s="165"/>
      <c r="E235" s="166"/>
      <c r="F235" s="170"/>
      <c r="G235" s="167"/>
      <c r="H235" s="170"/>
      <c r="I235" s="170"/>
      <c r="J235" s="170"/>
      <c r="K235" s="251"/>
      <c r="L235" s="505"/>
      <c r="M235" s="506"/>
      <c r="N235" s="506"/>
      <c r="O235" s="506"/>
      <c r="P235" s="506"/>
      <c r="Q235" s="506"/>
      <c r="R235" s="507"/>
      <c r="S235" s="166"/>
      <c r="T235" s="270"/>
      <c r="U235" s="245"/>
      <c r="V235" s="163"/>
    </row>
    <row r="236" spans="1:22" customFormat="1" ht="15" hidden="1" customHeight="1" outlineLevel="1">
      <c r="A236" s="164" t="s">
        <v>296</v>
      </c>
      <c r="B236" s="389"/>
      <c r="C236" s="389"/>
      <c r="D236" s="165"/>
      <c r="E236" s="166" t="s">
        <v>157</v>
      </c>
      <c r="F236" s="170"/>
      <c r="G236" s="167"/>
      <c r="H236" s="170"/>
      <c r="I236" s="170"/>
      <c r="J236" s="170"/>
      <c r="K236" s="251"/>
      <c r="L236" s="505"/>
      <c r="M236" s="506"/>
      <c r="N236" s="506"/>
      <c r="O236" s="506"/>
      <c r="P236" s="506"/>
      <c r="Q236" s="506"/>
      <c r="R236" s="507"/>
      <c r="S236" s="166"/>
      <c r="T236" s="270"/>
      <c r="U236" s="245"/>
      <c r="V236" s="163"/>
    </row>
    <row r="237" spans="1:22" customFormat="1" ht="15" hidden="1" customHeight="1" outlineLevel="1">
      <c r="A237" s="164" t="s">
        <v>297</v>
      </c>
      <c r="B237" s="389"/>
      <c r="C237" s="389"/>
      <c r="D237" s="165"/>
      <c r="E237" s="166" t="s">
        <v>160</v>
      </c>
      <c r="F237" s="170"/>
      <c r="G237" s="167"/>
      <c r="H237" s="170"/>
      <c r="I237" s="170"/>
      <c r="J237" s="170"/>
      <c r="K237" s="251"/>
      <c r="L237" s="243"/>
      <c r="M237" s="168"/>
      <c r="N237" s="168"/>
      <c r="O237" s="168"/>
      <c r="P237" s="168"/>
      <c r="Q237" s="168"/>
      <c r="R237" s="244"/>
      <c r="S237" s="166"/>
      <c r="T237" s="270"/>
      <c r="U237" s="245"/>
      <c r="V237" s="163"/>
    </row>
    <row r="238" spans="1:22" customFormat="1" ht="15" hidden="1" customHeight="1" outlineLevel="1">
      <c r="A238" s="164" t="s">
        <v>298</v>
      </c>
      <c r="B238" s="389" t="s">
        <v>208</v>
      </c>
      <c r="C238" s="389"/>
      <c r="D238" s="165"/>
      <c r="E238" s="166" t="s">
        <v>162</v>
      </c>
      <c r="F238" s="170"/>
      <c r="G238" s="167"/>
      <c r="H238" s="170"/>
      <c r="I238" s="170"/>
      <c r="J238" s="170"/>
      <c r="K238" s="251"/>
      <c r="L238" s="243"/>
      <c r="M238" s="168"/>
      <c r="N238" s="168"/>
      <c r="O238" s="168"/>
      <c r="P238" s="168"/>
      <c r="Q238" s="168"/>
      <c r="R238" s="244"/>
      <c r="S238" s="166"/>
      <c r="T238" s="270"/>
      <c r="U238" s="245"/>
      <c r="V238" s="163"/>
    </row>
    <row r="239" spans="1:22" customFormat="1" ht="15" hidden="1" customHeight="1" outlineLevel="1">
      <c r="A239" s="164" t="s">
        <v>299</v>
      </c>
      <c r="B239" s="389"/>
      <c r="C239" s="389"/>
      <c r="D239" s="165"/>
      <c r="E239" s="166" t="s">
        <v>164</v>
      </c>
      <c r="F239" s="170"/>
      <c r="G239" s="167"/>
      <c r="H239" s="170"/>
      <c r="I239" s="170"/>
      <c r="J239" s="170"/>
      <c r="K239" s="251"/>
      <c r="L239" s="243"/>
      <c r="M239" s="168"/>
      <c r="N239" s="168"/>
      <c r="O239" s="168"/>
      <c r="P239" s="168"/>
      <c r="Q239" s="168"/>
      <c r="R239" s="244"/>
      <c r="S239" s="166"/>
      <c r="T239" s="270"/>
      <c r="U239" s="245"/>
      <c r="V239" s="163"/>
    </row>
    <row r="240" spans="1:22" customFormat="1" ht="15" hidden="1" customHeight="1" outlineLevel="1">
      <c r="A240" s="164" t="s">
        <v>300</v>
      </c>
      <c r="B240" s="389"/>
      <c r="C240" s="389"/>
      <c r="D240" s="165"/>
      <c r="E240" s="166" t="s">
        <v>54</v>
      </c>
      <c r="F240" s="170"/>
      <c r="G240" s="167"/>
      <c r="H240" s="170"/>
      <c r="I240" s="170"/>
      <c r="J240" s="170"/>
      <c r="K240" s="251"/>
      <c r="L240" s="243"/>
      <c r="M240" s="168"/>
      <c r="N240" s="168"/>
      <c r="O240" s="168"/>
      <c r="P240" s="168"/>
      <c r="Q240" s="168"/>
      <c r="R240" s="244"/>
      <c r="S240" s="166"/>
      <c r="T240" s="270"/>
      <c r="U240" s="245"/>
      <c r="V240" s="163"/>
    </row>
    <row r="241" spans="1:22" customFormat="1" ht="15" hidden="1" customHeight="1" outlineLevel="1">
      <c r="A241" s="164" t="s">
        <v>301</v>
      </c>
      <c r="B241" s="389" t="s">
        <v>302</v>
      </c>
      <c r="C241" s="389"/>
      <c r="D241" s="165"/>
      <c r="E241" s="166" t="s">
        <v>253</v>
      </c>
      <c r="F241" s="170"/>
      <c r="G241" s="167"/>
      <c r="H241" s="170"/>
      <c r="I241" s="170"/>
      <c r="J241" s="170"/>
      <c r="K241" s="251"/>
      <c r="L241" s="243"/>
      <c r="M241" s="168"/>
      <c r="N241" s="168"/>
      <c r="O241" s="168"/>
      <c r="P241" s="168"/>
      <c r="Q241" s="168"/>
      <c r="R241" s="244"/>
      <c r="S241" s="166"/>
      <c r="T241" s="270"/>
      <c r="U241" s="245"/>
      <c r="V241" s="163"/>
    </row>
    <row r="242" spans="1:22" customFormat="1" ht="15" hidden="1" customHeight="1" outlineLevel="1">
      <c r="A242" s="164" t="s">
        <v>301</v>
      </c>
      <c r="B242" s="389" t="s">
        <v>303</v>
      </c>
      <c r="C242" s="389"/>
      <c r="D242" s="165"/>
      <c r="E242" s="166" t="s">
        <v>254</v>
      </c>
      <c r="F242" s="170"/>
      <c r="G242" s="167"/>
      <c r="H242" s="170"/>
      <c r="I242" s="170"/>
      <c r="J242" s="170"/>
      <c r="K242" s="251"/>
      <c r="L242" s="243"/>
      <c r="M242" s="168"/>
      <c r="N242" s="168"/>
      <c r="O242" s="168"/>
      <c r="P242" s="168"/>
      <c r="Q242" s="168"/>
      <c r="R242" s="244"/>
      <c r="S242" s="166"/>
      <c r="T242" s="270"/>
      <c r="U242" s="245"/>
      <c r="V242" s="163"/>
    </row>
    <row r="243" spans="1:22" customFormat="1" ht="15" hidden="1" customHeight="1" outlineLevel="1">
      <c r="A243" s="164" t="s">
        <v>304</v>
      </c>
      <c r="B243" s="389"/>
      <c r="C243" s="389"/>
      <c r="D243" s="165"/>
      <c r="E243" s="166" t="s">
        <v>255</v>
      </c>
      <c r="F243" s="170"/>
      <c r="G243" s="167"/>
      <c r="H243" s="170"/>
      <c r="I243" s="170"/>
      <c r="J243" s="170"/>
      <c r="K243" s="251"/>
      <c r="L243" s="243"/>
      <c r="M243" s="168"/>
      <c r="N243" s="168"/>
      <c r="O243" s="168"/>
      <c r="P243" s="168"/>
      <c r="Q243" s="168"/>
      <c r="R243" s="244"/>
      <c r="S243" s="166"/>
      <c r="T243" s="270"/>
      <c r="U243" s="245"/>
      <c r="V243" s="163"/>
    </row>
    <row r="244" spans="1:22" customFormat="1" ht="15" hidden="1" customHeight="1" outlineLevel="1">
      <c r="A244" s="164"/>
      <c r="B244" s="389"/>
      <c r="C244" s="389"/>
      <c r="D244" s="165"/>
      <c r="E244" s="166"/>
      <c r="F244" s="170"/>
      <c r="G244" s="167"/>
      <c r="H244" s="170"/>
      <c r="I244" s="170"/>
      <c r="J244" s="170"/>
      <c r="K244" s="251"/>
      <c r="L244" s="505"/>
      <c r="M244" s="506"/>
      <c r="N244" s="506"/>
      <c r="O244" s="506"/>
      <c r="P244" s="506"/>
      <c r="Q244" s="506"/>
      <c r="R244" s="507"/>
      <c r="S244" s="166"/>
      <c r="T244" s="270"/>
      <c r="U244" s="245"/>
      <c r="V244" s="163"/>
    </row>
    <row r="245" spans="1:22" customFormat="1" ht="15" hidden="1" customHeight="1" outlineLevel="1">
      <c r="A245" s="247"/>
      <c r="B245" s="387"/>
      <c r="C245" s="387"/>
      <c r="D245" s="248"/>
      <c r="E245" s="172"/>
      <c r="F245" s="172"/>
      <c r="G245" s="172"/>
      <c r="H245" s="172"/>
      <c r="I245" s="172"/>
      <c r="J245" s="172"/>
      <c r="K245" s="184"/>
      <c r="L245" s="508"/>
      <c r="M245" s="509"/>
      <c r="N245" s="509"/>
      <c r="O245" s="509"/>
      <c r="P245" s="509"/>
      <c r="Q245" s="509"/>
      <c r="R245" s="510"/>
      <c r="S245" s="172"/>
      <c r="T245" s="271"/>
      <c r="U245" s="249"/>
      <c r="V245" s="163"/>
    </row>
    <row r="246" spans="1:22" customFormat="1" ht="15" customHeight="1" collapsed="1">
      <c r="A246" s="147" t="s">
        <v>305</v>
      </c>
      <c r="B246" s="371"/>
      <c r="C246" s="371"/>
      <c r="D246" s="142"/>
      <c r="E246" s="142"/>
      <c r="F246" s="147"/>
      <c r="G246" s="142"/>
      <c r="H246" s="142"/>
      <c r="I246" s="142"/>
      <c r="J246" s="142"/>
      <c r="K246" s="142"/>
      <c r="L246" s="218"/>
      <c r="M246" s="218"/>
      <c r="N246" s="218"/>
      <c r="O246" s="218"/>
      <c r="P246" s="218"/>
      <c r="Q246" s="218"/>
      <c r="R246" s="218"/>
      <c r="S246" s="142"/>
      <c r="T246" s="142"/>
      <c r="U246" s="142"/>
      <c r="V246" s="162"/>
    </row>
    <row r="247" spans="1:22" customFormat="1" ht="15" hidden="1" customHeight="1" outlineLevel="1">
      <c r="A247" s="150"/>
      <c r="B247" s="382"/>
      <c r="C247" s="382"/>
      <c r="D247" s="150"/>
      <c r="E247" s="151"/>
      <c r="F247" s="151"/>
      <c r="G247" s="151"/>
      <c r="H247" s="151"/>
      <c r="I247" s="151"/>
      <c r="J247" s="151"/>
      <c r="K247" s="236"/>
      <c r="L247" s="512" t="s">
        <v>236</v>
      </c>
      <c r="M247" s="513"/>
      <c r="N247" s="513"/>
      <c r="O247" s="513"/>
      <c r="P247" s="513"/>
      <c r="Q247" s="513"/>
      <c r="R247" s="513"/>
      <c r="S247" s="518" t="s">
        <v>237</v>
      </c>
      <c r="T247" s="521" t="s">
        <v>238</v>
      </c>
      <c r="U247" s="522"/>
      <c r="V247" s="181"/>
    </row>
    <row r="248" spans="1:22" customFormat="1" ht="15" hidden="1" customHeight="1" outlineLevel="1">
      <c r="A248" s="153" t="s">
        <v>119</v>
      </c>
      <c r="B248" s="383" t="s">
        <v>120</v>
      </c>
      <c r="C248" s="383"/>
      <c r="D248" s="153"/>
      <c r="E248" s="154"/>
      <c r="F248" s="154" t="s">
        <v>78</v>
      </c>
      <c r="G248" s="154" t="s">
        <v>54</v>
      </c>
      <c r="H248" s="154" t="s">
        <v>10</v>
      </c>
      <c r="I248" s="154" t="s">
        <v>51</v>
      </c>
      <c r="J248" s="154" t="s">
        <v>52</v>
      </c>
      <c r="K248" s="237"/>
      <c r="L248" s="514"/>
      <c r="M248" s="515"/>
      <c r="N248" s="515"/>
      <c r="O248" s="515"/>
      <c r="P248" s="515"/>
      <c r="Q248" s="515"/>
      <c r="R248" s="515"/>
      <c r="S248" s="519"/>
      <c r="T248" s="523"/>
      <c r="U248" s="524"/>
      <c r="V248" s="181"/>
    </row>
    <row r="249" spans="1:22" customFormat="1" ht="15" hidden="1" customHeight="1" outlineLevel="1">
      <c r="A249" s="155"/>
      <c r="B249" s="384"/>
      <c r="C249" s="384"/>
      <c r="D249" s="155"/>
      <c r="E249" s="156"/>
      <c r="F249" s="156"/>
      <c r="G249" s="156"/>
      <c r="H249" s="156"/>
      <c r="I249" s="156"/>
      <c r="J249" s="156"/>
      <c r="K249" s="238"/>
      <c r="L249" s="516"/>
      <c r="M249" s="517"/>
      <c r="N249" s="517"/>
      <c r="O249" s="517"/>
      <c r="P249" s="517"/>
      <c r="Q249" s="517"/>
      <c r="R249" s="517"/>
      <c r="S249" s="520"/>
      <c r="T249" s="239" t="s">
        <v>239</v>
      </c>
      <c r="U249" s="240" t="s">
        <v>240</v>
      </c>
      <c r="V249" s="241"/>
    </row>
    <row r="250" spans="1:22" customFormat="1" ht="15" hidden="1" customHeight="1" outlineLevel="1">
      <c r="A250" s="257" t="s">
        <v>121</v>
      </c>
      <c r="B250" s="390"/>
      <c r="C250" s="390"/>
      <c r="D250" s="258"/>
      <c r="E250" s="259"/>
      <c r="F250" s="159"/>
      <c r="G250" s="159"/>
      <c r="H250" s="159"/>
      <c r="I250" s="159"/>
      <c r="J250" s="159"/>
      <c r="K250" s="161"/>
      <c r="L250" s="525"/>
      <c r="M250" s="526"/>
      <c r="N250" s="526"/>
      <c r="O250" s="526"/>
      <c r="P250" s="526"/>
      <c r="Q250" s="526"/>
      <c r="R250" s="527"/>
      <c r="S250" s="159"/>
      <c r="T250" s="160"/>
      <c r="U250" s="242"/>
      <c r="V250" s="163"/>
    </row>
    <row r="251" spans="1:22" customFormat="1" ht="15" hidden="1" customHeight="1" outlineLevel="1">
      <c r="A251" s="164" t="s">
        <v>271</v>
      </c>
      <c r="B251" s="389"/>
      <c r="C251" s="389"/>
      <c r="D251" s="165"/>
      <c r="E251" s="166" t="s">
        <v>124</v>
      </c>
      <c r="F251" s="260"/>
      <c r="G251" s="259"/>
      <c r="H251" s="260"/>
      <c r="I251" s="260"/>
      <c r="J251" s="260"/>
      <c r="K251" s="260"/>
      <c r="L251" s="261"/>
      <c r="M251" s="262"/>
      <c r="N251" s="262"/>
      <c r="O251" s="262"/>
      <c r="P251" s="262"/>
      <c r="Q251" s="262"/>
      <c r="R251" s="263"/>
      <c r="S251" s="259"/>
      <c r="T251" s="272"/>
      <c r="U251" s="265"/>
      <c r="V251" s="163"/>
    </row>
    <row r="252" spans="1:22" customFormat="1" ht="15" hidden="1" customHeight="1" outlineLevel="1">
      <c r="A252" s="164" t="s">
        <v>272</v>
      </c>
      <c r="B252" s="389"/>
      <c r="C252" s="389"/>
      <c r="D252" s="165"/>
      <c r="E252" s="166"/>
      <c r="F252" s="260"/>
      <c r="G252" s="259"/>
      <c r="H252" s="260"/>
      <c r="I252" s="260"/>
      <c r="J252" s="260"/>
      <c r="K252" s="260"/>
      <c r="L252" s="261"/>
      <c r="M252" s="262"/>
      <c r="N252" s="262"/>
      <c r="O252" s="262"/>
      <c r="P252" s="262"/>
      <c r="Q252" s="262"/>
      <c r="R252" s="263"/>
      <c r="S252" s="259"/>
      <c r="T252" s="272"/>
      <c r="U252" s="265"/>
      <c r="V252" s="163"/>
    </row>
    <row r="253" spans="1:22" customFormat="1" ht="15" hidden="1" customHeight="1" outlineLevel="1">
      <c r="A253" s="164" t="s">
        <v>273</v>
      </c>
      <c r="B253" s="389" t="s">
        <v>274</v>
      </c>
      <c r="C253" s="389"/>
      <c r="D253" s="165"/>
      <c r="E253" s="166" t="s">
        <v>127</v>
      </c>
      <c r="F253" s="260"/>
      <c r="G253" s="259"/>
      <c r="H253" s="260"/>
      <c r="I253" s="260"/>
      <c r="J253" s="260"/>
      <c r="K253" s="260"/>
      <c r="L253" s="261"/>
      <c r="M253" s="262"/>
      <c r="N253" s="262"/>
      <c r="O253" s="262"/>
      <c r="P253" s="262"/>
      <c r="Q253" s="262"/>
      <c r="R253" s="263"/>
      <c r="S253" s="259"/>
      <c r="T253" s="272"/>
      <c r="U253" s="265"/>
      <c r="V253" s="163"/>
    </row>
    <row r="254" spans="1:22" customFormat="1" ht="15" hidden="1" customHeight="1" outlineLevel="1">
      <c r="A254" s="164" t="s">
        <v>275</v>
      </c>
      <c r="B254" s="389" t="s">
        <v>276</v>
      </c>
      <c r="C254" s="389"/>
      <c r="D254" s="165"/>
      <c r="E254" s="166" t="s">
        <v>130</v>
      </c>
      <c r="F254" s="260"/>
      <c r="G254" s="259"/>
      <c r="H254" s="260"/>
      <c r="I254" s="260"/>
      <c r="J254" s="260"/>
      <c r="K254" s="260"/>
      <c r="L254" s="261"/>
      <c r="M254" s="262"/>
      <c r="N254" s="262"/>
      <c r="O254" s="262"/>
      <c r="P254" s="262"/>
      <c r="Q254" s="262"/>
      <c r="R254" s="263"/>
      <c r="S254" s="259"/>
      <c r="T254" s="272"/>
      <c r="U254" s="265"/>
      <c r="V254" s="163"/>
    </row>
    <row r="255" spans="1:22" customFormat="1" ht="15" hidden="1" customHeight="1" outlineLevel="1">
      <c r="A255" s="164" t="s">
        <v>285</v>
      </c>
      <c r="B255" s="389" t="s">
        <v>286</v>
      </c>
      <c r="C255" s="389"/>
      <c r="D255" s="165"/>
      <c r="E255" s="166" t="s">
        <v>133</v>
      </c>
      <c r="F255" s="260"/>
      <c r="G255" s="259"/>
      <c r="H255" s="260"/>
      <c r="I255" s="260"/>
      <c r="J255" s="260"/>
      <c r="K255" s="260"/>
      <c r="L255" s="261"/>
      <c r="M255" s="262"/>
      <c r="N255" s="262"/>
      <c r="O255" s="262"/>
      <c r="P255" s="262"/>
      <c r="Q255" s="262"/>
      <c r="R255" s="263"/>
      <c r="S255" s="259"/>
      <c r="T255" s="272"/>
      <c r="U255" s="265"/>
      <c r="V255" s="163"/>
    </row>
    <row r="256" spans="1:22" customFormat="1" ht="15" hidden="1" customHeight="1" outlineLevel="1">
      <c r="A256" s="164" t="s">
        <v>306</v>
      </c>
      <c r="B256" s="389" t="s">
        <v>307</v>
      </c>
      <c r="C256" s="389"/>
      <c r="D256" s="165"/>
      <c r="E256" s="166" t="s">
        <v>134</v>
      </c>
      <c r="F256" s="260"/>
      <c r="G256" s="259"/>
      <c r="H256" s="260"/>
      <c r="I256" s="260"/>
      <c r="J256" s="260"/>
      <c r="K256" s="260"/>
      <c r="L256" s="261"/>
      <c r="M256" s="262"/>
      <c r="N256" s="262"/>
      <c r="O256" s="262"/>
      <c r="P256" s="262"/>
      <c r="Q256" s="262"/>
      <c r="R256" s="263"/>
      <c r="S256" s="259"/>
      <c r="T256" s="272"/>
      <c r="U256" s="265"/>
      <c r="V256" s="163"/>
    </row>
    <row r="257" spans="1:22" customFormat="1" ht="15" hidden="1" customHeight="1" outlineLevel="1">
      <c r="A257" s="164" t="s">
        <v>308</v>
      </c>
      <c r="B257" s="389" t="s">
        <v>309</v>
      </c>
      <c r="C257" s="389"/>
      <c r="D257" s="165"/>
      <c r="E257" s="166" t="s">
        <v>135</v>
      </c>
      <c r="F257" s="260"/>
      <c r="G257" s="259"/>
      <c r="H257" s="260"/>
      <c r="I257" s="260"/>
      <c r="J257" s="260"/>
      <c r="K257" s="260"/>
      <c r="L257" s="261"/>
      <c r="M257" s="262"/>
      <c r="N257" s="262"/>
      <c r="O257" s="262"/>
      <c r="P257" s="262"/>
      <c r="Q257" s="262"/>
      <c r="R257" s="263"/>
      <c r="S257" s="259"/>
      <c r="T257" s="272"/>
      <c r="U257" s="265"/>
      <c r="V257" s="163"/>
    </row>
    <row r="258" spans="1:22" customFormat="1" ht="15" hidden="1" customHeight="1" outlineLevel="1">
      <c r="A258" s="164" t="s">
        <v>310</v>
      </c>
      <c r="B258" s="389" t="s">
        <v>311</v>
      </c>
      <c r="C258" s="389"/>
      <c r="D258" s="165"/>
      <c r="E258" s="166" t="s">
        <v>138</v>
      </c>
      <c r="F258" s="260"/>
      <c r="G258" s="259"/>
      <c r="H258" s="260"/>
      <c r="I258" s="260"/>
      <c r="J258" s="260"/>
      <c r="K258" s="260"/>
      <c r="L258" s="261"/>
      <c r="M258" s="262"/>
      <c r="N258" s="262"/>
      <c r="O258" s="262"/>
      <c r="P258" s="262"/>
      <c r="Q258" s="262"/>
      <c r="R258" s="263"/>
      <c r="S258" s="259"/>
      <c r="T258" s="272"/>
      <c r="U258" s="265"/>
      <c r="V258" s="163"/>
    </row>
    <row r="259" spans="1:22" customFormat="1" ht="15" hidden="1" customHeight="1" outlineLevel="1">
      <c r="A259" s="164" t="s">
        <v>312</v>
      </c>
      <c r="B259" s="389"/>
      <c r="C259" s="389"/>
      <c r="D259" s="165"/>
      <c r="E259" s="166"/>
      <c r="F259" s="260"/>
      <c r="G259" s="259"/>
      <c r="H259" s="260"/>
      <c r="I259" s="260"/>
      <c r="J259" s="260"/>
      <c r="K259" s="260"/>
      <c r="L259" s="261"/>
      <c r="M259" s="262"/>
      <c r="N259" s="262"/>
      <c r="O259" s="262"/>
      <c r="P259" s="262"/>
      <c r="Q259" s="262"/>
      <c r="R259" s="263"/>
      <c r="S259" s="259"/>
      <c r="T259" s="272"/>
      <c r="U259" s="265"/>
      <c r="V259" s="163"/>
    </row>
    <row r="260" spans="1:22" customFormat="1" ht="15" hidden="1" customHeight="1" outlineLevel="1">
      <c r="A260" s="164" t="s">
        <v>136</v>
      </c>
      <c r="B260" s="389" t="s">
        <v>137</v>
      </c>
      <c r="C260" s="389"/>
      <c r="D260" s="165"/>
      <c r="E260" s="166" t="s">
        <v>140</v>
      </c>
      <c r="F260" s="260"/>
      <c r="G260" s="259"/>
      <c r="H260" s="260"/>
      <c r="I260" s="260"/>
      <c r="J260" s="260"/>
      <c r="K260" s="260"/>
      <c r="L260" s="261"/>
      <c r="M260" s="262"/>
      <c r="N260" s="262"/>
      <c r="O260" s="262"/>
      <c r="P260" s="262"/>
      <c r="Q260" s="262"/>
      <c r="R260" s="263"/>
      <c r="S260" s="259"/>
      <c r="T260" s="272"/>
      <c r="U260" s="265"/>
      <c r="V260" s="163"/>
    </row>
    <row r="261" spans="1:22" customFormat="1" ht="15" hidden="1" customHeight="1" outlineLevel="1">
      <c r="A261" s="164" t="s">
        <v>313</v>
      </c>
      <c r="B261" s="389" t="s">
        <v>302</v>
      </c>
      <c r="C261" s="389"/>
      <c r="D261" s="165"/>
      <c r="E261" s="166" t="s">
        <v>314</v>
      </c>
      <c r="F261" s="260"/>
      <c r="G261" s="259"/>
      <c r="H261" s="260"/>
      <c r="I261" s="260"/>
      <c r="J261" s="260"/>
      <c r="K261" s="260"/>
      <c r="L261" s="261"/>
      <c r="M261" s="262"/>
      <c r="N261" s="262"/>
      <c r="O261" s="262"/>
      <c r="P261" s="262"/>
      <c r="Q261" s="262"/>
      <c r="R261" s="263"/>
      <c r="S261" s="259"/>
      <c r="T261" s="272"/>
      <c r="U261" s="265"/>
      <c r="V261" s="163"/>
    </row>
    <row r="262" spans="1:22" customFormat="1" ht="15" hidden="1" customHeight="1" outlineLevel="1">
      <c r="A262" s="164" t="s">
        <v>315</v>
      </c>
      <c r="B262" s="389" t="s">
        <v>302</v>
      </c>
      <c r="C262" s="389"/>
      <c r="D262" s="165"/>
      <c r="E262" s="166" t="s">
        <v>146</v>
      </c>
      <c r="F262" s="170"/>
      <c r="G262" s="167"/>
      <c r="H262" s="170"/>
      <c r="I262" s="170"/>
      <c r="J262" s="170"/>
      <c r="K262" s="251"/>
      <c r="L262" s="505"/>
      <c r="M262" s="506"/>
      <c r="N262" s="506"/>
      <c r="O262" s="506"/>
      <c r="P262" s="506"/>
      <c r="Q262" s="506"/>
      <c r="R262" s="507"/>
      <c r="S262" s="166"/>
      <c r="T262" s="169"/>
      <c r="U262" s="245"/>
      <c r="V262" s="163"/>
    </row>
    <row r="263" spans="1:22" customFormat="1" ht="15" hidden="1" customHeight="1" outlineLevel="1">
      <c r="A263" s="164" t="s">
        <v>316</v>
      </c>
      <c r="B263" s="389" t="s">
        <v>317</v>
      </c>
      <c r="C263" s="389"/>
      <c r="D263" s="165"/>
      <c r="E263" s="166" t="s">
        <v>183</v>
      </c>
      <c r="F263" s="167"/>
      <c r="G263" s="167"/>
      <c r="H263" s="167"/>
      <c r="I263" s="167"/>
      <c r="J263" s="167"/>
      <c r="K263" s="251"/>
      <c r="L263" s="505"/>
      <c r="M263" s="506"/>
      <c r="N263" s="506"/>
      <c r="O263" s="506"/>
      <c r="P263" s="506"/>
      <c r="Q263" s="506"/>
      <c r="R263" s="507"/>
      <c r="S263" s="166"/>
      <c r="T263" s="169"/>
      <c r="U263" s="245"/>
      <c r="V263" s="163"/>
    </row>
    <row r="264" spans="1:22" customFormat="1" ht="15" hidden="1" customHeight="1" outlineLevel="1">
      <c r="A264" s="164"/>
      <c r="B264" s="389"/>
      <c r="C264" s="389"/>
      <c r="D264" s="165"/>
      <c r="E264" s="166"/>
      <c r="F264" s="170"/>
      <c r="G264" s="167"/>
      <c r="H264" s="170"/>
      <c r="I264" s="170"/>
      <c r="J264" s="170"/>
      <c r="K264" s="251"/>
      <c r="L264" s="505"/>
      <c r="M264" s="506"/>
      <c r="N264" s="506"/>
      <c r="O264" s="506"/>
      <c r="P264" s="506"/>
      <c r="Q264" s="506"/>
      <c r="R264" s="507"/>
      <c r="S264" s="166"/>
      <c r="T264" s="169"/>
      <c r="U264" s="245"/>
      <c r="V264" s="163"/>
    </row>
    <row r="265" spans="1:22" customFormat="1" ht="15" hidden="1" customHeight="1" outlineLevel="1">
      <c r="A265" s="171" t="s">
        <v>287</v>
      </c>
      <c r="B265" s="389"/>
      <c r="C265" s="389"/>
      <c r="D265" s="165"/>
      <c r="E265" s="166"/>
      <c r="F265" s="170"/>
      <c r="G265" s="167"/>
      <c r="H265" s="170"/>
      <c r="I265" s="170"/>
      <c r="J265" s="170"/>
      <c r="K265" s="251"/>
      <c r="L265" s="505"/>
      <c r="M265" s="506"/>
      <c r="N265" s="506"/>
      <c r="O265" s="506"/>
      <c r="P265" s="506"/>
      <c r="Q265" s="506"/>
      <c r="R265" s="507"/>
      <c r="S265" s="166"/>
      <c r="T265" s="169"/>
      <c r="U265" s="245"/>
      <c r="V265" s="163"/>
    </row>
    <row r="266" spans="1:22" customFormat="1" ht="15" hidden="1" customHeight="1" outlineLevel="1">
      <c r="A266" s="164" t="s">
        <v>288</v>
      </c>
      <c r="B266" s="389" t="s">
        <v>289</v>
      </c>
      <c r="C266" s="389"/>
      <c r="D266" s="165"/>
      <c r="E266" s="166" t="s">
        <v>51</v>
      </c>
      <c r="F266" s="170"/>
      <c r="G266" s="167"/>
      <c r="H266" s="170"/>
      <c r="I266" s="170"/>
      <c r="J266" s="170"/>
      <c r="K266" s="251"/>
      <c r="L266" s="505"/>
      <c r="M266" s="506"/>
      <c r="N266" s="506"/>
      <c r="O266" s="506"/>
      <c r="P266" s="506"/>
      <c r="Q266" s="506"/>
      <c r="R266" s="507"/>
      <c r="S266" s="166"/>
      <c r="T266" s="169"/>
      <c r="U266" s="245"/>
      <c r="V266" s="163"/>
    </row>
    <row r="267" spans="1:22" customFormat="1" ht="15" hidden="1" customHeight="1" outlineLevel="1">
      <c r="A267" s="164" t="s">
        <v>290</v>
      </c>
      <c r="B267" s="389" t="s">
        <v>279</v>
      </c>
      <c r="C267" s="389"/>
      <c r="D267" s="165"/>
      <c r="E267" s="166" t="s">
        <v>10</v>
      </c>
      <c r="F267" s="170"/>
      <c r="G267" s="167"/>
      <c r="H267" s="170"/>
      <c r="I267" s="170"/>
      <c r="J267" s="170"/>
      <c r="K267" s="251"/>
      <c r="L267" s="505"/>
      <c r="M267" s="506"/>
      <c r="N267" s="506"/>
      <c r="O267" s="506"/>
      <c r="P267" s="506"/>
      <c r="Q267" s="506"/>
      <c r="R267" s="507"/>
      <c r="S267" s="166"/>
      <c r="T267" s="169"/>
      <c r="U267" s="245"/>
      <c r="V267" s="163"/>
    </row>
    <row r="268" spans="1:22" customFormat="1" ht="15" hidden="1" customHeight="1" outlineLevel="1">
      <c r="A268" s="164" t="s">
        <v>291</v>
      </c>
      <c r="B268" s="389"/>
      <c r="C268" s="389"/>
      <c r="D268" s="165"/>
      <c r="E268" s="166" t="s">
        <v>153</v>
      </c>
      <c r="F268" s="170"/>
      <c r="G268" s="167"/>
      <c r="H268" s="170"/>
      <c r="I268" s="170"/>
      <c r="J268" s="170"/>
      <c r="K268" s="251"/>
      <c r="L268" s="505"/>
      <c r="M268" s="506"/>
      <c r="N268" s="506"/>
      <c r="O268" s="506"/>
      <c r="P268" s="506"/>
      <c r="Q268" s="506"/>
      <c r="R268" s="507"/>
      <c r="S268" s="166"/>
      <c r="T268" s="169"/>
      <c r="U268" s="245"/>
      <c r="V268" s="163"/>
    </row>
    <row r="269" spans="1:22" customFormat="1" ht="15" hidden="1" customHeight="1" outlineLevel="1">
      <c r="A269" s="164" t="s">
        <v>292</v>
      </c>
      <c r="B269" s="389"/>
      <c r="C269" s="389"/>
      <c r="D269" s="165"/>
      <c r="E269" s="166" t="s">
        <v>157</v>
      </c>
      <c r="F269" s="170"/>
      <c r="G269" s="167"/>
      <c r="H269" s="170"/>
      <c r="I269" s="170"/>
      <c r="J269" s="170"/>
      <c r="K269" s="251"/>
      <c r="L269" s="505"/>
      <c r="M269" s="506"/>
      <c r="N269" s="506"/>
      <c r="O269" s="506"/>
      <c r="P269" s="506"/>
      <c r="Q269" s="506"/>
      <c r="R269" s="507"/>
      <c r="S269" s="166"/>
      <c r="T269" s="169"/>
      <c r="U269" s="245"/>
      <c r="V269" s="163"/>
    </row>
    <row r="270" spans="1:22" customFormat="1" ht="15" hidden="1" customHeight="1" outlineLevel="1">
      <c r="A270" s="164" t="s">
        <v>293</v>
      </c>
      <c r="B270" s="389"/>
      <c r="C270" s="389"/>
      <c r="D270" s="165"/>
      <c r="E270" s="166" t="s">
        <v>160</v>
      </c>
      <c r="F270" s="170"/>
      <c r="G270" s="167"/>
      <c r="H270" s="170"/>
      <c r="I270" s="170"/>
      <c r="J270" s="170"/>
      <c r="K270" s="251"/>
      <c r="L270" s="505"/>
      <c r="M270" s="506"/>
      <c r="N270" s="506"/>
      <c r="O270" s="506"/>
      <c r="P270" s="506"/>
      <c r="Q270" s="506"/>
      <c r="R270" s="507"/>
      <c r="S270" s="166"/>
      <c r="T270" s="169"/>
      <c r="U270" s="245"/>
      <c r="V270" s="163"/>
    </row>
    <row r="271" spans="1:22" customFormat="1" ht="15" hidden="1" customHeight="1" outlineLevel="1">
      <c r="A271" s="164" t="s">
        <v>294</v>
      </c>
      <c r="B271" s="389"/>
      <c r="C271" s="389"/>
      <c r="D271" s="165"/>
      <c r="E271" s="166" t="s">
        <v>162</v>
      </c>
      <c r="F271" s="170"/>
      <c r="G271" s="167"/>
      <c r="H271" s="170"/>
      <c r="I271" s="170"/>
      <c r="J271" s="170"/>
      <c r="K271" s="251"/>
      <c r="L271" s="505"/>
      <c r="M271" s="506"/>
      <c r="N271" s="506"/>
      <c r="O271" s="506"/>
      <c r="P271" s="506"/>
      <c r="Q271" s="506"/>
      <c r="R271" s="507"/>
      <c r="S271" s="166"/>
      <c r="T271" s="169"/>
      <c r="U271" s="245"/>
      <c r="V271" s="163"/>
    </row>
    <row r="272" spans="1:22" customFormat="1" ht="15" hidden="1" customHeight="1" outlineLevel="1">
      <c r="A272" s="164" t="s">
        <v>204</v>
      </c>
      <c r="B272" s="389" t="s">
        <v>295</v>
      </c>
      <c r="C272" s="389"/>
      <c r="D272" s="165"/>
      <c r="E272" s="166"/>
      <c r="F272" s="170"/>
      <c r="G272" s="167"/>
      <c r="H272" s="170"/>
      <c r="I272" s="170"/>
      <c r="J272" s="170"/>
      <c r="K272" s="251"/>
      <c r="L272" s="505"/>
      <c r="M272" s="506"/>
      <c r="N272" s="506"/>
      <c r="O272" s="506"/>
      <c r="P272" s="506"/>
      <c r="Q272" s="506"/>
      <c r="R272" s="507"/>
      <c r="S272" s="166"/>
      <c r="T272" s="169"/>
      <c r="U272" s="245"/>
      <c r="V272" s="163"/>
    </row>
    <row r="273" spans="1:22" customFormat="1" ht="15" hidden="1" customHeight="1" outlineLevel="1">
      <c r="A273" s="164"/>
      <c r="B273" s="389"/>
      <c r="C273" s="389"/>
      <c r="D273" s="165"/>
      <c r="E273" s="166"/>
      <c r="F273" s="170"/>
      <c r="G273" s="167"/>
      <c r="H273" s="170"/>
      <c r="I273" s="170"/>
      <c r="J273" s="170"/>
      <c r="K273" s="251"/>
      <c r="L273" s="505"/>
      <c r="M273" s="506"/>
      <c r="N273" s="506"/>
      <c r="O273" s="506"/>
      <c r="P273" s="506"/>
      <c r="Q273" s="506"/>
      <c r="R273" s="507"/>
      <c r="S273" s="166"/>
      <c r="T273" s="169"/>
      <c r="U273" s="245"/>
      <c r="V273" s="163"/>
    </row>
    <row r="274" spans="1:22" customFormat="1" ht="15" hidden="1" customHeight="1" outlineLevel="1">
      <c r="A274" s="171" t="s">
        <v>206</v>
      </c>
      <c r="B274" s="389"/>
      <c r="C274" s="389"/>
      <c r="D274" s="165"/>
      <c r="E274" s="166"/>
      <c r="F274" s="170"/>
      <c r="G274" s="167"/>
      <c r="H274" s="170"/>
      <c r="I274" s="170"/>
      <c r="J274" s="170"/>
      <c r="K274" s="251"/>
      <c r="L274" s="505"/>
      <c r="M274" s="506"/>
      <c r="N274" s="506"/>
      <c r="O274" s="506"/>
      <c r="P274" s="506"/>
      <c r="Q274" s="506"/>
      <c r="R274" s="507"/>
      <c r="S274" s="166"/>
      <c r="T274" s="169"/>
      <c r="U274" s="245"/>
      <c r="V274" s="163"/>
    </row>
    <row r="275" spans="1:22" customFormat="1" ht="15" hidden="1" customHeight="1" outlineLevel="1">
      <c r="A275" s="164" t="s">
        <v>296</v>
      </c>
      <c r="B275" s="389"/>
      <c r="C275" s="389"/>
      <c r="D275" s="165"/>
      <c r="E275" s="166" t="s">
        <v>164</v>
      </c>
      <c r="F275" s="170"/>
      <c r="G275" s="167"/>
      <c r="H275" s="170"/>
      <c r="I275" s="170"/>
      <c r="J275" s="170"/>
      <c r="K275" s="251"/>
      <c r="L275" s="505"/>
      <c r="M275" s="506"/>
      <c r="N275" s="506"/>
      <c r="O275" s="506"/>
      <c r="P275" s="506"/>
      <c r="Q275" s="506"/>
      <c r="R275" s="507"/>
      <c r="S275" s="166"/>
      <c r="T275" s="169"/>
      <c r="U275" s="245"/>
      <c r="V275" s="163"/>
    </row>
    <row r="276" spans="1:22" customFormat="1" ht="15" hidden="1" customHeight="1" outlineLevel="1">
      <c r="A276" s="164" t="s">
        <v>297</v>
      </c>
      <c r="B276" s="389"/>
      <c r="C276" s="389"/>
      <c r="D276" s="165"/>
      <c r="E276" s="166" t="s">
        <v>54</v>
      </c>
      <c r="F276" s="170"/>
      <c r="G276" s="167"/>
      <c r="H276" s="170"/>
      <c r="I276" s="170"/>
      <c r="J276" s="170"/>
      <c r="K276" s="251"/>
      <c r="L276" s="505"/>
      <c r="M276" s="506"/>
      <c r="N276" s="506"/>
      <c r="O276" s="506"/>
      <c r="P276" s="506"/>
      <c r="Q276" s="506"/>
      <c r="R276" s="507"/>
      <c r="S276" s="166"/>
      <c r="T276" s="169"/>
      <c r="U276" s="245"/>
      <c r="V276" s="163"/>
    </row>
    <row r="277" spans="1:22" customFormat="1" ht="15" hidden="1" customHeight="1" outlineLevel="1">
      <c r="A277" s="164" t="s">
        <v>298</v>
      </c>
      <c r="B277" s="389" t="s">
        <v>208</v>
      </c>
      <c r="C277" s="389"/>
      <c r="D277" s="165"/>
      <c r="E277" s="166" t="s">
        <v>253</v>
      </c>
      <c r="F277" s="170"/>
      <c r="G277" s="167"/>
      <c r="H277" s="170"/>
      <c r="I277" s="170"/>
      <c r="J277" s="170"/>
      <c r="K277" s="251"/>
      <c r="L277" s="505"/>
      <c r="M277" s="506"/>
      <c r="N277" s="506"/>
      <c r="O277" s="506"/>
      <c r="P277" s="506"/>
      <c r="Q277" s="506"/>
      <c r="R277" s="507"/>
      <c r="S277" s="166"/>
      <c r="T277" s="169"/>
      <c r="U277" s="245"/>
      <c r="V277" s="163"/>
    </row>
    <row r="278" spans="1:22" customFormat="1" ht="15" hidden="1" customHeight="1" outlineLevel="1">
      <c r="A278" s="164" t="s">
        <v>299</v>
      </c>
      <c r="B278" s="389"/>
      <c r="C278" s="389"/>
      <c r="D278" s="165"/>
      <c r="E278" s="166" t="s">
        <v>254</v>
      </c>
      <c r="F278" s="170"/>
      <c r="G278" s="167"/>
      <c r="H278" s="170"/>
      <c r="I278" s="170"/>
      <c r="J278" s="170"/>
      <c r="K278" s="251"/>
      <c r="L278" s="505"/>
      <c r="M278" s="506"/>
      <c r="N278" s="506"/>
      <c r="O278" s="506"/>
      <c r="P278" s="506"/>
      <c r="Q278" s="506"/>
      <c r="R278" s="507"/>
      <c r="S278" s="166"/>
      <c r="T278" s="169"/>
      <c r="U278" s="245"/>
      <c r="V278" s="163"/>
    </row>
    <row r="279" spans="1:22" customFormat="1" ht="15" hidden="1" customHeight="1" outlineLevel="1">
      <c r="A279" s="164" t="s">
        <v>300</v>
      </c>
      <c r="B279" s="389"/>
      <c r="C279" s="389"/>
      <c r="D279" s="165"/>
      <c r="E279" s="166"/>
      <c r="F279" s="170"/>
      <c r="G279" s="167"/>
      <c r="H279" s="170"/>
      <c r="I279" s="170"/>
      <c r="J279" s="170"/>
      <c r="K279" s="251"/>
      <c r="L279" s="505"/>
      <c r="M279" s="506"/>
      <c r="N279" s="506"/>
      <c r="O279" s="506"/>
      <c r="P279" s="506"/>
      <c r="Q279" s="506"/>
      <c r="R279" s="507"/>
      <c r="S279" s="166"/>
      <c r="T279" s="169"/>
      <c r="U279" s="245"/>
      <c r="V279" s="163"/>
    </row>
    <row r="280" spans="1:22" customFormat="1" ht="15" hidden="1" customHeight="1" outlineLevel="1">
      <c r="A280" s="164" t="s">
        <v>301</v>
      </c>
      <c r="B280" s="389" t="s">
        <v>302</v>
      </c>
      <c r="C280" s="389"/>
      <c r="D280" s="165"/>
      <c r="E280" s="166" t="s">
        <v>209</v>
      </c>
      <c r="F280" s="170"/>
      <c r="G280" s="167"/>
      <c r="H280" s="170"/>
      <c r="I280" s="170"/>
      <c r="J280" s="170"/>
      <c r="K280" s="251"/>
      <c r="L280" s="505"/>
      <c r="M280" s="506"/>
      <c r="N280" s="506"/>
      <c r="O280" s="506"/>
      <c r="P280" s="506"/>
      <c r="Q280" s="506"/>
      <c r="R280" s="507"/>
      <c r="S280" s="166"/>
      <c r="T280" s="169"/>
      <c r="U280" s="245"/>
      <c r="V280" s="163"/>
    </row>
    <row r="281" spans="1:22" customFormat="1" ht="15" hidden="1" customHeight="1" outlineLevel="1">
      <c r="A281" s="164" t="s">
        <v>301</v>
      </c>
      <c r="B281" s="389" t="s">
        <v>303</v>
      </c>
      <c r="C281" s="389"/>
      <c r="D281" s="165"/>
      <c r="E281" s="166" t="s">
        <v>318</v>
      </c>
      <c r="F281" s="170"/>
      <c r="G281" s="167"/>
      <c r="H281" s="170"/>
      <c r="I281" s="170"/>
      <c r="J281" s="170"/>
      <c r="K281" s="251"/>
      <c r="L281" s="243"/>
      <c r="M281" s="168"/>
      <c r="N281" s="168"/>
      <c r="O281" s="168"/>
      <c r="P281" s="168"/>
      <c r="Q281" s="168"/>
      <c r="R281" s="244"/>
      <c r="S281" s="166"/>
      <c r="T281" s="169"/>
      <c r="U281" s="245"/>
      <c r="V281" s="163"/>
    </row>
    <row r="282" spans="1:22" customFormat="1" ht="15" hidden="1" customHeight="1" outlineLevel="1">
      <c r="A282" s="164" t="s">
        <v>304</v>
      </c>
      <c r="B282" s="389"/>
      <c r="C282" s="389"/>
      <c r="D282" s="165"/>
      <c r="E282" s="166" t="s">
        <v>213</v>
      </c>
      <c r="F282" s="170"/>
      <c r="G282" s="167"/>
      <c r="H282" s="170"/>
      <c r="I282" s="170"/>
      <c r="J282" s="170"/>
      <c r="K282" s="251"/>
      <c r="L282" s="243"/>
      <c r="M282" s="168"/>
      <c r="N282" s="168"/>
      <c r="O282" s="168"/>
      <c r="P282" s="168"/>
      <c r="Q282" s="168"/>
      <c r="R282" s="244"/>
      <c r="S282" s="166"/>
      <c r="T282" s="169"/>
      <c r="U282" s="245"/>
      <c r="V282" s="163"/>
    </row>
    <row r="283" spans="1:22" customFormat="1" ht="15" hidden="1" customHeight="1" outlineLevel="1">
      <c r="A283" s="164"/>
      <c r="B283" s="386"/>
      <c r="C283" s="386"/>
      <c r="D283" s="246"/>
      <c r="E283" s="166"/>
      <c r="F283" s="170"/>
      <c r="G283" s="167"/>
      <c r="H283" s="170"/>
      <c r="I283" s="170"/>
      <c r="J283" s="170"/>
      <c r="K283" s="251"/>
      <c r="L283" s="505"/>
      <c r="M283" s="506"/>
      <c r="N283" s="506"/>
      <c r="O283" s="506"/>
      <c r="P283" s="506"/>
      <c r="Q283" s="506"/>
      <c r="R283" s="507"/>
      <c r="S283" s="166"/>
      <c r="T283" s="169"/>
      <c r="U283" s="245"/>
      <c r="V283" s="163"/>
    </row>
    <row r="284" spans="1:22" customFormat="1" ht="15" hidden="1" customHeight="1" outlineLevel="1">
      <c r="A284" s="273"/>
      <c r="B284" s="387"/>
      <c r="C284" s="387"/>
      <c r="D284" s="248"/>
      <c r="E284" s="172"/>
      <c r="F284" s="172"/>
      <c r="G284" s="172"/>
      <c r="H284" s="172"/>
      <c r="I284" s="172"/>
      <c r="J284" s="172"/>
      <c r="K284" s="184"/>
      <c r="L284" s="508"/>
      <c r="M284" s="509"/>
      <c r="N284" s="509"/>
      <c r="O284" s="509"/>
      <c r="P284" s="509"/>
      <c r="Q284" s="509"/>
      <c r="R284" s="510"/>
      <c r="S284" s="172"/>
      <c r="T284" s="173"/>
      <c r="U284" s="249"/>
      <c r="V284" s="163"/>
    </row>
    <row r="285" spans="1:22" customFormat="1" ht="15" customHeight="1" collapsed="1">
      <c r="A285" s="147" t="s">
        <v>319</v>
      </c>
      <c r="B285" s="371"/>
      <c r="C285" s="371"/>
      <c r="D285" s="142"/>
      <c r="E285" s="148"/>
      <c r="F285" s="147"/>
      <c r="G285" s="148"/>
      <c r="H285" s="148"/>
      <c r="I285" s="148"/>
      <c r="J285" s="148"/>
      <c r="K285" s="148"/>
      <c r="L285" s="250"/>
      <c r="M285" s="250"/>
      <c r="N285" s="250"/>
      <c r="O285" s="250"/>
      <c r="P285" s="250"/>
      <c r="Q285" s="250"/>
      <c r="R285" s="250"/>
      <c r="S285" s="148"/>
      <c r="T285" s="148"/>
      <c r="U285" s="148"/>
      <c r="V285" s="162"/>
    </row>
    <row r="286" spans="1:22" customFormat="1" ht="15" hidden="1" customHeight="1" outlineLevel="1">
      <c r="A286" s="149"/>
      <c r="B286" s="382"/>
      <c r="C286" s="382"/>
      <c r="D286" s="150"/>
      <c r="E286" s="151"/>
      <c r="F286" s="151"/>
      <c r="G286" s="151"/>
      <c r="H286" s="151"/>
      <c r="I286" s="151"/>
      <c r="J286" s="151"/>
      <c r="K286" s="236"/>
      <c r="L286" s="512" t="s">
        <v>236</v>
      </c>
      <c r="M286" s="513"/>
      <c r="N286" s="513"/>
      <c r="O286" s="513"/>
      <c r="P286" s="513"/>
      <c r="Q286" s="513"/>
      <c r="R286" s="513"/>
      <c r="S286" s="518" t="s">
        <v>237</v>
      </c>
      <c r="T286" s="521" t="s">
        <v>238</v>
      </c>
      <c r="U286" s="522"/>
      <c r="V286" s="181"/>
    </row>
    <row r="287" spans="1:22" customFormat="1" ht="15" hidden="1" customHeight="1" outlineLevel="1">
      <c r="A287" s="153" t="s">
        <v>119</v>
      </c>
      <c r="B287" s="383" t="s">
        <v>120</v>
      </c>
      <c r="C287" s="383"/>
      <c r="D287" s="153"/>
      <c r="E287" s="154"/>
      <c r="F287" s="154" t="s">
        <v>78</v>
      </c>
      <c r="G287" s="154" t="s">
        <v>54</v>
      </c>
      <c r="H287" s="154" t="s">
        <v>10</v>
      </c>
      <c r="I287" s="154" t="s">
        <v>51</v>
      </c>
      <c r="J287" s="154" t="s">
        <v>52</v>
      </c>
      <c r="K287" s="237"/>
      <c r="L287" s="514"/>
      <c r="M287" s="515"/>
      <c r="N287" s="515"/>
      <c r="O287" s="515"/>
      <c r="P287" s="515"/>
      <c r="Q287" s="515"/>
      <c r="R287" s="515"/>
      <c r="S287" s="519"/>
      <c r="T287" s="523"/>
      <c r="U287" s="524"/>
      <c r="V287" s="181"/>
    </row>
    <row r="288" spans="1:22" customFormat="1" ht="15" hidden="1" customHeight="1" outlineLevel="1">
      <c r="A288" s="155"/>
      <c r="B288" s="384"/>
      <c r="C288" s="384"/>
      <c r="D288" s="155"/>
      <c r="E288" s="156"/>
      <c r="F288" s="156"/>
      <c r="G288" s="156"/>
      <c r="H288" s="156"/>
      <c r="I288" s="156"/>
      <c r="J288" s="156"/>
      <c r="K288" s="238"/>
      <c r="L288" s="516"/>
      <c r="M288" s="517"/>
      <c r="N288" s="517"/>
      <c r="O288" s="517"/>
      <c r="P288" s="517"/>
      <c r="Q288" s="517"/>
      <c r="R288" s="517"/>
      <c r="S288" s="520"/>
      <c r="T288" s="239" t="s">
        <v>239</v>
      </c>
      <c r="U288" s="240" t="s">
        <v>240</v>
      </c>
      <c r="V288" s="241"/>
    </row>
    <row r="289" spans="1:22" customFormat="1" ht="15" hidden="1" customHeight="1" outlineLevel="1">
      <c r="A289" s="157" t="s">
        <v>121</v>
      </c>
      <c r="B289" s="385"/>
      <c r="C289" s="385"/>
      <c r="D289" s="158"/>
      <c r="E289" s="159"/>
      <c r="F289" s="260"/>
      <c r="G289" s="259"/>
      <c r="H289" s="260"/>
      <c r="I289" s="260"/>
      <c r="J289" s="260"/>
      <c r="K289" s="260"/>
      <c r="L289" s="261"/>
      <c r="M289" s="262"/>
      <c r="N289" s="262"/>
      <c r="O289" s="262"/>
      <c r="P289" s="262"/>
      <c r="Q289" s="262"/>
      <c r="R289" s="263"/>
      <c r="S289" s="259"/>
      <c r="T289" s="264"/>
      <c r="U289" s="265"/>
      <c r="V289" s="163"/>
    </row>
    <row r="290" spans="1:22" customFormat="1" ht="15" hidden="1" customHeight="1" outlineLevel="1">
      <c r="A290" s="164" t="s">
        <v>122</v>
      </c>
      <c r="B290" s="389" t="s">
        <v>123</v>
      </c>
      <c r="C290" s="389"/>
      <c r="D290" s="165"/>
      <c r="E290" s="166" t="s">
        <v>124</v>
      </c>
      <c r="F290" s="170"/>
      <c r="G290" s="167"/>
      <c r="H290" s="170"/>
      <c r="I290" s="170"/>
      <c r="J290" s="170"/>
      <c r="K290" s="251"/>
      <c r="L290" s="505"/>
      <c r="M290" s="506"/>
      <c r="N290" s="506"/>
      <c r="O290" s="506"/>
      <c r="P290" s="506"/>
      <c r="Q290" s="506"/>
      <c r="R290" s="507"/>
      <c r="S290" s="166"/>
      <c r="T290" s="270"/>
      <c r="U290" s="245"/>
      <c r="V290" s="163"/>
    </row>
    <row r="291" spans="1:22" customFormat="1" ht="15" hidden="1" customHeight="1" outlineLevel="1">
      <c r="A291" s="164" t="s">
        <v>125</v>
      </c>
      <c r="B291" s="389" t="s">
        <v>126</v>
      </c>
      <c r="C291" s="389"/>
      <c r="D291" s="165"/>
      <c r="E291" s="166" t="s">
        <v>127</v>
      </c>
      <c r="F291" s="167"/>
      <c r="G291" s="167"/>
      <c r="H291" s="167"/>
      <c r="I291" s="167"/>
      <c r="J291" s="167"/>
      <c r="K291" s="251"/>
      <c r="L291" s="505"/>
      <c r="M291" s="506"/>
      <c r="N291" s="506"/>
      <c r="O291" s="506"/>
      <c r="P291" s="506"/>
      <c r="Q291" s="506"/>
      <c r="R291" s="507"/>
      <c r="S291" s="166"/>
      <c r="T291" s="270"/>
      <c r="U291" s="245"/>
      <c r="V291" s="163"/>
    </row>
    <row r="292" spans="1:22" customFormat="1" ht="15" hidden="1" customHeight="1" outlineLevel="1">
      <c r="A292" s="164" t="s">
        <v>128</v>
      </c>
      <c r="B292" s="389" t="s">
        <v>129</v>
      </c>
      <c r="C292" s="389"/>
      <c r="D292" s="165"/>
      <c r="E292" s="166" t="s">
        <v>130</v>
      </c>
      <c r="F292" s="170"/>
      <c r="G292" s="167"/>
      <c r="H292" s="170"/>
      <c r="I292" s="170"/>
      <c r="J292" s="170"/>
      <c r="K292" s="251"/>
      <c r="L292" s="505"/>
      <c r="M292" s="506"/>
      <c r="N292" s="506"/>
      <c r="O292" s="506"/>
      <c r="P292" s="506"/>
      <c r="Q292" s="506"/>
      <c r="R292" s="507"/>
      <c r="S292" s="166"/>
      <c r="T292" s="270"/>
      <c r="U292" s="245"/>
      <c r="V292" s="163"/>
    </row>
    <row r="293" spans="1:22" customFormat="1" ht="15" hidden="1" customHeight="1" outlineLevel="1">
      <c r="A293" s="164" t="s">
        <v>131</v>
      </c>
      <c r="B293" s="389" t="s">
        <v>132</v>
      </c>
      <c r="C293" s="389"/>
      <c r="D293" s="165"/>
      <c r="E293" s="166" t="s">
        <v>133</v>
      </c>
      <c r="F293" s="170"/>
      <c r="G293" s="167"/>
      <c r="H293" s="170"/>
      <c r="I293" s="170"/>
      <c r="J293" s="170"/>
      <c r="K293" s="251"/>
      <c r="L293" s="505"/>
      <c r="M293" s="506"/>
      <c r="N293" s="506"/>
      <c r="O293" s="506"/>
      <c r="P293" s="506"/>
      <c r="Q293" s="506"/>
      <c r="R293" s="507"/>
      <c r="S293" s="166"/>
      <c r="T293" s="270"/>
      <c r="U293" s="245"/>
      <c r="V293" s="163"/>
    </row>
    <row r="294" spans="1:22" customFormat="1" ht="15" hidden="1" customHeight="1" outlineLevel="1">
      <c r="A294" s="164" t="s">
        <v>320</v>
      </c>
      <c r="B294" s="389" t="s">
        <v>321</v>
      </c>
      <c r="C294" s="389"/>
      <c r="D294" s="165"/>
      <c r="E294" s="166" t="s">
        <v>134</v>
      </c>
      <c r="F294" s="170"/>
      <c r="G294" s="167"/>
      <c r="H294" s="170"/>
      <c r="I294" s="170"/>
      <c r="J294" s="170"/>
      <c r="K294" s="251"/>
      <c r="L294" s="243"/>
      <c r="M294" s="168"/>
      <c r="N294" s="168"/>
      <c r="O294" s="168"/>
      <c r="P294" s="168"/>
      <c r="Q294" s="168"/>
      <c r="R294" s="244"/>
      <c r="S294" s="166"/>
      <c r="T294" s="270"/>
      <c r="U294" s="245"/>
      <c r="V294" s="163"/>
    </row>
    <row r="295" spans="1:22" customFormat="1" ht="15" hidden="1" customHeight="1" outlineLevel="1">
      <c r="A295" s="164" t="s">
        <v>322</v>
      </c>
      <c r="B295" s="389" t="s">
        <v>323</v>
      </c>
      <c r="C295" s="389"/>
      <c r="D295" s="165"/>
      <c r="E295" s="166" t="s">
        <v>135</v>
      </c>
      <c r="F295" s="170"/>
      <c r="G295" s="167"/>
      <c r="H295" s="170"/>
      <c r="I295" s="170"/>
      <c r="J295" s="170"/>
      <c r="K295" s="251"/>
      <c r="L295" s="243"/>
      <c r="M295" s="168"/>
      <c r="N295" s="168"/>
      <c r="O295" s="168"/>
      <c r="P295" s="168"/>
      <c r="Q295" s="168"/>
      <c r="R295" s="244"/>
      <c r="S295" s="166"/>
      <c r="T295" s="270"/>
      <c r="U295" s="245"/>
      <c r="V295" s="163"/>
    </row>
    <row r="296" spans="1:22" customFormat="1" ht="15" hidden="1" customHeight="1" outlineLevel="1">
      <c r="A296" s="164" t="s">
        <v>324</v>
      </c>
      <c r="B296" s="389" t="s">
        <v>323</v>
      </c>
      <c r="C296" s="389"/>
      <c r="D296" s="165"/>
      <c r="E296" s="166"/>
      <c r="F296" s="170"/>
      <c r="G296" s="167"/>
      <c r="H296" s="170"/>
      <c r="I296" s="170"/>
      <c r="J296" s="170"/>
      <c r="K296" s="251"/>
      <c r="L296" s="243"/>
      <c r="M296" s="168"/>
      <c r="N296" s="168"/>
      <c r="O296" s="168"/>
      <c r="P296" s="168"/>
      <c r="Q296" s="168"/>
      <c r="R296" s="244"/>
      <c r="S296" s="166"/>
      <c r="T296" s="270"/>
      <c r="U296" s="245"/>
      <c r="V296" s="163"/>
    </row>
    <row r="297" spans="1:22" customFormat="1" ht="15" hidden="1" customHeight="1" outlineLevel="1">
      <c r="A297" s="164" t="s">
        <v>325</v>
      </c>
      <c r="B297" s="389"/>
      <c r="C297" s="389"/>
      <c r="D297" s="165"/>
      <c r="E297" s="166" t="s">
        <v>138</v>
      </c>
      <c r="F297" s="170"/>
      <c r="G297" s="167"/>
      <c r="H297" s="170"/>
      <c r="I297" s="170"/>
      <c r="J297" s="170"/>
      <c r="K297" s="251"/>
      <c r="L297" s="243"/>
      <c r="M297" s="168"/>
      <c r="N297" s="168"/>
      <c r="O297" s="168"/>
      <c r="P297" s="168"/>
      <c r="Q297" s="168"/>
      <c r="R297" s="244"/>
      <c r="S297" s="166"/>
      <c r="T297" s="270"/>
      <c r="U297" s="245"/>
      <c r="V297" s="163"/>
    </row>
    <row r="298" spans="1:22" customFormat="1" ht="15" hidden="1" customHeight="1" outlineLevel="1">
      <c r="A298" s="164" t="s">
        <v>326</v>
      </c>
      <c r="B298" s="389"/>
      <c r="C298" s="389"/>
      <c r="D298" s="165"/>
      <c r="E298" s="166" t="s">
        <v>140</v>
      </c>
      <c r="F298" s="170"/>
      <c r="G298" s="167"/>
      <c r="H298" s="170"/>
      <c r="I298" s="170"/>
      <c r="J298" s="170"/>
      <c r="K298" s="251"/>
      <c r="L298" s="243"/>
      <c r="M298" s="168"/>
      <c r="N298" s="168"/>
      <c r="O298" s="168"/>
      <c r="P298" s="168"/>
      <c r="Q298" s="168"/>
      <c r="R298" s="244"/>
      <c r="S298" s="166"/>
      <c r="T298" s="270"/>
      <c r="U298" s="245"/>
      <c r="V298" s="163"/>
    </row>
    <row r="299" spans="1:22" customFormat="1" ht="15" hidden="1" customHeight="1" outlineLevel="1">
      <c r="A299" s="164" t="s">
        <v>327</v>
      </c>
      <c r="B299" s="389"/>
      <c r="C299" s="389"/>
      <c r="D299" s="165"/>
      <c r="E299" s="166" t="s">
        <v>143</v>
      </c>
      <c r="F299" s="170"/>
      <c r="G299" s="167"/>
      <c r="H299" s="170"/>
      <c r="I299" s="170"/>
      <c r="J299" s="170"/>
      <c r="K299" s="251"/>
      <c r="L299" s="505"/>
      <c r="M299" s="506"/>
      <c r="N299" s="506"/>
      <c r="O299" s="506"/>
      <c r="P299" s="506"/>
      <c r="Q299" s="506"/>
      <c r="R299" s="507"/>
      <c r="S299" s="166"/>
      <c r="T299" s="270"/>
      <c r="U299" s="245"/>
      <c r="V299" s="163"/>
    </row>
    <row r="300" spans="1:22" customFormat="1" ht="15" hidden="1" customHeight="1" outlineLevel="1">
      <c r="A300" s="164" t="s">
        <v>136</v>
      </c>
      <c r="B300" s="389" t="s">
        <v>137</v>
      </c>
      <c r="C300" s="389"/>
      <c r="D300" s="165"/>
      <c r="E300" s="166" t="s">
        <v>146</v>
      </c>
      <c r="F300" s="170"/>
      <c r="G300" s="167"/>
      <c r="H300" s="170"/>
      <c r="I300" s="170"/>
      <c r="J300" s="170"/>
      <c r="K300" s="251"/>
      <c r="L300" s="505"/>
      <c r="M300" s="506"/>
      <c r="N300" s="506"/>
      <c r="O300" s="506"/>
      <c r="P300" s="506"/>
      <c r="Q300" s="506"/>
      <c r="R300" s="507"/>
      <c r="S300" s="166"/>
      <c r="T300" s="270"/>
      <c r="U300" s="245"/>
      <c r="V300" s="163"/>
    </row>
    <row r="301" spans="1:22" customFormat="1" ht="15" hidden="1" customHeight="1" outlineLevel="1">
      <c r="A301" s="164" t="s">
        <v>139</v>
      </c>
      <c r="B301" s="389" t="s">
        <v>126</v>
      </c>
      <c r="C301" s="389"/>
      <c r="D301" s="165"/>
      <c r="E301" s="166" t="s">
        <v>183</v>
      </c>
      <c r="F301" s="170"/>
      <c r="G301" s="167"/>
      <c r="H301" s="170"/>
      <c r="I301" s="170"/>
      <c r="J301" s="170"/>
      <c r="K301" s="251"/>
      <c r="L301" s="505"/>
      <c r="M301" s="506"/>
      <c r="N301" s="506"/>
      <c r="O301" s="506"/>
      <c r="P301" s="506"/>
      <c r="Q301" s="506"/>
      <c r="R301" s="507"/>
      <c r="S301" s="166"/>
      <c r="T301" s="270"/>
      <c r="U301" s="245"/>
      <c r="V301" s="163"/>
    </row>
    <row r="302" spans="1:22" customFormat="1" ht="15" hidden="1" customHeight="1" outlineLevel="1">
      <c r="A302" s="164" t="s">
        <v>141</v>
      </c>
      <c r="B302" s="389" t="s">
        <v>142</v>
      </c>
      <c r="C302" s="389"/>
      <c r="D302" s="165"/>
      <c r="E302" s="166" t="s">
        <v>51</v>
      </c>
      <c r="F302" s="170"/>
      <c r="G302" s="167"/>
      <c r="H302" s="170"/>
      <c r="I302" s="170"/>
      <c r="J302" s="170"/>
      <c r="K302" s="251"/>
      <c r="L302" s="243"/>
      <c r="M302" s="168"/>
      <c r="N302" s="168"/>
      <c r="O302" s="168"/>
      <c r="P302" s="168"/>
      <c r="Q302" s="168"/>
      <c r="R302" s="244"/>
      <c r="S302" s="166"/>
      <c r="T302" s="270"/>
      <c r="U302" s="245"/>
      <c r="V302" s="163"/>
    </row>
    <row r="303" spans="1:22" customFormat="1" ht="15" hidden="1" customHeight="1" outlineLevel="1">
      <c r="A303" s="164" t="s">
        <v>144</v>
      </c>
      <c r="B303" s="389" t="s">
        <v>145</v>
      </c>
      <c r="C303" s="389"/>
      <c r="D303" s="165"/>
      <c r="E303" s="166" t="s">
        <v>10</v>
      </c>
      <c r="F303" s="170"/>
      <c r="G303" s="167"/>
      <c r="H303" s="170"/>
      <c r="I303" s="170"/>
      <c r="J303" s="170"/>
      <c r="K303" s="251"/>
      <c r="L303" s="505"/>
      <c r="M303" s="506"/>
      <c r="N303" s="506"/>
      <c r="O303" s="506"/>
      <c r="P303" s="506"/>
      <c r="Q303" s="506"/>
      <c r="R303" s="507"/>
      <c r="S303" s="166"/>
      <c r="T303" s="270"/>
      <c r="U303" s="245"/>
      <c r="V303" s="163"/>
    </row>
    <row r="304" spans="1:22" customFormat="1" ht="15" hidden="1" customHeight="1" outlineLevel="1">
      <c r="A304" s="164" t="s">
        <v>147</v>
      </c>
      <c r="B304" s="389" t="s">
        <v>137</v>
      </c>
      <c r="C304" s="389"/>
      <c r="D304" s="165"/>
      <c r="E304" s="166" t="s">
        <v>153</v>
      </c>
      <c r="F304" s="170"/>
      <c r="G304" s="167"/>
      <c r="H304" s="170"/>
      <c r="I304" s="170"/>
      <c r="J304" s="170"/>
      <c r="K304" s="251"/>
      <c r="L304" s="505"/>
      <c r="M304" s="506"/>
      <c r="N304" s="506"/>
      <c r="O304" s="506"/>
      <c r="P304" s="506"/>
      <c r="Q304" s="506"/>
      <c r="R304" s="507"/>
      <c r="S304" s="166"/>
      <c r="T304" s="270"/>
      <c r="U304" s="245"/>
      <c r="V304" s="163"/>
    </row>
    <row r="305" spans="1:22" customFormat="1" ht="15" hidden="1" customHeight="1" outlineLevel="1">
      <c r="A305" s="164" t="s">
        <v>148</v>
      </c>
      <c r="B305" s="389" t="s">
        <v>149</v>
      </c>
      <c r="C305" s="389"/>
      <c r="D305" s="165"/>
      <c r="E305" s="166" t="s">
        <v>157</v>
      </c>
      <c r="F305" s="170"/>
      <c r="G305" s="167"/>
      <c r="H305" s="170"/>
      <c r="I305" s="170"/>
      <c r="J305" s="170"/>
      <c r="K305" s="251"/>
      <c r="L305" s="505"/>
      <c r="M305" s="506"/>
      <c r="N305" s="506"/>
      <c r="O305" s="506"/>
      <c r="P305" s="506"/>
      <c r="Q305" s="506"/>
      <c r="R305" s="507"/>
      <c r="S305" s="166"/>
      <c r="T305" s="270"/>
      <c r="U305" s="245"/>
      <c r="V305" s="163"/>
    </row>
    <row r="306" spans="1:22" customFormat="1" ht="15" hidden="1" customHeight="1" outlineLevel="1">
      <c r="A306" s="164" t="s">
        <v>150</v>
      </c>
      <c r="B306" s="389"/>
      <c r="C306" s="389"/>
      <c r="D306" s="165"/>
      <c r="E306" s="166" t="s">
        <v>160</v>
      </c>
      <c r="F306" s="170"/>
      <c r="G306" s="167"/>
      <c r="H306" s="170"/>
      <c r="I306" s="170"/>
      <c r="J306" s="170"/>
      <c r="K306" s="251"/>
      <c r="L306" s="505"/>
      <c r="M306" s="506"/>
      <c r="N306" s="506"/>
      <c r="O306" s="506"/>
      <c r="P306" s="506"/>
      <c r="Q306" s="506"/>
      <c r="R306" s="507"/>
      <c r="S306" s="166"/>
      <c r="T306" s="270"/>
      <c r="U306" s="245"/>
      <c r="V306" s="163"/>
    </row>
    <row r="307" spans="1:22" customFormat="1" ht="15" hidden="1" customHeight="1" outlineLevel="1">
      <c r="A307" s="164" t="s">
        <v>151</v>
      </c>
      <c r="B307" s="389" t="s">
        <v>152</v>
      </c>
      <c r="C307" s="389"/>
      <c r="D307" s="165"/>
      <c r="E307" s="166" t="s">
        <v>162</v>
      </c>
      <c r="F307" s="170"/>
      <c r="G307" s="167"/>
      <c r="H307" s="170"/>
      <c r="I307" s="170"/>
      <c r="J307" s="170"/>
      <c r="K307" s="251"/>
      <c r="L307" s="243"/>
      <c r="M307" s="168"/>
      <c r="N307" s="168"/>
      <c r="O307" s="168"/>
      <c r="P307" s="168"/>
      <c r="Q307" s="168"/>
      <c r="R307" s="244"/>
      <c r="S307" s="166"/>
      <c r="T307" s="270"/>
      <c r="U307" s="245"/>
      <c r="V307" s="163"/>
    </row>
    <row r="308" spans="1:22" customFormat="1" ht="15" hidden="1" customHeight="1" outlineLevel="1">
      <c r="A308" s="164"/>
      <c r="B308" s="389"/>
      <c r="C308" s="389"/>
      <c r="D308" s="165"/>
      <c r="E308" s="166"/>
      <c r="F308" s="170"/>
      <c r="G308" s="167"/>
      <c r="H308" s="170"/>
      <c r="I308" s="170"/>
      <c r="J308" s="170"/>
      <c r="K308" s="251"/>
      <c r="L308" s="243"/>
      <c r="M308" s="168"/>
      <c r="N308" s="168"/>
      <c r="O308" s="168"/>
      <c r="P308" s="168"/>
      <c r="Q308" s="168"/>
      <c r="R308" s="244"/>
      <c r="S308" s="166"/>
      <c r="T308" s="270"/>
      <c r="U308" s="245"/>
      <c r="V308" s="163"/>
    </row>
    <row r="309" spans="1:22" customFormat="1" ht="15" hidden="1" customHeight="1" outlineLevel="1">
      <c r="A309" s="171" t="s">
        <v>154</v>
      </c>
      <c r="B309" s="389"/>
      <c r="C309" s="389"/>
      <c r="D309" s="165"/>
      <c r="E309" s="166"/>
      <c r="F309" s="170"/>
      <c r="G309" s="167"/>
      <c r="H309" s="170"/>
      <c r="I309" s="170"/>
      <c r="J309" s="170"/>
      <c r="K309" s="251"/>
      <c r="L309" s="243"/>
      <c r="M309" s="168"/>
      <c r="N309" s="168"/>
      <c r="O309" s="168"/>
      <c r="P309" s="168"/>
      <c r="Q309" s="168"/>
      <c r="R309" s="244"/>
      <c r="S309" s="166"/>
      <c r="T309" s="270"/>
      <c r="U309" s="245"/>
      <c r="V309" s="163"/>
    </row>
    <row r="310" spans="1:22" customFormat="1" ht="15" hidden="1" customHeight="1" outlineLevel="1">
      <c r="A310" s="164" t="s">
        <v>155</v>
      </c>
      <c r="B310" s="389" t="s">
        <v>156</v>
      </c>
      <c r="C310" s="389"/>
      <c r="D310" s="165"/>
      <c r="E310" s="166" t="s">
        <v>164</v>
      </c>
      <c r="F310" s="170"/>
      <c r="G310" s="167"/>
      <c r="H310" s="170"/>
      <c r="I310" s="170"/>
      <c r="J310" s="170"/>
      <c r="K310" s="251"/>
      <c r="L310" s="243"/>
      <c r="M310" s="168"/>
      <c r="N310" s="168"/>
      <c r="O310" s="168"/>
      <c r="P310" s="168"/>
      <c r="Q310" s="168"/>
      <c r="R310" s="244"/>
      <c r="S310" s="166"/>
      <c r="T310" s="270"/>
      <c r="U310" s="245"/>
      <c r="V310" s="163"/>
    </row>
    <row r="311" spans="1:22" customFormat="1" ht="15" hidden="1" customHeight="1" outlineLevel="1">
      <c r="A311" s="164" t="s">
        <v>158</v>
      </c>
      <c r="B311" s="389" t="s">
        <v>159</v>
      </c>
      <c r="C311" s="389"/>
      <c r="D311" s="165"/>
      <c r="E311" s="166" t="s">
        <v>54</v>
      </c>
      <c r="F311" s="170"/>
      <c r="G311" s="167"/>
      <c r="H311" s="170"/>
      <c r="I311" s="170"/>
      <c r="J311" s="170"/>
      <c r="K311" s="251"/>
      <c r="L311" s="243"/>
      <c r="M311" s="168"/>
      <c r="N311" s="168"/>
      <c r="O311" s="168"/>
      <c r="P311" s="168"/>
      <c r="Q311" s="168"/>
      <c r="R311" s="244"/>
      <c r="S311" s="166"/>
      <c r="T311" s="270"/>
      <c r="U311" s="245"/>
      <c r="V311" s="163"/>
    </row>
    <row r="312" spans="1:22" customFormat="1" ht="15" hidden="1" customHeight="1" outlineLevel="1">
      <c r="A312" s="164" t="s">
        <v>161</v>
      </c>
      <c r="B312" s="389" t="s">
        <v>159</v>
      </c>
      <c r="C312" s="389"/>
      <c r="D312" s="165"/>
      <c r="E312" s="166" t="s">
        <v>253</v>
      </c>
      <c r="F312" s="170"/>
      <c r="G312" s="167"/>
      <c r="H312" s="170"/>
      <c r="I312" s="170"/>
      <c r="J312" s="170"/>
      <c r="K312" s="251"/>
      <c r="L312" s="243"/>
      <c r="M312" s="168"/>
      <c r="N312" s="168"/>
      <c r="O312" s="168"/>
      <c r="P312" s="168"/>
      <c r="Q312" s="168"/>
      <c r="R312" s="244"/>
      <c r="S312" s="166"/>
      <c r="T312" s="270"/>
      <c r="U312" s="245"/>
      <c r="V312" s="163"/>
    </row>
    <row r="313" spans="1:22" customFormat="1" ht="15" hidden="1" customHeight="1" outlineLevel="1">
      <c r="A313" s="164" t="s">
        <v>163</v>
      </c>
      <c r="B313" s="389" t="s">
        <v>260</v>
      </c>
      <c r="C313" s="389"/>
      <c r="D313" s="165"/>
      <c r="E313" s="166" t="s">
        <v>254</v>
      </c>
      <c r="F313" s="170"/>
      <c r="G313" s="167"/>
      <c r="H313" s="170"/>
      <c r="I313" s="170"/>
      <c r="J313" s="170"/>
      <c r="K313" s="251"/>
      <c r="L313" s="243"/>
      <c r="M313" s="168"/>
      <c r="N313" s="168"/>
      <c r="O313" s="168"/>
      <c r="P313" s="168"/>
      <c r="Q313" s="168"/>
      <c r="R313" s="244"/>
      <c r="S313" s="166"/>
      <c r="T313" s="270"/>
      <c r="U313" s="245"/>
      <c r="V313" s="163"/>
    </row>
    <row r="314" spans="1:22" customFormat="1" ht="15" hidden="1" customHeight="1" outlineLevel="1">
      <c r="A314" s="164" t="s">
        <v>165</v>
      </c>
      <c r="B314" s="389" t="s">
        <v>166</v>
      </c>
      <c r="C314" s="389"/>
      <c r="D314" s="165"/>
      <c r="E314" s="166" t="s">
        <v>255</v>
      </c>
      <c r="F314" s="170"/>
      <c r="G314" s="167"/>
      <c r="H314" s="170"/>
      <c r="I314" s="170"/>
      <c r="J314" s="170"/>
      <c r="K314" s="251"/>
      <c r="L314" s="243"/>
      <c r="M314" s="168"/>
      <c r="N314" s="168"/>
      <c r="O314" s="168"/>
      <c r="P314" s="168"/>
      <c r="Q314" s="168"/>
      <c r="R314" s="244"/>
      <c r="S314" s="166"/>
      <c r="T314" s="270"/>
      <c r="U314" s="245"/>
      <c r="V314" s="163"/>
    </row>
    <row r="315" spans="1:22" customFormat="1" ht="15" hidden="1" customHeight="1" outlineLevel="1">
      <c r="A315" s="164" t="s">
        <v>261</v>
      </c>
      <c r="B315" s="389" t="s">
        <v>262</v>
      </c>
      <c r="C315" s="389"/>
      <c r="D315" s="165"/>
      <c r="E315" s="166"/>
      <c r="F315" s="170"/>
      <c r="G315" s="167"/>
      <c r="H315" s="170"/>
      <c r="I315" s="170"/>
      <c r="J315" s="170"/>
      <c r="K315" s="251"/>
      <c r="L315" s="243"/>
      <c r="M315" s="168"/>
      <c r="N315" s="168"/>
      <c r="O315" s="168"/>
      <c r="P315" s="168"/>
      <c r="Q315" s="168"/>
      <c r="R315" s="244"/>
      <c r="S315" s="166"/>
      <c r="T315" s="270"/>
      <c r="U315" s="245"/>
      <c r="V315" s="163"/>
    </row>
    <row r="316" spans="1:22" customFormat="1" ht="15" hidden="1" customHeight="1" outlineLevel="1">
      <c r="A316" s="164" t="s">
        <v>263</v>
      </c>
      <c r="B316" s="389" t="s">
        <v>262</v>
      </c>
      <c r="C316" s="389"/>
      <c r="D316" s="165"/>
      <c r="E316" s="166"/>
      <c r="F316" s="170"/>
      <c r="G316" s="167"/>
      <c r="H316" s="170"/>
      <c r="I316" s="170"/>
      <c r="J316" s="170" t="s">
        <v>328</v>
      </c>
      <c r="K316" s="251"/>
      <c r="L316" s="505"/>
      <c r="M316" s="506"/>
      <c r="N316" s="506"/>
      <c r="O316" s="506"/>
      <c r="P316" s="506"/>
      <c r="Q316" s="506"/>
      <c r="R316" s="507"/>
      <c r="S316" s="166"/>
      <c r="T316" s="270"/>
      <c r="U316" s="245"/>
      <c r="V316" s="163"/>
    </row>
    <row r="317" spans="1:22" customFormat="1" ht="15" hidden="1" customHeight="1" outlineLevel="1">
      <c r="A317" s="164" t="s">
        <v>264</v>
      </c>
      <c r="B317" s="389"/>
      <c r="C317" s="389"/>
      <c r="D317" s="165"/>
      <c r="E317" s="166"/>
      <c r="F317" s="170"/>
      <c r="G317" s="167"/>
      <c r="H317" s="170"/>
      <c r="I317" s="170"/>
      <c r="J317" s="170"/>
      <c r="K317" s="251"/>
      <c r="L317" s="505"/>
      <c r="M317" s="506"/>
      <c r="N317" s="506"/>
      <c r="O317" s="506"/>
      <c r="P317" s="506"/>
      <c r="Q317" s="506"/>
      <c r="R317" s="507"/>
      <c r="S317" s="166"/>
      <c r="T317" s="270"/>
      <c r="U317" s="245"/>
      <c r="V317" s="163"/>
    </row>
    <row r="318" spans="1:22" customFormat="1" ht="15" hidden="1" customHeight="1" outlineLevel="1">
      <c r="A318" s="164" t="s">
        <v>167</v>
      </c>
      <c r="B318" s="389" t="s">
        <v>168</v>
      </c>
      <c r="C318" s="389"/>
      <c r="D318" s="165"/>
      <c r="E318" s="166"/>
      <c r="F318" s="170"/>
      <c r="G318" s="167"/>
      <c r="H318" s="170"/>
      <c r="I318" s="170"/>
      <c r="J318" s="170"/>
      <c r="K318" s="251"/>
      <c r="L318" s="505"/>
      <c r="M318" s="506"/>
      <c r="N318" s="506"/>
      <c r="O318" s="506"/>
      <c r="P318" s="506"/>
      <c r="Q318" s="506"/>
      <c r="R318" s="507"/>
      <c r="S318" s="166"/>
      <c r="T318" s="270"/>
      <c r="U318" s="245"/>
      <c r="V318" s="163"/>
    </row>
    <row r="319" spans="1:22" customFormat="1" ht="15" hidden="1" customHeight="1" outlineLevel="1">
      <c r="A319" s="164"/>
      <c r="B319" s="389"/>
      <c r="C319" s="389"/>
      <c r="D319" s="165"/>
      <c r="E319" s="166"/>
      <c r="F319" s="170"/>
      <c r="G319" s="167"/>
      <c r="H319" s="170"/>
      <c r="I319" s="170"/>
      <c r="J319" s="170"/>
      <c r="K319" s="251"/>
      <c r="L319" s="243"/>
      <c r="M319" s="168"/>
      <c r="N319" s="168"/>
      <c r="O319" s="168"/>
      <c r="P319" s="168"/>
      <c r="Q319" s="168"/>
      <c r="R319" s="244"/>
      <c r="S319" s="166"/>
      <c r="T319" s="270"/>
      <c r="U319" s="245"/>
      <c r="V319" s="163"/>
    </row>
    <row r="320" spans="1:22" customFormat="1" ht="15" hidden="1" customHeight="1" outlineLevel="1">
      <c r="A320" s="171" t="s">
        <v>287</v>
      </c>
      <c r="B320" s="389"/>
      <c r="C320" s="389"/>
      <c r="D320" s="165"/>
      <c r="E320" s="166"/>
      <c r="F320" s="170"/>
      <c r="G320" s="167"/>
      <c r="H320" s="170"/>
      <c r="I320" s="170"/>
      <c r="J320" s="170"/>
      <c r="K320" s="251"/>
      <c r="L320" s="243"/>
      <c r="M320" s="168"/>
      <c r="N320" s="168"/>
      <c r="O320" s="168"/>
      <c r="P320" s="168"/>
      <c r="Q320" s="168"/>
      <c r="R320" s="244"/>
      <c r="S320" s="166"/>
      <c r="T320" s="270"/>
      <c r="U320" s="245"/>
      <c r="V320" s="163"/>
    </row>
    <row r="321" spans="1:22" customFormat="1" ht="15" hidden="1" customHeight="1" outlineLevel="1">
      <c r="A321" s="274" t="s">
        <v>329</v>
      </c>
      <c r="B321" s="389"/>
      <c r="C321" s="389"/>
      <c r="D321" s="165"/>
      <c r="E321" s="166"/>
      <c r="F321" s="170"/>
      <c r="G321" s="167"/>
      <c r="H321" s="170"/>
      <c r="I321" s="170"/>
      <c r="J321" s="170"/>
      <c r="K321" s="251"/>
      <c r="L321" s="243"/>
      <c r="M321" s="168"/>
      <c r="N321" s="168"/>
      <c r="O321" s="168"/>
      <c r="P321" s="168"/>
      <c r="Q321" s="168"/>
      <c r="R321" s="244"/>
      <c r="S321" s="166"/>
      <c r="T321" s="270"/>
      <c r="U321" s="245"/>
      <c r="V321" s="163"/>
    </row>
    <row r="322" spans="1:22" customFormat="1" ht="15" hidden="1" customHeight="1" outlineLevel="1">
      <c r="A322" s="275" t="s">
        <v>330</v>
      </c>
      <c r="B322" s="389" t="s">
        <v>331</v>
      </c>
      <c r="C322" s="389"/>
      <c r="D322" s="165"/>
      <c r="E322" s="166"/>
      <c r="F322" s="170"/>
      <c r="G322" s="167"/>
      <c r="H322" s="170"/>
      <c r="I322" s="170"/>
      <c r="J322" s="170"/>
      <c r="K322" s="251"/>
      <c r="L322" s="243"/>
      <c r="M322" s="168"/>
      <c r="N322" s="168"/>
      <c r="O322" s="168"/>
      <c r="P322" s="168"/>
      <c r="Q322" s="168"/>
      <c r="R322" s="244"/>
      <c r="S322" s="166"/>
      <c r="T322" s="270"/>
      <c r="U322" s="245"/>
      <c r="V322" s="163"/>
    </row>
    <row r="323" spans="1:22" customFormat="1" ht="15" hidden="1" customHeight="1" outlineLevel="1">
      <c r="A323" s="275" t="s">
        <v>332</v>
      </c>
      <c r="B323" s="389"/>
      <c r="C323" s="389"/>
      <c r="D323" s="165"/>
      <c r="E323" s="166"/>
      <c r="F323" s="170"/>
      <c r="G323" s="167"/>
      <c r="H323" s="170"/>
      <c r="I323" s="170"/>
      <c r="J323" s="170"/>
      <c r="K323" s="251"/>
      <c r="L323" s="243"/>
      <c r="M323" s="168"/>
      <c r="N323" s="168"/>
      <c r="O323" s="168"/>
      <c r="P323" s="168"/>
      <c r="Q323" s="168"/>
      <c r="R323" s="244"/>
      <c r="S323" s="166"/>
      <c r="T323" s="270"/>
      <c r="U323" s="245"/>
      <c r="V323" s="163"/>
    </row>
    <row r="324" spans="1:22" customFormat="1" ht="15" hidden="1" customHeight="1" outlineLevel="1">
      <c r="A324" s="275" t="s">
        <v>333</v>
      </c>
      <c r="B324" s="389" t="s">
        <v>235</v>
      </c>
      <c r="C324" s="389"/>
      <c r="D324" s="165"/>
      <c r="E324" s="166"/>
      <c r="F324" s="170"/>
      <c r="G324" s="167"/>
      <c r="H324" s="170"/>
      <c r="I324" s="170"/>
      <c r="J324" s="170"/>
      <c r="K324" s="251"/>
      <c r="L324" s="243"/>
      <c r="M324" s="168"/>
      <c r="N324" s="168"/>
      <c r="O324" s="168"/>
      <c r="P324" s="168"/>
      <c r="Q324" s="168"/>
      <c r="R324" s="244"/>
      <c r="S324" s="166"/>
      <c r="T324" s="270"/>
      <c r="U324" s="245"/>
      <c r="V324" s="163"/>
    </row>
    <row r="325" spans="1:22" customFormat="1" ht="15" hidden="1" customHeight="1" outlineLevel="1">
      <c r="A325" s="276" t="s">
        <v>334</v>
      </c>
      <c r="B325" s="389"/>
      <c r="C325" s="389"/>
      <c r="D325" s="165"/>
      <c r="E325" s="166"/>
      <c r="F325" s="170"/>
      <c r="G325" s="167"/>
      <c r="H325" s="170"/>
      <c r="I325" s="170"/>
      <c r="J325" s="170"/>
      <c r="K325" s="251"/>
      <c r="L325" s="243"/>
      <c r="M325" s="168"/>
      <c r="N325" s="168"/>
      <c r="O325" s="168"/>
      <c r="P325" s="168"/>
      <c r="Q325" s="168"/>
      <c r="R325" s="244"/>
      <c r="S325" s="166"/>
      <c r="T325" s="270"/>
      <c r="U325" s="245"/>
      <c r="V325" s="163"/>
    </row>
    <row r="326" spans="1:22" customFormat="1" ht="15" hidden="1" customHeight="1" outlineLevel="1">
      <c r="A326" s="276" t="s">
        <v>335</v>
      </c>
      <c r="B326" s="389"/>
      <c r="C326" s="389"/>
      <c r="D326" s="165"/>
      <c r="E326" s="166"/>
      <c r="F326" s="170"/>
      <c r="G326" s="167"/>
      <c r="H326" s="170"/>
      <c r="I326" s="170"/>
      <c r="J326" s="170"/>
      <c r="K326" s="251"/>
      <c r="L326" s="243"/>
      <c r="M326" s="168"/>
      <c r="N326" s="168"/>
      <c r="O326" s="168"/>
      <c r="P326" s="168"/>
      <c r="Q326" s="168"/>
      <c r="R326" s="244"/>
      <c r="S326" s="166"/>
      <c r="T326" s="270"/>
      <c r="U326" s="245"/>
      <c r="V326" s="163"/>
    </row>
    <row r="327" spans="1:22" customFormat="1" ht="15" hidden="1" customHeight="1" outlineLevel="1">
      <c r="A327" s="276" t="s">
        <v>336</v>
      </c>
      <c r="B327" s="389"/>
      <c r="C327" s="389"/>
      <c r="D327" s="165"/>
      <c r="E327" s="166"/>
      <c r="F327" s="170"/>
      <c r="G327" s="167"/>
      <c r="H327" s="170"/>
      <c r="I327" s="170"/>
      <c r="J327" s="170"/>
      <c r="K327" s="251"/>
      <c r="L327" s="505"/>
      <c r="M327" s="506"/>
      <c r="N327" s="506"/>
      <c r="O327" s="506"/>
      <c r="P327" s="506"/>
      <c r="Q327" s="506"/>
      <c r="R327" s="507"/>
      <c r="S327" s="166"/>
      <c r="T327" s="270"/>
      <c r="U327" s="245"/>
      <c r="V327" s="163"/>
    </row>
    <row r="328" spans="1:22" customFormat="1" ht="15" hidden="1" customHeight="1" outlineLevel="1">
      <c r="A328" s="276" t="s">
        <v>337</v>
      </c>
      <c r="B328" s="389"/>
      <c r="C328" s="389"/>
      <c r="D328" s="165"/>
      <c r="E328" s="166"/>
      <c r="F328" s="170"/>
      <c r="G328" s="167"/>
      <c r="H328" s="170"/>
      <c r="I328" s="170"/>
      <c r="J328" s="170"/>
      <c r="K328" s="251"/>
      <c r="L328" s="505"/>
      <c r="M328" s="506"/>
      <c r="N328" s="506"/>
      <c r="O328" s="506"/>
      <c r="P328" s="506"/>
      <c r="Q328" s="506"/>
      <c r="R328" s="507"/>
      <c r="S328" s="166"/>
      <c r="T328" s="270"/>
      <c r="U328" s="245"/>
      <c r="V328" s="163"/>
    </row>
    <row r="329" spans="1:22" customFormat="1" ht="15" hidden="1" customHeight="1" outlineLevel="1">
      <c r="A329" s="276" t="s">
        <v>338</v>
      </c>
      <c r="B329" s="389"/>
      <c r="C329" s="389"/>
      <c r="D329" s="165"/>
      <c r="E329" s="166"/>
      <c r="F329" s="170"/>
      <c r="G329" s="167"/>
      <c r="H329" s="170"/>
      <c r="I329" s="170"/>
      <c r="J329" s="170"/>
      <c r="K329" s="251"/>
      <c r="L329" s="243"/>
      <c r="M329" s="168"/>
      <c r="N329" s="168"/>
      <c r="O329" s="168"/>
      <c r="P329" s="168"/>
      <c r="Q329" s="168"/>
      <c r="R329" s="244"/>
      <c r="S329" s="166"/>
      <c r="T329" s="270"/>
      <c r="U329" s="245"/>
      <c r="V329" s="163"/>
    </row>
    <row r="330" spans="1:22" customFormat="1" ht="15" hidden="1" customHeight="1" outlineLevel="1">
      <c r="A330" s="164"/>
      <c r="B330" s="389"/>
      <c r="C330" s="389"/>
      <c r="D330" s="165"/>
      <c r="E330" s="166"/>
      <c r="F330" s="170"/>
      <c r="G330" s="167"/>
      <c r="H330" s="170"/>
      <c r="I330" s="170"/>
      <c r="J330" s="170"/>
      <c r="K330" s="251"/>
      <c r="L330" s="505"/>
      <c r="M330" s="506"/>
      <c r="N330" s="506"/>
      <c r="O330" s="506"/>
      <c r="P330" s="506"/>
      <c r="Q330" s="506"/>
      <c r="R330" s="507"/>
      <c r="S330" s="166"/>
      <c r="T330" s="270"/>
      <c r="U330" s="245"/>
      <c r="V330" s="163"/>
    </row>
    <row r="331" spans="1:22" customFormat="1" ht="15" hidden="1" customHeight="1" outlineLevel="1">
      <c r="A331" s="247"/>
      <c r="B331" s="387"/>
      <c r="C331" s="387"/>
      <c r="D331" s="248"/>
      <c r="E331" s="172"/>
      <c r="F331" s="172"/>
      <c r="G331" s="172"/>
      <c r="H331" s="172"/>
      <c r="I331" s="172"/>
      <c r="J331" s="172"/>
      <c r="K331" s="184"/>
      <c r="L331" s="508"/>
      <c r="M331" s="509"/>
      <c r="N331" s="509"/>
      <c r="O331" s="509"/>
      <c r="P331" s="509"/>
      <c r="Q331" s="509"/>
      <c r="R331" s="510"/>
      <c r="S331" s="172"/>
      <c r="T331" s="271"/>
      <c r="U331" s="249"/>
      <c r="V331" s="163"/>
    </row>
    <row r="332" spans="1:22" customFormat="1" ht="15" customHeight="1" collapsed="1">
      <c r="A332" s="147" t="s">
        <v>339</v>
      </c>
      <c r="B332" s="371"/>
      <c r="C332" s="371"/>
      <c r="D332" s="142"/>
      <c r="E332" s="148"/>
      <c r="F332" s="147"/>
      <c r="G332" s="148"/>
      <c r="H332" s="148"/>
      <c r="I332" s="148"/>
      <c r="J332" s="148"/>
      <c r="K332" s="148"/>
      <c r="L332" s="250"/>
      <c r="M332" s="250"/>
      <c r="N332" s="250"/>
      <c r="O332" s="250"/>
      <c r="P332" s="250"/>
      <c r="Q332" s="250"/>
      <c r="R332" s="250"/>
      <c r="S332" s="148"/>
      <c r="T332" s="148"/>
      <c r="U332" s="148"/>
      <c r="V332" s="162"/>
    </row>
    <row r="333" spans="1:22" customFormat="1" ht="15" hidden="1" customHeight="1" outlineLevel="1">
      <c r="A333" s="149"/>
      <c r="B333" s="382"/>
      <c r="C333" s="382"/>
      <c r="D333" s="150"/>
      <c r="E333" s="151"/>
      <c r="F333" s="151"/>
      <c r="G333" s="151"/>
      <c r="H333" s="151"/>
      <c r="I333" s="151"/>
      <c r="J333" s="151"/>
      <c r="K333" s="236"/>
      <c r="L333" s="512" t="s">
        <v>236</v>
      </c>
      <c r="M333" s="513"/>
      <c r="N333" s="513"/>
      <c r="O333" s="513"/>
      <c r="P333" s="513"/>
      <c r="Q333" s="513"/>
      <c r="R333" s="513"/>
      <c r="S333" s="518" t="s">
        <v>237</v>
      </c>
      <c r="T333" s="521" t="s">
        <v>238</v>
      </c>
      <c r="U333" s="522"/>
      <c r="V333" s="181"/>
    </row>
    <row r="334" spans="1:22" customFormat="1" ht="15" hidden="1" customHeight="1" outlineLevel="1">
      <c r="A334" s="153" t="s">
        <v>119</v>
      </c>
      <c r="B334" s="383" t="s">
        <v>120</v>
      </c>
      <c r="C334" s="383"/>
      <c r="D334" s="153"/>
      <c r="E334" s="154"/>
      <c r="F334" s="154"/>
      <c r="G334" s="154"/>
      <c r="H334" s="154"/>
      <c r="I334" s="154"/>
      <c r="J334" s="154"/>
      <c r="K334" s="237"/>
      <c r="L334" s="514"/>
      <c r="M334" s="515"/>
      <c r="N334" s="515"/>
      <c r="O334" s="515"/>
      <c r="P334" s="515"/>
      <c r="Q334" s="515"/>
      <c r="R334" s="515"/>
      <c r="S334" s="519"/>
      <c r="T334" s="523"/>
      <c r="U334" s="524"/>
      <c r="V334" s="181"/>
    </row>
    <row r="335" spans="1:22" customFormat="1" ht="15" hidden="1" customHeight="1" outlineLevel="1">
      <c r="A335" s="155"/>
      <c r="B335" s="384"/>
      <c r="C335" s="384"/>
      <c r="D335" s="155"/>
      <c r="E335" s="156"/>
      <c r="F335" s="156"/>
      <c r="G335" s="156"/>
      <c r="H335" s="156"/>
      <c r="I335" s="156"/>
      <c r="J335" s="156"/>
      <c r="K335" s="238"/>
      <c r="L335" s="516"/>
      <c r="M335" s="517"/>
      <c r="N335" s="517"/>
      <c r="O335" s="517"/>
      <c r="P335" s="517"/>
      <c r="Q335" s="517"/>
      <c r="R335" s="517"/>
      <c r="S335" s="520"/>
      <c r="T335" s="239" t="s">
        <v>239</v>
      </c>
      <c r="U335" s="240" t="s">
        <v>240</v>
      </c>
      <c r="V335" s="241"/>
    </row>
    <row r="336" spans="1:22" customFormat="1" ht="15" hidden="1" customHeight="1" outlineLevel="1">
      <c r="A336" s="257"/>
      <c r="B336" s="390"/>
      <c r="C336" s="390"/>
      <c r="D336" s="258"/>
      <c r="E336" s="259"/>
      <c r="F336" s="260"/>
      <c r="G336" s="259"/>
      <c r="H336" s="260"/>
      <c r="I336" s="260"/>
      <c r="J336" s="260"/>
      <c r="K336" s="260"/>
      <c r="L336" s="261"/>
      <c r="M336" s="262"/>
      <c r="N336" s="262"/>
      <c r="O336" s="262"/>
      <c r="P336" s="262"/>
      <c r="Q336" s="262"/>
      <c r="R336" s="263"/>
      <c r="S336" s="259"/>
      <c r="T336" s="264"/>
      <c r="U336" s="265"/>
      <c r="V336" s="163"/>
    </row>
    <row r="337" spans="1:22" customFormat="1" ht="15" hidden="1" customHeight="1" outlineLevel="1">
      <c r="A337" s="171"/>
      <c r="B337" s="389"/>
      <c r="C337" s="389"/>
      <c r="D337" s="165"/>
      <c r="E337" s="166"/>
      <c r="F337" s="170"/>
      <c r="G337" s="167"/>
      <c r="H337" s="170"/>
      <c r="I337" s="170"/>
      <c r="J337" s="170"/>
      <c r="K337" s="251"/>
      <c r="L337" s="243"/>
      <c r="M337" s="168"/>
      <c r="N337" s="168"/>
      <c r="O337" s="168"/>
      <c r="P337" s="168"/>
      <c r="Q337" s="168"/>
      <c r="R337" s="244"/>
      <c r="S337" s="166"/>
      <c r="T337" s="270"/>
      <c r="U337" s="245"/>
      <c r="V337" s="163"/>
    </row>
    <row r="338" spans="1:22" customFormat="1" ht="15" hidden="1" customHeight="1" outlineLevel="1">
      <c r="A338" s="164"/>
      <c r="B338" s="389"/>
      <c r="C338" s="389"/>
      <c r="D338" s="165"/>
      <c r="E338" s="166"/>
      <c r="F338" s="170"/>
      <c r="G338" s="167"/>
      <c r="H338" s="170"/>
      <c r="I338" s="170"/>
      <c r="J338" s="170"/>
      <c r="K338" s="251"/>
      <c r="L338" s="243"/>
      <c r="M338" s="168"/>
      <c r="N338" s="168"/>
      <c r="O338" s="168"/>
      <c r="P338" s="168"/>
      <c r="Q338" s="168"/>
      <c r="R338" s="244"/>
      <c r="S338" s="166"/>
      <c r="T338" s="270"/>
      <c r="U338" s="245"/>
      <c r="V338" s="163"/>
    </row>
    <row r="339" spans="1:22" customFormat="1" ht="15" hidden="1" customHeight="1" outlineLevel="1">
      <c r="A339" s="164"/>
      <c r="B339" s="389"/>
      <c r="C339" s="389"/>
      <c r="D339" s="165"/>
      <c r="E339" s="166"/>
      <c r="F339" s="170"/>
      <c r="G339" s="167"/>
      <c r="H339" s="170"/>
      <c r="I339" s="170"/>
      <c r="J339" s="170"/>
      <c r="K339" s="251"/>
      <c r="L339" s="243"/>
      <c r="M339" s="168"/>
      <c r="N339" s="168"/>
      <c r="O339" s="168"/>
      <c r="P339" s="168"/>
      <c r="Q339" s="168"/>
      <c r="R339" s="244"/>
      <c r="S339" s="166"/>
      <c r="T339" s="270"/>
      <c r="U339" s="245"/>
      <c r="V339" s="163"/>
    </row>
    <row r="340" spans="1:22" customFormat="1" ht="15" hidden="1" customHeight="1" outlineLevel="1">
      <c r="A340" s="164"/>
      <c r="B340" s="389"/>
      <c r="C340" s="389"/>
      <c r="D340" s="165"/>
      <c r="E340" s="166"/>
      <c r="F340" s="170"/>
      <c r="G340" s="167"/>
      <c r="H340" s="170"/>
      <c r="I340" s="170"/>
      <c r="J340" s="170"/>
      <c r="K340" s="251"/>
      <c r="L340" s="243"/>
      <c r="M340" s="168"/>
      <c r="N340" s="168"/>
      <c r="O340" s="168"/>
      <c r="P340" s="168"/>
      <c r="Q340" s="168"/>
      <c r="R340" s="244"/>
      <c r="S340" s="166"/>
      <c r="T340" s="270"/>
      <c r="U340" s="245"/>
      <c r="V340" s="163"/>
    </row>
    <row r="341" spans="1:22" customFormat="1" ht="15" hidden="1" customHeight="1" outlineLevel="1">
      <c r="A341" s="164"/>
      <c r="B341" s="389"/>
      <c r="C341" s="389"/>
      <c r="D341" s="165"/>
      <c r="E341" s="166"/>
      <c r="F341" s="170"/>
      <c r="G341" s="167"/>
      <c r="H341" s="170"/>
      <c r="I341" s="170"/>
      <c r="J341" s="170"/>
      <c r="K341" s="251"/>
      <c r="L341" s="243"/>
      <c r="M341" s="168"/>
      <c r="N341" s="168"/>
      <c r="O341" s="168"/>
      <c r="P341" s="168"/>
      <c r="Q341" s="168"/>
      <c r="R341" s="244"/>
      <c r="S341" s="166"/>
      <c r="T341" s="270"/>
      <c r="U341" s="245"/>
      <c r="V341" s="163"/>
    </row>
    <row r="342" spans="1:22" customFormat="1" ht="15" hidden="1" customHeight="1" outlineLevel="1">
      <c r="A342" s="164"/>
      <c r="B342" s="389"/>
      <c r="C342" s="389"/>
      <c r="D342" s="165"/>
      <c r="E342" s="166"/>
      <c r="F342" s="170"/>
      <c r="G342" s="167"/>
      <c r="H342" s="170"/>
      <c r="I342" s="170"/>
      <c r="J342" s="170"/>
      <c r="K342" s="251"/>
      <c r="L342" s="243"/>
      <c r="M342" s="168"/>
      <c r="N342" s="168"/>
      <c r="O342" s="168"/>
      <c r="P342" s="168"/>
      <c r="Q342" s="168"/>
      <c r="R342" s="244"/>
      <c r="S342" s="166"/>
      <c r="T342" s="270"/>
      <c r="U342" s="245"/>
      <c r="V342" s="163"/>
    </row>
    <row r="343" spans="1:22" customFormat="1" ht="15" hidden="1" customHeight="1" outlineLevel="1">
      <c r="A343" s="164"/>
      <c r="B343" s="389"/>
      <c r="C343" s="389"/>
      <c r="D343" s="165"/>
      <c r="E343" s="166"/>
      <c r="F343" s="170"/>
      <c r="G343" s="167"/>
      <c r="H343" s="170"/>
      <c r="I343" s="170"/>
      <c r="J343" s="170"/>
      <c r="K343" s="251"/>
      <c r="L343" s="243"/>
      <c r="M343" s="168"/>
      <c r="N343" s="168"/>
      <c r="O343" s="168"/>
      <c r="P343" s="168"/>
      <c r="Q343" s="168"/>
      <c r="R343" s="244"/>
      <c r="S343" s="166"/>
      <c r="T343" s="270"/>
      <c r="U343" s="245"/>
      <c r="V343" s="163"/>
    </row>
    <row r="344" spans="1:22" customFormat="1" ht="15" hidden="1" customHeight="1" outlineLevel="1">
      <c r="A344" s="164"/>
      <c r="B344" s="389"/>
      <c r="C344" s="389"/>
      <c r="D344" s="165"/>
      <c r="E344" s="166"/>
      <c r="F344" s="170"/>
      <c r="G344" s="167"/>
      <c r="H344" s="170"/>
      <c r="I344" s="170"/>
      <c r="J344" s="170"/>
      <c r="K344" s="251"/>
      <c r="L344" s="243"/>
      <c r="M344" s="168"/>
      <c r="N344" s="168"/>
      <c r="O344" s="168"/>
      <c r="P344" s="168"/>
      <c r="Q344" s="168"/>
      <c r="R344" s="244"/>
      <c r="S344" s="166"/>
      <c r="T344" s="270"/>
      <c r="U344" s="245"/>
      <c r="V344" s="163"/>
    </row>
    <row r="345" spans="1:22" customFormat="1" ht="15" hidden="1" customHeight="1" outlineLevel="1">
      <c r="A345" s="164"/>
      <c r="B345" s="389"/>
      <c r="C345" s="389"/>
      <c r="D345" s="165"/>
      <c r="E345" s="166"/>
      <c r="F345" s="170"/>
      <c r="G345" s="167"/>
      <c r="H345" s="170"/>
      <c r="I345" s="170"/>
      <c r="J345" s="170" t="s">
        <v>328</v>
      </c>
      <c r="K345" s="251"/>
      <c r="L345" s="505"/>
      <c r="M345" s="506"/>
      <c r="N345" s="506"/>
      <c r="O345" s="506"/>
      <c r="P345" s="506"/>
      <c r="Q345" s="506"/>
      <c r="R345" s="507"/>
      <c r="S345" s="166"/>
      <c r="T345" s="270"/>
      <c r="U345" s="245"/>
      <c r="V345" s="163"/>
    </row>
    <row r="346" spans="1:22" customFormat="1" ht="15" hidden="1" customHeight="1" outlineLevel="1">
      <c r="A346" s="171"/>
      <c r="B346" s="389"/>
      <c r="C346" s="389"/>
      <c r="D346" s="165"/>
      <c r="E346" s="166"/>
      <c r="F346" s="170"/>
      <c r="G346" s="167"/>
      <c r="H346" s="170"/>
      <c r="I346" s="170"/>
      <c r="J346" s="170"/>
      <c r="K346" s="251"/>
      <c r="L346" s="505"/>
      <c r="M346" s="506"/>
      <c r="N346" s="506"/>
      <c r="O346" s="506"/>
      <c r="P346" s="506"/>
      <c r="Q346" s="506"/>
      <c r="R346" s="507"/>
      <c r="S346" s="166"/>
      <c r="T346" s="270"/>
      <c r="U346" s="245"/>
      <c r="V346" s="163"/>
    </row>
    <row r="347" spans="1:22" customFormat="1" ht="15" hidden="1" customHeight="1" outlineLevel="1">
      <c r="A347" s="164"/>
      <c r="B347" s="389"/>
      <c r="C347" s="389"/>
      <c r="D347" s="165"/>
      <c r="E347" s="166"/>
      <c r="F347" s="170"/>
      <c r="G347" s="167"/>
      <c r="H347" s="170"/>
      <c r="I347" s="170"/>
      <c r="J347" s="170"/>
      <c r="K347" s="251"/>
      <c r="L347" s="505"/>
      <c r="M347" s="506"/>
      <c r="N347" s="506"/>
      <c r="O347" s="506"/>
      <c r="P347" s="506"/>
      <c r="Q347" s="506"/>
      <c r="R347" s="507"/>
      <c r="S347" s="166"/>
      <c r="T347" s="270"/>
      <c r="U347" s="245"/>
      <c r="V347" s="163"/>
    </row>
    <row r="348" spans="1:22" customFormat="1" ht="15" hidden="1" customHeight="1" outlineLevel="1">
      <c r="A348" s="164"/>
      <c r="B348" s="389"/>
      <c r="C348" s="389"/>
      <c r="D348" s="165"/>
      <c r="E348" s="166"/>
      <c r="F348" s="170"/>
      <c r="G348" s="167"/>
      <c r="H348" s="170"/>
      <c r="I348" s="170"/>
      <c r="J348" s="170"/>
      <c r="K348" s="251"/>
      <c r="L348" s="505"/>
      <c r="M348" s="506"/>
      <c r="N348" s="506"/>
      <c r="O348" s="506"/>
      <c r="P348" s="506"/>
      <c r="Q348" s="506"/>
      <c r="R348" s="507"/>
      <c r="S348" s="166"/>
      <c r="T348" s="270"/>
      <c r="U348" s="245"/>
      <c r="V348" s="163"/>
    </row>
    <row r="349" spans="1:22" customFormat="1" ht="15" hidden="1" customHeight="1" outlineLevel="1">
      <c r="A349" s="164"/>
      <c r="B349" s="389"/>
      <c r="C349" s="389"/>
      <c r="D349" s="165"/>
      <c r="E349" s="166"/>
      <c r="F349" s="170"/>
      <c r="G349" s="167"/>
      <c r="H349" s="170"/>
      <c r="I349" s="170"/>
      <c r="J349" s="170"/>
      <c r="K349" s="251"/>
      <c r="L349" s="505"/>
      <c r="M349" s="506"/>
      <c r="N349" s="506"/>
      <c r="O349" s="506"/>
      <c r="P349" s="506"/>
      <c r="Q349" s="506"/>
      <c r="R349" s="507"/>
      <c r="S349" s="166"/>
      <c r="T349" s="270"/>
      <c r="U349" s="245"/>
      <c r="V349" s="163"/>
    </row>
    <row r="350" spans="1:22" customFormat="1" ht="15" hidden="1" customHeight="1" outlineLevel="1">
      <c r="A350" s="164"/>
      <c r="B350" s="389"/>
      <c r="C350" s="389"/>
      <c r="D350" s="165"/>
      <c r="E350" s="166"/>
      <c r="F350" s="170"/>
      <c r="G350" s="167"/>
      <c r="H350" s="170"/>
      <c r="I350" s="170"/>
      <c r="J350" s="170"/>
      <c r="K350" s="251"/>
      <c r="L350" s="505"/>
      <c r="M350" s="506"/>
      <c r="N350" s="506"/>
      <c r="O350" s="506"/>
      <c r="P350" s="506"/>
      <c r="Q350" s="506"/>
      <c r="R350" s="507"/>
      <c r="S350" s="166"/>
      <c r="T350" s="270"/>
      <c r="U350" s="245"/>
      <c r="V350" s="163"/>
    </row>
    <row r="351" spans="1:22" customFormat="1" ht="15" hidden="1" customHeight="1" outlineLevel="1">
      <c r="A351" s="164"/>
      <c r="B351" s="389"/>
      <c r="C351" s="389"/>
      <c r="D351" s="165"/>
      <c r="E351" s="166"/>
      <c r="F351" s="170"/>
      <c r="G351" s="167"/>
      <c r="H351" s="170"/>
      <c r="I351" s="170"/>
      <c r="J351" s="170"/>
      <c r="K351" s="251"/>
      <c r="L351" s="505"/>
      <c r="M351" s="506"/>
      <c r="N351" s="506"/>
      <c r="O351" s="506"/>
      <c r="P351" s="506"/>
      <c r="Q351" s="506"/>
      <c r="R351" s="507"/>
      <c r="S351" s="166"/>
      <c r="T351" s="270"/>
      <c r="U351" s="245"/>
      <c r="V351" s="163"/>
    </row>
    <row r="352" spans="1:22" customFormat="1" ht="15" hidden="1" customHeight="1" outlineLevel="1">
      <c r="A352" s="164"/>
      <c r="B352" s="389"/>
      <c r="C352" s="389"/>
      <c r="D352" s="165"/>
      <c r="E352" s="166"/>
      <c r="F352" s="170"/>
      <c r="G352" s="167"/>
      <c r="H352" s="170"/>
      <c r="I352" s="170"/>
      <c r="J352" s="170"/>
      <c r="K352" s="251"/>
      <c r="L352" s="505"/>
      <c r="M352" s="506"/>
      <c r="N352" s="506"/>
      <c r="O352" s="506"/>
      <c r="P352" s="506"/>
      <c r="Q352" s="506"/>
      <c r="R352" s="507"/>
      <c r="S352" s="166"/>
      <c r="T352" s="270"/>
      <c r="U352" s="245"/>
      <c r="V352" s="163"/>
    </row>
    <row r="353" spans="1:22" customFormat="1" ht="15" hidden="1" customHeight="1" outlineLevel="1">
      <c r="A353" s="164"/>
      <c r="B353" s="389"/>
      <c r="C353" s="389"/>
      <c r="D353" s="165"/>
      <c r="E353" s="166"/>
      <c r="F353" s="170"/>
      <c r="G353" s="167"/>
      <c r="H353" s="170"/>
      <c r="I353" s="170"/>
      <c r="J353" s="170"/>
      <c r="K353" s="251"/>
      <c r="L353" s="505"/>
      <c r="M353" s="506"/>
      <c r="N353" s="506"/>
      <c r="O353" s="506"/>
      <c r="P353" s="506"/>
      <c r="Q353" s="506"/>
      <c r="R353" s="507"/>
      <c r="S353" s="166"/>
      <c r="T353" s="270"/>
      <c r="U353" s="245"/>
      <c r="V353" s="163"/>
    </row>
    <row r="354" spans="1:22" customFormat="1" ht="15" hidden="1" customHeight="1" outlineLevel="1">
      <c r="A354" s="247"/>
      <c r="B354" s="387"/>
      <c r="C354" s="387"/>
      <c r="D354" s="248"/>
      <c r="E354" s="172"/>
      <c r="F354" s="172"/>
      <c r="G354" s="172"/>
      <c r="H354" s="172"/>
      <c r="I354" s="172"/>
      <c r="J354" s="172"/>
      <c r="K354" s="184"/>
      <c r="L354" s="508"/>
      <c r="M354" s="509"/>
      <c r="N354" s="509"/>
      <c r="O354" s="509"/>
      <c r="P354" s="509"/>
      <c r="Q354" s="509"/>
      <c r="R354" s="510"/>
      <c r="S354" s="172"/>
      <c r="T354" s="271"/>
      <c r="U354" s="249"/>
      <c r="V354" s="163"/>
    </row>
    <row r="355" spans="1:22" customFormat="1" ht="15" customHeight="1" collapsed="1" thickBot="1">
      <c r="A355" s="143"/>
      <c r="B355" s="392"/>
      <c r="C355" s="392"/>
      <c r="D355" s="152"/>
      <c r="E355" s="143"/>
      <c r="F355" s="152"/>
      <c r="G355" s="152"/>
      <c r="H355" s="152"/>
      <c r="I355" s="152"/>
      <c r="J355" s="152"/>
      <c r="K355" s="152"/>
      <c r="L355" s="277"/>
      <c r="M355" s="277"/>
      <c r="N355" s="277"/>
      <c r="O355" s="277"/>
      <c r="P355" s="277"/>
      <c r="Q355" s="277"/>
      <c r="R355" s="277"/>
      <c r="S355" s="152"/>
      <c r="T355" s="152"/>
      <c r="U355" s="152"/>
      <c r="V355" s="143"/>
    </row>
    <row r="356" spans="1:22" ht="15" customHeight="1" thickBot="1">
      <c r="A356" s="278" t="s">
        <v>340</v>
      </c>
      <c r="B356" s="393"/>
      <c r="C356" s="393"/>
      <c r="D356" s="279"/>
      <c r="E356" s="279"/>
      <c r="F356" s="279"/>
      <c r="G356" s="279"/>
      <c r="H356" s="279"/>
      <c r="I356" s="279"/>
      <c r="J356" s="279"/>
      <c r="K356" s="279"/>
      <c r="L356" s="279"/>
      <c r="M356" s="279"/>
      <c r="N356" s="279"/>
      <c r="O356" s="279"/>
      <c r="P356" s="279"/>
      <c r="Q356" s="279"/>
      <c r="R356" s="279"/>
      <c r="S356" s="279"/>
      <c r="T356" s="279"/>
      <c r="U356" s="280"/>
    </row>
    <row r="357" spans="1:22" ht="15" customHeight="1">
      <c r="B357" s="394"/>
      <c r="C357" s="394"/>
      <c r="D357" s="148"/>
      <c r="E357" s="511"/>
      <c r="F357" s="511"/>
      <c r="G357" s="511"/>
      <c r="H357" s="511"/>
      <c r="I357" s="511"/>
      <c r="J357" s="511"/>
      <c r="K357" s="511"/>
      <c r="L357" s="511"/>
      <c r="M357" s="511"/>
      <c r="N357" s="511"/>
      <c r="O357" s="511"/>
      <c r="P357" s="511"/>
      <c r="Q357" s="511"/>
      <c r="R357" s="511"/>
    </row>
    <row r="358" spans="1:22" ht="15" customHeight="1">
      <c r="A358" s="281" t="s">
        <v>341</v>
      </c>
    </row>
    <row r="359" spans="1:22" ht="15" customHeight="1">
      <c r="A359" s="281"/>
    </row>
    <row r="360" spans="1:22" ht="15" customHeight="1">
      <c r="A360" s="281" t="s">
        <v>342</v>
      </c>
    </row>
    <row r="361" spans="1:22" ht="15" customHeight="1"/>
    <row r="362" spans="1:22" ht="15" customHeight="1" thickBot="1"/>
    <row r="363" spans="1:22" ht="15" customHeight="1">
      <c r="A363" s="215"/>
      <c r="B363" s="215"/>
      <c r="C363" s="403"/>
      <c r="D363" s="176"/>
      <c r="E363" s="176"/>
      <c r="F363" s="176"/>
      <c r="G363" s="176"/>
      <c r="H363" s="176"/>
      <c r="I363" s="176"/>
      <c r="J363" s="176"/>
      <c r="K363" s="223"/>
      <c r="L363" s="223"/>
      <c r="M363" s="223"/>
      <c r="N363" s="223"/>
      <c r="O363" s="223"/>
      <c r="P363" s="223"/>
      <c r="Q363" s="223"/>
      <c r="R363" s="223"/>
      <c r="S363" s="176"/>
      <c r="T363" s="176"/>
      <c r="U363" s="177"/>
    </row>
    <row r="364" spans="1:22" ht="15" customHeight="1">
      <c r="A364" s="178"/>
      <c r="B364" s="395"/>
      <c r="K364" s="218"/>
      <c r="U364" s="180"/>
    </row>
    <row r="365" spans="1:22" ht="15" customHeight="1" thickBot="1">
      <c r="A365" s="178"/>
      <c r="B365" s="395"/>
      <c r="K365" s="218"/>
      <c r="U365" s="180"/>
    </row>
    <row r="366" spans="1:22" ht="15" customHeight="1" thickBot="1">
      <c r="A366" s="213" t="s">
        <v>179</v>
      </c>
      <c r="B366" s="495" t="s">
        <v>246</v>
      </c>
      <c r="C366" s="496"/>
      <c r="D366" s="496"/>
      <c r="E366" s="496"/>
      <c r="F366" s="496"/>
      <c r="G366" s="496"/>
      <c r="H366" s="496"/>
      <c r="I366" s="496"/>
      <c r="J366" s="496"/>
      <c r="K366" s="496"/>
      <c r="L366" s="496"/>
      <c r="M366" s="496"/>
      <c r="N366" s="496"/>
      <c r="O366" s="496"/>
      <c r="P366" s="496"/>
      <c r="Q366" s="496"/>
      <c r="R366" s="496"/>
      <c r="S366" s="496"/>
      <c r="T366" s="496"/>
      <c r="U366" s="497"/>
    </row>
    <row r="367" spans="1:22" ht="15" customHeight="1" thickBot="1">
      <c r="A367" s="213" t="s">
        <v>180</v>
      </c>
      <c r="B367" s="495"/>
      <c r="C367" s="496"/>
      <c r="D367" s="496"/>
      <c r="E367" s="496"/>
      <c r="F367" s="496"/>
      <c r="G367" s="496"/>
      <c r="H367" s="496"/>
      <c r="I367" s="496"/>
      <c r="J367" s="496"/>
      <c r="K367" s="496"/>
      <c r="L367" s="496"/>
      <c r="M367" s="496"/>
      <c r="N367" s="496"/>
      <c r="O367" s="496"/>
      <c r="P367" s="496"/>
      <c r="Q367" s="496"/>
      <c r="R367" s="496"/>
      <c r="S367" s="496"/>
      <c r="T367" s="496"/>
      <c r="U367" s="497"/>
    </row>
    <row r="368" spans="1:22" ht="15" customHeight="1" thickBot="1">
      <c r="L368" s="142"/>
      <c r="M368" s="142"/>
      <c r="N368" s="142"/>
      <c r="O368" s="142"/>
      <c r="P368" s="142"/>
      <c r="Q368" s="142"/>
      <c r="R368" s="142"/>
    </row>
    <row r="369" spans="1:21" ht="15" customHeight="1" thickBot="1">
      <c r="A369" s="278" t="s">
        <v>343</v>
      </c>
      <c r="B369" s="393"/>
      <c r="C369" s="393"/>
      <c r="D369" s="279"/>
      <c r="E369" s="279"/>
      <c r="F369" s="279"/>
      <c r="G369" s="279"/>
      <c r="H369" s="279"/>
      <c r="I369" s="279"/>
      <c r="J369" s="279"/>
      <c r="K369" s="279"/>
      <c r="L369" s="279"/>
      <c r="M369" s="279"/>
      <c r="N369" s="279"/>
      <c r="O369" s="279"/>
      <c r="P369" s="279"/>
      <c r="Q369" s="279"/>
      <c r="R369" s="279"/>
      <c r="S369" s="279"/>
      <c r="T369" s="279"/>
      <c r="U369" s="280"/>
    </row>
    <row r="370" spans="1:21" ht="15" customHeight="1">
      <c r="A370" s="142" t="s">
        <v>178</v>
      </c>
    </row>
    <row r="371" spans="1:21" ht="15" customHeight="1"/>
    <row r="372" spans="1:21" ht="15" customHeight="1">
      <c r="A372" s="147" t="s">
        <v>375</v>
      </c>
    </row>
    <row r="373" spans="1:21" ht="15" customHeight="1"/>
    <row r="374" spans="1:21" ht="15" customHeight="1">
      <c r="A374" s="142" t="s">
        <v>376</v>
      </c>
    </row>
    <row r="375" spans="1:21" ht="66.75" customHeight="1">
      <c r="A375" s="504" t="s">
        <v>383</v>
      </c>
      <c r="B375" s="504"/>
      <c r="C375" s="504"/>
      <c r="D375" s="504"/>
      <c r="E375" s="504"/>
      <c r="F375" s="504"/>
      <c r="G375" s="504"/>
      <c r="H375" s="504"/>
      <c r="I375" s="504"/>
      <c r="J375" s="504"/>
      <c r="K375" s="504"/>
      <c r="L375" s="504"/>
      <c r="M375" s="504"/>
      <c r="N375" s="504"/>
      <c r="O375" s="504"/>
      <c r="P375" s="504"/>
      <c r="Q375" s="504"/>
      <c r="R375" s="504"/>
      <c r="S375" s="504"/>
      <c r="T375" s="504"/>
      <c r="U375" s="504"/>
    </row>
    <row r="376" spans="1:21" ht="15" customHeight="1"/>
    <row r="377" spans="1:21" ht="15" customHeight="1"/>
    <row r="378" spans="1:21" ht="15" customHeight="1"/>
    <row r="379" spans="1:21" ht="15" customHeight="1"/>
    <row r="380" spans="1:21" ht="15" customHeight="1"/>
    <row r="381" spans="1:21" ht="15" customHeight="1"/>
    <row r="382" spans="1:21" ht="15" customHeight="1"/>
    <row r="383" spans="1:21" ht="15" customHeight="1"/>
    <row r="384" spans="1:21" ht="15" customHeight="1"/>
    <row r="385" spans="1:22" ht="15" customHeight="1"/>
    <row r="386" spans="1:22" ht="15" customHeight="1"/>
    <row r="387" spans="1:22" ht="15" customHeight="1"/>
    <row r="388" spans="1:22" ht="15" customHeight="1"/>
    <row r="389" spans="1:22" ht="15" customHeight="1"/>
    <row r="390" spans="1:22" ht="15" customHeight="1"/>
    <row r="391" spans="1:22" ht="15" customHeight="1"/>
    <row r="392" spans="1:22" ht="15" customHeight="1"/>
    <row r="393" spans="1:22" ht="15" customHeight="1">
      <c r="A393" s="142" t="s">
        <v>377</v>
      </c>
    </row>
    <row r="394" spans="1:22" ht="15" customHeight="1">
      <c r="A394" s="142" t="s">
        <v>378</v>
      </c>
    </row>
    <row r="395" spans="1:22" s="287" customFormat="1" ht="36" customHeight="1">
      <c r="A395" s="286" t="s">
        <v>384</v>
      </c>
      <c r="B395" s="396"/>
      <c r="C395" s="396"/>
      <c r="D395" s="286"/>
      <c r="E395" s="286"/>
      <c r="F395" s="286"/>
      <c r="G395" s="286"/>
      <c r="H395" s="286"/>
      <c r="I395" s="286"/>
      <c r="J395" s="286"/>
      <c r="K395" s="286"/>
      <c r="L395" s="286"/>
      <c r="M395" s="286"/>
      <c r="N395" s="286"/>
      <c r="O395" s="286"/>
      <c r="P395" s="286"/>
      <c r="Q395" s="286"/>
      <c r="R395" s="286"/>
      <c r="S395" s="286"/>
      <c r="T395" s="286"/>
      <c r="U395" s="286"/>
      <c r="V395" s="286"/>
    </row>
    <row r="396" spans="1:22" ht="15" customHeight="1">
      <c r="A396" s="142" t="s">
        <v>379</v>
      </c>
    </row>
    <row r="397" spans="1:22" ht="40.5" customHeight="1">
      <c r="A397" s="286" t="s">
        <v>385</v>
      </c>
    </row>
    <row r="398" spans="1:22" ht="15" customHeight="1"/>
    <row r="399" spans="1:22" ht="15" customHeight="1"/>
    <row r="400" spans="1:22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spans="1:21" ht="15" customHeight="1"/>
    <row r="418" spans="1:21" ht="15" customHeight="1"/>
    <row r="419" spans="1:21" ht="15" customHeight="1"/>
    <row r="420" spans="1:21" ht="15" customHeight="1"/>
    <row r="421" spans="1:21" ht="15" customHeight="1"/>
    <row r="422" spans="1:21" ht="15" customHeight="1">
      <c r="A422" s="142" t="s">
        <v>380</v>
      </c>
    </row>
    <row r="423" spans="1:21" ht="15" customHeight="1"/>
    <row r="424" spans="1:21" ht="15" customHeight="1">
      <c r="A424" s="142" t="s">
        <v>381</v>
      </c>
    </row>
    <row r="425" spans="1:21" ht="15" customHeight="1"/>
    <row r="426" spans="1:21" ht="15" customHeight="1" thickBot="1"/>
    <row r="427" spans="1:21" ht="15" customHeight="1">
      <c r="A427" s="215"/>
      <c r="B427" s="215"/>
      <c r="C427" s="403"/>
      <c r="D427" s="176"/>
      <c r="E427" s="176"/>
      <c r="F427" s="176"/>
      <c r="G427" s="176"/>
      <c r="H427" s="176"/>
      <c r="I427" s="176"/>
      <c r="J427" s="176"/>
      <c r="K427" s="223"/>
      <c r="L427" s="223"/>
      <c r="M427" s="223"/>
      <c r="N427" s="223"/>
      <c r="O427" s="223"/>
      <c r="P427" s="223"/>
      <c r="Q427" s="223"/>
      <c r="R427" s="223"/>
      <c r="S427" s="176"/>
      <c r="T427" s="176"/>
      <c r="U427" s="177"/>
    </row>
    <row r="428" spans="1:21" ht="15" customHeight="1">
      <c r="A428" s="178"/>
      <c r="B428" s="395"/>
      <c r="K428" s="218"/>
      <c r="U428" s="180"/>
    </row>
    <row r="429" spans="1:21" ht="15" customHeight="1">
      <c r="A429" s="178"/>
      <c r="B429" s="395"/>
      <c r="K429" s="218"/>
      <c r="U429" s="180"/>
    </row>
    <row r="430" spans="1:21" ht="15" customHeight="1" thickBot="1">
      <c r="A430" s="178"/>
      <c r="B430" s="395"/>
      <c r="K430" s="218"/>
      <c r="U430" s="180"/>
    </row>
    <row r="431" spans="1:21" ht="15" customHeight="1" thickBot="1">
      <c r="A431" s="214" t="s">
        <v>179</v>
      </c>
      <c r="B431" s="498" t="s">
        <v>246</v>
      </c>
      <c r="C431" s="499"/>
      <c r="D431" s="499"/>
      <c r="E431" s="499"/>
      <c r="F431" s="499"/>
      <c r="G431" s="499"/>
      <c r="H431" s="499"/>
      <c r="I431" s="499"/>
      <c r="J431" s="499"/>
      <c r="K431" s="499"/>
      <c r="L431" s="499"/>
      <c r="M431" s="499"/>
      <c r="N431" s="499"/>
      <c r="O431" s="499"/>
      <c r="P431" s="499"/>
      <c r="Q431" s="499"/>
      <c r="R431" s="499"/>
      <c r="S431" s="499"/>
      <c r="T431" s="499"/>
      <c r="U431" s="500"/>
    </row>
    <row r="432" spans="1:21" ht="15" customHeight="1" thickBot="1">
      <c r="A432" s="214" t="s">
        <v>180</v>
      </c>
      <c r="B432" s="501" t="s">
        <v>382</v>
      </c>
      <c r="C432" s="502"/>
      <c r="D432" s="502"/>
      <c r="E432" s="502"/>
      <c r="F432" s="502"/>
      <c r="G432" s="502"/>
      <c r="H432" s="502"/>
      <c r="I432" s="502"/>
      <c r="J432" s="502"/>
      <c r="K432" s="502"/>
      <c r="L432" s="502"/>
      <c r="M432" s="502"/>
      <c r="N432" s="502"/>
      <c r="O432" s="502"/>
      <c r="P432" s="502"/>
      <c r="Q432" s="502"/>
      <c r="R432" s="502"/>
      <c r="S432" s="502"/>
      <c r="T432" s="502"/>
      <c r="U432" s="503"/>
    </row>
    <row r="433" spans="1:1">
      <c r="A433" s="147" t="s">
        <v>181</v>
      </c>
    </row>
  </sheetData>
  <mergeCells count="196">
    <mergeCell ref="L38:R38"/>
    <mergeCell ref="L39:R39"/>
    <mergeCell ref="L40:R40"/>
    <mergeCell ref="L42:R42"/>
    <mergeCell ref="L43:R43"/>
    <mergeCell ref="L44:R44"/>
    <mergeCell ref="K1:U4"/>
    <mergeCell ref="L33:R35"/>
    <mergeCell ref="S33:S35"/>
    <mergeCell ref="T33:U34"/>
    <mergeCell ref="L36:R36"/>
    <mergeCell ref="L37:R37"/>
    <mergeCell ref="L51:R51"/>
    <mergeCell ref="L52:R52"/>
    <mergeCell ref="L53:R53"/>
    <mergeCell ref="L54:R54"/>
    <mergeCell ref="L55:R55"/>
    <mergeCell ref="L56:R56"/>
    <mergeCell ref="L45:R45"/>
    <mergeCell ref="L46:R46"/>
    <mergeCell ref="L47:R47"/>
    <mergeCell ref="L48:R48"/>
    <mergeCell ref="L49:R49"/>
    <mergeCell ref="L50:R50"/>
    <mergeCell ref="T69:U70"/>
    <mergeCell ref="L72:R72"/>
    <mergeCell ref="L73:R73"/>
    <mergeCell ref="L76:R76"/>
    <mergeCell ref="L77:R77"/>
    <mergeCell ref="L78:R78"/>
    <mergeCell ref="L57:R57"/>
    <mergeCell ref="L58:R58"/>
    <mergeCell ref="L66:R66"/>
    <mergeCell ref="L67:R67"/>
    <mergeCell ref="L69:R71"/>
    <mergeCell ref="S69:S71"/>
    <mergeCell ref="L91:R91"/>
    <mergeCell ref="L92:R92"/>
    <mergeCell ref="L93:R93"/>
    <mergeCell ref="L94:R94"/>
    <mergeCell ref="L95:R95"/>
    <mergeCell ref="L100:R100"/>
    <mergeCell ref="L79:R79"/>
    <mergeCell ref="L81:R81"/>
    <mergeCell ref="L82:R82"/>
    <mergeCell ref="L83:R83"/>
    <mergeCell ref="L84:R84"/>
    <mergeCell ref="L86:R86"/>
    <mergeCell ref="L119:R119"/>
    <mergeCell ref="L121:R121"/>
    <mergeCell ref="L123:R125"/>
    <mergeCell ref="S123:S125"/>
    <mergeCell ref="T123:U124"/>
    <mergeCell ref="L126:R126"/>
    <mergeCell ref="L101:R101"/>
    <mergeCell ref="L102:R102"/>
    <mergeCell ref="L103:R103"/>
    <mergeCell ref="L104:R104"/>
    <mergeCell ref="L107:R107"/>
    <mergeCell ref="L113:R113"/>
    <mergeCell ref="L133:R133"/>
    <mergeCell ref="L134:R134"/>
    <mergeCell ref="L135:R135"/>
    <mergeCell ref="L136:R136"/>
    <mergeCell ref="L137:R137"/>
    <mergeCell ref="L138:R138"/>
    <mergeCell ref="L127:R127"/>
    <mergeCell ref="L128:R128"/>
    <mergeCell ref="L129:R129"/>
    <mergeCell ref="L130:R130"/>
    <mergeCell ref="L131:R131"/>
    <mergeCell ref="L132:R132"/>
    <mergeCell ref="L145:R145"/>
    <mergeCell ref="L146:R146"/>
    <mergeCell ref="L147:R147"/>
    <mergeCell ref="L148:R148"/>
    <mergeCell ref="L149:R149"/>
    <mergeCell ref="L150:R150"/>
    <mergeCell ref="L139:R139"/>
    <mergeCell ref="L140:R140"/>
    <mergeCell ref="L141:R141"/>
    <mergeCell ref="L142:R142"/>
    <mergeCell ref="L143:R143"/>
    <mergeCell ref="L144:R144"/>
    <mergeCell ref="T156:U157"/>
    <mergeCell ref="L159:R159"/>
    <mergeCell ref="L160:R160"/>
    <mergeCell ref="L180:R180"/>
    <mergeCell ref="L181:R181"/>
    <mergeCell ref="L182:R182"/>
    <mergeCell ref="L151:R151"/>
    <mergeCell ref="L152:R152"/>
    <mergeCell ref="L153:R153"/>
    <mergeCell ref="L154:R154"/>
    <mergeCell ref="L156:R158"/>
    <mergeCell ref="S156:S158"/>
    <mergeCell ref="L192:R192"/>
    <mergeCell ref="L193:R193"/>
    <mergeCell ref="L194:R194"/>
    <mergeCell ref="L195:R195"/>
    <mergeCell ref="L196:R196"/>
    <mergeCell ref="L197:R197"/>
    <mergeCell ref="L183:R183"/>
    <mergeCell ref="L187:R187"/>
    <mergeCell ref="L188:R188"/>
    <mergeCell ref="L189:R189"/>
    <mergeCell ref="L190:R190"/>
    <mergeCell ref="L191:R191"/>
    <mergeCell ref="T210:U211"/>
    <mergeCell ref="L222:R222"/>
    <mergeCell ref="L225:R225"/>
    <mergeCell ref="L198:R198"/>
    <mergeCell ref="L199:R199"/>
    <mergeCell ref="L200:R200"/>
    <mergeCell ref="L201:R201"/>
    <mergeCell ref="L202:R202"/>
    <mergeCell ref="L207:R207"/>
    <mergeCell ref="L226:R226"/>
    <mergeCell ref="L227:R227"/>
    <mergeCell ref="L229:R229"/>
    <mergeCell ref="L230:R230"/>
    <mergeCell ref="L231:R231"/>
    <mergeCell ref="L233:R233"/>
    <mergeCell ref="L208:R208"/>
    <mergeCell ref="L210:R212"/>
    <mergeCell ref="S210:S212"/>
    <mergeCell ref="S247:S249"/>
    <mergeCell ref="T247:U248"/>
    <mergeCell ref="L250:R250"/>
    <mergeCell ref="L262:R262"/>
    <mergeCell ref="L263:R263"/>
    <mergeCell ref="L264:R264"/>
    <mergeCell ref="L234:R234"/>
    <mergeCell ref="L235:R235"/>
    <mergeCell ref="L236:R236"/>
    <mergeCell ref="L244:R244"/>
    <mergeCell ref="L245:R245"/>
    <mergeCell ref="L247:R249"/>
    <mergeCell ref="L271:R271"/>
    <mergeCell ref="L272:R272"/>
    <mergeCell ref="L273:R273"/>
    <mergeCell ref="L274:R274"/>
    <mergeCell ref="L275:R275"/>
    <mergeCell ref="L276:R276"/>
    <mergeCell ref="L265:R265"/>
    <mergeCell ref="L266:R266"/>
    <mergeCell ref="L267:R267"/>
    <mergeCell ref="L268:R268"/>
    <mergeCell ref="L269:R269"/>
    <mergeCell ref="L270:R270"/>
    <mergeCell ref="L286:R288"/>
    <mergeCell ref="S286:S288"/>
    <mergeCell ref="T286:U287"/>
    <mergeCell ref="L290:R290"/>
    <mergeCell ref="L291:R291"/>
    <mergeCell ref="L292:R292"/>
    <mergeCell ref="L277:R277"/>
    <mergeCell ref="L278:R278"/>
    <mergeCell ref="L279:R279"/>
    <mergeCell ref="L280:R280"/>
    <mergeCell ref="L283:R283"/>
    <mergeCell ref="L284:R284"/>
    <mergeCell ref="S333:S335"/>
    <mergeCell ref="T333:U334"/>
    <mergeCell ref="L305:R305"/>
    <mergeCell ref="L306:R306"/>
    <mergeCell ref="L316:R316"/>
    <mergeCell ref="L317:R317"/>
    <mergeCell ref="L318:R318"/>
    <mergeCell ref="L327:R327"/>
    <mergeCell ref="L293:R293"/>
    <mergeCell ref="L299:R299"/>
    <mergeCell ref="L300:R300"/>
    <mergeCell ref="L301:R301"/>
    <mergeCell ref="L303:R303"/>
    <mergeCell ref="L304:R304"/>
    <mergeCell ref="L345:R345"/>
    <mergeCell ref="L346:R346"/>
    <mergeCell ref="L347:R347"/>
    <mergeCell ref="L348:R348"/>
    <mergeCell ref="L349:R349"/>
    <mergeCell ref="L350:R350"/>
    <mergeCell ref="L328:R328"/>
    <mergeCell ref="L330:R330"/>
    <mergeCell ref="L331:R331"/>
    <mergeCell ref="L333:R335"/>
    <mergeCell ref="B367:U367"/>
    <mergeCell ref="B431:U431"/>
    <mergeCell ref="B432:U432"/>
    <mergeCell ref="A375:U375"/>
    <mergeCell ref="L351:R351"/>
    <mergeCell ref="L352:R352"/>
    <mergeCell ref="L353:R353"/>
    <mergeCell ref="L354:R354"/>
    <mergeCell ref="E357:R357"/>
    <mergeCell ref="B366:U366"/>
  </mergeCells>
  <conditionalFormatting sqref="B3:D6">
    <cfRule type="cellIs" dxfId="0" priority="1" stopIfTrue="1" operator="equal">
      <formula>0</formula>
    </cfRule>
  </conditionalFormatting>
  <printOptions horizontalCentered="1" verticalCentered="1"/>
  <pageMargins left="0" right="0" top="0" bottom="0" header="0" footer="0"/>
  <pageSetup paperSize="9" scale="45" orientation="landscape" verticalDpi="0" r:id="rId1"/>
  <rowBreaks count="1" manualBreakCount="1">
    <brk id="121" max="2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Option Button 1">
              <controlPr defaultSize="0" autoFill="0" autoLine="0" autoPict="0">
                <anchor moveWithCells="1">
                  <from>
                    <xdr:col>1</xdr:col>
                    <xdr:colOff>104775</xdr:colOff>
                    <xdr:row>362</xdr:row>
                    <xdr:rowOff>76200</xdr:rowOff>
                  </from>
                  <to>
                    <xdr:col>1</xdr:col>
                    <xdr:colOff>352425</xdr:colOff>
                    <xdr:row>363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Option Button 2">
              <controlPr defaultSize="0" autoFill="0" autoLine="0" autoPict="0">
                <anchor moveWithCells="1">
                  <from>
                    <xdr:col>1</xdr:col>
                    <xdr:colOff>104775</xdr:colOff>
                    <xdr:row>363</xdr:row>
                    <xdr:rowOff>114300</xdr:rowOff>
                  </from>
                  <to>
                    <xdr:col>1</xdr:col>
                    <xdr:colOff>352425</xdr:colOff>
                    <xdr:row>364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Option Button 3">
              <controlPr defaultSize="0" autoFill="0" autoLine="0" autoPict="0">
                <anchor moveWithCells="1">
                  <from>
                    <xdr:col>1</xdr:col>
                    <xdr:colOff>66675</xdr:colOff>
                    <xdr:row>426</xdr:row>
                    <xdr:rowOff>38100</xdr:rowOff>
                  </from>
                  <to>
                    <xdr:col>1</xdr:col>
                    <xdr:colOff>314325</xdr:colOff>
                    <xdr:row>427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Option Button 4">
              <controlPr defaultSize="0" autoFill="0" autoLine="0" autoPict="0">
                <anchor moveWithCells="1">
                  <from>
                    <xdr:col>1</xdr:col>
                    <xdr:colOff>66675</xdr:colOff>
                    <xdr:row>427</xdr:row>
                    <xdr:rowOff>76200</xdr:rowOff>
                  </from>
                  <to>
                    <xdr:col>1</xdr:col>
                    <xdr:colOff>314325</xdr:colOff>
                    <xdr:row>428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Option Button 5">
              <controlPr defaultSize="0" autoFill="0" autoLine="0" autoPict="0">
                <anchor moveWithCells="1">
                  <from>
                    <xdr:col>1</xdr:col>
                    <xdr:colOff>66675</xdr:colOff>
                    <xdr:row>428</xdr:row>
                    <xdr:rowOff>85725</xdr:rowOff>
                  </from>
                  <to>
                    <xdr:col>1</xdr:col>
                    <xdr:colOff>314325</xdr:colOff>
                    <xdr:row>429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76EA5E-6AD6-4CE5-9E81-C7A50B0D4FA9}">
  <ds:schemaRefs>
    <ds:schemaRef ds:uri="cc099e4b-e381-4360-bcff-5e1f51ab48dc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4bf10b48-52f7-4ad4-b1e1-de514cec68e0"/>
    <ds:schemaRef ds:uri="http://schemas.microsoft.com/office/2006/metadata/properties"/>
    <ds:schemaRef ds:uri="http://www.w3.org/XML/1998/namespace"/>
    <ds:schemaRef ds:uri="1972f4fa-a3a2-4010-a47e-cf3d6c5d1421"/>
  </ds:schemaRefs>
</ds:datastoreItem>
</file>

<file path=customXml/itemProps2.xml><?xml version="1.0" encoding="utf-8"?>
<ds:datastoreItem xmlns:ds="http://schemas.openxmlformats.org/officeDocument/2006/customXml" ds:itemID="{35640A66-46BA-4E42-A8D5-831BBEF184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B417D4-8263-4E0C-B5F0-14C76FF500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1. CUTTING DOCKET</vt:lpstr>
      <vt:lpstr>2. TRIM CARD</vt:lpstr>
      <vt:lpstr>BTS </vt:lpstr>
      <vt:lpstr>'1. CUTTING DOCKET'!Print_Area</vt:lpstr>
      <vt:lpstr>'2. TRIM CARD'!Print_Area</vt:lpstr>
      <vt:lpstr>'BTS '!Print_Area</vt:lpstr>
      <vt:lpstr>'1. CUTTING DOCKET'!Print_Titles</vt:lpstr>
      <vt:lpstr>'2. TRIM CARD'!Print_Titles</vt:lpstr>
      <vt:lpstr>'BTS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Chi Tran Thi Linh</cp:lastModifiedBy>
  <cp:lastPrinted>2024-12-25T04:51:14Z</cp:lastPrinted>
  <dcterms:created xsi:type="dcterms:W3CDTF">2016-05-06T01:47:29Z</dcterms:created>
  <dcterms:modified xsi:type="dcterms:W3CDTF">2024-12-26T08:48:38Z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