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231"/>
  <workbookPr defaultThemeVersion="124226"/>
  <mc:AlternateContent xmlns:mc="http://schemas.openxmlformats.org/markup-compatibility/2006">
    <mc:Choice Requires="x15">
      <x15ac:absPath xmlns:x15ac="http://schemas.microsoft.com/office/spreadsheetml/2010/11/ac" url="https://unavailablevn.sharepoint.com/sites/DEVELOPMENT-DevelopmentReporting/Shared Documents/DEVELOPMENT CUSTOMERS/TOMORROWLAND/2-SU25/1-SAMPLE/2-STYLE-FILE/6. SPEC/UA SENT/SENT ON 16FEB/"/>
    </mc:Choice>
  </mc:AlternateContent>
  <xr:revisionPtr revIDLastSave="20" documentId="13_ncr:1_{AA6D1F8F-0251-44CC-9788-A0B915524A72}" xr6:coauthVersionLast="47" xr6:coauthVersionMax="47" xr10:uidLastSave="{C79B4EC7-BD88-478C-A16D-D07917987291}"/>
  <bookViews>
    <workbookView xWindow="-120" yWindow="-120" windowWidth="20730" windowHeight="11040" tabRatio="895" xr2:uid="{00000000-000D-0000-FFFF-FFFF00000000}"/>
  </bookViews>
  <sheets>
    <sheet name="TML SPORTS SHORT TSHIRT BLACK  " sheetId="25" r:id="rId1"/>
    <sheet name="C0057-SST047" sheetId="24" state="hidden" r:id="rId2"/>
    <sheet name="1. CUTTING DOCKET" sheetId="1" state="hidden" r:id="rId3"/>
    <sheet name="2. TRIM CARD" sheetId="5" state="hidden" r:id="rId4"/>
    <sheet name="QUY CÁCH MAY" sheetId="20" state="hidden" r:id="rId5"/>
    <sheet name="THÔNG SỐ FULL" sheetId="21" state="hidden" r:id="rId6"/>
    <sheet name="1ST PROTO COMMENT FOR PPS" sheetId="22" state="hidden" r:id="rId7"/>
    <sheet name="THÔNG SỐ MẪU PPS" sheetId="23" state="hidden" r:id="rId8"/>
  </sheets>
  <definedNames>
    <definedName name="_Fill" localSheetId="3" hidden="1">#REF!</definedName>
    <definedName name="_Fill" localSheetId="7" hidden="1">#REF!</definedName>
    <definedName name="_Fill" hidden="1">#REF!</definedName>
    <definedName name="_xlnm.Print_Area" localSheetId="2">'1. CUTTING DOCKET'!$A$1:$P$127</definedName>
    <definedName name="_xlnm.Print_Area" localSheetId="6">'1ST PROTO COMMENT FOR PPS'!$A$1:$M$218</definedName>
    <definedName name="_xlnm.Print_Area" localSheetId="3">'2. TRIM CARD'!$A$1:$C$33</definedName>
    <definedName name="_xlnm.Print_Area" localSheetId="4">'QUY CÁCH MAY'!$A$1:$E$14</definedName>
    <definedName name="_xlnm.Print_Titles" localSheetId="2">'1. CUTTING DOCKET'!$1:$15</definedName>
    <definedName name="_xlnm.Print_Titles" localSheetId="6">'1ST PROTO COMMENT FOR PPS'!$1:$2</definedName>
    <definedName name="_xlnm.Print_Titles" localSheetId="3">'2. TRIM CARD'!$1:$5</definedName>
    <definedName name="_xlnm.Print_Titles" localSheetId="1">'C0057-SST047'!$1:$3</definedName>
    <definedName name="_xlnm.Print_Titles" localSheetId="5">'THÔNG SỐ FULL'!$1:$3</definedName>
    <definedName name="_xlnm.Print_Titles" localSheetId="7">'THÔNG SỐ MẪU PPS'!$1:$3</definedName>
    <definedName name="_xlnm.Print_Titles" localSheetId="0">'TML SPORTS SHORT TSHIRT BLACK  '!$1:$3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17" i="25" l="1"/>
  <c r="G17" i="25" s="1"/>
  <c r="J17" i="25"/>
  <c r="K17" i="25" s="1"/>
  <c r="L17" i="25" s="1"/>
  <c r="H13" i="25"/>
  <c r="G13" i="25" s="1"/>
  <c r="K13" i="25"/>
  <c r="L13" i="25" s="1"/>
  <c r="J13" i="25"/>
  <c r="G4" i="25"/>
  <c r="H4" i="25"/>
  <c r="J4" i="25"/>
  <c r="K4" i="25" s="1"/>
  <c r="L4" i="25" s="1"/>
  <c r="J16" i="25"/>
  <c r="K16" i="25" s="1"/>
  <c r="L16" i="25" s="1"/>
  <c r="H16" i="25"/>
  <c r="G16" i="25" s="1"/>
  <c r="J8" i="25"/>
  <c r="K8" i="25" s="1"/>
  <c r="L8" i="25" s="1"/>
  <c r="H8" i="25"/>
  <c r="G8" i="25" s="1"/>
  <c r="K5" i="25"/>
  <c r="L5" i="25" s="1"/>
  <c r="J5" i="25"/>
  <c r="H5" i="25"/>
  <c r="G5" i="25" s="1"/>
  <c r="H16" i="24"/>
  <c r="G16" i="24" s="1"/>
  <c r="K16" i="24"/>
  <c r="L16" i="24" s="1"/>
  <c r="J16" i="24"/>
  <c r="H8" i="24"/>
  <c r="G8" i="24" s="1"/>
  <c r="J8" i="24"/>
  <c r="K8" i="24" s="1"/>
  <c r="L8" i="24" s="1"/>
  <c r="J5" i="24"/>
  <c r="K5" i="24" s="1"/>
  <c r="L5" i="24" s="1"/>
  <c r="H5" i="24"/>
  <c r="G5" i="24" s="1"/>
  <c r="L24" i="21"/>
  <c r="M24" i="21" s="1"/>
  <c r="N24" i="21" s="1"/>
  <c r="J24" i="21"/>
  <c r="I24" i="21" s="1"/>
  <c r="L5" i="21" l="1"/>
  <c r="M5" i="21" s="1"/>
  <c r="N5" i="21" s="1"/>
  <c r="J5" i="21"/>
  <c r="I5" i="21" s="1"/>
  <c r="L57" i="1" l="1"/>
  <c r="L58" i="1"/>
  <c r="Q37" i="1" l="1"/>
  <c r="K29" i="1" l="1"/>
  <c r="G53" i="1" s="1"/>
  <c r="I53" i="1" s="1"/>
  <c r="L53" i="1" s="1"/>
  <c r="J29" i="1"/>
  <c r="G52" i="1" s="1"/>
  <c r="I52" i="1" s="1"/>
  <c r="L52" i="1" s="1"/>
  <c r="I29" i="1"/>
  <c r="G51" i="1" s="1"/>
  <c r="I51" i="1" s="1"/>
  <c r="L51" i="1" s="1"/>
  <c r="H29" i="1"/>
  <c r="G50" i="1" s="1"/>
  <c r="I50" i="1" s="1"/>
  <c r="L50" i="1" s="1"/>
  <c r="G29" i="1"/>
  <c r="G49" i="1" s="1"/>
  <c r="I49" i="1" s="1"/>
  <c r="L49" i="1" s="1"/>
  <c r="F29" i="1"/>
  <c r="G48" i="1" s="1"/>
  <c r="G22" i="1"/>
  <c r="G39" i="1" s="1"/>
  <c r="I39" i="1" s="1"/>
  <c r="L39" i="1" s="1"/>
  <c r="H22" i="1"/>
  <c r="G40" i="1" s="1"/>
  <c r="I40" i="1" s="1"/>
  <c r="L40" i="1" s="1"/>
  <c r="I22" i="1"/>
  <c r="G41" i="1" s="1"/>
  <c r="I41" i="1" s="1"/>
  <c r="L41" i="1" s="1"/>
  <c r="J22" i="1"/>
  <c r="G42" i="1" s="1"/>
  <c r="I42" i="1" s="1"/>
  <c r="L42" i="1" s="1"/>
  <c r="K22" i="1"/>
  <c r="G43" i="1" s="1"/>
  <c r="I43" i="1" s="1"/>
  <c r="L43" i="1" s="1"/>
  <c r="F22" i="1"/>
  <c r="G38" i="1" s="1"/>
  <c r="B32" i="5" l="1"/>
  <c r="A32" i="5"/>
  <c r="B76" i="1"/>
  <c r="A30" i="5"/>
  <c r="B70" i="1"/>
  <c r="B72" i="1"/>
  <c r="A28" i="5" l="1"/>
  <c r="P28" i="1"/>
  <c r="P27" i="1"/>
  <c r="P21" i="1"/>
  <c r="P20" i="1"/>
  <c r="C22" i="5" l="1"/>
  <c r="C18" i="5"/>
  <c r="A1" i="23" l="1"/>
  <c r="B4" i="5" l="1"/>
  <c r="B47" i="1" l="1"/>
  <c r="A36" i="1"/>
  <c r="A16" i="5" l="1"/>
  <c r="A20" i="5"/>
  <c r="A12" i="5" l="1"/>
  <c r="A13" i="5"/>
  <c r="A10" i="5"/>
  <c r="A11" i="5"/>
  <c r="A8" i="5"/>
  <c r="B7" i="5"/>
  <c r="B37" i="1"/>
  <c r="B16" i="5" l="1"/>
  <c r="A6" i="5" l="1"/>
  <c r="B26" i="5"/>
  <c r="A26" i="5"/>
  <c r="B22" i="5"/>
  <c r="A22" i="5"/>
  <c r="A18" i="5"/>
  <c r="A14" i="5"/>
  <c r="C14" i="5"/>
  <c r="A2" i="5"/>
  <c r="B14" i="5" l="1"/>
  <c r="A24" i="5"/>
  <c r="B24" i="5"/>
  <c r="B101" i="1" l="1"/>
  <c r="B100" i="1"/>
  <c r="P25" i="1" l="1"/>
  <c r="P19" i="1" l="1"/>
  <c r="P26" i="1"/>
  <c r="P29" i="1" s="1"/>
  <c r="G54" i="1" l="1"/>
  <c r="G47" i="1"/>
  <c r="I47" i="1" s="1"/>
  <c r="K60" i="1"/>
  <c r="K66" i="1"/>
  <c r="K62" i="1"/>
  <c r="K64" i="1"/>
  <c r="K58" i="1"/>
  <c r="K32" i="1"/>
  <c r="J32" i="1"/>
  <c r="I32" i="1"/>
  <c r="H32" i="1"/>
  <c r="G32" i="1"/>
  <c r="F32" i="1"/>
  <c r="L76" i="1" l="1"/>
  <c r="L75" i="1"/>
  <c r="L77" i="1" s="1"/>
  <c r="L74" i="1" l="1"/>
  <c r="L78" i="1"/>
  <c r="L73" i="1"/>
  <c r="F125" i="1" l="1"/>
  <c r="G125" i="1"/>
  <c r="H125" i="1"/>
  <c r="I125" i="1"/>
  <c r="D125" i="1"/>
  <c r="C125" i="1"/>
  <c r="D26" i="1"/>
  <c r="E52" i="1" l="1"/>
  <c r="E49" i="1"/>
  <c r="E51" i="1"/>
  <c r="E50" i="1"/>
  <c r="E53" i="1"/>
  <c r="D27" i="1"/>
  <c r="D28" i="1" s="1"/>
  <c r="E54" i="1"/>
  <c r="E48" i="1"/>
  <c r="C10" i="5" s="1"/>
  <c r="E47" i="1"/>
  <c r="A46" i="1"/>
  <c r="D29" i="1"/>
  <c r="H76" i="1" l="1"/>
  <c r="H74" i="1"/>
  <c r="H80" i="1"/>
  <c r="H72" i="1"/>
  <c r="H78" i="1"/>
  <c r="H64" i="1"/>
  <c r="H66" i="1"/>
  <c r="H62" i="1"/>
  <c r="H60" i="1"/>
  <c r="C12" i="5"/>
  <c r="H70" i="1"/>
  <c r="H58" i="1"/>
  <c r="C5" i="5"/>
  <c r="C6" i="5" s="1"/>
  <c r="B88" i="1"/>
  <c r="B111" i="1" s="1"/>
  <c r="B99" i="1" l="1"/>
  <c r="E125" i="1" l="1"/>
  <c r="J125" i="1" s="1"/>
  <c r="D19" i="1" l="1"/>
  <c r="P18" i="1"/>
  <c r="P22" i="1" s="1"/>
  <c r="B2" i="5"/>
  <c r="B3" i="5"/>
  <c r="A4" i="5"/>
  <c r="A3" i="5"/>
  <c r="D22" i="1" l="1"/>
  <c r="H61" i="1" s="1"/>
  <c r="D20" i="1"/>
  <c r="D21" i="1" s="1"/>
  <c r="K61" i="1"/>
  <c r="M61" i="1" s="1"/>
  <c r="O61" i="1" s="1"/>
  <c r="K59" i="1"/>
  <c r="K65" i="1"/>
  <c r="K63" i="1"/>
  <c r="M63" i="1" s="1"/>
  <c r="O63" i="1" s="1"/>
  <c r="H65" i="1"/>
  <c r="M64" i="1"/>
  <c r="O64" i="1" s="1"/>
  <c r="M62" i="1"/>
  <c r="O62" i="1" s="1"/>
  <c r="B20" i="5"/>
  <c r="I54" i="1"/>
  <c r="L54" i="1" s="1"/>
  <c r="G44" i="1"/>
  <c r="I44" i="1" s="1"/>
  <c r="L44" i="1" s="1"/>
  <c r="G37" i="1"/>
  <c r="I37" i="1" s="1"/>
  <c r="K57" i="1"/>
  <c r="B18" i="5"/>
  <c r="H57" i="1"/>
  <c r="P32" i="1"/>
  <c r="I48" i="1"/>
  <c r="L48" i="1" s="1"/>
  <c r="H69" i="1"/>
  <c r="B5" i="5"/>
  <c r="H59" i="1" l="1"/>
  <c r="B87" i="1"/>
  <c r="B98" i="1" s="1"/>
  <c r="H63" i="1"/>
  <c r="E42" i="1"/>
  <c r="E43" i="1"/>
  <c r="E38" i="1"/>
  <c r="E37" i="1"/>
  <c r="B110" i="1" s="1"/>
  <c r="E44" i="1"/>
  <c r="E41" i="1"/>
  <c r="E39" i="1"/>
  <c r="E40" i="1"/>
  <c r="H75" i="1"/>
  <c r="H73" i="1"/>
  <c r="H77" i="1"/>
  <c r="H79" i="1"/>
  <c r="H71" i="1"/>
  <c r="L47" i="1"/>
  <c r="M71" i="1"/>
  <c r="O71" i="1" s="1"/>
  <c r="M75" i="1"/>
  <c r="M73" i="1"/>
  <c r="O73" i="1" s="1"/>
  <c r="M70" i="1"/>
  <c r="O70" i="1" s="1"/>
  <c r="M74" i="1"/>
  <c r="O74" i="1" s="1"/>
  <c r="M72" i="1"/>
  <c r="O72" i="1" s="1"/>
  <c r="M76" i="1"/>
  <c r="O76" i="1" s="1"/>
  <c r="M69" i="1"/>
  <c r="O69" i="1" s="1"/>
  <c r="I38" i="1"/>
  <c r="L38" i="1" s="1"/>
  <c r="B6" i="5"/>
  <c r="B10" i="5" l="1"/>
  <c r="B12" i="5"/>
  <c r="M59" i="1"/>
  <c r="O59" i="1" s="1"/>
  <c r="M65" i="1"/>
  <c r="O65" i="1" s="1"/>
  <c r="M58" i="1"/>
  <c r="O58" i="1" s="1"/>
  <c r="M78" i="1"/>
  <c r="M77" i="1"/>
  <c r="O75" i="1"/>
  <c r="M57" i="1"/>
  <c r="O57" i="1" s="1"/>
  <c r="M66" i="1" l="1"/>
  <c r="O66" i="1" s="1"/>
  <c r="O78" i="1"/>
  <c r="M80" i="1"/>
  <c r="O80" i="1" s="1"/>
  <c r="O77" i="1"/>
  <c r="M79" i="1"/>
  <c r="O79" i="1" s="1"/>
  <c r="L37" i="1"/>
  <c r="M60" i="1" l="1"/>
  <c r="O60" i="1" s="1"/>
</calcChain>
</file>

<file path=xl/sharedStrings.xml><?xml version="1.0" encoding="utf-8"?>
<sst xmlns="http://schemas.openxmlformats.org/spreadsheetml/2006/main" count="1451" uniqueCount="536">
  <si>
    <t>CUTTING DOCKET</t>
  </si>
  <si>
    <t>SEASON:</t>
  </si>
  <si>
    <t>TÊN HÀNG:</t>
  </si>
  <si>
    <t>NGÀY CẤP:</t>
  </si>
  <si>
    <t>VẢI CHÍNH:</t>
  </si>
  <si>
    <t>NGÀY GIAO HÀNG:</t>
  </si>
  <si>
    <t>KHỔ VẢI:</t>
  </si>
  <si>
    <t>UN-AVAILABLE</t>
  </si>
  <si>
    <t>KHÁCH HÀNG:</t>
  </si>
  <si>
    <t>COLOR</t>
  </si>
  <si>
    <t>M</t>
  </si>
  <si>
    <t>TOTAL</t>
  </si>
  <si>
    <t xml:space="preserve">ORDER CUT </t>
  </si>
  <si>
    <t>TOTAL :</t>
  </si>
  <si>
    <t>GRAND TOTAL:</t>
  </si>
  <si>
    <t xml:space="preserve">PHẦN A : VẢI </t>
  </si>
  <si>
    <t xml:space="preserve">VẢI </t>
  </si>
  <si>
    <t xml:space="preserve">VỊ TRÍ </t>
  </si>
  <si>
    <t xml:space="preserve">MÀU </t>
  </si>
  <si>
    <t>ĐVT</t>
  </si>
  <si>
    <t xml:space="preserve">SỐ LƯỢNG ĐƠN HÀNG </t>
  </si>
  <si>
    <t>ĐỊNH MỨC</t>
  </si>
  <si>
    <t xml:space="preserve">PHẦN B : PHỤ LIỆU </t>
  </si>
  <si>
    <t>PHỤ LIỆU</t>
  </si>
  <si>
    <t>CODE MÀU</t>
  </si>
  <si>
    <t xml:space="preserve">ĐỊNH MỨC </t>
  </si>
  <si>
    <t>SỐ LƯỢNG THEO ĐM</t>
  </si>
  <si>
    <t>HAO HỤT</t>
  </si>
  <si>
    <t xml:space="preserve">SỐ LƯỢNG CẤP </t>
  </si>
  <si>
    <t>GHI CHÚ</t>
  </si>
  <si>
    <t>CUỘN</t>
  </si>
  <si>
    <t xml:space="preserve">PCS </t>
  </si>
  <si>
    <t>PHẦN E : HÌNH</t>
  </si>
  <si>
    <t xml:space="preserve">VẢI CHÍNH </t>
  </si>
  <si>
    <t>THÀNH PHẦN</t>
  </si>
  <si>
    <t>SỐ LƯỢNG THEO ĐỊNH MỨC  (NET)</t>
  </si>
  <si>
    <t>LỖI VẢI (DEFECT)</t>
  </si>
  <si>
    <t>SỐ LƯỢNG CẦN CẤP CHO TỔ CẮT (GROSS)</t>
  </si>
  <si>
    <t>SỐ LƯỢNG CẦN CẤP CHO TEST IN</t>
  </si>
  <si>
    <t>WHITE</t>
  </si>
  <si>
    <t>BLACK</t>
  </si>
  <si>
    <t xml:space="preserve">THÀNH PHẦN VẢI: </t>
  </si>
  <si>
    <t>MÀU VẢI</t>
  </si>
  <si>
    <t xml:space="preserve">JOB NUMBER:  </t>
  </si>
  <si>
    <t xml:space="preserve">STYLE NUMBER: </t>
  </si>
  <si>
    <t xml:space="preserve">STYLE NAME : </t>
  </si>
  <si>
    <t>DROP:</t>
  </si>
  <si>
    <t>MÀU PHỤ LIỆU</t>
  </si>
  <si>
    <t>SỐ LƯỢNG ĐH</t>
  </si>
  <si>
    <t>CHẤT LƯỢNG VÀ KÍCH THƯỚC</t>
  </si>
  <si>
    <t xml:space="preserve">Xí nghiệp: </t>
  </si>
  <si>
    <t xml:space="preserve">GHI CHÚ / CODE VẢI </t>
  </si>
  <si>
    <t>DUYỆT HÌNH IN THEO</t>
  </si>
  <si>
    <t>THÔNG TIN ĐỊNH VỊ HÌNH IN</t>
  </si>
  <si>
    <t>NATURAL</t>
  </si>
  <si>
    <t>SIZE:</t>
  </si>
  <si>
    <t>L</t>
  </si>
  <si>
    <t>XL</t>
  </si>
  <si>
    <t>XXL</t>
  </si>
  <si>
    <t>S</t>
  </si>
  <si>
    <t>SIZE</t>
  </si>
  <si>
    <t>SỐ LƯỢNG</t>
  </si>
  <si>
    <t>EXTRA (+/-)</t>
  </si>
  <si>
    <t xml:space="preserve">XUẤT NGÀY </t>
  </si>
  <si>
    <t>PHẦN D : IN / THÊU / WASH</t>
  </si>
  <si>
    <t>-SỐ LƯỢNG NHÃN SIZE NHƯ SAU :</t>
  </si>
  <si>
    <t>XS</t>
  </si>
  <si>
    <t>DUYỆT HÌNH THÊU THEO</t>
  </si>
  <si>
    <t>THÔNG TIN ĐỊNH VỊ HÌNH THÊU</t>
  </si>
  <si>
    <t>CHẤT LƯỢNG, HIỆU ỨNG VÀ MÀU SẮC DUYỆT THEO</t>
  </si>
  <si>
    <t>TOLERANCE</t>
  </si>
  <si>
    <t>HẠ CỔ TRƯỚC</t>
  </si>
  <si>
    <t>HẠ CỔ SAU</t>
  </si>
  <si>
    <t>SKU</t>
  </si>
  <si>
    <t>Mã số:</t>
  </si>
  <si>
    <t>MER.QT-1.BM.4</t>
  </si>
  <si>
    <t>Lần ban hành:</t>
  </si>
  <si>
    <t>01</t>
  </si>
  <si>
    <t>Số trang</t>
  </si>
  <si>
    <t xml:space="preserve">PHẦN F: LƯU Ý </t>
  </si>
  <si>
    <t>03/03</t>
  </si>
  <si>
    <r>
      <t>IN :</t>
    </r>
    <r>
      <rPr>
        <b/>
        <sz val="22"/>
        <rFont val="Muli"/>
      </rPr>
      <t xml:space="preserve"> </t>
    </r>
  </si>
  <si>
    <r>
      <t>THÊU :</t>
    </r>
    <r>
      <rPr>
        <b/>
        <sz val="22"/>
        <rFont val="Muli"/>
      </rPr>
      <t xml:space="preserve"> </t>
    </r>
  </si>
  <si>
    <r>
      <t>WASH:</t>
    </r>
    <r>
      <rPr>
        <sz val="22"/>
        <rFont val="Muli"/>
      </rPr>
      <t xml:space="preserve"> </t>
    </r>
  </si>
  <si>
    <t>3XL</t>
  </si>
  <si>
    <t>LƯU Ý :</t>
  </si>
  <si>
    <t>2XL</t>
  </si>
  <si>
    <t xml:space="preserve">duyệt theo quần mẫu SATURDAY màu CREAM  chuyển cùng tác nghiệp </t>
  </si>
  <si>
    <t>KHÔNG WASH</t>
  </si>
  <si>
    <t>MAY VẢI CHÍNH &amp; ĐÍNH NHÃN</t>
  </si>
  <si>
    <t>XEM TÀI LIỆU ĐÍNH KÈM</t>
  </si>
  <si>
    <t>CHỈ 40/2 MAY CHÍNH + VẮT SỔ</t>
  </si>
  <si>
    <t>PRISTINE</t>
  </si>
  <si>
    <t>DAFFODIL</t>
  </si>
  <si>
    <t>CHẤT LƯỢNG VÀ KÍCH THƯỚC HÌNH IN THÂN TRƯỚC</t>
  </si>
  <si>
    <t>CHẤT LƯỢNG VÀ KÍCH THƯỚC HÌNH IN THÂN SAU</t>
  </si>
  <si>
    <t>PHẦN C : PHỤ LIỆU ĐÓNG GÓI</t>
  </si>
  <si>
    <t>BAO BIG POLYBAG 100X120CM</t>
  </si>
  <si>
    <t>TẤM LÓT THÙNG</t>
  </si>
  <si>
    <t>CLEAR</t>
  </si>
  <si>
    <t>1PC 1 ÁO
THEO QUY CÁCH ĐÓNG GÓI GỬI HOÀN THÀNH</t>
  </si>
  <si>
    <t>1 THÙNG 1 BAO LỚN</t>
  </si>
  <si>
    <t xml:space="preserve">THEO LAYOUT BÊN PHẢI </t>
  </si>
  <si>
    <t>ĐỊNH VỊ HÌNH IN: 
THÂN SAU, CANH GIỮA, TỪ ĐƯỜNG MAY CỔ SAU XUỐNG (INCH)</t>
  </si>
  <si>
    <t>DUYỆT CHẤT LƯỢNG VÀ KÍCH THƯỚC THEO STRIKE OFF MÀU DRIED MOSS ĐÃ CHUYỂN PHÒNG IN NGÀY 29/11/22</t>
  </si>
  <si>
    <t>DUYỆT CHẤT LƯỢNG VÀ KÍCH THƯỚC THEO STRIKE OFF MÀU PEACH BEIGE ĐÃ CHUYỂN PHÒNG IN NGÀY 29/11/22</t>
  </si>
  <si>
    <t>CHẤT LƯỢNG VÀ KÍCH THƯỚC FOLLOW STRIKE OFF MÀU DRIED MOSS CHUYỂN NGÀY 29/11/22</t>
  </si>
  <si>
    <t>CHẤT LƯỢNG VÀ KÍCH THƯỚC FOLLOW STRIKE OFF MÀU DAFFODIL CHUYỂN NGÀY 29/11/22</t>
  </si>
  <si>
    <t>CHẤT LƯỢNG VÀ KÍCH THƯỚC FOLLOW STRIKE OFF MÀU PRISTINE CHUYỂN NGÀY 29/11/22</t>
  </si>
  <si>
    <t>TYPE</t>
  </si>
  <si>
    <t>HOW TO MEASURE</t>
  </si>
  <si>
    <t xml:space="preserve">DÁN STICKER Ở MẶT SAU TÚI, Ở GỐC TRÊN BÊN PHẢI </t>
  </si>
  <si>
    <t>HÌNH ẢNH STICKER MÌNH HỌA</t>
  </si>
  <si>
    <t>UPC STICKER 2x3"</t>
  </si>
  <si>
    <t>YELLOW</t>
  </si>
  <si>
    <t>2''</t>
  </si>
  <si>
    <t xml:space="preserve">KÍCH THƯỚC HÌNH THÊU </t>
  </si>
  <si>
    <t>PCS</t>
  </si>
  <si>
    <t>FW23</t>
  </si>
  <si>
    <t>100% POLYESTER</t>
  </si>
  <si>
    <t>ALD</t>
  </si>
  <si>
    <t>DÂY KÉO VISLON #5</t>
  </si>
  <si>
    <t>TỪ ĐƯỜNG TRA CỔ XUỐNG 3/4''</t>
  </si>
  <si>
    <t xml:space="preserve">POINT OF MEASURE                                                                                                                                                                                                                                                                     </t>
  </si>
  <si>
    <t>CODE</t>
  </si>
  <si>
    <t xml:space="preserve">CRITICAL </t>
  </si>
  <si>
    <t>DÀI THÂN TRƯỚC</t>
  </si>
  <si>
    <t>DÀI THÂN SAU</t>
  </si>
  <si>
    <t>DÀI DÂY KÉO GIỮA TRƯỚC</t>
  </si>
  <si>
    <t>ĐỈNH VAI ĐẾN ĐƯỜNG MAY CỔ</t>
  </si>
  <si>
    <t>RỘNG CỔ SAU</t>
  </si>
  <si>
    <t>7''TỪ ĐỈNH VAI - ĐG MAY ĐẾN ĐƯỜNG MAY</t>
  </si>
  <si>
    <t>NGANG THÂN SAU</t>
  </si>
  <si>
    <t>RỘNG NGỰC</t>
  </si>
  <si>
    <t>1'' DƯỚI NÁCH, MÉP TỚI MÉP</t>
  </si>
  <si>
    <t>VÒNG LAI - ĐO TẠI MÉP</t>
  </si>
  <si>
    <t>HẠ NÁCH</t>
  </si>
  <si>
    <t>RỘNG BẮP TAY</t>
  </si>
  <si>
    <t>RỘNG CỬA TAY TẠI MÉP</t>
  </si>
  <si>
    <t>Collar Point Length</t>
  </si>
  <si>
    <t xml:space="preserve">CHIỀU DÀI LÁ CỔ </t>
  </si>
  <si>
    <t>CHIỀU CAO CỔ TẠI GIỮA SAU</t>
  </si>
  <si>
    <t>ĐỊNH VỊ HÌNH THÊU: BÊN NGỰC TRÁI TỪ CHÍNH GIỮA ĐƯỜNG TRA CỔ XUỐNG ( INCH)</t>
  </si>
  <si>
    <t>3 1/4''</t>
  </si>
  <si>
    <t xml:space="preserve">ĐỊNH VỊ HÌNH THÊU: TỪ ĐƯỜNG GIỮA TRƯỚC QUA TRÁI </t>
  </si>
  <si>
    <t>2 INCH</t>
  </si>
  <si>
    <t>ĐỊNH VỊ HÌNH IN: 
THÂN SAU, CANH GIỮA, TỪ  ĐƯỜNG TRA CỔ TRƯỚC XUỐNG (INCH)</t>
  </si>
  <si>
    <t>X</t>
  </si>
  <si>
    <t>1"</t>
  </si>
  <si>
    <t>KÍCH THƯỚC HÌNH IN</t>
  </si>
  <si>
    <t>TỪ ĐỈNH VAI ĐẾN MÉP LAI</t>
  </si>
  <si>
    <t>TỪ GIỮA CỔ SAU XUỐNG MÉP LAI</t>
  </si>
  <si>
    <t>GẬP ĐÔI - GẮN BÊN TRONG SƯỜN TRÁI NGƯỜI MẶC TỪ LAI LÊN 5"</t>
  </si>
  <si>
    <t>GIỮA CỔ TRƯỚC</t>
  </si>
  <si>
    <t>THEO VỊ TRÍ TRANG THÔNG SỐ</t>
  </si>
  <si>
    <t>THEO S/O DỰ KIẾN GỬI NGÀY</t>
  </si>
  <si>
    <t>VUI LÒNG XEM CÁC TRANG COMMENT, THÔNG SỐ CỦA KHÁCH ĐỂ ĐIỀU CHỈNH CHO MẪU TIẾP THEO, CÁC ĐIỀU CHỈNH NẾU CÓ VUI LÒNG THÔNG TIN CHO MER.</t>
  </si>
  <si>
    <t>NGUYEN - 210</t>
  </si>
  <si>
    <t xml:space="preserve">A1                                                                                                                                   </t>
  </si>
  <si>
    <t>BIRDSEYE KNIT TRIM @ COLLAR - HERRINGBONE TAPE ALONG NECK SEAM AS THE SAMPLE</t>
  </si>
  <si>
    <t>BO DỆT MẮT CHIM TẠI CỔ ÁO  - DÂY TAPE XƯƠNG CÁ DỌC THEO ĐƯỜNG MAY CỔ NHƯ MẪU</t>
  </si>
  <si>
    <t>A2</t>
  </si>
  <si>
    <t>BIRDSEYE KNIT TRIM @ CUFF - CLEAN SEAM - ARTWORK TBD</t>
  </si>
  <si>
    <t>BO DỆT MẮT CHIM TẠI BO TAY - MAY SẠCH</t>
  </si>
  <si>
    <t>A3</t>
  </si>
  <si>
    <t>ZIPPER @ CF - ZIPPER: #5 YKK CLOSED END COIL
ZIPPER - SLIDER: DA8 - SN EDGESTITCH</t>
  </si>
  <si>
    <t>DÂY KÉO TẠI GIỮA TRƯỚC - DÂY KÉO COIL CÓ CỤC CHẶN RĂNG #5 ĐẦU DÂY KÉO DA8 - DIỄU =  ĐƯỜNG MAY 1 KIM</t>
  </si>
  <si>
    <t>A4</t>
  </si>
  <si>
    <t>TURNBACK HEM WITH 1/4" DN COVERSTITCH</t>
  </si>
  <si>
    <t>GẤP LAI ÁO VÀO TRONG DIỄU VÀ DIỄU 2 KIM ĐÁNH BÔNG 1/4"</t>
  </si>
  <si>
    <t>A5</t>
  </si>
  <si>
    <t>SIDESEAM SLITS @ HEM -1/4" SELF TURNBACK HEM WITH SN TOPSTITCH</t>
  </si>
  <si>
    <t>ĐƯỜNG XẺ LAI TẠI LAI ÁO - GẬP VÀO VÀ DIỄU 1 KIM 1/4"</t>
  </si>
  <si>
    <t>THÔNG SỐ</t>
  </si>
  <si>
    <t>Mens, Jerseys, Fall/Winter, 2023</t>
  </si>
  <si>
    <t>TỪ  CỔ ĐẾN MÉP DÂY KÉO</t>
  </si>
  <si>
    <t>TỪ ĐƯỜNG MAY ĐẾN ĐƯỜNG MAY Ở THÂN SAU, TẠI ĐỈNH VAI</t>
  </si>
  <si>
    <t>XUÔI VAI RAGLAN</t>
  </si>
  <si>
    <r>
      <t xml:space="preserve">HẠ </t>
    </r>
    <r>
      <rPr>
        <sz val="14"/>
        <color rgb="FFFF0000"/>
        <rFont val="Arial"/>
        <family val="2"/>
      </rPr>
      <t xml:space="preserve">9 </t>
    </r>
    <r>
      <rPr>
        <sz val="14"/>
        <rFont val="Arial"/>
        <family val="2"/>
      </rPr>
      <t>1/2" TỪ GIỮA CỔ SAU, TẠI ĐƯỜNG NGANG CAO VAI</t>
    </r>
  </si>
  <si>
    <t>VỊ TRÍ ĐƯỜNG MAY RAGLAN SAU TẠI CỔ</t>
  </si>
  <si>
    <t>ĐIỀM CAO VAI ĐẾN ĐƯỜNG MAY RAGLAN DỌC THEO CỔ ÁO</t>
  </si>
  <si>
    <t>VỊ TRÍ ĐƯỜNG MAY RAGLAN TRƯỚC TẠI CỔ</t>
  </si>
  <si>
    <t>ĐIỂM CAO VAI ĐẾN ĐƯỜNG MAY RAGLAN DỌC THEO CỔ ÁO</t>
  </si>
  <si>
    <t xml:space="preserve">NGANG THÂN TRƯỚC </t>
  </si>
  <si>
    <t>7''TỪ ĐIỂM CAO VAI - ĐG MAY ĐẾN ĐƯỜNG MAY</t>
  </si>
  <si>
    <t>Straight with seam relaxed</t>
  </si>
  <si>
    <t>ĐO THẲNG Ở ĐƯỜNG MAY - ĐO THƯỜNG</t>
  </si>
  <si>
    <t>DÀI TAY TỪ GIỮA XỔ SAU</t>
  </si>
  <si>
    <t>ĐO 3 ĐIỂM TỪ GIỮA CỔ SAU ĐẾN ĐẦU VAI ĐẾN MÉP TAY ÁO</t>
  </si>
  <si>
    <t>HẠ TỪ ĐIỂM CAO VAI, ĐO VUÔNG GÓC NÁCH</t>
  </si>
  <si>
    <t>1'' DƯỚI NGÃ 4 NÁCH, MÉP TỚI MÉP</t>
  </si>
  <si>
    <t>ĐO TẠI MÉP</t>
  </si>
  <si>
    <t>CHIỀU CAO VIỀN TAY ÁO</t>
  </si>
  <si>
    <t>TỪ ĐƯỜNG MAY ĐẾN MÉP</t>
  </si>
  <si>
    <t>ĐƯỜNG MAY CỔ ĐẾN ĐIỂM ĐẦU RIB CỔ ÁO, DỌC THEO MÉP</t>
  </si>
  <si>
    <t>TỪ ĐƯỜNG MAY CỔ ÁO ĐẾN MÉP RIB CỔ ÁO TẠI GIỮA SAU</t>
  </si>
  <si>
    <t>DÀI LÁ CỔ DỌC THEO MÉP</t>
  </si>
  <si>
    <t>GIỮA 2 ĐIỂM ĐẦU RIB CỔ ÁO, DỌC THEO MÉP</t>
  </si>
  <si>
    <t>CAO XẺ LAI</t>
  </si>
  <si>
    <t>TỪ MÉP LAI ĐẾN ĐẦU XẺ TÀ</t>
  </si>
  <si>
    <t>QUY CÁCH MAY</t>
  </si>
  <si>
    <t>VẢI CHÍNH</t>
  </si>
  <si>
    <t>DÂY KÉO COIL CÓ CỤC CHẶN #5</t>
  </si>
  <si>
    <t>BO TAY</t>
  </si>
  <si>
    <t>TRICOT 100% POLY 170GSM</t>
  </si>
  <si>
    <t xml:space="preserve">KHÔNG IN </t>
  </si>
  <si>
    <t>KHÔNG THÊU</t>
  </si>
  <si>
    <t>DÂY TAPE XƯƠNG CÁ 1CM VIỀN CỔ SAU</t>
  </si>
  <si>
    <t>MET</t>
  </si>
  <si>
    <t>VIỀN CỔ SAU</t>
  </si>
  <si>
    <t xml:space="preserve">  NB Rainier Zip Polo</t>
  </si>
  <si>
    <t>Black / White</t>
  </si>
  <si>
    <t>Purple / Orange</t>
  </si>
  <si>
    <t>NB Rainier Zip Polo</t>
  </si>
  <si>
    <t>NHÃN THÀNH PHẦN 100% POLY</t>
  </si>
  <si>
    <t>Style #NB23CT010 - NB Rainier Zip Polo</t>
  </si>
  <si>
    <t>Jet Black 19-0303 TCX</t>
  </si>
  <si>
    <t>Violet Indigo
 19-3750 TCX</t>
  </si>
  <si>
    <t>Jet Black</t>
  </si>
  <si>
    <t>Prism Violet</t>
  </si>
  <si>
    <t>Front Body Length</t>
  </si>
  <si>
    <t>Back Body Length</t>
  </si>
  <si>
    <t>CF Zipper Length</t>
  </si>
  <si>
    <t>Front Neck Drop</t>
  </si>
  <si>
    <t>Back Neck Drop</t>
  </si>
  <si>
    <t>Back Neck Width</t>
  </si>
  <si>
    <t>Raglan Shoulder Slope</t>
  </si>
  <si>
    <t>Front Raglan Seam Placement at Neck</t>
  </si>
  <si>
    <t>Back Raglan Seam Placement at Neck</t>
  </si>
  <si>
    <t>Across Front</t>
  </si>
  <si>
    <t>Across Back</t>
  </si>
  <si>
    <t>Chest Width</t>
  </si>
  <si>
    <t>Bottom Opening Width- At Edge</t>
  </si>
  <si>
    <t>Sleeve Length from CB Neck</t>
  </si>
  <si>
    <t>Armhole Drop</t>
  </si>
  <si>
    <t>Bicep Width</t>
  </si>
  <si>
    <t>Sleeve Opening Width- At Edge</t>
  </si>
  <si>
    <t>Sleeve Hem Trim Height</t>
  </si>
  <si>
    <t>Collar Height at CB</t>
  </si>
  <si>
    <t>Collar Length along the edge</t>
  </si>
  <si>
    <t>Side Slit Height</t>
  </si>
  <si>
    <t>WR Sleeve Artwork Placement from Hem Edge</t>
  </si>
  <si>
    <t>Center WR Sleeve Artwork on Sleeve Fold</t>
  </si>
  <si>
    <t>WL Sleeve Artwork Placement from Hem Edge</t>
  </si>
  <si>
    <t>Center WL Sleeve Artwork on Sleeve Fold</t>
  </si>
  <si>
    <t>A KHA - kiểm tra và thông tin lại cho Mer định mức mới theo rập đã điều chỉnh.</t>
  </si>
  <si>
    <t>NB Rainier Zip Polo - Style #NB23CT010</t>
  </si>
  <si>
    <t>S&amp;K01</t>
  </si>
  <si>
    <t>S&amp;K02</t>
  </si>
  <si>
    <t>S&amp;K03</t>
  </si>
  <si>
    <t>S&amp;K04</t>
  </si>
  <si>
    <t>S&amp;K05</t>
  </si>
  <si>
    <t>S&amp;K06</t>
  </si>
  <si>
    <t>S&amp;K37</t>
  </si>
  <si>
    <t>S&amp;K38</t>
  </si>
  <si>
    <t>S&amp;K39</t>
  </si>
  <si>
    <t>S&amp;K010</t>
  </si>
  <si>
    <t>S&amp;K011</t>
  </si>
  <si>
    <t>S&amp;K012</t>
  </si>
  <si>
    <t>S&amp;K108</t>
  </si>
  <si>
    <t>S&amp;K032</t>
  </si>
  <si>
    <t>S&amp;K016</t>
  </si>
  <si>
    <t>S&amp;K017</t>
  </si>
  <si>
    <t>S&amp;K73</t>
  </si>
  <si>
    <t>S&amp;K019</t>
  </si>
  <si>
    <t>S&amp;K024</t>
  </si>
  <si>
    <t>S&amp;K025</t>
  </si>
  <si>
    <t>S&amp;K026</t>
  </si>
  <si>
    <t>S&amp;K093</t>
  </si>
  <si>
    <t>uxcqeG</t>
  </si>
  <si>
    <t>S10z4S</t>
  </si>
  <si>
    <t>c6btXo</t>
  </si>
  <si>
    <t>ElXigN</t>
  </si>
  <si>
    <t>HPS to bottom edge</t>
  </si>
  <si>
    <t>CB neck seam to bottom edge</t>
  </si>
  <si>
    <t>From neck to bottom edge</t>
  </si>
  <si>
    <t>HPS to neck seam</t>
  </si>
  <si>
    <t>Seam to seam at back neck, at HPS point</t>
  </si>
  <si>
    <t>9 1/2" out from CB, at HPS line</t>
  </si>
  <si>
    <t>HPS to raglan seam along the neckline</t>
  </si>
  <si>
    <t>HPS to raglan seam along neckline</t>
  </si>
  <si>
    <t>7" dwn from HPS, Seam to seam</t>
  </si>
  <si>
    <t>7" dwn from HPS, Seam to Seam</t>
  </si>
  <si>
    <t>1" Below armhole- edge to edge</t>
  </si>
  <si>
    <t>3-point measure from CB Neck to shoulder point to sleeve edge</t>
  </si>
  <si>
    <t>Below HPS - measure perpendicular</t>
  </si>
  <si>
    <t>1" below armhole- edge to edge</t>
  </si>
  <si>
    <t>At edge</t>
  </si>
  <si>
    <t>Edge to seam- trim width</t>
  </si>
  <si>
    <t>Neck seam to collar point, along edge</t>
  </si>
  <si>
    <t>Neck seam to collar edge at CB</t>
  </si>
  <si>
    <t>Collar point to collar point, along the edge</t>
  </si>
  <si>
    <t>From bottom edge to top of slit</t>
  </si>
  <si>
    <t>Điểm đo</t>
  </si>
  <si>
    <t>Quy cách đo</t>
  </si>
  <si>
    <t xml:space="preserve">S </t>
  </si>
  <si>
    <t>Vị trí hình in từ lai áo</t>
  </si>
  <si>
    <t>VỊ TRÍ ĐO</t>
  </si>
  <si>
    <t>QUY CÁCH ĐO</t>
  </si>
  <si>
    <t>EXPECTED</t>
  </si>
  <si>
    <t>VARI
ANC
E</t>
  </si>
  <si>
    <t>ADJUST BY +/-</t>
  </si>
  <si>
    <t>REVISED  SPEC</t>
  </si>
  <si>
    <t>MEASUREMENT NOTES</t>
  </si>
  <si>
    <t>Space between cb neck and cb logo</t>
  </si>
  <si>
    <t>HẠ 9 1/2" TỪ GIỮA CỔ SAU, TẠI ĐƯỜNG NGANG CAO VAI</t>
  </si>
  <si>
    <t>1ST PROTO - RCVD size M</t>
  </si>
  <si>
    <t>NHÃN CHÍNH CÓ SIZE NB X ALD Rainier Low 2023060100 32x51mm</t>
  </si>
  <si>
    <t>NHÃN CHÍNH CÓ SIZE NB X ALD Rainier Low 2023060100  32x51mm</t>
  </si>
  <si>
    <t>PAUL'S SAMPLE</t>
  </si>
  <si>
    <t>SHIPPING SAMPLE</t>
  </si>
  <si>
    <t>BAO NYLON ALD NB X RAINIER ALD-PB129-R 15" X 18"</t>
  </si>
  <si>
    <t>THẺ BÀI NB X RAINIER ALD-T23P</t>
  </si>
  <si>
    <t>GẮN THẺ BÀI TẠI NÁCH TRÁI NGƯỜI MẶC (MÓC VÀO ĐƯỜNG MAY SƯỜN ÁO)</t>
  </si>
  <si>
    <t>THÙNG CARTON  60X40X30CM</t>
  </si>
  <si>
    <t>NB23CT010</t>
  </si>
  <si>
    <t>BO CỔ SIZE XS</t>
  </si>
  <si>
    <t>BO CỔ SIZE S</t>
  </si>
  <si>
    <t>BO CỔ SIZE M</t>
  </si>
  <si>
    <t>BO CỔ SIZE L</t>
  </si>
  <si>
    <t>BO CỔ SIZE XL</t>
  </si>
  <si>
    <t>BO CỔ SIZE XXL</t>
  </si>
  <si>
    <t>BO TAY - TẤT CẢ SIZE</t>
  </si>
  <si>
    <t xml:space="preserve"> FLAT KNIT RIB SIZE XS: 15" * 4 5/8"</t>
  </si>
  <si>
    <t xml:space="preserve"> FLAT KNIT RIB SIZE S: 15 1/2" * 4 5/8"</t>
  </si>
  <si>
    <t xml:space="preserve"> FLAT KNIT RIB SIZE M: 16 1/4" * 4 5/8"</t>
  </si>
  <si>
    <t xml:space="preserve"> FLAT KNIT RIB SIZE L: 16 3/4" * 4 5/8"</t>
  </si>
  <si>
    <t xml:space="preserve"> FLAT KNIT RIB SIZE XL: 17 1/2" * 4 5/8"</t>
  </si>
  <si>
    <t xml:space="preserve"> FLAT KNIT RIB SIZE XXL: 18 1/4" * 4 5/8"</t>
  </si>
  <si>
    <t xml:space="preserve"> FLAT KNIT RIB SIZE ALL SIZE: 17 7/8* 1 7/8" </t>
  </si>
  <si>
    <t xml:space="preserve"> FLAT KNIT RIB
 SIZE XS: 15" * 4 5/8"</t>
  </si>
  <si>
    <t xml:space="preserve"> FLAT KNIT RIB
 SIZE S: 15 1/2" * 4 5/8"</t>
  </si>
  <si>
    <t xml:space="preserve"> FLAT KNIT RIB 
SIZE M: 16 1/4" * 4 5/8"</t>
  </si>
  <si>
    <t xml:space="preserve"> FLAT KNIT RIB 
SIZE L: 16 3/4" * 4 5/8"</t>
  </si>
  <si>
    <t xml:space="preserve"> FLAT KNIT RIB 
SIZE XL: 17 1/2" * 4 5/8"</t>
  </si>
  <si>
    <t xml:space="preserve"> FLAT KNIT RIB 
SIZE XXL: 18 1/4" * 4 5/8"</t>
  </si>
  <si>
    <t xml:space="preserve"> FLAT KNIT RIB 
 ALL SIZE: 17 7/8* 1 7/8" </t>
  </si>
  <si>
    <t>ALFW23P0230008K00K</t>
  </si>
  <si>
    <t>ALFW23P0230014K00K</t>
  </si>
  <si>
    <t>ALFW23P0230001K00K</t>
  </si>
  <si>
    <t>ALFW23P0230002K00K</t>
  </si>
  <si>
    <t>ALFW23P0230003K00K</t>
  </si>
  <si>
    <t>ALFW23P0230004K00K</t>
  </si>
  <si>
    <t>ALFW23P0230005K00K</t>
  </si>
  <si>
    <t>ALFW23P0230006K00K</t>
  </si>
  <si>
    <t>ALFW23P0230007K00K</t>
  </si>
  <si>
    <t>THÔNG SỐ MẪU PPS - COMMENT CỦA KHÁCH</t>
  </si>
  <si>
    <t>1. Increase front length, follow revised measurement of 26 1/2”.</t>
  </si>
  <si>
    <t>2. Increase back length, follow revised measurement of 25 1/2”.</t>
  </si>
  <si>
    <t>4. Since zipper is moving down please ensure same proportion between zipper and aime artwork panel. See image.</t>
  </si>
  <si>
    <t>5. Go back to spec on raglan shoulder slope. Came in +1/4”. Can this be causing tension at shoulder point? See image.</t>
  </si>
  <si>
    <t>6. Go back to spec on front raglan seam placement. See image.</t>
  </si>
  <si>
    <t>7. Go back to spec on back raglan seam placement.</t>
  </si>
  <si>
    <t>Tăng dài thân trước, theo thông số chỉnh sửa 26 1/2"</t>
  </si>
  <si>
    <t>Tăng dài thân trước, theo thông số chỉnh sửa 25 1/2"</t>
  </si>
  <si>
    <t>Dây kéo dời xuống ( do hạ cổ trước tăng) vui lòng giữ nguyên khoảng cách giữ đầu dây kéo và vị trí hình in logo aime trên thân. Như hình bên dưới</t>
  </si>
  <si>
    <t>Thông số xuôi vai raglan dư 1/4", điều đó có thể gây ra căng đầu vai. Xem hình bên dưới</t>
  </si>
  <si>
    <t xml:space="preserve">Please check and confirm raglan seam grading. I can also remove from graded spec and let factory grade that point. </t>
  </si>
  <si>
    <t>Cần kiểm tra thông số VỊ TRÍ ĐƯỜNG MAY RAGLAN TRƯỚC và SAU TẠI CỔ và thông tin lại cho khách phần thông số sau khi nhảy size</t>
  </si>
  <si>
    <t>Cần đảm thông số vị trí đường raglan ở thân trước trong dung sai cho phép, xem hình bên dưới</t>
  </si>
  <si>
    <t>Cần đảm thông số vị trí đường raglan ở thân sau trong dung sai cho phép</t>
  </si>
  <si>
    <t>COMMENT MẪU PPS -CẦN CẢI THIỆN TRÊN SHIPPING/ HÀNG SẢN XUẤT</t>
  </si>
  <si>
    <t>Tăng hạ cổ trước, theo thông số mới thay đổi 4" như hình bên dưới, dây kéo đẩy lên trên làm cho người mặc không thoải má và bị đùn vải trên thân áo. Giảm hạ cổ sau từ 1" thành 3/4" để giữ nguyên chu vi cổ áo và không ảnh hưởng bo cổ.</t>
  </si>
  <si>
    <t>3. Increase front neck drop, follow revised measurement of 4”. See image. Zipper is pulling upwards making wearer uncomfortable and creating drag lines.  ( 15 Sept email ) Originally requested 3 1/2" FND - Is it possible to go to 3 3/4" at FND and reduce back neck drop from 1" to 3/4" and that should keep cirucmference consistent with already ordered flat knit collar. L</t>
  </si>
  <si>
    <r>
      <rPr>
        <b/>
        <sz val="18"/>
        <color rgb="FF052937"/>
        <rFont val="Times New Roman"/>
        <family val="1"/>
      </rPr>
      <t>Sample Size: M</t>
    </r>
  </si>
  <si>
    <r>
      <rPr>
        <sz val="18"/>
        <color rgb="FF062A37"/>
        <rFont val="Times New Roman"/>
        <family val="1"/>
      </rPr>
      <t>true</t>
    </r>
  </si>
  <si>
    <r>
      <rPr>
        <sz val="18"/>
        <color rgb="FF062A37"/>
        <rFont val="Times New Roman"/>
        <family val="1"/>
      </rPr>
      <t>Full</t>
    </r>
  </si>
  <si>
    <r>
      <rPr>
        <sz val="18"/>
        <color rgb="FF062A37"/>
        <rFont val="Times New Roman"/>
        <family val="1"/>
      </rPr>
      <t>1/2 in</t>
    </r>
  </si>
  <si>
    <r>
      <rPr>
        <b/>
        <sz val="18"/>
        <color rgb="FF062A37"/>
        <rFont val="Times New Roman"/>
        <family val="1"/>
      </rPr>
      <t>26 in</t>
    </r>
  </si>
  <si>
    <r>
      <rPr>
        <sz val="18"/>
        <color rgb="FF062A37"/>
        <rFont val="Times New Roman"/>
        <family val="1"/>
      </rPr>
      <t>26 1/8 in</t>
    </r>
  </si>
  <si>
    <r>
      <rPr>
        <sz val="18"/>
        <color rgb="FF062A37"/>
        <rFont val="Times New Roman"/>
        <family val="1"/>
      </rPr>
      <t>1/8 in</t>
    </r>
  </si>
  <si>
    <r>
      <rPr>
        <sz val="18"/>
        <color rgb="FF062A37"/>
        <rFont val="Times New Roman"/>
        <family val="1"/>
      </rPr>
      <t>26 1/2 in</t>
    </r>
  </si>
  <si>
    <r>
      <rPr>
        <b/>
        <sz val="18"/>
        <color rgb="FF062A37"/>
        <rFont val="Times New Roman"/>
        <family val="1"/>
      </rPr>
      <t>25 in</t>
    </r>
  </si>
  <si>
    <r>
      <rPr>
        <sz val="18"/>
        <color rgb="FF062A37"/>
        <rFont val="Times New Roman"/>
        <family val="1"/>
      </rPr>
      <t>25 1/4 in</t>
    </r>
  </si>
  <si>
    <r>
      <rPr>
        <sz val="18"/>
        <color rgb="FF062A37"/>
        <rFont val="Times New Roman"/>
        <family val="1"/>
      </rPr>
      <t>1/4 in</t>
    </r>
  </si>
  <si>
    <r>
      <rPr>
        <sz val="18"/>
        <color rgb="FF062A37"/>
        <rFont val="Times New Roman"/>
        <family val="1"/>
      </rPr>
      <t>25 1/2 in</t>
    </r>
  </si>
  <si>
    <r>
      <rPr>
        <sz val="18"/>
        <color rgb="FF062A37"/>
        <rFont val="Times New Roman"/>
        <family val="1"/>
      </rPr>
      <t>false</t>
    </r>
  </si>
  <si>
    <r>
      <rPr>
        <b/>
        <sz val="18"/>
        <color rgb="FF062A37"/>
        <rFont val="Times New Roman"/>
        <family val="1"/>
      </rPr>
      <t>7 in</t>
    </r>
  </si>
  <si>
    <r>
      <rPr>
        <sz val="18"/>
        <color rgb="FF062A37"/>
        <rFont val="Times New Roman"/>
        <family val="1"/>
      </rPr>
      <t>7 in</t>
    </r>
  </si>
  <si>
    <r>
      <rPr>
        <sz val="18"/>
        <color rgb="FF062A37"/>
        <rFont val="Times New Roman"/>
        <family val="1"/>
      </rPr>
      <t>0 in</t>
    </r>
  </si>
  <si>
    <r>
      <rPr>
        <b/>
        <sz val="18"/>
        <color rgb="FF062A37"/>
        <rFont val="Times New Roman"/>
        <family val="1"/>
      </rPr>
      <t>3 1/2 in</t>
    </r>
  </si>
  <si>
    <r>
      <rPr>
        <sz val="18"/>
        <color rgb="FF062A37"/>
        <rFont val="Times New Roman"/>
        <family val="1"/>
      </rPr>
      <t>3 3/8 in</t>
    </r>
  </si>
  <si>
    <r>
      <rPr>
        <sz val="18"/>
        <color rgb="FF062A37"/>
        <rFont val="Times New Roman"/>
        <family val="1"/>
      </rPr>
      <t>-1/8 in</t>
    </r>
  </si>
  <si>
    <r>
      <rPr>
        <sz val="18"/>
        <color rgb="FF062A37"/>
        <rFont val="Times New Roman"/>
        <family val="1"/>
      </rPr>
      <t>4 in</t>
    </r>
  </si>
  <si>
    <r>
      <rPr>
        <b/>
        <sz val="18"/>
        <color rgb="FF062A37"/>
        <rFont val="Times New Roman"/>
        <family val="1"/>
      </rPr>
      <t>1 in</t>
    </r>
  </si>
  <si>
    <r>
      <rPr>
        <sz val="18"/>
        <color rgb="FF062A37"/>
        <rFont val="Times New Roman"/>
        <family val="1"/>
      </rPr>
      <t>7/8 in</t>
    </r>
  </si>
  <si>
    <r>
      <rPr>
        <sz val="18"/>
        <color rgb="FF062A37"/>
        <rFont val="Times New Roman"/>
        <family val="1"/>
      </rPr>
      <t>1 in</t>
    </r>
  </si>
  <si>
    <r>
      <rPr>
        <b/>
        <sz val="18"/>
        <color rgb="FF062A37"/>
        <rFont val="Times New Roman"/>
        <family val="1"/>
      </rPr>
      <t>6 3/4 in</t>
    </r>
  </si>
  <si>
    <r>
      <rPr>
        <sz val="18"/>
        <color rgb="FF062A37"/>
        <rFont val="Times New Roman"/>
        <family val="1"/>
      </rPr>
      <t>6 3/4 in</t>
    </r>
  </si>
  <si>
    <r>
      <rPr>
        <sz val="18"/>
        <color rgb="FF062A37"/>
        <rFont val="Times New Roman"/>
        <family val="1"/>
      </rPr>
      <t>1 1/4 in</t>
    </r>
  </si>
  <si>
    <r>
      <rPr>
        <b/>
        <sz val="18"/>
        <color rgb="FF062A37"/>
        <rFont val="Times New Roman"/>
        <family val="1"/>
      </rPr>
      <t>1 5/8 in</t>
    </r>
  </si>
  <si>
    <r>
      <rPr>
        <sz val="18"/>
        <color rgb="FF062A37"/>
        <rFont val="Times New Roman"/>
        <family val="1"/>
      </rPr>
      <t>1 3/8 in</t>
    </r>
  </si>
  <si>
    <r>
      <rPr>
        <sz val="18"/>
        <color rgb="FF062A37"/>
        <rFont val="Times New Roman"/>
        <family val="1"/>
      </rPr>
      <t>-1/4 in</t>
    </r>
  </si>
  <si>
    <r>
      <rPr>
        <sz val="18"/>
        <color rgb="FF062A37"/>
        <rFont val="Times New Roman"/>
        <family val="1"/>
      </rPr>
      <t>1 5/8 in</t>
    </r>
  </si>
  <si>
    <r>
      <rPr>
        <b/>
        <sz val="18"/>
        <color rgb="FF062A37"/>
        <rFont val="Times New Roman"/>
        <family val="1"/>
      </rPr>
      <t>1 1/8 in</t>
    </r>
  </si>
  <si>
    <r>
      <rPr>
        <sz val="18"/>
        <color rgb="FF062A37"/>
        <rFont val="Times New Roman"/>
        <family val="1"/>
      </rPr>
      <t>1 1/8 in</t>
    </r>
  </si>
  <si>
    <r>
      <rPr>
        <sz val="18"/>
        <color rgb="FF062A37"/>
        <rFont val="Times New Roman"/>
        <family val="1"/>
      </rPr>
      <t>Half</t>
    </r>
  </si>
  <si>
    <r>
      <rPr>
        <sz val="18"/>
        <color rgb="FF062A37"/>
        <rFont val="Times New Roman"/>
        <family val="1"/>
      </rPr>
      <t>3/8 in</t>
    </r>
  </si>
  <si>
    <r>
      <rPr>
        <b/>
        <sz val="18"/>
        <color rgb="FF062A37"/>
        <rFont val="Times New Roman"/>
        <family val="1"/>
      </rPr>
      <t>16 5/8 in</t>
    </r>
  </si>
  <si>
    <r>
      <rPr>
        <sz val="18"/>
        <color rgb="FF062A37"/>
        <rFont val="Times New Roman"/>
        <family val="1"/>
      </rPr>
      <t>16 3/4 in</t>
    </r>
  </si>
  <si>
    <r>
      <rPr>
        <sz val="18"/>
        <color rgb="FF062A37"/>
        <rFont val="Times New Roman"/>
        <family val="1"/>
      </rPr>
      <t>16 5/8 in</t>
    </r>
  </si>
  <si>
    <r>
      <rPr>
        <b/>
        <sz val="18"/>
        <color rgb="FF062A37"/>
        <rFont val="Times New Roman"/>
        <family val="1"/>
      </rPr>
      <t>22 1/2 in</t>
    </r>
  </si>
  <si>
    <r>
      <rPr>
        <sz val="18"/>
        <color rgb="FF062A37"/>
        <rFont val="Times New Roman"/>
        <family val="1"/>
      </rPr>
      <t>22 1/2 in</t>
    </r>
  </si>
  <si>
    <r>
      <rPr>
        <b/>
        <sz val="18"/>
        <color rgb="FF062A37"/>
        <rFont val="Times New Roman"/>
        <family val="1"/>
      </rPr>
      <t>22 in</t>
    </r>
  </si>
  <si>
    <r>
      <rPr>
        <sz val="18"/>
        <color rgb="FF062A37"/>
        <rFont val="Times New Roman"/>
        <family val="1"/>
      </rPr>
      <t>22 in</t>
    </r>
  </si>
  <si>
    <r>
      <rPr>
        <b/>
        <sz val="18"/>
        <color rgb="FF062A37"/>
        <rFont val="Times New Roman"/>
        <family val="1"/>
      </rPr>
      <t>20 in</t>
    </r>
  </si>
  <si>
    <r>
      <rPr>
        <sz val="18"/>
        <color rgb="FF062A37"/>
        <rFont val="Times New Roman"/>
        <family val="1"/>
      </rPr>
      <t>20 in</t>
    </r>
  </si>
  <si>
    <r>
      <rPr>
        <b/>
        <sz val="18"/>
        <color rgb="FF062A37"/>
        <rFont val="Times New Roman"/>
        <family val="1"/>
      </rPr>
      <t>10 3/4 in</t>
    </r>
  </si>
  <si>
    <r>
      <rPr>
        <sz val="18"/>
        <color rgb="FF062A37"/>
        <rFont val="Times New Roman"/>
        <family val="1"/>
      </rPr>
      <t>10 5/8 in</t>
    </r>
  </si>
  <si>
    <r>
      <rPr>
        <sz val="18"/>
        <color rgb="FF062A37"/>
        <rFont val="Times New Roman"/>
        <family val="1"/>
      </rPr>
      <t>10 3/4 in</t>
    </r>
  </si>
  <si>
    <r>
      <rPr>
        <b/>
        <sz val="18"/>
        <color rgb="FF062A37"/>
        <rFont val="Times New Roman"/>
        <family val="1"/>
      </rPr>
      <t>9 1/4 in</t>
    </r>
  </si>
  <si>
    <r>
      <rPr>
        <sz val="18"/>
        <color rgb="FF062A37"/>
        <rFont val="Times New Roman"/>
        <family val="1"/>
      </rPr>
      <t>9 1/4 in</t>
    </r>
  </si>
  <si>
    <r>
      <rPr>
        <b/>
        <sz val="18"/>
        <color rgb="FF062A37"/>
        <rFont val="Times New Roman"/>
        <family val="1"/>
      </rPr>
      <t>2 1/2 in</t>
    </r>
  </si>
  <si>
    <r>
      <rPr>
        <sz val="18"/>
        <color rgb="FF062A37"/>
        <rFont val="Times New Roman"/>
        <family val="1"/>
      </rPr>
      <t>2 5/8 in</t>
    </r>
  </si>
  <si>
    <r>
      <rPr>
        <sz val="18"/>
        <color rgb="FF062A37"/>
        <rFont val="Times New Roman"/>
        <family val="1"/>
      </rPr>
      <t>2 1/2 in</t>
    </r>
  </si>
  <si>
    <r>
      <rPr>
        <b/>
        <sz val="18"/>
        <color rgb="FF062A37"/>
        <rFont val="Times New Roman"/>
        <family val="1"/>
      </rPr>
      <t>3 3/8 in</t>
    </r>
  </si>
  <si>
    <r>
      <rPr>
        <b/>
        <sz val="18"/>
        <color rgb="FF062A37"/>
        <rFont val="Times New Roman"/>
        <family val="1"/>
      </rPr>
      <t>0 in</t>
    </r>
  </si>
  <si>
    <r>
      <rPr>
        <b/>
        <sz val="18"/>
        <color rgb="FF062A37"/>
        <rFont val="Times New Roman"/>
        <family val="1"/>
      </rPr>
      <t>2 3/8 in</t>
    </r>
  </si>
  <si>
    <r>
      <rPr>
        <sz val="18"/>
        <color rgb="FF062A37"/>
        <rFont val="Times New Roman"/>
        <family val="1"/>
      </rPr>
      <t>2 3/8 in</t>
    </r>
  </si>
  <si>
    <r>
      <rPr>
        <sz val="18"/>
        <color rgb="FF062A37"/>
        <rFont val="Times New Roman"/>
        <family val="1"/>
      </rPr>
      <t>Increase</t>
    </r>
    <r>
      <rPr>
        <sz val="18"/>
        <rFont val="Times New Roman"/>
        <family val="1"/>
      </rPr>
      <t xml:space="preserve"> &gt;&gt; tăng thông số so với PPS</t>
    </r>
  </si>
  <si>
    <r>
      <rPr>
        <sz val="18"/>
        <color rgb="FF062A37"/>
        <rFont val="Times New Roman"/>
        <family val="1"/>
      </rPr>
      <t>Back to Spec</t>
    </r>
    <r>
      <rPr>
        <sz val="18"/>
        <rFont val="Times New Roman"/>
        <family val="1"/>
      </rPr>
      <t xml:space="preserve"> &gt;&gt; áo PPS bị vượt dung sai, cần đảm bảo trong dung sai</t>
    </r>
  </si>
  <si>
    <r>
      <rPr>
        <sz val="16"/>
        <color rgb="FF062A37"/>
        <rFont val="Arial"/>
        <family val="2"/>
      </rPr>
      <t>true</t>
    </r>
  </si>
  <si>
    <r>
      <rPr>
        <sz val="16"/>
        <color rgb="FF062A37"/>
        <rFont val="Arial"/>
        <family val="2"/>
      </rPr>
      <t>Full</t>
    </r>
  </si>
  <si>
    <r>
      <rPr>
        <sz val="16"/>
        <color rgb="FF062A37"/>
        <rFont val="Arial"/>
        <family val="2"/>
      </rPr>
      <t>1/2 in</t>
    </r>
  </si>
  <si>
    <r>
      <rPr>
        <sz val="16"/>
        <color rgb="FF062A37"/>
        <rFont val="Arial"/>
        <family val="2"/>
      </rPr>
      <t>24 3/4 in</t>
    </r>
  </si>
  <si>
    <r>
      <rPr>
        <sz val="16"/>
        <color rgb="FF062A37"/>
        <rFont val="Arial"/>
        <family val="2"/>
      </rPr>
      <t>25 5/8 in</t>
    </r>
  </si>
  <si>
    <r>
      <rPr>
        <sz val="16"/>
        <color rgb="FF062A37"/>
        <rFont val="Arial"/>
        <family val="2"/>
      </rPr>
      <t>26 1/2 in</t>
    </r>
  </si>
  <si>
    <r>
      <rPr>
        <sz val="16"/>
        <color rgb="FF062A37"/>
        <rFont val="Arial"/>
        <family val="2"/>
      </rPr>
      <t>27 3/8 in</t>
    </r>
  </si>
  <si>
    <r>
      <rPr>
        <sz val="16"/>
        <color rgb="FF062A37"/>
        <rFont val="Arial"/>
        <family val="2"/>
      </rPr>
      <t>28 1/4 in</t>
    </r>
  </si>
  <si>
    <r>
      <rPr>
        <sz val="16"/>
        <color rgb="FF062A37"/>
        <rFont val="Arial"/>
        <family val="2"/>
      </rPr>
      <t>29 1/8 in</t>
    </r>
  </si>
  <si>
    <r>
      <rPr>
        <sz val="16"/>
        <color rgb="FF062A37"/>
        <rFont val="Arial"/>
        <family val="2"/>
      </rPr>
      <t>false</t>
    </r>
  </si>
  <si>
    <r>
      <rPr>
        <sz val="16"/>
        <color rgb="FF062A37"/>
        <rFont val="Arial"/>
        <family val="2"/>
      </rPr>
      <t>1/4 in</t>
    </r>
  </si>
  <si>
    <r>
      <rPr>
        <sz val="16"/>
        <color rgb="FF062A37"/>
        <rFont val="Arial"/>
        <family val="2"/>
      </rPr>
      <t>7 in</t>
    </r>
  </si>
  <si>
    <r>
      <rPr>
        <sz val="16"/>
        <color rgb="FF062A37"/>
        <rFont val="Arial"/>
        <family val="2"/>
      </rPr>
      <t>1/8 in</t>
    </r>
  </si>
  <si>
    <r>
      <rPr>
        <sz val="16"/>
        <color rgb="FF062A37"/>
        <rFont val="Arial"/>
        <family val="2"/>
      </rPr>
      <t>3 3/4 in</t>
    </r>
  </si>
  <si>
    <r>
      <rPr>
        <sz val="16"/>
        <color rgb="FF062A37"/>
        <rFont val="Arial"/>
        <family val="2"/>
      </rPr>
      <t>3 7/8 in</t>
    </r>
  </si>
  <si>
    <r>
      <rPr>
        <sz val="16"/>
        <color rgb="FF062A37"/>
        <rFont val="Arial"/>
        <family val="2"/>
      </rPr>
      <t>4 in</t>
    </r>
  </si>
  <si>
    <r>
      <rPr>
        <sz val="16"/>
        <color rgb="FF062A37"/>
        <rFont val="Arial"/>
        <family val="2"/>
      </rPr>
      <t>4 1/8 in</t>
    </r>
  </si>
  <si>
    <r>
      <rPr>
        <sz val="16"/>
        <color rgb="FF062A37"/>
        <rFont val="Arial"/>
        <family val="2"/>
      </rPr>
      <t>4 1/4 in</t>
    </r>
  </si>
  <si>
    <r>
      <rPr>
        <sz val="16"/>
        <color rgb="FF062A37"/>
        <rFont val="Arial"/>
        <family val="2"/>
      </rPr>
      <t>4 3/8 in</t>
    </r>
  </si>
  <si>
    <r>
      <rPr>
        <sz val="16"/>
        <color rgb="FF062A37"/>
        <rFont val="Arial"/>
        <family val="2"/>
      </rPr>
      <t>1 in</t>
    </r>
  </si>
  <si>
    <r>
      <rPr>
        <sz val="16"/>
        <color rgb="FF062A37"/>
        <rFont val="Arial"/>
        <family val="2"/>
      </rPr>
      <t>6 1/4 in</t>
    </r>
  </si>
  <si>
    <r>
      <rPr>
        <sz val="16"/>
        <color rgb="FF062A37"/>
        <rFont val="Arial"/>
        <family val="2"/>
      </rPr>
      <t>6 1/2 in</t>
    </r>
  </si>
  <si>
    <r>
      <rPr>
        <sz val="16"/>
        <color rgb="FF062A37"/>
        <rFont val="Arial"/>
        <family val="2"/>
      </rPr>
      <t>6 3/4 in</t>
    </r>
  </si>
  <si>
    <r>
      <rPr>
        <sz val="16"/>
        <color rgb="FF062A37"/>
        <rFont val="Arial"/>
        <family val="2"/>
      </rPr>
      <t>7 1/4 in</t>
    </r>
  </si>
  <si>
    <r>
      <rPr>
        <sz val="16"/>
        <color rgb="FF062A37"/>
        <rFont val="Arial"/>
        <family val="2"/>
      </rPr>
      <t>7 1/2 in</t>
    </r>
  </si>
  <si>
    <r>
      <rPr>
        <sz val="16"/>
        <color rgb="FF062A37"/>
        <rFont val="Arial"/>
        <family val="2"/>
      </rPr>
      <t>1 5/8 in</t>
    </r>
  </si>
  <si>
    <r>
      <rPr>
        <sz val="16"/>
        <color rgb="FF062A37"/>
        <rFont val="Arial"/>
        <family val="2"/>
      </rPr>
      <t>1 7/8 in</t>
    </r>
  </si>
  <si>
    <r>
      <rPr>
        <sz val="16"/>
        <color rgb="FF062A37"/>
        <rFont val="Arial"/>
        <family val="2"/>
      </rPr>
      <t>1 1/8 in</t>
    </r>
  </si>
  <si>
    <r>
      <rPr>
        <sz val="16"/>
        <color rgb="FF062A37"/>
        <rFont val="Arial"/>
        <family val="2"/>
      </rPr>
      <t>1 3/8 in</t>
    </r>
  </si>
  <si>
    <r>
      <rPr>
        <sz val="16"/>
        <color rgb="FF062A37"/>
        <rFont val="Arial"/>
        <family val="2"/>
      </rPr>
      <t>Half</t>
    </r>
  </si>
  <si>
    <r>
      <rPr>
        <sz val="16"/>
        <color rgb="FF062A37"/>
        <rFont val="Arial"/>
        <family val="2"/>
      </rPr>
      <t>3/8 in</t>
    </r>
  </si>
  <si>
    <r>
      <rPr>
        <sz val="16"/>
        <color rgb="FF062A37"/>
        <rFont val="Arial"/>
        <family val="2"/>
      </rPr>
      <t>15 1/8 in</t>
    </r>
  </si>
  <si>
    <r>
      <rPr>
        <sz val="16"/>
        <color rgb="FF062A37"/>
        <rFont val="Arial"/>
        <family val="2"/>
      </rPr>
      <t>15 7/8 in</t>
    </r>
  </si>
  <si>
    <r>
      <rPr>
        <sz val="16"/>
        <color rgb="FF062A37"/>
        <rFont val="Arial"/>
        <family val="2"/>
      </rPr>
      <t>16 5/8 in</t>
    </r>
  </si>
  <si>
    <r>
      <rPr>
        <sz val="16"/>
        <color rgb="FF062A37"/>
        <rFont val="Arial"/>
        <family val="2"/>
      </rPr>
      <t>17 3/8 in</t>
    </r>
  </si>
  <si>
    <r>
      <rPr>
        <sz val="16"/>
        <color rgb="FF062A37"/>
        <rFont val="Arial"/>
        <family val="2"/>
      </rPr>
      <t>18 3/8 in</t>
    </r>
  </si>
  <si>
    <r>
      <rPr>
        <sz val="16"/>
        <color rgb="FF062A37"/>
        <rFont val="Arial"/>
        <family val="2"/>
      </rPr>
      <t>19 3/8 in</t>
    </r>
  </si>
  <si>
    <r>
      <rPr>
        <sz val="16"/>
        <color rgb="FF062A37"/>
        <rFont val="Arial"/>
        <family val="2"/>
      </rPr>
      <t>20 1/2 in</t>
    </r>
  </si>
  <si>
    <r>
      <rPr>
        <sz val="16"/>
        <color rgb="FF062A37"/>
        <rFont val="Arial"/>
        <family val="2"/>
      </rPr>
      <t>21 1/2 in</t>
    </r>
  </si>
  <si>
    <r>
      <rPr>
        <sz val="16"/>
        <color rgb="FF062A37"/>
        <rFont val="Arial"/>
        <family val="2"/>
      </rPr>
      <t>22 1/2 in</t>
    </r>
  </si>
  <si>
    <r>
      <rPr>
        <sz val="16"/>
        <color rgb="FF062A37"/>
        <rFont val="Arial"/>
        <family val="2"/>
      </rPr>
      <t>23 1/2 in</t>
    </r>
  </si>
  <si>
    <r>
      <rPr>
        <sz val="16"/>
        <color rgb="FF062A37"/>
        <rFont val="Arial"/>
        <family val="2"/>
      </rPr>
      <t>25 in</t>
    </r>
  </si>
  <si>
    <r>
      <rPr>
        <sz val="16"/>
        <color rgb="FF062A37"/>
        <rFont val="Arial"/>
        <family val="2"/>
      </rPr>
      <t>20 in</t>
    </r>
  </si>
  <si>
    <r>
      <rPr>
        <sz val="16"/>
        <color rgb="FF062A37"/>
        <rFont val="Arial"/>
        <family val="2"/>
      </rPr>
      <t>21 in</t>
    </r>
  </si>
  <si>
    <r>
      <rPr>
        <sz val="16"/>
        <color rgb="FF062A37"/>
        <rFont val="Arial"/>
        <family val="2"/>
      </rPr>
      <t>22 in</t>
    </r>
  </si>
  <si>
    <r>
      <rPr>
        <sz val="16"/>
        <color rgb="FF062A37"/>
        <rFont val="Arial"/>
        <family val="2"/>
      </rPr>
      <t>23 in</t>
    </r>
  </si>
  <si>
    <r>
      <rPr>
        <sz val="16"/>
        <color rgb="FF062A37"/>
        <rFont val="Arial"/>
        <family val="2"/>
      </rPr>
      <t>24 1/2 in</t>
    </r>
  </si>
  <si>
    <r>
      <rPr>
        <sz val="16"/>
        <color rgb="FF062A37"/>
        <rFont val="Arial"/>
        <family val="2"/>
      </rPr>
      <t>26 in</t>
    </r>
  </si>
  <si>
    <r>
      <rPr>
        <sz val="16"/>
        <color rgb="FF062A37"/>
        <rFont val="Arial"/>
        <family val="2"/>
      </rPr>
      <t>18 3/4 in</t>
    </r>
  </si>
  <si>
    <r>
      <rPr>
        <sz val="16"/>
        <color rgb="FF062A37"/>
        <rFont val="Arial"/>
        <family val="2"/>
      </rPr>
      <t>20 5/8 in</t>
    </r>
  </si>
  <si>
    <r>
      <rPr>
        <sz val="16"/>
        <color rgb="FF062A37"/>
        <rFont val="Arial"/>
        <family val="2"/>
      </rPr>
      <t>21 3/8 in</t>
    </r>
  </si>
  <si>
    <r>
      <rPr>
        <sz val="16"/>
        <color rgb="FF062A37"/>
        <rFont val="Arial"/>
        <family val="2"/>
      </rPr>
      <t>22 1/8 in</t>
    </r>
  </si>
  <si>
    <r>
      <rPr>
        <sz val="16"/>
        <color rgb="FF062A37"/>
        <rFont val="Arial"/>
        <family val="2"/>
      </rPr>
      <t>10 in</t>
    </r>
  </si>
  <si>
    <r>
      <rPr>
        <sz val="16"/>
        <color rgb="FF062A37"/>
        <rFont val="Arial"/>
        <family val="2"/>
      </rPr>
      <t>10 3/8 in</t>
    </r>
  </si>
  <si>
    <r>
      <rPr>
        <sz val="16"/>
        <color rgb="FF062A37"/>
        <rFont val="Arial"/>
        <family val="2"/>
      </rPr>
      <t>10 3/4 in</t>
    </r>
  </si>
  <si>
    <r>
      <rPr>
        <sz val="16"/>
        <color rgb="FF062A37"/>
        <rFont val="Arial"/>
        <family val="2"/>
      </rPr>
      <t>11 1/8 in</t>
    </r>
  </si>
  <si>
    <r>
      <rPr>
        <sz val="16"/>
        <color rgb="FF062A37"/>
        <rFont val="Arial"/>
        <family val="2"/>
      </rPr>
      <t>11 5/8 in</t>
    </r>
  </si>
  <si>
    <r>
      <rPr>
        <sz val="16"/>
        <color rgb="FF062A37"/>
        <rFont val="Arial"/>
        <family val="2"/>
      </rPr>
      <t>12 1/8 in</t>
    </r>
  </si>
  <si>
    <r>
      <rPr>
        <sz val="16"/>
        <color rgb="FF062A37"/>
        <rFont val="Arial"/>
        <family val="2"/>
      </rPr>
      <t>8 1/2 in</t>
    </r>
  </si>
  <si>
    <r>
      <rPr>
        <sz val="16"/>
        <color rgb="FF062A37"/>
        <rFont val="Arial"/>
        <family val="2"/>
      </rPr>
      <t>8 7/8 in</t>
    </r>
  </si>
  <si>
    <r>
      <rPr>
        <sz val="16"/>
        <color rgb="FF062A37"/>
        <rFont val="Arial"/>
        <family val="2"/>
      </rPr>
      <t>9 1/4 in</t>
    </r>
  </si>
  <si>
    <r>
      <rPr>
        <sz val="16"/>
        <color rgb="FF062A37"/>
        <rFont val="Arial"/>
        <family val="2"/>
      </rPr>
      <t>9 5/8 in</t>
    </r>
  </si>
  <si>
    <r>
      <rPr>
        <sz val="16"/>
        <color rgb="FF062A37"/>
        <rFont val="Arial"/>
        <family val="2"/>
      </rPr>
      <t>10 1/8 in</t>
    </r>
  </si>
  <si>
    <r>
      <rPr>
        <sz val="16"/>
        <color rgb="FF062A37"/>
        <rFont val="Arial"/>
        <family val="2"/>
      </rPr>
      <t>10 5/8 in</t>
    </r>
  </si>
  <si>
    <r>
      <rPr>
        <sz val="16"/>
        <color rgb="FF062A37"/>
        <rFont val="Arial"/>
        <family val="2"/>
      </rPr>
      <t>7 3/8 in</t>
    </r>
  </si>
  <si>
    <r>
      <rPr>
        <sz val="16"/>
        <color rgb="FF062A37"/>
        <rFont val="Arial"/>
        <family val="2"/>
      </rPr>
      <t>7 3/4 in</t>
    </r>
  </si>
  <si>
    <r>
      <rPr>
        <sz val="16"/>
        <color rgb="FF062A37"/>
        <rFont val="Arial"/>
        <family val="2"/>
      </rPr>
      <t>2 1/2 in</t>
    </r>
  </si>
  <si>
    <r>
      <rPr>
        <sz val="16"/>
        <color rgb="FF062A37"/>
        <rFont val="Arial"/>
        <family val="2"/>
      </rPr>
      <t>3 3/8 in</t>
    </r>
  </si>
  <si>
    <r>
      <rPr>
        <sz val="16"/>
        <color rgb="FF062A37"/>
        <rFont val="Arial"/>
        <family val="2"/>
      </rPr>
      <t>0 in</t>
    </r>
  </si>
  <si>
    <r>
      <rPr>
        <sz val="16"/>
        <color rgb="FF062A37"/>
        <rFont val="Arial"/>
        <family val="2"/>
      </rPr>
      <t>2 3/8 in</t>
    </r>
  </si>
  <si>
    <t>Vị trí hình in logo trên tay phải người mặc: từ lai áo</t>
  </si>
  <si>
    <t>Vị trí hình in logo trên tay trái người mặc: từ lai áo</t>
  </si>
  <si>
    <t>Vị trí hình in logo trên tay trái người mặc:Canh giữa hình in tở đường gấp tay áo</t>
  </si>
  <si>
    <t>Canh giữa hình in tay phải người mặc trên ở đường gấp tay áo</t>
  </si>
  <si>
    <t>CANH GIỮA LOGO TRÊN TAY PHẢI NGƯỜI MẶC</t>
  </si>
  <si>
    <t>CANH GIỮA LOGO TRÊN TAY TRÁI NGƯỜI MẶC</t>
  </si>
  <si>
    <t>ĐỊNH VỊ LOGO TRÊN TAY PHẢI NGƯỜI MẶC TÍNH TỪ MÉP LAI</t>
  </si>
  <si>
    <t>ĐỊNH VỊ LOGO TRÊN TAY TRÁI NGƯỜI MẶC TÍNH TỪ MÉP LAI</t>
  </si>
  <si>
    <t>ALFW23P0230008K00K LOT CẤP TRIỆT TIÊU</t>
  </si>
  <si>
    <t xml:space="preserve">ALFW23P0230009K00K </t>
  </si>
  <si>
    <t>A15-0215</t>
  </si>
  <si>
    <t>A15-0216</t>
  </si>
  <si>
    <t>A15-0222</t>
  </si>
  <si>
    <t>A15-0241</t>
  </si>
  <si>
    <t>A15-0232</t>
  </si>
  <si>
    <t>A15-0223</t>
  </si>
  <si>
    <t>A15 FW23 G2459</t>
  </si>
  <si>
    <t>ALFW23P0226001U02F LOT 4-10 CẤP TRIỆT TIÊU 270M</t>
  </si>
  <si>
    <t>ALFW23P0226002U02F LOT 4-10 CẤP TRIỆT TIÊU 191.7M</t>
  </si>
  <si>
    <t>VI3481C</t>
  </si>
  <si>
    <t>BK2608</t>
  </si>
  <si>
    <t>VỊ TRÍ ĐƯỜNG MAY RAGLAN TRUOC TẠI CỔ</t>
  </si>
  <si>
    <t>Canh giữa hình TAY PHẢI người mặc in trên ở đường gấp tay áo</t>
  </si>
  <si>
    <t>Vị trí hình in TAY TRÁI NGƯỜI MẶC từ lai áo</t>
  </si>
  <si>
    <t>Canh giữa hình TAY TRÁI người mặc in trên ở đường gấp tay áo</t>
  </si>
  <si>
    <t>ALFW23P0230001K00K LOT __ CẤP ĐỦ DỰ KIẾN NGÀY 10/10</t>
  </si>
  <si>
    <t>ALFW23P0230002K00K LOT __ CẤP ĐỦ DỰ KIẾN NGÀY 10/10</t>
  </si>
  <si>
    <t>ALFW23P0230003K00K LOT __ CẤP ĐỦ DỰ KIẾN NGÀY 10/10</t>
  </si>
  <si>
    <t>ALFW23P0230004K00K LOT __ CẤP ĐỦ DỰ KIẾN NGÀY 10/10</t>
  </si>
  <si>
    <t>ALFW23P0230005K00K LOT __ CẤP ĐỦ DỰ KIẾN NGÀY 10/10</t>
  </si>
  <si>
    <t>ALFW23P0230006K00K LOT __ CẤP ĐỦ DỰ KIẾN NGÀY 10/10</t>
  </si>
  <si>
    <t>ALFW23P0230007K00K LOT __ CẤP ĐỦ DỰ KIẾN NGÀY 10/10</t>
  </si>
  <si>
    <t>ALFW23P0230008K00K LOT __ CẤP ĐỦ DỰ KIẾN NGÀY 10/10</t>
  </si>
  <si>
    <t>ALFW23P0230009K00K LOT__ CẤP ĐỦ DỰ KIẾN NGÀY 10/10</t>
  </si>
  <si>
    <t>ALFW23P0230010K00K LOT__ CẤP ĐỦ DỰ KIẾN NGÀY 10/10</t>
  </si>
  <si>
    <t>ALFW23P0230011K00K LOT__ CẤP ĐỦ DỰ KIẾN NGÀY 10/10</t>
  </si>
  <si>
    <t>ALFW23P0230012K00K LOT__ CẤP ĐỦ DỰ KIẾN NGÀY 10/10</t>
  </si>
  <si>
    <t>ALFW23P0230013K00K LOT__ CẤP ĐỦ DỰ KIẾN NGÀY 10/10</t>
  </si>
  <si>
    <t>ALFW23P0230014K00K LOT__ CẤP ĐỦ DỰ KIẾN NGÀY 10/10</t>
  </si>
  <si>
    <t>HẢNG SẢN XUẤT: VUI LÒNG THAM KHẢO ÁO PPS NB23CT010 SIZE M MÀU BLACK/WHITE  TÀI LIỆU ĐÍNH KÈM + GÓP Ý KHÁCH HÀNG CHUYỂN NGÀY 16/9</t>
  </si>
  <si>
    <t>Sleeve Length</t>
  </si>
  <si>
    <t>DÀI TAY TỪ dinh vai</t>
  </si>
  <si>
    <t>tu dinh vai</t>
  </si>
  <si>
    <t xml:space="preserve">TOMORROWLAND </t>
  </si>
  <si>
    <t xml:space="preserve">TOMORROWLAND _ TML SPORTS SHORT TSHIRT BLACK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</si>
</sst>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4" formatCode="_(&quot;$&quot;* #,##0.00_);_(&quot;$&quot;* \(#,##0.00\);_(&quot;$&quot;* &quot;-&quot;??_);_(@_)"/>
    <numFmt numFmtId="43" formatCode="_(* #,##0.00_);_(* \(#,##0.00\);_(* &quot;-&quot;??_);_(@_)"/>
    <numFmt numFmtId="164" formatCode="[$-409]dd\-mmm\-yy;@"/>
    <numFmt numFmtId="165" formatCode="0.0"/>
    <numFmt numFmtId="166" formatCode="0\ &quot;pcs&quot;"/>
    <numFmt numFmtId="167" formatCode="\$#,##0\ ;\(\$#,##0\)"/>
    <numFmt numFmtId="168" formatCode="0.00_)"/>
    <numFmt numFmtId="169" formatCode="&quot;\&quot;#,##0;[Red]&quot;\&quot;&quot;\&quot;\-#,##0"/>
    <numFmt numFmtId="170" formatCode="&quot;\&quot;#,##0.00;[Red]&quot;\&quot;&quot;\&quot;&quot;\&quot;&quot;\&quot;&quot;\&quot;&quot;\&quot;\-#,##0.00"/>
    <numFmt numFmtId="171" formatCode="&quot;\&quot;#,##0.00;[Red]&quot;\&quot;\-#,##0.00"/>
    <numFmt numFmtId="172" formatCode="&quot;\&quot;#,##0;[Red]&quot;\&quot;\-#,##0"/>
    <numFmt numFmtId="173" formatCode="#\ ?/4"/>
  </numFmts>
  <fonts count="93">
    <font>
      <sz val="11"/>
      <color theme="1"/>
      <name val="Calibri"/>
      <family val="2"/>
      <scheme val="minor"/>
    </font>
    <font>
      <sz val="11"/>
      <color theme="1"/>
      <name val="Calibri"/>
      <family val="2"/>
      <scheme val="minor"/>
    </font>
    <font>
      <sz val="10"/>
      <name val="Arial"/>
      <family val="2"/>
    </font>
    <font>
      <sz val="10"/>
      <name val="MS Sans Serif"/>
      <family val="2"/>
    </font>
    <font>
      <b/>
      <sz val="8"/>
      <name val="Arial"/>
      <family val="2"/>
    </font>
    <font>
      <sz val="10"/>
      <name val="VNI-Times"/>
    </font>
    <font>
      <sz val="8"/>
      <name val="Arial"/>
      <family val="2"/>
    </font>
    <font>
      <b/>
      <sz val="18"/>
      <name val="Arial"/>
      <family val="2"/>
    </font>
    <font>
      <b/>
      <sz val="12"/>
      <name val="Arial"/>
      <family val="2"/>
    </font>
    <font>
      <b/>
      <i/>
      <sz val="16"/>
      <name val="Helv"/>
    </font>
    <font>
      <sz val="12"/>
      <name val="Times New Roman"/>
      <family val="1"/>
    </font>
    <font>
      <sz val="13"/>
      <color indexed="8"/>
      <name val="Times New Roman"/>
      <family val="2"/>
    </font>
    <font>
      <sz val="10"/>
      <name val="Verdana"/>
      <family val="2"/>
    </font>
    <font>
      <sz val="10"/>
      <color indexed="8"/>
      <name val="Arial"/>
      <family val="2"/>
    </font>
    <font>
      <b/>
      <sz val="11"/>
      <name val="Times New Roman"/>
      <family val="1"/>
    </font>
    <font>
      <sz val="12"/>
      <name val="VNI-Times"/>
    </font>
    <font>
      <sz val="14"/>
      <name val="뼻뮝"/>
      <family val="3"/>
      <charset val="129"/>
    </font>
    <font>
      <sz val="12"/>
      <name val="뼻뮝"/>
      <family val="1"/>
      <charset val="129"/>
    </font>
    <font>
      <sz val="12"/>
      <name val="바탕체"/>
      <family val="1"/>
      <charset val="129"/>
    </font>
    <font>
      <sz val="10"/>
      <name val="굴림체"/>
      <family val="3"/>
      <charset val="129"/>
    </font>
    <font>
      <sz val="13"/>
      <name val="Muli"/>
    </font>
    <font>
      <b/>
      <sz val="26"/>
      <name val="Muli"/>
    </font>
    <font>
      <b/>
      <sz val="16"/>
      <name val="Muli"/>
    </font>
    <font>
      <sz val="16"/>
      <color theme="1"/>
      <name val="Muli"/>
    </font>
    <font>
      <sz val="26"/>
      <name val="Muli"/>
    </font>
    <font>
      <b/>
      <u/>
      <sz val="26"/>
      <name val="Muli"/>
    </font>
    <font>
      <sz val="22"/>
      <name val="Muli"/>
    </font>
    <font>
      <b/>
      <sz val="22"/>
      <name val="Muli"/>
    </font>
    <font>
      <b/>
      <i/>
      <sz val="22"/>
      <name val="Muli"/>
    </font>
    <font>
      <sz val="16"/>
      <name val="Muli"/>
    </font>
    <font>
      <b/>
      <sz val="26"/>
      <color indexed="48"/>
      <name val="Muli"/>
    </font>
    <font>
      <sz val="15"/>
      <name val="Muli"/>
    </font>
    <font>
      <b/>
      <u/>
      <sz val="12"/>
      <color indexed="48"/>
      <name val="Muli"/>
    </font>
    <font>
      <u/>
      <sz val="15"/>
      <name val="Muli"/>
    </font>
    <font>
      <b/>
      <sz val="14"/>
      <color indexed="48"/>
      <name val="Muli"/>
    </font>
    <font>
      <b/>
      <sz val="12"/>
      <color indexed="12"/>
      <name val="Muli"/>
    </font>
    <font>
      <b/>
      <sz val="11"/>
      <name val="Muli"/>
    </font>
    <font>
      <b/>
      <sz val="11"/>
      <color indexed="48"/>
      <name val="Muli"/>
    </font>
    <font>
      <sz val="18"/>
      <name val="Muli"/>
    </font>
    <font>
      <sz val="11"/>
      <color theme="1"/>
      <name val="Muli"/>
    </font>
    <font>
      <b/>
      <sz val="28"/>
      <name val="Muli"/>
    </font>
    <font>
      <sz val="28"/>
      <name val="Muli"/>
    </font>
    <font>
      <sz val="36"/>
      <name val="Muli"/>
    </font>
    <font>
      <b/>
      <sz val="36"/>
      <name val="Muli"/>
    </font>
    <font>
      <b/>
      <sz val="22"/>
      <color theme="9"/>
      <name val="Muli"/>
    </font>
    <font>
      <sz val="22"/>
      <color theme="9"/>
      <name val="Muli"/>
    </font>
    <font>
      <b/>
      <sz val="22"/>
      <color theme="9" tint="-0.249977111117893"/>
      <name val="Muli"/>
    </font>
    <font>
      <b/>
      <sz val="26"/>
      <color theme="9" tint="-0.249977111117893"/>
      <name val="Muli"/>
    </font>
    <font>
      <b/>
      <sz val="22"/>
      <color theme="1"/>
      <name val="Muli"/>
    </font>
    <font>
      <sz val="22"/>
      <color indexed="8"/>
      <name val="Muli"/>
    </font>
    <font>
      <b/>
      <u/>
      <sz val="22"/>
      <name val="Muli"/>
    </font>
    <font>
      <sz val="22"/>
      <color theme="1"/>
      <name val="Muli"/>
    </font>
    <font>
      <sz val="10"/>
      <color rgb="FF000000"/>
      <name val="Times New Roman"/>
      <family val="1"/>
    </font>
    <font>
      <sz val="20"/>
      <name val="Muli"/>
    </font>
    <font>
      <sz val="10"/>
      <color rgb="FF000000"/>
      <name val="Times New Roman"/>
      <family val="1"/>
    </font>
    <font>
      <b/>
      <sz val="48"/>
      <color theme="1"/>
      <name val="Muli"/>
    </font>
    <font>
      <b/>
      <sz val="36"/>
      <color rgb="FFFF0000"/>
      <name val="Muli"/>
    </font>
    <font>
      <b/>
      <sz val="12"/>
      <color theme="1"/>
      <name val="Times New Roman"/>
      <family val="1"/>
    </font>
    <font>
      <sz val="30"/>
      <name val="Muli"/>
    </font>
    <font>
      <b/>
      <sz val="30"/>
      <color theme="1"/>
      <name val="Muli"/>
    </font>
    <font>
      <b/>
      <sz val="40"/>
      <color theme="1"/>
      <name val="Muli"/>
    </font>
    <font>
      <sz val="14"/>
      <name val="Arial"/>
      <family val="2"/>
    </font>
    <font>
      <sz val="14"/>
      <color rgb="FF000000"/>
      <name val="Times New Roman"/>
      <family val="1"/>
    </font>
    <font>
      <b/>
      <sz val="14"/>
      <name val="Arial"/>
      <family val="2"/>
    </font>
    <font>
      <sz val="14"/>
      <color rgb="FF052937"/>
      <name val="Arial"/>
      <family val="2"/>
    </font>
    <font>
      <b/>
      <sz val="20"/>
      <name val="Arial"/>
      <family val="2"/>
    </font>
    <font>
      <b/>
      <sz val="24"/>
      <color theme="1"/>
      <name val="Times New Roman"/>
      <family val="1"/>
    </font>
    <font>
      <b/>
      <i/>
      <u/>
      <sz val="24"/>
      <color theme="1"/>
      <name val="Times New Roman"/>
      <family val="1"/>
    </font>
    <font>
      <sz val="24"/>
      <color theme="1"/>
      <name val="Times New Roman"/>
      <family val="1"/>
    </font>
    <font>
      <sz val="12"/>
      <color theme="1"/>
      <name val="Times New Roman"/>
      <family val="1"/>
    </font>
    <font>
      <sz val="10"/>
      <color theme="1"/>
      <name val="Times New Roman"/>
      <family val="1"/>
    </font>
    <font>
      <sz val="20"/>
      <name val="Arial"/>
      <family val="2"/>
    </font>
    <font>
      <b/>
      <sz val="14"/>
      <color theme="3" tint="0.39997558519241921"/>
      <name val="Arial"/>
      <family val="2"/>
    </font>
    <font>
      <sz val="14"/>
      <color theme="3" tint="0.39997558519241921"/>
      <name val="Times New Roman"/>
      <family val="1"/>
    </font>
    <font>
      <sz val="14"/>
      <color rgb="FFFF0000"/>
      <name val="Arial"/>
      <family val="2"/>
    </font>
    <font>
      <b/>
      <sz val="10"/>
      <color theme="1"/>
      <name val="Times New Roman"/>
      <family val="1"/>
    </font>
    <font>
      <sz val="11"/>
      <color theme="1"/>
      <name val="Calibri Light"/>
      <family val="2"/>
    </font>
    <font>
      <sz val="18"/>
      <color theme="1"/>
      <name val="Times New Roman"/>
      <family val="1"/>
    </font>
    <font>
      <b/>
      <sz val="18"/>
      <color theme="1"/>
      <name val="Times New Roman"/>
      <family val="1"/>
    </font>
    <font>
      <sz val="20"/>
      <color theme="1"/>
      <name val="Times New Roman"/>
      <family val="1"/>
    </font>
    <font>
      <b/>
      <sz val="20"/>
      <color theme="1"/>
      <name val="Times New Roman"/>
      <family val="1"/>
    </font>
    <font>
      <b/>
      <sz val="22"/>
      <color theme="1"/>
      <name val="Times New Roman"/>
      <family val="1"/>
    </font>
    <font>
      <b/>
      <sz val="18"/>
      <name val="Times New Roman"/>
      <family val="1"/>
    </font>
    <font>
      <b/>
      <sz val="18"/>
      <color rgb="FF000000"/>
      <name val="Times New Roman"/>
      <family val="1"/>
    </font>
    <font>
      <b/>
      <sz val="18"/>
      <color rgb="FF052937"/>
      <name val="Times New Roman"/>
      <family val="1"/>
    </font>
    <font>
      <sz val="18"/>
      <color rgb="FF000000"/>
      <name val="Times New Roman"/>
      <family val="1"/>
    </font>
    <font>
      <sz val="18"/>
      <name val="Times New Roman"/>
      <family val="1"/>
    </font>
    <font>
      <sz val="18"/>
      <color rgb="FF062A37"/>
      <name val="Times New Roman"/>
      <family val="1"/>
    </font>
    <font>
      <b/>
      <sz val="18"/>
      <color rgb="FF062A37"/>
      <name val="Times New Roman"/>
      <family val="1"/>
    </font>
    <font>
      <sz val="18"/>
      <color rgb="FF052937"/>
      <name val="Times New Roman"/>
      <family val="1"/>
    </font>
    <font>
      <sz val="16"/>
      <name val="Arial"/>
      <family val="2"/>
    </font>
    <font>
      <sz val="16"/>
      <color rgb="FF062A37"/>
      <name val="Arial"/>
      <family val="2"/>
    </font>
    <font>
      <sz val="16"/>
      <color rgb="FFFF0000"/>
      <name val="Arial"/>
      <family val="2"/>
    </font>
  </fonts>
  <fills count="20">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indexed="22"/>
        <bgColor indexed="64"/>
      </patternFill>
    </fill>
    <fill>
      <patternFill patternType="solid">
        <fgColor theme="0" tint="-0.14999847407452621"/>
        <bgColor indexed="64"/>
      </patternFill>
    </fill>
    <fill>
      <patternFill patternType="solid">
        <fgColor indexed="26"/>
        <bgColor indexed="64"/>
      </patternFill>
    </fill>
    <fill>
      <patternFill patternType="solid">
        <fgColor indexed="35"/>
        <bgColor indexed="64"/>
      </patternFill>
    </fill>
    <fill>
      <patternFill patternType="solid">
        <fgColor indexed="31"/>
        <bgColor indexed="64"/>
      </patternFill>
    </fill>
    <fill>
      <patternFill patternType="solid">
        <fgColor theme="0" tint="-4.9989318521683403E-2"/>
        <bgColor indexed="64"/>
      </patternFill>
    </fill>
    <fill>
      <patternFill patternType="solid">
        <fgColor rgb="FF92D050"/>
        <bgColor indexed="64"/>
      </patternFill>
    </fill>
    <fill>
      <patternFill patternType="solid">
        <fgColor theme="8" tint="0.59999389629810485"/>
        <bgColor indexed="64"/>
      </patternFill>
    </fill>
    <fill>
      <patternFill patternType="solid">
        <fgColor theme="9" tint="0.59999389629810485"/>
        <bgColor indexed="41"/>
      </patternFill>
    </fill>
    <fill>
      <patternFill patternType="solid">
        <fgColor theme="9" tint="0.59999389629810485"/>
        <bgColor indexed="64"/>
      </patternFill>
    </fill>
    <fill>
      <patternFill patternType="solid">
        <fgColor theme="0" tint="-0.14999847407452621"/>
        <bgColor indexed="41"/>
      </patternFill>
    </fill>
    <fill>
      <patternFill patternType="solid">
        <fgColor rgb="FFFFFF00"/>
        <bgColor indexed="64"/>
      </patternFill>
    </fill>
    <fill>
      <patternFill patternType="solid">
        <fgColor rgb="FFF5FAFF"/>
      </patternFill>
    </fill>
    <fill>
      <patternFill patternType="solid">
        <fgColor rgb="FFF0FFF2"/>
      </patternFill>
    </fill>
    <fill>
      <patternFill patternType="solid">
        <fgColor rgb="FFFFEFF3"/>
      </patternFill>
    </fill>
    <fill>
      <patternFill patternType="solid">
        <fgColor theme="3" tint="0.79998168889431442"/>
        <bgColor indexed="64"/>
      </patternFill>
    </fill>
  </fills>
  <borders count="43">
    <border>
      <left/>
      <right/>
      <top/>
      <bottom/>
      <diagonal/>
    </border>
    <border>
      <left/>
      <right/>
      <top style="thin">
        <color indexed="55"/>
      </top>
      <bottom style="thin">
        <color indexed="55"/>
      </bottom>
      <diagonal/>
    </border>
    <border>
      <left/>
      <right/>
      <top/>
      <bottom style="hair">
        <color indexed="55"/>
      </bottom>
      <diagonal/>
    </border>
    <border>
      <left/>
      <right/>
      <top style="hair">
        <color indexed="55"/>
      </top>
      <bottom style="hair">
        <color indexed="55"/>
      </bottom>
      <diagonal/>
    </border>
    <border>
      <left/>
      <right/>
      <top style="hair">
        <color indexed="55"/>
      </top>
      <bottom/>
      <diagonal/>
    </border>
    <border>
      <left style="medium">
        <color indexed="64"/>
      </left>
      <right/>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3"/>
      </left>
      <right style="thin">
        <color indexed="63"/>
      </right>
      <top style="thin">
        <color indexed="63"/>
      </top>
      <bottom style="thin">
        <color indexed="63"/>
      </bottom>
      <diagonal/>
    </border>
    <border>
      <left/>
      <right/>
      <top style="double">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top/>
      <bottom style="medium">
        <color indexed="64"/>
      </bottom>
      <diagonal/>
    </border>
    <border>
      <left/>
      <right/>
      <top style="thin">
        <color indexed="64"/>
      </top>
      <bottom/>
      <diagonal/>
    </border>
    <border>
      <left/>
      <right style="thin">
        <color indexed="64"/>
      </right>
      <top style="thin">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thin">
        <color indexed="64"/>
      </top>
      <bottom style="thin">
        <color indexed="64"/>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medium">
        <color indexed="64"/>
      </top>
      <bottom style="thin">
        <color indexed="55"/>
      </bottom>
      <diagonal/>
    </border>
    <border>
      <left style="thin">
        <color rgb="FFD1D8DE"/>
      </left>
      <right style="thin">
        <color rgb="FFD1D8DE"/>
      </right>
      <top style="thin">
        <color rgb="FFD1D8DE"/>
      </top>
      <bottom style="thin">
        <color rgb="FFD1D8DE"/>
      </bottom>
      <diagonal/>
    </border>
    <border>
      <left style="thin">
        <color rgb="FFD1D8DE"/>
      </left>
      <right/>
      <top style="thin">
        <color rgb="FFD1D8DE"/>
      </top>
      <bottom style="thin">
        <color rgb="FFD1D8DE"/>
      </bottom>
      <diagonal/>
    </border>
    <border>
      <left style="thin">
        <color rgb="FFD1D8DE"/>
      </left>
      <right/>
      <top style="thin">
        <color rgb="FFD1D8DE"/>
      </top>
      <bottom/>
      <diagonal/>
    </border>
    <border>
      <left style="thin">
        <color rgb="FFD1D8DE"/>
      </left>
      <right style="thin">
        <color rgb="FFD1D8DE"/>
      </right>
      <top style="thin">
        <color rgb="FFD1D8DE"/>
      </top>
      <bottom/>
      <diagonal/>
    </border>
    <border>
      <left style="thin">
        <color rgb="FFD1D8DE"/>
      </left>
      <right/>
      <top/>
      <bottom style="thin">
        <color rgb="FFD1D8DE"/>
      </bottom>
      <diagonal/>
    </border>
    <border>
      <left style="thin">
        <color rgb="FFD1D8DE"/>
      </left>
      <right style="thin">
        <color rgb="FFD1D8DE"/>
      </right>
      <top/>
      <bottom style="thin">
        <color rgb="FFD1D8DE"/>
      </bottom>
      <diagonal/>
    </border>
    <border>
      <left/>
      <right style="thin">
        <color rgb="FFD1D8DE"/>
      </right>
      <top style="thin">
        <color rgb="FFD1D8DE"/>
      </top>
      <bottom style="thin">
        <color rgb="FFD1D8DE"/>
      </bottom>
      <diagonal/>
    </border>
    <border>
      <left/>
      <right/>
      <top style="thin">
        <color rgb="FFD1D8DE"/>
      </top>
      <bottom style="thin">
        <color rgb="FFD1D8DE"/>
      </bottom>
      <diagonal/>
    </border>
    <border>
      <left/>
      <right/>
      <top style="thin">
        <color rgb="FFD1D8DE"/>
      </top>
      <bottom/>
      <diagonal/>
    </border>
  </borders>
  <cellStyleXfs count="63">
    <xf numFmtId="0" fontId="0" fillId="0" borderId="0"/>
    <xf numFmtId="0" fontId="1" fillId="0" borderId="0"/>
    <xf numFmtId="0" fontId="2" fillId="0" borderId="0"/>
    <xf numFmtId="1" fontId="3" fillId="0" borderId="0"/>
    <xf numFmtId="1" fontId="3" fillId="0" borderId="0"/>
    <xf numFmtId="1" fontId="3" fillId="0" borderId="0"/>
    <xf numFmtId="1" fontId="3" fillId="0" borderId="0"/>
    <xf numFmtId="1" fontId="3" fillId="0" borderId="0"/>
    <xf numFmtId="1" fontId="3" fillId="0" borderId="0"/>
    <xf numFmtId="1" fontId="3" fillId="0" borderId="0"/>
    <xf numFmtId="1" fontId="3" fillId="0" borderId="0"/>
    <xf numFmtId="0" fontId="4" fillId="0" borderId="6">
      <alignment horizontal="center"/>
    </xf>
    <xf numFmtId="43" fontId="5" fillId="0" borderId="0" applyFont="0" applyFill="0" applyBorder="0" applyAlignment="0" applyProtection="0"/>
    <xf numFmtId="43" fontId="2" fillId="0" borderId="0" applyFont="0" applyFill="0" applyBorder="0" applyAlignment="0" applyProtection="0"/>
    <xf numFmtId="43" fontId="5" fillId="0" borderId="0" applyFont="0" applyFill="0" applyBorder="0" applyAlignment="0" applyProtection="0"/>
    <xf numFmtId="43" fontId="2" fillId="0" borderId="0" applyFont="0" applyFill="0" applyBorder="0" applyAlignment="0" applyProtection="0"/>
    <xf numFmtId="3" fontId="2" fillId="0" borderId="0" applyFont="0" applyFill="0" applyBorder="0" applyAlignment="0" applyProtection="0"/>
    <xf numFmtId="44" fontId="2" fillId="0" borderId="0" applyFont="0" applyFill="0" applyBorder="0" applyAlignment="0" applyProtection="0"/>
    <xf numFmtId="167" fontId="2" fillId="0" borderId="0" applyFont="0" applyFill="0" applyBorder="0" applyAlignment="0" applyProtection="0"/>
    <xf numFmtId="0" fontId="2" fillId="0" borderId="0" applyFont="0" applyFill="0" applyBorder="0" applyAlignment="0" applyProtection="0"/>
    <xf numFmtId="43" fontId="2" fillId="0" borderId="0" applyBorder="0" applyAlignment="0" applyProtection="0"/>
    <xf numFmtId="2" fontId="2" fillId="0" borderId="0" applyFont="0" applyFill="0" applyBorder="0" applyAlignment="0" applyProtection="0"/>
    <xf numFmtId="38" fontId="6" fillId="4" borderId="0" applyNumberFormat="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10" fontId="6" fillId="6" borderId="9" applyNumberFormat="0" applyBorder="0" applyAlignment="0" applyProtection="0"/>
    <xf numFmtId="168" fontId="9" fillId="0" borderId="0"/>
    <xf numFmtId="0" fontId="2" fillId="0" borderId="0"/>
    <xf numFmtId="0" fontId="2" fillId="0" borderId="0"/>
    <xf numFmtId="0" fontId="10" fillId="0" borderId="0"/>
    <xf numFmtId="0" fontId="11" fillId="0" borderId="0"/>
    <xf numFmtId="0" fontId="5" fillId="0" borderId="0" applyFill="0"/>
    <xf numFmtId="0" fontId="11" fillId="0" borderId="0"/>
    <xf numFmtId="0" fontId="12" fillId="0" borderId="0"/>
    <xf numFmtId="0" fontId="5" fillId="0" borderId="0"/>
    <xf numFmtId="0" fontId="5" fillId="0" borderId="0" applyFill="0"/>
    <xf numFmtId="0" fontId="2" fillId="0" borderId="0"/>
    <xf numFmtId="10"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 fontId="13" fillId="7" borderId="16" applyNumberFormat="0" applyProtection="0">
      <alignment horizontal="right" vertical="center"/>
    </xf>
    <xf numFmtId="0" fontId="2" fillId="8" borderId="16" applyNumberFormat="0" applyProtection="0">
      <alignment horizontal="left" vertical="center" indent="1"/>
    </xf>
    <xf numFmtId="0" fontId="2" fillId="0" borderId="0"/>
    <xf numFmtId="40" fontId="14" fillId="0" borderId="0"/>
    <xf numFmtId="0" fontId="2" fillId="0" borderId="17" applyNumberFormat="0" applyFont="0" applyFill="0" applyAlignment="0" applyProtection="0"/>
    <xf numFmtId="0" fontId="15" fillId="0" borderId="0"/>
    <xf numFmtId="40" fontId="16" fillId="0" borderId="0" applyFont="0" applyFill="0" applyBorder="0" applyAlignment="0" applyProtection="0"/>
    <xf numFmtId="38"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10" fontId="2" fillId="0" borderId="0" applyFont="0" applyFill="0" applyBorder="0" applyAlignment="0" applyProtection="0"/>
    <xf numFmtId="0" fontId="17" fillId="0" borderId="0"/>
    <xf numFmtId="169" fontId="2" fillId="0" borderId="0" applyFont="0" applyFill="0" applyBorder="0" applyAlignment="0" applyProtection="0"/>
    <xf numFmtId="170" fontId="2" fillId="0" borderId="0" applyFont="0" applyFill="0" applyBorder="0" applyAlignment="0" applyProtection="0"/>
    <xf numFmtId="171" fontId="18" fillId="0" borderId="0" applyFont="0" applyFill="0" applyBorder="0" applyAlignment="0" applyProtection="0"/>
    <xf numFmtId="172" fontId="18" fillId="0" borderId="0" applyFont="0" applyFill="0" applyBorder="0" applyAlignment="0" applyProtection="0"/>
    <xf numFmtId="0" fontId="19" fillId="0" borderId="0"/>
    <xf numFmtId="0" fontId="10" fillId="0" borderId="0"/>
    <xf numFmtId="0" fontId="52" fillId="0" borderId="0"/>
    <xf numFmtId="0" fontId="54" fillId="0" borderId="0"/>
    <xf numFmtId="0" fontId="52" fillId="0" borderId="0"/>
  </cellStyleXfs>
  <cellXfs count="433">
    <xf numFmtId="0" fontId="0" fillId="0" borderId="0" xfId="0"/>
    <xf numFmtId="0" fontId="20" fillId="2" borderId="0" xfId="0" applyFont="1" applyFill="1" applyAlignment="1">
      <alignment vertical="center"/>
    </xf>
    <xf numFmtId="0" fontId="24" fillId="2" borderId="0" xfId="0" applyFont="1" applyFill="1" applyAlignment="1">
      <alignment vertical="center"/>
    </xf>
    <xf numFmtId="0" fontId="21" fillId="2" borderId="0" xfId="0" applyFont="1" applyFill="1" applyAlignment="1">
      <alignment vertical="center"/>
    </xf>
    <xf numFmtId="0" fontId="24" fillId="2" borderId="0" xfId="0" applyFont="1" applyFill="1" applyAlignment="1">
      <alignment vertical="center" wrapText="1"/>
    </xf>
    <xf numFmtId="0" fontId="25" fillId="2" borderId="0" xfId="0" applyFont="1" applyFill="1" applyAlignment="1">
      <alignment vertical="center"/>
    </xf>
    <xf numFmtId="0" fontId="21" fillId="2" borderId="0" xfId="0" applyFont="1" applyFill="1" applyAlignment="1">
      <alignment vertical="center" wrapText="1"/>
    </xf>
    <xf numFmtId="0" fontId="24" fillId="0" borderId="0" xfId="0" applyFont="1" applyAlignment="1">
      <alignment vertical="center"/>
    </xf>
    <xf numFmtId="0" fontId="21" fillId="0" borderId="0" xfId="0" applyFont="1" applyAlignment="1">
      <alignment vertical="center"/>
    </xf>
    <xf numFmtId="0" fontId="21" fillId="3" borderId="0" xfId="0" applyFont="1" applyFill="1" applyAlignment="1">
      <alignment horizontal="left" vertical="center"/>
    </xf>
    <xf numFmtId="0" fontId="21" fillId="0" borderId="0" xfId="0" applyFont="1" applyAlignment="1">
      <alignment vertical="center" wrapText="1"/>
    </xf>
    <xf numFmtId="0" fontId="21" fillId="3" borderId="0" xfId="0" applyFont="1" applyFill="1" applyAlignment="1">
      <alignment horizontal="left" vertical="center" wrapText="1"/>
    </xf>
    <xf numFmtId="0" fontId="26" fillId="2" borderId="0" xfId="0" applyFont="1" applyFill="1" applyAlignment="1">
      <alignment vertical="center"/>
    </xf>
    <xf numFmtId="0" fontId="27" fillId="2" borderId="0" xfId="0" applyFont="1" applyFill="1" applyAlignment="1">
      <alignment horizontal="left" vertical="center"/>
    </xf>
    <xf numFmtId="0" fontId="27" fillId="3" borderId="0" xfId="0" applyFont="1" applyFill="1" applyAlignment="1">
      <alignment vertical="center"/>
    </xf>
    <xf numFmtId="0" fontId="27" fillId="2" borderId="0" xfId="0" applyFont="1" applyFill="1" applyAlignment="1">
      <alignment vertical="center"/>
    </xf>
    <xf numFmtId="0" fontId="27" fillId="2" borderId="0" xfId="0" applyFont="1" applyFill="1" applyAlignment="1">
      <alignment vertical="center" wrapText="1"/>
    </xf>
    <xf numFmtId="0" fontId="27" fillId="2" borderId="1" xfId="0" applyFont="1" applyFill="1" applyBorder="1" applyAlignment="1" applyProtection="1">
      <alignment vertical="center"/>
      <protection hidden="1"/>
    </xf>
    <xf numFmtId="0" fontId="28" fillId="2" borderId="1" xfId="0" applyFont="1" applyFill="1" applyBorder="1" applyAlignment="1">
      <alignment horizontal="left" vertical="center"/>
    </xf>
    <xf numFmtId="0" fontId="28" fillId="2" borderId="1" xfId="0" applyFont="1" applyFill="1" applyBorder="1" applyAlignment="1">
      <alignment horizontal="left" vertical="center" wrapText="1"/>
    </xf>
    <xf numFmtId="0" fontId="27" fillId="2" borderId="1" xfId="0" applyFont="1" applyFill="1" applyBorder="1" applyAlignment="1">
      <alignment vertical="center"/>
    </xf>
    <xf numFmtId="0" fontId="27" fillId="2" borderId="1" xfId="0" applyFont="1" applyFill="1" applyBorder="1" applyAlignment="1">
      <alignment horizontal="left" vertical="center"/>
    </xf>
    <xf numFmtId="15" fontId="27" fillId="2" borderId="1" xfId="0" applyNumberFormat="1" applyFont="1" applyFill="1" applyBorder="1" applyAlignment="1">
      <alignment horizontal="left" vertical="center" wrapText="1"/>
    </xf>
    <xf numFmtId="15" fontId="27" fillId="2" borderId="1" xfId="0" applyNumberFormat="1" applyFont="1" applyFill="1" applyBorder="1" applyAlignment="1">
      <alignment horizontal="left" vertical="center"/>
    </xf>
    <xf numFmtId="164" fontId="27" fillId="2" borderId="1" xfId="0" quotePrefix="1" applyNumberFormat="1" applyFont="1" applyFill="1" applyBorder="1" applyAlignment="1">
      <alignment horizontal="left" vertical="center"/>
    </xf>
    <xf numFmtId="0" fontId="27" fillId="2" borderId="1" xfId="0" applyFont="1" applyFill="1" applyBorder="1" applyAlignment="1">
      <alignment horizontal="center" vertical="center" wrapText="1"/>
    </xf>
    <xf numFmtId="0" fontId="27" fillId="2" borderId="1" xfId="0" applyFont="1" applyFill="1" applyBorder="1" applyAlignment="1">
      <alignment horizontal="center" vertical="center"/>
    </xf>
    <xf numFmtId="0" fontId="27" fillId="2" borderId="1" xfId="0" applyFont="1" applyFill="1" applyBorder="1" applyAlignment="1">
      <alignment vertical="center" wrapText="1"/>
    </xf>
    <xf numFmtId="0" fontId="27" fillId="3" borderId="0" xfId="0" applyFont="1" applyFill="1" applyAlignment="1">
      <alignment horizontal="left" vertical="center"/>
    </xf>
    <xf numFmtId="0" fontId="27" fillId="2" borderId="0" xfId="0" applyFont="1" applyFill="1" applyAlignment="1">
      <alignment horizontal="left" vertical="center" wrapText="1"/>
    </xf>
    <xf numFmtId="0" fontId="29" fillId="2" borderId="0" xfId="0" applyFont="1" applyFill="1" applyAlignment="1">
      <alignment vertical="center"/>
    </xf>
    <xf numFmtId="0" fontId="22" fillId="2" borderId="0" xfId="0" applyFont="1" applyFill="1" applyAlignment="1">
      <alignment horizontal="center" vertical="center"/>
    </xf>
    <xf numFmtId="0" fontId="30" fillId="2" borderId="2" xfId="0" applyFont="1" applyFill="1" applyBorder="1" applyAlignment="1">
      <alignment horizontal="center" vertical="center"/>
    </xf>
    <xf numFmtId="0" fontId="21" fillId="4" borderId="2" xfId="0" quotePrefix="1" applyFont="1" applyFill="1" applyBorder="1" applyAlignment="1">
      <alignment horizontal="center" vertical="center"/>
    </xf>
    <xf numFmtId="0" fontId="30" fillId="2" borderId="2" xfId="0" applyFont="1" applyFill="1" applyBorder="1" applyAlignment="1">
      <alignment horizontal="left" vertical="center"/>
    </xf>
    <xf numFmtId="0" fontId="21" fillId="2" borderId="3" xfId="0" applyFont="1" applyFill="1" applyBorder="1" applyAlignment="1">
      <alignment horizontal="left" vertical="center"/>
    </xf>
    <xf numFmtId="0" fontId="21" fillId="2" borderId="3" xfId="0" applyFont="1" applyFill="1" applyBorder="1" applyAlignment="1">
      <alignment vertical="center"/>
    </xf>
    <xf numFmtId="0" fontId="21" fillId="2" borderId="0" xfId="0" applyFont="1" applyFill="1" applyAlignment="1">
      <alignment horizontal="right" vertical="center"/>
    </xf>
    <xf numFmtId="0" fontId="21" fillId="0" borderId="2" xfId="0" applyFont="1" applyBorder="1" applyAlignment="1">
      <alignment horizontal="right" vertical="center"/>
    </xf>
    <xf numFmtId="0" fontId="30" fillId="2" borderId="2" xfId="0" applyFont="1" applyFill="1" applyBorder="1" applyAlignment="1">
      <alignment horizontal="right" vertical="center"/>
    </xf>
    <xf numFmtId="0" fontId="21" fillId="2" borderId="2" xfId="0" applyFont="1" applyFill="1" applyBorder="1" applyAlignment="1">
      <alignment horizontal="right" vertical="center"/>
    </xf>
    <xf numFmtId="0" fontId="22" fillId="2" borderId="0" xfId="0" applyFont="1" applyFill="1" applyAlignment="1">
      <alignment vertical="center"/>
    </xf>
    <xf numFmtId="0" fontId="31" fillId="2" borderId="0" xfId="0" applyFont="1" applyFill="1" applyAlignment="1">
      <alignment vertical="center"/>
    </xf>
    <xf numFmtId="0" fontId="31" fillId="2" borderId="0" xfId="0" applyFont="1" applyFill="1" applyAlignment="1">
      <alignment horizontal="left" vertical="center"/>
    </xf>
    <xf numFmtId="0" fontId="31" fillId="2" borderId="0" xfId="0" applyFont="1" applyFill="1" applyAlignment="1">
      <alignment horizontal="right" vertical="center"/>
    </xf>
    <xf numFmtId="3" fontId="32" fillId="2" borderId="4" xfId="0" applyNumberFormat="1" applyFont="1" applyFill="1" applyBorder="1" applyAlignment="1">
      <alignment horizontal="center" vertical="center"/>
    </xf>
    <xf numFmtId="0" fontId="33" fillId="2" borderId="4" xfId="0" applyFont="1" applyFill="1" applyBorder="1" applyAlignment="1">
      <alignment horizontal="center" vertical="center" wrapText="1"/>
    </xf>
    <xf numFmtId="0" fontId="33" fillId="2" borderId="4" xfId="0" applyFont="1" applyFill="1" applyBorder="1" applyAlignment="1">
      <alignment horizontal="center" vertical="center"/>
    </xf>
    <xf numFmtId="0" fontId="33" fillId="2" borderId="4" xfId="0" applyFont="1" applyFill="1" applyBorder="1" applyAlignment="1">
      <alignment horizontal="right" vertical="center"/>
    </xf>
    <xf numFmtId="3" fontId="32" fillId="2" borderId="4" xfId="0" applyNumberFormat="1" applyFont="1" applyFill="1" applyBorder="1" applyAlignment="1">
      <alignment vertical="center"/>
    </xf>
    <xf numFmtId="0" fontId="34" fillId="2" borderId="0" xfId="0" applyFont="1" applyFill="1" applyAlignment="1">
      <alignment vertical="center"/>
    </xf>
    <xf numFmtId="0" fontId="20" fillId="2" borderId="0" xfId="0" applyFont="1" applyFill="1" applyAlignment="1">
      <alignment horizontal="right" vertical="center"/>
    </xf>
    <xf numFmtId="0" fontId="20" fillId="2" borderId="0" xfId="0" applyFont="1" applyFill="1" applyAlignment="1">
      <alignment horizontal="right" vertical="center" wrapText="1"/>
    </xf>
    <xf numFmtId="0" fontId="20" fillId="2" borderId="0" xfId="0" applyFont="1" applyFill="1" applyAlignment="1">
      <alignment horizontal="center" vertical="center"/>
    </xf>
    <xf numFmtId="3" fontId="35" fillId="2" borderId="0" xfId="0" applyNumberFormat="1" applyFont="1" applyFill="1" applyAlignment="1">
      <alignment horizontal="center" vertical="center"/>
    </xf>
    <xf numFmtId="0" fontId="29" fillId="2" borderId="0" xfId="0" applyFont="1" applyFill="1" applyAlignment="1">
      <alignment horizontal="center" vertical="center"/>
    </xf>
    <xf numFmtId="0" fontId="36" fillId="2" borderId="0" xfId="0" applyFont="1" applyFill="1" applyAlignment="1">
      <alignment vertical="center"/>
    </xf>
    <xf numFmtId="0" fontId="37" fillId="2" borderId="0" xfId="0" applyFont="1" applyFill="1" applyAlignment="1">
      <alignment vertical="center"/>
    </xf>
    <xf numFmtId="0" fontId="36" fillId="2" borderId="0" xfId="0" applyFont="1" applyFill="1" applyAlignment="1">
      <alignment vertical="center" wrapText="1"/>
    </xf>
    <xf numFmtId="0" fontId="36" fillId="2" borderId="0" xfId="0" applyFont="1" applyFill="1" applyAlignment="1">
      <alignment horizontal="center" vertical="center"/>
    </xf>
    <xf numFmtId="1" fontId="27" fillId="2" borderId="9" xfId="0" applyNumberFormat="1" applyFont="1" applyFill="1" applyBorder="1" applyAlignment="1">
      <alignment horizontal="center" vertical="center"/>
    </xf>
    <xf numFmtId="0" fontId="36" fillId="2" borderId="4" xfId="0" applyFont="1" applyFill="1" applyBorder="1" applyAlignment="1">
      <alignment vertical="center"/>
    </xf>
    <xf numFmtId="0" fontId="36" fillId="2" borderId="4" xfId="0" applyFont="1" applyFill="1" applyBorder="1" applyAlignment="1">
      <alignment vertical="center" wrapText="1"/>
    </xf>
    <xf numFmtId="166" fontId="26" fillId="2" borderId="0" xfId="0" applyNumberFormat="1" applyFont="1" applyFill="1" applyAlignment="1">
      <alignment horizontal="center" vertical="center"/>
    </xf>
    <xf numFmtId="0" fontId="26" fillId="2" borderId="0" xfId="0" applyFont="1" applyFill="1" applyAlignment="1">
      <alignment horizontal="center" vertical="center"/>
    </xf>
    <xf numFmtId="0" fontId="26" fillId="2" borderId="0" xfId="0" applyFont="1" applyFill="1" applyAlignment="1">
      <alignment vertical="center" wrapText="1"/>
    </xf>
    <xf numFmtId="0" fontId="27" fillId="2" borderId="9" xfId="0" quotePrefix="1" applyFont="1" applyFill="1" applyBorder="1" applyAlignment="1">
      <alignment horizontal="left" vertical="center"/>
    </xf>
    <xf numFmtId="0" fontId="27" fillId="2" borderId="9" xfId="0" applyFont="1" applyFill="1" applyBorder="1" applyAlignment="1">
      <alignment horizontal="center" vertical="center"/>
    </xf>
    <xf numFmtId="0" fontId="27" fillId="2" borderId="0" xfId="0" applyFont="1" applyFill="1" applyAlignment="1">
      <alignment horizontal="center" vertical="center"/>
    </xf>
    <xf numFmtId="166" fontId="27" fillId="2" borderId="0" xfId="0" applyNumberFormat="1" applyFont="1" applyFill="1" applyAlignment="1">
      <alignment horizontal="center" vertical="center"/>
    </xf>
    <xf numFmtId="0" fontId="39" fillId="0" borderId="0" xfId="0" applyFont="1" applyAlignment="1">
      <alignment vertical="center"/>
    </xf>
    <xf numFmtId="0" fontId="39" fillId="0" borderId="0" xfId="0" applyFont="1" applyAlignment="1">
      <alignment vertical="center" wrapText="1"/>
    </xf>
    <xf numFmtId="0" fontId="38" fillId="2" borderId="0" xfId="0" applyFont="1" applyFill="1" applyAlignment="1">
      <alignment horizontal="center" vertical="center"/>
    </xf>
    <xf numFmtId="0" fontId="20" fillId="2" borderId="29" xfId="0" applyFont="1" applyFill="1" applyBorder="1" applyAlignment="1">
      <alignment vertical="center"/>
    </xf>
    <xf numFmtId="0" fontId="21" fillId="2" borderId="29" xfId="0" applyFont="1" applyFill="1" applyBorder="1" applyAlignment="1">
      <alignment vertical="center" wrapText="1"/>
    </xf>
    <xf numFmtId="0" fontId="20" fillId="2" borderId="30" xfId="0" applyFont="1" applyFill="1" applyBorder="1" applyAlignment="1">
      <alignment vertical="center"/>
    </xf>
    <xf numFmtId="0" fontId="22" fillId="5" borderId="15" xfId="0" applyFont="1" applyFill="1" applyBorder="1" applyAlignment="1">
      <alignment horizontal="center" vertical="center" wrapText="1"/>
    </xf>
    <xf numFmtId="0" fontId="22" fillId="5" borderId="15" xfId="0" applyFont="1" applyFill="1" applyBorder="1" applyAlignment="1">
      <alignment horizontal="center" vertical="center"/>
    </xf>
    <xf numFmtId="0" fontId="22" fillId="5" borderId="13" xfId="0" applyFont="1" applyFill="1" applyBorder="1" applyAlignment="1">
      <alignment horizontal="center" vertical="center" wrapText="1"/>
    </xf>
    <xf numFmtId="0" fontId="44" fillId="2" borderId="0" xfId="0" applyFont="1" applyFill="1" applyAlignment="1">
      <alignment vertical="center"/>
    </xf>
    <xf numFmtId="0" fontId="45" fillId="2" borderId="0" xfId="0" applyFont="1" applyFill="1" applyAlignment="1">
      <alignment horizontal="left" vertical="center"/>
    </xf>
    <xf numFmtId="0" fontId="45" fillId="2" borderId="0" xfId="0" applyFont="1" applyFill="1" applyAlignment="1">
      <alignment vertical="center"/>
    </xf>
    <xf numFmtId="0" fontId="45" fillId="2" borderId="0" xfId="0" applyFont="1" applyFill="1" applyAlignment="1">
      <alignment vertical="center" wrapText="1"/>
    </xf>
    <xf numFmtId="0" fontId="43" fillId="13" borderId="9" xfId="2" applyFont="1" applyFill="1" applyBorder="1" applyAlignment="1">
      <alignment horizontal="center" vertical="center" wrapText="1"/>
    </xf>
    <xf numFmtId="0" fontId="46" fillId="3" borderId="0" xfId="0" applyFont="1" applyFill="1" applyAlignment="1">
      <alignment vertical="center"/>
    </xf>
    <xf numFmtId="0" fontId="47" fillId="2" borderId="2" xfId="0" applyFont="1" applyFill="1" applyBorder="1" applyAlignment="1">
      <alignment horizontal="left" vertical="center"/>
    </xf>
    <xf numFmtId="0" fontId="47" fillId="2" borderId="2" xfId="0" applyFont="1" applyFill="1" applyBorder="1" applyAlignment="1">
      <alignment horizontal="center" vertical="center"/>
    </xf>
    <xf numFmtId="0" fontId="46" fillId="2" borderId="0" xfId="0" applyFont="1" applyFill="1" applyAlignment="1">
      <alignment vertical="center"/>
    </xf>
    <xf numFmtId="0" fontId="21" fillId="14" borderId="3" xfId="0" applyFont="1" applyFill="1" applyBorder="1" applyAlignment="1">
      <alignment horizontal="center" vertical="center"/>
    </xf>
    <xf numFmtId="1" fontId="21" fillId="14" borderId="3" xfId="0" applyNumberFormat="1" applyFont="1" applyFill="1" applyBorder="1" applyAlignment="1">
      <alignment vertical="center"/>
    </xf>
    <xf numFmtId="0" fontId="26" fillId="2" borderId="5" xfId="0" applyFont="1" applyFill="1" applyBorder="1" applyAlignment="1">
      <alignment horizontal="center" vertical="center"/>
    </xf>
    <xf numFmtId="0" fontId="26" fillId="10" borderId="28" xfId="0" applyFont="1" applyFill="1" applyBorder="1" applyAlignment="1">
      <alignment vertical="center"/>
    </xf>
    <xf numFmtId="0" fontId="26" fillId="10" borderId="7" xfId="0" applyFont="1" applyFill="1" applyBorder="1" applyAlignment="1">
      <alignment vertical="center" wrapText="1"/>
    </xf>
    <xf numFmtId="0" fontId="26" fillId="10" borderId="7" xfId="0" applyFont="1" applyFill="1" applyBorder="1" applyAlignment="1">
      <alignment vertical="center"/>
    </xf>
    <xf numFmtId="0" fontId="26" fillId="10" borderId="8" xfId="0" applyFont="1" applyFill="1" applyBorder="1" applyAlignment="1">
      <alignment vertical="center"/>
    </xf>
    <xf numFmtId="0" fontId="26" fillId="2" borderId="9" xfId="0" applyFont="1" applyFill="1" applyBorder="1" applyAlignment="1">
      <alignment horizontal="center" vertical="center"/>
    </xf>
    <xf numFmtId="1" fontId="49" fillId="0" borderId="9" xfId="1" applyNumberFormat="1" applyFont="1" applyBorder="1" applyAlignment="1">
      <alignment horizontal="center" vertical="center" wrapText="1"/>
    </xf>
    <xf numFmtId="1" fontId="27" fillId="0" borderId="9" xfId="1" applyNumberFormat="1" applyFont="1" applyBorder="1" applyAlignment="1">
      <alignment horizontal="center" vertical="center" wrapText="1"/>
    </xf>
    <xf numFmtId="1" fontId="26" fillId="2" borderId="9" xfId="0" applyNumberFormat="1" applyFont="1" applyFill="1" applyBorder="1" applyAlignment="1">
      <alignment horizontal="center" vertical="center"/>
    </xf>
    <xf numFmtId="2" fontId="26" fillId="2" borderId="9" xfId="0" applyNumberFormat="1" applyFont="1" applyFill="1" applyBorder="1" applyAlignment="1">
      <alignment horizontal="center" vertical="center"/>
    </xf>
    <xf numFmtId="165" fontId="26" fillId="2" borderId="9" xfId="0" applyNumberFormat="1" applyFont="1" applyFill="1" applyBorder="1" applyAlignment="1">
      <alignment horizontal="center" vertical="center"/>
    </xf>
    <xf numFmtId="1" fontId="27" fillId="2" borderId="8" xfId="0" applyNumberFormat="1" applyFont="1" applyFill="1" applyBorder="1" applyAlignment="1">
      <alignment horizontal="center" vertical="center"/>
    </xf>
    <xf numFmtId="0" fontId="26" fillId="2" borderId="0" xfId="0" applyFont="1" applyFill="1" applyAlignment="1">
      <alignment horizontal="left" vertical="center"/>
    </xf>
    <xf numFmtId="2" fontId="26" fillId="2" borderId="0" xfId="0" applyNumberFormat="1" applyFont="1" applyFill="1" applyAlignment="1">
      <alignment horizontal="center" vertical="center"/>
    </xf>
    <xf numFmtId="0" fontId="50" fillId="2" borderId="0" xfId="0" applyFont="1" applyFill="1" applyAlignment="1">
      <alignment horizontal="left" vertical="center"/>
    </xf>
    <xf numFmtId="0" fontId="27" fillId="0" borderId="9" xfId="0" applyFont="1" applyBorder="1" applyAlignment="1">
      <alignment horizontal="center" vertical="center"/>
    </xf>
    <xf numFmtId="1" fontId="26" fillId="2" borderId="10" xfId="0" applyNumberFormat="1" applyFont="1" applyFill="1" applyBorder="1" applyAlignment="1">
      <alignment vertical="center" wrapText="1"/>
    </xf>
    <xf numFmtId="0" fontId="27" fillId="0" borderId="6" xfId="0" quotePrefix="1" applyFont="1" applyBorder="1" applyAlignment="1">
      <alignment horizontal="center" vertical="center"/>
    </xf>
    <xf numFmtId="0" fontId="51" fillId="0" borderId="0" xfId="0" applyFont="1" applyAlignment="1">
      <alignment vertical="center"/>
    </xf>
    <xf numFmtId="0" fontId="51" fillId="0" borderId="0" xfId="0" applyFont="1" applyAlignment="1">
      <alignment vertical="center" wrapText="1"/>
    </xf>
    <xf numFmtId="0" fontId="26" fillId="2" borderId="31" xfId="0" applyFont="1" applyFill="1" applyBorder="1" applyAlignment="1">
      <alignment horizontal="center" vertical="center" wrapText="1"/>
    </xf>
    <xf numFmtId="0" fontId="26" fillId="2" borderId="31" xfId="0" applyFont="1" applyFill="1" applyBorder="1" applyAlignment="1">
      <alignment horizontal="center" vertical="center"/>
    </xf>
    <xf numFmtId="1" fontId="26" fillId="2" borderId="31" xfId="0" applyNumberFormat="1" applyFont="1" applyFill="1" applyBorder="1" applyAlignment="1">
      <alignment horizontal="center" vertical="center" wrapText="1"/>
    </xf>
    <xf numFmtId="165" fontId="26" fillId="2" borderId="31" xfId="0" applyNumberFormat="1" applyFont="1" applyFill="1" applyBorder="1" applyAlignment="1">
      <alignment horizontal="center" vertical="center"/>
    </xf>
    <xf numFmtId="0" fontId="22" fillId="5" borderId="9" xfId="0" applyFont="1" applyFill="1" applyBorder="1" applyAlignment="1">
      <alignment horizontal="center" vertical="center"/>
    </xf>
    <xf numFmtId="0" fontId="22" fillId="5" borderId="9" xfId="0" applyFont="1" applyFill="1" applyBorder="1" applyAlignment="1">
      <alignment horizontal="center" vertical="center" wrapText="1"/>
    </xf>
    <xf numFmtId="1" fontId="21" fillId="14" borderId="3" xfId="0" applyNumberFormat="1" applyFont="1" applyFill="1" applyBorder="1" applyAlignment="1">
      <alignment horizontal="left" vertical="center"/>
    </xf>
    <xf numFmtId="0" fontId="21" fillId="2" borderId="0" xfId="0" applyFont="1" applyFill="1" applyAlignment="1">
      <alignment horizontal="center" vertical="center"/>
    </xf>
    <xf numFmtId="0" fontId="21" fillId="2" borderId="0" xfId="0" applyFont="1" applyFill="1" applyAlignment="1">
      <alignment horizontal="center" vertical="center" wrapText="1"/>
    </xf>
    <xf numFmtId="0" fontId="26" fillId="2" borderId="8" xfId="0" applyFont="1" applyFill="1" applyBorder="1" applyAlignment="1">
      <alignment vertical="center"/>
    </xf>
    <xf numFmtId="1" fontId="27" fillId="2" borderId="0" xfId="0" applyNumberFormat="1" applyFont="1" applyFill="1" applyAlignment="1">
      <alignment horizontal="center" vertical="center"/>
    </xf>
    <xf numFmtId="0" fontId="50" fillId="2" borderId="0" xfId="0" quotePrefix="1" applyFont="1" applyFill="1" applyAlignment="1">
      <alignment horizontal="left" vertical="center"/>
    </xf>
    <xf numFmtId="0" fontId="23" fillId="0" borderId="0" xfId="0" applyFont="1" applyAlignment="1">
      <alignment horizontal="center" vertical="center"/>
    </xf>
    <xf numFmtId="0" fontId="23" fillId="0" borderId="0" xfId="0" quotePrefix="1" applyFont="1" applyAlignment="1">
      <alignment horizontal="center" vertical="center"/>
    </xf>
    <xf numFmtId="0" fontId="47" fillId="2" borderId="0" xfId="0" applyFont="1" applyFill="1" applyAlignment="1">
      <alignment horizontal="center" vertical="center"/>
    </xf>
    <xf numFmtId="3" fontId="21" fillId="2" borderId="0" xfId="0" applyNumberFormat="1" applyFont="1" applyFill="1" applyAlignment="1">
      <alignment horizontal="center" vertical="center"/>
    </xf>
    <xf numFmtId="1" fontId="21" fillId="14" borderId="0" xfId="0" applyNumberFormat="1" applyFont="1" applyFill="1" applyAlignment="1">
      <alignment horizontal="center" vertical="center"/>
    </xf>
    <xf numFmtId="3" fontId="32" fillId="2" borderId="0" xfId="0" applyNumberFormat="1" applyFont="1" applyFill="1" applyAlignment="1">
      <alignment horizontal="center" vertical="center"/>
    </xf>
    <xf numFmtId="0" fontId="22" fillId="5" borderId="0" xfId="0" applyFont="1" applyFill="1" applyAlignment="1">
      <alignment horizontal="center" vertical="center" wrapText="1"/>
    </xf>
    <xf numFmtId="0" fontId="48" fillId="0" borderId="0" xfId="0" applyFont="1" applyAlignment="1">
      <alignment horizontal="center" vertical="center" wrapText="1"/>
    </xf>
    <xf numFmtId="0" fontId="26" fillId="10" borderId="0" xfId="0" applyFont="1" applyFill="1" applyAlignment="1">
      <alignment vertical="center"/>
    </xf>
    <xf numFmtId="1" fontId="26" fillId="2" borderId="0" xfId="0" applyNumberFormat="1" applyFont="1" applyFill="1" applyAlignment="1">
      <alignment vertical="center"/>
    </xf>
    <xf numFmtId="165" fontId="26" fillId="0" borderId="31" xfId="0" applyNumberFormat="1" applyFont="1" applyBorder="1" applyAlignment="1">
      <alignment horizontal="center" vertical="center"/>
    </xf>
    <xf numFmtId="1" fontId="26" fillId="0" borderId="31" xfId="0" applyNumberFormat="1" applyFont="1" applyBorder="1" applyAlignment="1">
      <alignment horizontal="center" vertical="center"/>
    </xf>
    <xf numFmtId="1" fontId="53" fillId="2" borderId="31" xfId="0" applyNumberFormat="1" applyFont="1" applyFill="1" applyBorder="1" applyAlignment="1">
      <alignment horizontal="center" vertical="center" wrapText="1"/>
    </xf>
    <xf numFmtId="0" fontId="21" fillId="2" borderId="0" xfId="0" quotePrefix="1" applyFont="1" applyFill="1" applyAlignment="1">
      <alignment horizontal="left" vertical="center"/>
    </xf>
    <xf numFmtId="0" fontId="21" fillId="0" borderId="2" xfId="0" applyFont="1" applyBorder="1" applyAlignment="1">
      <alignment horizontal="center" vertical="center"/>
    </xf>
    <xf numFmtId="0" fontId="21" fillId="0" borderId="0" xfId="0" applyFont="1" applyAlignment="1">
      <alignment horizontal="center" vertical="center"/>
    </xf>
    <xf numFmtId="1" fontId="21" fillId="0" borderId="0" xfId="0" applyNumberFormat="1" applyFont="1" applyAlignment="1">
      <alignment horizontal="left" vertical="center"/>
    </xf>
    <xf numFmtId="1" fontId="21" fillId="0" borderId="2" xfId="0" applyNumberFormat="1" applyFont="1" applyBorder="1" applyAlignment="1">
      <alignment vertical="center"/>
    </xf>
    <xf numFmtId="1" fontId="21" fillId="0" borderId="2" xfId="0" applyNumberFormat="1" applyFont="1" applyBorder="1" applyAlignment="1">
      <alignment horizontal="center" vertical="center"/>
    </xf>
    <xf numFmtId="1" fontId="21" fillId="0" borderId="0" xfId="0" applyNumberFormat="1" applyFont="1" applyAlignment="1">
      <alignment horizontal="center" vertical="center"/>
    </xf>
    <xf numFmtId="1" fontId="43" fillId="13" borderId="9" xfId="2" applyNumberFormat="1" applyFont="1" applyFill="1" applyBorder="1" applyAlignment="1">
      <alignment horizontal="center" vertical="center" wrapText="1"/>
    </xf>
    <xf numFmtId="12" fontId="53" fillId="0" borderId="7" xfId="0" quotePrefix="1" applyNumberFormat="1" applyFont="1" applyBorder="1" applyAlignment="1">
      <alignment horizontal="center" vertical="center" wrapText="1"/>
    </xf>
    <xf numFmtId="12" fontId="53" fillId="0" borderId="0" xfId="0" quotePrefix="1" applyNumberFormat="1" applyFont="1" applyAlignment="1">
      <alignment horizontal="center" vertical="center" wrapText="1"/>
    </xf>
    <xf numFmtId="12" fontId="53" fillId="0" borderId="0" xfId="0" quotePrefix="1" applyNumberFormat="1" applyFont="1" applyAlignment="1">
      <alignment horizontal="left" vertical="center" wrapText="1"/>
    </xf>
    <xf numFmtId="0" fontId="43" fillId="2" borderId="3" xfId="0" applyFont="1" applyFill="1" applyBorder="1" applyAlignment="1">
      <alignment horizontal="center" vertical="center"/>
    </xf>
    <xf numFmtId="3" fontId="43" fillId="2" borderId="3" xfId="0" applyNumberFormat="1" applyFont="1" applyFill="1" applyBorder="1" applyAlignment="1">
      <alignment horizontal="center" vertical="center"/>
    </xf>
    <xf numFmtId="1" fontId="43" fillId="14" borderId="3" xfId="0" applyNumberFormat="1" applyFont="1" applyFill="1" applyBorder="1" applyAlignment="1">
      <alignment horizontal="center" vertical="center"/>
    </xf>
    <xf numFmtId="0" fontId="43" fillId="2" borderId="0" xfId="0" applyFont="1" applyFill="1" applyAlignment="1">
      <alignment vertical="center"/>
    </xf>
    <xf numFmtId="0" fontId="43" fillId="12" borderId="0" xfId="0" applyFont="1" applyFill="1" applyAlignment="1">
      <alignment horizontal="left" vertical="center"/>
    </xf>
    <xf numFmtId="0" fontId="43" fillId="12" borderId="0" xfId="0" applyFont="1" applyFill="1" applyAlignment="1">
      <alignment horizontal="center" vertical="center"/>
    </xf>
    <xf numFmtId="1" fontId="43" fillId="12" borderId="0" xfId="0" applyNumberFormat="1" applyFont="1" applyFill="1" applyAlignment="1">
      <alignment horizontal="right" vertical="center"/>
    </xf>
    <xf numFmtId="1" fontId="43" fillId="12" borderId="0" xfId="0" applyNumberFormat="1" applyFont="1" applyFill="1" applyAlignment="1">
      <alignment horizontal="center" vertical="center"/>
    </xf>
    <xf numFmtId="12" fontId="41" fillId="0" borderId="9" xfId="0" quotePrefix="1" applyNumberFormat="1" applyFont="1" applyBorder="1" applyAlignment="1">
      <alignment horizontal="center" vertical="center" wrapText="1"/>
    </xf>
    <xf numFmtId="12" fontId="41" fillId="15" borderId="9" xfId="0" quotePrefix="1" applyNumberFormat="1" applyFont="1" applyFill="1" applyBorder="1" applyAlignment="1">
      <alignment horizontal="center" vertical="center" wrapText="1"/>
    </xf>
    <xf numFmtId="12" fontId="24" fillId="0" borderId="9" xfId="0" quotePrefix="1" applyNumberFormat="1" applyFont="1" applyBorder="1" applyAlignment="1">
      <alignment vertical="center" wrapText="1"/>
    </xf>
    <xf numFmtId="1" fontId="48" fillId="0" borderId="0" xfId="0" applyNumberFormat="1" applyFont="1" applyAlignment="1">
      <alignment horizontal="center" vertical="center" wrapText="1"/>
    </xf>
    <xf numFmtId="0" fontId="43" fillId="0" borderId="0" xfId="2" applyFont="1" applyAlignment="1">
      <alignment vertical="center"/>
    </xf>
    <xf numFmtId="0" fontId="42" fillId="0" borderId="0" xfId="2" applyFont="1" applyAlignment="1">
      <alignment vertical="center"/>
    </xf>
    <xf numFmtId="0" fontId="43" fillId="0" borderId="0" xfId="2" applyFont="1" applyAlignment="1">
      <alignment horizontal="left" vertical="center"/>
    </xf>
    <xf numFmtId="0" fontId="43" fillId="0" borderId="0" xfId="2" applyFont="1" applyAlignment="1">
      <alignment horizontal="center" vertical="center"/>
    </xf>
    <xf numFmtId="0" fontId="43" fillId="5" borderId="9" xfId="2" applyFont="1" applyFill="1" applyBorder="1" applyAlignment="1">
      <alignment horizontal="center" vertical="center" wrapText="1"/>
    </xf>
    <xf numFmtId="1" fontId="43" fillId="5" borderId="9" xfId="2" applyNumberFormat="1" applyFont="1" applyFill="1" applyBorder="1" applyAlignment="1">
      <alignment horizontal="center" vertical="center" wrapText="1"/>
    </xf>
    <xf numFmtId="0" fontId="43" fillId="5" borderId="9" xfId="2" applyFont="1" applyFill="1" applyBorder="1" applyAlignment="1">
      <alignment horizontal="center" vertical="center"/>
    </xf>
    <xf numFmtId="0" fontId="42" fillId="0" borderId="0" xfId="2" applyFont="1" applyAlignment="1">
      <alignment horizontal="center" vertical="center"/>
    </xf>
    <xf numFmtId="0" fontId="42" fillId="0" borderId="6" xfId="2" applyFont="1" applyBorder="1" applyAlignment="1">
      <alignment horizontal="center" vertical="center" wrapText="1"/>
    </xf>
    <xf numFmtId="12" fontId="58" fillId="0" borderId="9" xfId="0" quotePrefix="1" applyNumberFormat="1" applyFont="1" applyBorder="1" applyAlignment="1">
      <alignment horizontal="center" vertical="center" wrapText="1"/>
    </xf>
    <xf numFmtId="0" fontId="59" fillId="0" borderId="0" xfId="0" applyFont="1" applyAlignment="1">
      <alignment vertical="center"/>
    </xf>
    <xf numFmtId="0" fontId="62" fillId="0" borderId="0" xfId="60" applyFont="1" applyAlignment="1">
      <alignment horizontal="left" vertical="top"/>
    </xf>
    <xf numFmtId="0" fontId="62" fillId="0" borderId="0" xfId="60" applyFont="1" applyAlignment="1">
      <alignment horizontal="center" vertical="top"/>
    </xf>
    <xf numFmtId="0" fontId="62" fillId="0" borderId="0" xfId="60" applyFont="1" applyAlignment="1">
      <alignment horizontal="left" vertical="center"/>
    </xf>
    <xf numFmtId="0" fontId="61" fillId="0" borderId="9" xfId="60" applyFont="1" applyBorder="1" applyAlignment="1">
      <alignment horizontal="left" vertical="center" wrapText="1"/>
    </xf>
    <xf numFmtId="0" fontId="42" fillId="0" borderId="31" xfId="2" applyFont="1" applyBorder="1" applyAlignment="1">
      <alignment horizontal="center" vertical="center" wrapText="1"/>
    </xf>
    <xf numFmtId="0" fontId="64" fillId="0" borderId="9" xfId="60" applyFont="1" applyBorder="1" applyAlignment="1">
      <alignment horizontal="left" vertical="center" wrapText="1"/>
    </xf>
    <xf numFmtId="0" fontId="66" fillId="0" borderId="0" xfId="60" applyFont="1" applyAlignment="1">
      <alignment horizontal="left" vertical="top"/>
    </xf>
    <xf numFmtId="0" fontId="68" fillId="0" borderId="0" xfId="60" applyFont="1" applyAlignment="1">
      <alignment horizontal="left" vertical="center"/>
    </xf>
    <xf numFmtId="0" fontId="57" fillId="0" borderId="0" xfId="60" applyFont="1" applyAlignment="1">
      <alignment horizontal="left" vertical="center"/>
    </xf>
    <xf numFmtId="0" fontId="57" fillId="0" borderId="0" xfId="60" applyFont="1" applyAlignment="1">
      <alignment horizontal="left" vertical="center" wrapText="1"/>
    </xf>
    <xf numFmtId="0" fontId="69" fillId="0" borderId="0" xfId="60" applyFont="1" applyAlignment="1">
      <alignment horizontal="left" vertical="center"/>
    </xf>
    <xf numFmtId="0" fontId="69" fillId="0" borderId="0" xfId="60" applyFont="1" applyAlignment="1">
      <alignment vertical="center" wrapText="1"/>
    </xf>
    <xf numFmtId="0" fontId="69" fillId="0" borderId="0" xfId="60" applyFont="1" applyAlignment="1">
      <alignment vertical="center"/>
    </xf>
    <xf numFmtId="0" fontId="57" fillId="0" borderId="0" xfId="60" applyFont="1" applyAlignment="1">
      <alignment vertical="center" wrapText="1"/>
    </xf>
    <xf numFmtId="0" fontId="57" fillId="0" borderId="0" xfId="60" applyFont="1" applyAlignment="1">
      <alignment vertical="center"/>
    </xf>
    <xf numFmtId="0" fontId="69" fillId="0" borderId="0" xfId="60" applyFont="1" applyAlignment="1">
      <alignment horizontal="left" vertical="center" wrapText="1"/>
    </xf>
    <xf numFmtId="0" fontId="69" fillId="0" borderId="0" xfId="60" applyFont="1" applyAlignment="1">
      <alignment horizontal="left" vertical="top"/>
    </xf>
    <xf numFmtId="0" fontId="57" fillId="0" borderId="0" xfId="60" applyFont="1" applyAlignment="1">
      <alignment horizontal="left" vertical="top"/>
    </xf>
    <xf numFmtId="0" fontId="70" fillId="0" borderId="0" xfId="60" applyFont="1" applyAlignment="1">
      <alignment horizontal="left" vertical="top"/>
    </xf>
    <xf numFmtId="0" fontId="70" fillId="0" borderId="0" xfId="60" applyFont="1" applyAlignment="1">
      <alignment horizontal="left" vertical="center" wrapText="1"/>
    </xf>
    <xf numFmtId="0" fontId="65" fillId="0" borderId="0" xfId="60" applyFont="1" applyAlignment="1">
      <alignment vertical="top"/>
    </xf>
    <xf numFmtId="0" fontId="63" fillId="0" borderId="0" xfId="60" applyFont="1" applyAlignment="1">
      <alignment vertical="top"/>
    </xf>
    <xf numFmtId="0" fontId="71" fillId="0" borderId="0" xfId="60" applyFont="1" applyAlignment="1">
      <alignment vertical="center"/>
    </xf>
    <xf numFmtId="0" fontId="61" fillId="0" borderId="0" xfId="60" applyFont="1" applyAlignment="1">
      <alignment vertical="center"/>
    </xf>
    <xf numFmtId="0" fontId="72" fillId="0" borderId="9" xfId="60" applyFont="1" applyBorder="1" applyAlignment="1">
      <alignment horizontal="left" vertical="center"/>
    </xf>
    <xf numFmtId="0" fontId="72" fillId="0" borderId="9" xfId="60" applyFont="1" applyBorder="1" applyAlignment="1">
      <alignment horizontal="center" vertical="center"/>
    </xf>
    <xf numFmtId="0" fontId="73" fillId="0" borderId="0" xfId="60" applyFont="1" applyAlignment="1">
      <alignment horizontal="left" vertical="top"/>
    </xf>
    <xf numFmtId="0" fontId="61" fillId="0" borderId="9" xfId="60" applyFont="1" applyBorder="1" applyAlignment="1">
      <alignment vertical="center" wrapText="1"/>
    </xf>
    <xf numFmtId="0" fontId="61" fillId="0" borderId="9" xfId="60" applyFont="1" applyBorder="1" applyAlignment="1">
      <alignment horizontal="left" vertical="top" wrapText="1"/>
    </xf>
    <xf numFmtId="0" fontId="42" fillId="0" borderId="31" xfId="2" applyFont="1" applyBorder="1" applyAlignment="1">
      <alignment horizontal="left" vertical="center" wrapText="1"/>
    </xf>
    <xf numFmtId="1" fontId="43" fillId="5" borderId="9" xfId="2" applyNumberFormat="1" applyFont="1" applyFill="1" applyBorder="1" applyAlignment="1">
      <alignment horizontal="left" vertical="center" wrapText="1"/>
    </xf>
    <xf numFmtId="1" fontId="43" fillId="0" borderId="9" xfId="2" applyNumberFormat="1" applyFont="1" applyBorder="1" applyAlignment="1">
      <alignment horizontal="left" vertical="center" wrapText="1"/>
    </xf>
    <xf numFmtId="0" fontId="41" fillId="0" borderId="6" xfId="2" applyFont="1" applyBorder="1" applyAlignment="1">
      <alignment horizontal="center" vertical="center" wrapText="1"/>
    </xf>
    <xf numFmtId="0" fontId="42" fillId="0" borderId="6" xfId="2" applyFont="1" applyBorder="1" applyAlignment="1">
      <alignment horizontal="left" vertical="center" wrapText="1"/>
    </xf>
    <xf numFmtId="0" fontId="40" fillId="5" borderId="9" xfId="2" applyFont="1" applyFill="1" applyBorder="1" applyAlignment="1">
      <alignment horizontal="center" vertical="center" wrapText="1"/>
    </xf>
    <xf numFmtId="0" fontId="72" fillId="0" borderId="9" xfId="60" applyFont="1" applyBorder="1" applyAlignment="1">
      <alignment horizontal="center" vertical="center" wrapText="1"/>
    </xf>
    <xf numFmtId="0" fontId="75" fillId="0" borderId="0" xfId="60" applyFont="1" applyAlignment="1">
      <alignment horizontal="left" vertical="top"/>
    </xf>
    <xf numFmtId="0" fontId="72" fillId="0" borderId="9" xfId="60" applyFont="1" applyBorder="1" applyAlignment="1">
      <alignment horizontal="left" vertical="center" wrapText="1"/>
    </xf>
    <xf numFmtId="1" fontId="43" fillId="0" borderId="9" xfId="2" applyNumberFormat="1" applyFont="1" applyBorder="1" applyAlignment="1">
      <alignment vertical="center" wrapText="1"/>
    </xf>
    <xf numFmtId="0" fontId="26" fillId="2" borderId="9" xfId="0" applyFont="1" applyFill="1" applyBorder="1" applyAlignment="1">
      <alignment vertical="center"/>
    </xf>
    <xf numFmtId="165" fontId="26" fillId="0" borderId="9" xfId="0" applyNumberFormat="1" applyFont="1" applyBorder="1" applyAlignment="1">
      <alignment horizontal="center" vertical="center"/>
    </xf>
    <xf numFmtId="1" fontId="26" fillId="0" borderId="9" xfId="0" applyNumberFormat="1" applyFont="1" applyBorder="1" applyAlignment="1">
      <alignment horizontal="center" vertical="center"/>
    </xf>
    <xf numFmtId="0" fontId="21" fillId="15" borderId="0" xfId="0" applyFont="1" applyFill="1" applyAlignment="1">
      <alignment horizontal="left" vertical="center"/>
    </xf>
    <xf numFmtId="0" fontId="0" fillId="0" borderId="0" xfId="0" applyAlignment="1">
      <alignment vertical="center"/>
    </xf>
    <xf numFmtId="0" fontId="0" fillId="0" borderId="0" xfId="0" applyAlignment="1">
      <alignment horizontal="left" vertical="center" indent="1"/>
    </xf>
    <xf numFmtId="0" fontId="76" fillId="0" borderId="0" xfId="0" applyFont="1" applyAlignment="1">
      <alignment vertical="center"/>
    </xf>
    <xf numFmtId="0" fontId="0" fillId="0" borderId="0" xfId="0" applyAlignment="1">
      <alignment horizontal="left" vertical="center"/>
    </xf>
    <xf numFmtId="0" fontId="76" fillId="0" borderId="0" xfId="0" applyFont="1" applyAlignment="1">
      <alignment horizontal="left" vertical="center"/>
    </xf>
    <xf numFmtId="0" fontId="77" fillId="0" borderId="0" xfId="60" applyFont="1" applyAlignment="1">
      <alignment horizontal="left" vertical="top"/>
    </xf>
    <xf numFmtId="0" fontId="78" fillId="0" borderId="0" xfId="60" applyFont="1" applyAlignment="1">
      <alignment horizontal="left" vertical="top"/>
    </xf>
    <xf numFmtId="0" fontId="79" fillId="0" borderId="0" xfId="60" applyFont="1" applyAlignment="1">
      <alignment vertical="center"/>
    </xf>
    <xf numFmtId="0" fontId="79" fillId="0" borderId="0" xfId="60" applyFont="1" applyAlignment="1">
      <alignment horizontal="left" vertical="top"/>
    </xf>
    <xf numFmtId="0" fontId="79" fillId="0" borderId="0" xfId="60" applyFont="1" applyAlignment="1">
      <alignment vertical="center" wrapText="1"/>
    </xf>
    <xf numFmtId="0" fontId="80" fillId="0" borderId="0" xfId="60" applyFont="1" applyAlignment="1">
      <alignment vertical="center" wrapText="1"/>
    </xf>
    <xf numFmtId="0" fontId="80" fillId="0" borderId="0" xfId="60" applyFont="1" applyAlignment="1">
      <alignment horizontal="left" vertical="top"/>
    </xf>
    <xf numFmtId="0" fontId="82" fillId="0" borderId="0" xfId="60" applyFont="1" applyAlignment="1">
      <alignment horizontal="left" vertical="center"/>
    </xf>
    <xf numFmtId="0" fontId="83" fillId="0" borderId="0" xfId="60" applyFont="1" applyAlignment="1">
      <alignment horizontal="left" vertical="center"/>
    </xf>
    <xf numFmtId="0" fontId="83" fillId="0" borderId="0" xfId="60" applyFont="1" applyAlignment="1">
      <alignment horizontal="left" vertical="top"/>
    </xf>
    <xf numFmtId="0" fontId="83" fillId="0" borderId="0" xfId="60" applyFont="1" applyAlignment="1">
      <alignment horizontal="center" vertical="center"/>
    </xf>
    <xf numFmtId="0" fontId="82" fillId="0" borderId="0" xfId="60" applyFont="1" applyAlignment="1">
      <alignment vertical="center"/>
    </xf>
    <xf numFmtId="0" fontId="85" fillId="0" borderId="0" xfId="60" applyFont="1" applyAlignment="1">
      <alignment horizontal="center" vertical="center"/>
    </xf>
    <xf numFmtId="0" fontId="85" fillId="0" borderId="0" xfId="60" applyFont="1" applyAlignment="1">
      <alignment horizontal="left" vertical="center"/>
    </xf>
    <xf numFmtId="0" fontId="85" fillId="0" borderId="0" xfId="60" applyFont="1" applyAlignment="1">
      <alignment vertical="center"/>
    </xf>
    <xf numFmtId="0" fontId="85" fillId="0" borderId="0" xfId="60" applyFont="1" applyAlignment="1">
      <alignment horizontal="left" vertical="top"/>
    </xf>
    <xf numFmtId="0" fontId="78" fillId="0" borderId="31" xfId="60" applyFont="1" applyBorder="1" applyAlignment="1">
      <alignment horizontal="left" vertical="center"/>
    </xf>
    <xf numFmtId="0" fontId="78" fillId="0" borderId="9" xfId="60" applyFont="1" applyBorder="1" applyAlignment="1">
      <alignment horizontal="left" vertical="center"/>
    </xf>
    <xf numFmtId="0" fontId="78" fillId="0" borderId="9" xfId="60" applyFont="1" applyBorder="1" applyAlignment="1">
      <alignment horizontal="center" vertical="center"/>
    </xf>
    <xf numFmtId="0" fontId="78" fillId="0" borderId="9" xfId="60" applyFont="1" applyBorder="1" applyAlignment="1">
      <alignment horizontal="left" vertical="center" wrapText="1"/>
    </xf>
    <xf numFmtId="0" fontId="78" fillId="0" borderId="0" xfId="60" applyFont="1" applyAlignment="1">
      <alignment horizontal="left" vertical="center"/>
    </xf>
    <xf numFmtId="0" fontId="86" fillId="0" borderId="9" xfId="60" applyFont="1" applyBorder="1" applyAlignment="1">
      <alignment vertical="center" wrapText="1"/>
    </xf>
    <xf numFmtId="0" fontId="86" fillId="0" borderId="9" xfId="60" applyFont="1" applyBorder="1" applyAlignment="1">
      <alignment horizontal="left" vertical="center" wrapText="1"/>
    </xf>
    <xf numFmtId="0" fontId="86" fillId="0" borderId="9" xfId="60" applyFont="1" applyBorder="1" applyAlignment="1">
      <alignment horizontal="center" vertical="center" wrapText="1"/>
    </xf>
    <xf numFmtId="0" fontId="86" fillId="0" borderId="34" xfId="0" applyFont="1" applyBorder="1" applyAlignment="1">
      <alignment vertical="top" wrapText="1"/>
    </xf>
    <xf numFmtId="0" fontId="86" fillId="0" borderId="35" xfId="0" applyFont="1" applyBorder="1" applyAlignment="1">
      <alignment vertical="top" wrapText="1"/>
    </xf>
    <xf numFmtId="0" fontId="82" fillId="0" borderId="35" xfId="0" applyFont="1" applyBorder="1" applyAlignment="1">
      <alignment vertical="top" wrapText="1"/>
    </xf>
    <xf numFmtId="0" fontId="86" fillId="16" borderId="35" xfId="0" applyFont="1" applyFill="1" applyBorder="1" applyAlignment="1">
      <alignment vertical="top" wrapText="1"/>
    </xf>
    <xf numFmtId="0" fontId="86" fillId="17" borderId="35" xfId="0" applyFont="1" applyFill="1" applyBorder="1" applyAlignment="1">
      <alignment vertical="top" wrapText="1"/>
    </xf>
    <xf numFmtId="0" fontId="77" fillId="0" borderId="35" xfId="0" applyFont="1" applyBorder="1" applyAlignment="1">
      <alignment vertical="top" wrapText="1"/>
    </xf>
    <xf numFmtId="0" fontId="86" fillId="18" borderId="35" xfId="0" applyFont="1" applyFill="1" applyBorder="1" applyAlignment="1">
      <alignment vertical="top" wrapText="1"/>
    </xf>
    <xf numFmtId="0" fontId="89" fillId="0" borderId="9" xfId="60" applyFont="1" applyBorder="1" applyAlignment="1">
      <alignment vertical="center" wrapText="1"/>
    </xf>
    <xf numFmtId="0" fontId="85" fillId="0" borderId="9" xfId="60" applyFont="1" applyBorder="1" applyAlignment="1">
      <alignment horizontal="left" vertical="center" wrapText="1"/>
    </xf>
    <xf numFmtId="0" fontId="89" fillId="0" borderId="9" xfId="60" applyFont="1" applyBorder="1" applyAlignment="1">
      <alignment horizontal="center" vertical="center" wrapText="1"/>
    </xf>
    <xf numFmtId="0" fontId="90" fillId="0" borderId="35" xfId="0" applyFont="1" applyBorder="1" applyAlignment="1">
      <alignment horizontal="left" vertical="top" wrapText="1"/>
    </xf>
    <xf numFmtId="0" fontId="90" fillId="16" borderId="35" xfId="0" applyFont="1" applyFill="1" applyBorder="1" applyAlignment="1">
      <alignment horizontal="left" vertical="top" wrapText="1"/>
    </xf>
    <xf numFmtId="0" fontId="90" fillId="0" borderId="34" xfId="0" applyFont="1" applyBorder="1" applyAlignment="1">
      <alignment horizontal="left" vertical="top" wrapText="1"/>
    </xf>
    <xf numFmtId="0" fontId="41" fillId="0" borderId="9" xfId="2" quotePrefix="1" applyFont="1" applyBorder="1" applyAlignment="1">
      <alignment horizontal="center" vertical="center" wrapText="1"/>
    </xf>
    <xf numFmtId="0" fontId="27" fillId="2" borderId="9" xfId="0" applyFont="1" applyFill="1" applyBorder="1" applyAlignment="1">
      <alignment vertical="center" wrapText="1"/>
    </xf>
    <xf numFmtId="1" fontId="26" fillId="2" borderId="8" xfId="0" applyNumberFormat="1" applyFont="1" applyFill="1" applyBorder="1" applyAlignment="1">
      <alignment horizontal="center" vertical="center"/>
    </xf>
    <xf numFmtId="12" fontId="90" fillId="15" borderId="35" xfId="0" applyNumberFormat="1" applyFont="1" applyFill="1" applyBorder="1" applyAlignment="1">
      <alignment horizontal="left" vertical="top" wrapText="1"/>
    </xf>
    <xf numFmtId="12" fontId="90" fillId="15" borderId="34" xfId="0" applyNumberFormat="1" applyFont="1" applyFill="1" applyBorder="1" applyAlignment="1">
      <alignment horizontal="left" vertical="top" wrapText="1"/>
    </xf>
    <xf numFmtId="173" fontId="90" fillId="15" borderId="35" xfId="0" applyNumberFormat="1" applyFont="1" applyFill="1" applyBorder="1" applyAlignment="1">
      <alignment horizontal="left" vertical="top" wrapText="1"/>
    </xf>
    <xf numFmtId="0" fontId="90" fillId="0" borderId="36" xfId="0" applyFont="1" applyBorder="1" applyAlignment="1">
      <alignment horizontal="left" vertical="top" wrapText="1"/>
    </xf>
    <xf numFmtId="0" fontId="90" fillId="16" borderId="36" xfId="0" applyFont="1" applyFill="1" applyBorder="1" applyAlignment="1">
      <alignment horizontal="left" vertical="top" wrapText="1"/>
    </xf>
    <xf numFmtId="0" fontId="90" fillId="0" borderId="37" xfId="0" applyFont="1" applyBorder="1" applyAlignment="1">
      <alignment horizontal="left" vertical="top" wrapText="1"/>
    </xf>
    <xf numFmtId="0" fontId="90" fillId="0" borderId="38" xfId="0" applyFont="1" applyBorder="1" applyAlignment="1">
      <alignment horizontal="left" vertical="top" wrapText="1"/>
    </xf>
    <xf numFmtId="0" fontId="90" fillId="16" borderId="38" xfId="0" applyFont="1" applyFill="1" applyBorder="1" applyAlignment="1">
      <alignment horizontal="left" vertical="top" wrapText="1"/>
    </xf>
    <xf numFmtId="0" fontId="90" fillId="0" borderId="39" xfId="0" applyFont="1" applyBorder="1" applyAlignment="1">
      <alignment horizontal="left" vertical="top" wrapText="1"/>
    </xf>
    <xf numFmtId="12" fontId="90" fillId="15" borderId="36" xfId="0" applyNumberFormat="1" applyFont="1" applyFill="1" applyBorder="1" applyAlignment="1">
      <alignment horizontal="left" vertical="top" wrapText="1"/>
    </xf>
    <xf numFmtId="12" fontId="90" fillId="15" borderId="37" xfId="0" applyNumberFormat="1" applyFont="1" applyFill="1" applyBorder="1" applyAlignment="1">
      <alignment horizontal="left" vertical="top" wrapText="1"/>
    </xf>
    <xf numFmtId="2" fontId="27" fillId="15" borderId="9" xfId="0" applyNumberFormat="1" applyFont="1" applyFill="1" applyBorder="1" applyAlignment="1">
      <alignment horizontal="center" vertical="center"/>
    </xf>
    <xf numFmtId="0" fontId="67" fillId="0" borderId="0" xfId="60" applyFont="1" applyAlignment="1">
      <alignment horizontal="center" vertical="top"/>
    </xf>
    <xf numFmtId="12" fontId="90" fillId="0" borderId="35" xfId="0" applyNumberFormat="1" applyFont="1" applyBorder="1" applyAlignment="1">
      <alignment horizontal="left" vertical="top" wrapText="1"/>
    </xf>
    <xf numFmtId="12" fontId="90" fillId="0" borderId="34" xfId="0" applyNumberFormat="1" applyFont="1" applyBorder="1" applyAlignment="1">
      <alignment horizontal="left" vertical="top" wrapText="1"/>
    </xf>
    <xf numFmtId="173" fontId="90" fillId="0" borderId="35" xfId="0" applyNumberFormat="1" applyFont="1" applyBorder="1" applyAlignment="1">
      <alignment horizontal="left" vertical="top" wrapText="1"/>
    </xf>
    <xf numFmtId="173" fontId="90" fillId="0" borderId="36" xfId="0" applyNumberFormat="1" applyFont="1" applyBorder="1" applyAlignment="1">
      <alignment horizontal="left" vertical="top" wrapText="1"/>
    </xf>
    <xf numFmtId="0" fontId="90" fillId="19" borderId="35" xfId="0" applyFont="1" applyFill="1" applyBorder="1" applyAlignment="1">
      <alignment horizontal="left" vertical="top" wrapText="1"/>
    </xf>
    <xf numFmtId="12" fontId="90" fillId="19" borderId="35" xfId="0" applyNumberFormat="1" applyFont="1" applyFill="1" applyBorder="1" applyAlignment="1">
      <alignment horizontal="left" vertical="top" wrapText="1"/>
    </xf>
    <xf numFmtId="173" fontId="90" fillId="19" borderId="35" xfId="0" applyNumberFormat="1" applyFont="1" applyFill="1" applyBorder="1" applyAlignment="1">
      <alignment horizontal="left" vertical="top" wrapText="1"/>
    </xf>
    <xf numFmtId="173" fontId="90" fillId="19" borderId="36" xfId="0" applyNumberFormat="1" applyFont="1" applyFill="1" applyBorder="1" applyAlignment="1">
      <alignment horizontal="left" vertical="top" wrapText="1"/>
    </xf>
    <xf numFmtId="0" fontId="63" fillId="15" borderId="9" xfId="60" applyFont="1" applyFill="1" applyBorder="1" applyAlignment="1">
      <alignment horizontal="left" vertical="center"/>
    </xf>
    <xf numFmtId="0" fontId="63" fillId="15" borderId="9" xfId="60" applyFont="1" applyFill="1" applyBorder="1" applyAlignment="1">
      <alignment horizontal="center" vertical="center"/>
    </xf>
    <xf numFmtId="0" fontId="63" fillId="15" borderId="9" xfId="60" applyFont="1" applyFill="1" applyBorder="1" applyAlignment="1">
      <alignment horizontal="left" vertical="center" wrapText="1"/>
    </xf>
    <xf numFmtId="0" fontId="63" fillId="15" borderId="9" xfId="60" applyFont="1" applyFill="1" applyBorder="1" applyAlignment="1">
      <alignment horizontal="center" vertical="center" wrapText="1"/>
    </xf>
    <xf numFmtId="12" fontId="92" fillId="0" borderId="35" xfId="0" applyNumberFormat="1" applyFont="1" applyBorder="1" applyAlignment="1">
      <alignment horizontal="left" vertical="top" wrapText="1"/>
    </xf>
    <xf numFmtId="12" fontId="92" fillId="19" borderId="35" xfId="0" applyNumberFormat="1" applyFont="1" applyFill="1" applyBorder="1" applyAlignment="1">
      <alignment horizontal="left" vertical="top" wrapText="1"/>
    </xf>
    <xf numFmtId="12" fontId="92" fillId="0" borderId="34" xfId="0" applyNumberFormat="1" applyFont="1" applyBorder="1" applyAlignment="1">
      <alignment horizontal="left" vertical="top" wrapText="1"/>
    </xf>
    <xf numFmtId="0" fontId="55" fillId="0" borderId="0" xfId="0" applyFont="1" applyAlignment="1">
      <alignment horizontal="left" vertical="center" wrapText="1"/>
    </xf>
    <xf numFmtId="0" fontId="60" fillId="0" borderId="0" xfId="0" quotePrefix="1" applyFont="1" applyAlignment="1">
      <alignment horizontal="left" vertical="center" wrapText="1"/>
    </xf>
    <xf numFmtId="0" fontId="60" fillId="0" borderId="0" xfId="0" applyFont="1" applyAlignment="1">
      <alignment horizontal="left" vertical="center"/>
    </xf>
    <xf numFmtId="0" fontId="26" fillId="2" borderId="10" xfId="0" quotePrefix="1" applyFont="1" applyFill="1" applyBorder="1" applyAlignment="1">
      <alignment horizontal="center" vertical="center" wrapText="1"/>
    </xf>
    <xf numFmtId="0" fontId="26" fillId="2" borderId="7" xfId="0" quotePrefix="1" applyFont="1" applyFill="1" applyBorder="1" applyAlignment="1">
      <alignment horizontal="center" vertical="center" wrapText="1"/>
    </xf>
    <xf numFmtId="0" fontId="26" fillId="2" borderId="8" xfId="0" quotePrefix="1" applyFont="1" applyFill="1" applyBorder="1" applyAlignment="1">
      <alignment horizontal="center" vertical="center" wrapText="1"/>
    </xf>
    <xf numFmtId="0" fontId="27" fillId="3" borderId="10" xfId="0" applyFont="1" applyFill="1" applyBorder="1" applyAlignment="1">
      <alignment horizontal="center" vertical="center" wrapText="1"/>
    </xf>
    <xf numFmtId="0" fontId="27" fillId="3" borderId="7" xfId="0" applyFont="1" applyFill="1" applyBorder="1" applyAlignment="1">
      <alignment horizontal="center" vertical="center" wrapText="1"/>
    </xf>
    <xf numFmtId="0" fontId="27" fillId="3" borderId="24" xfId="0" applyFont="1" applyFill="1" applyBorder="1" applyAlignment="1">
      <alignment horizontal="center" vertical="center" wrapText="1"/>
    </xf>
    <xf numFmtId="0" fontId="27" fillId="3" borderId="25" xfId="0" applyFont="1" applyFill="1" applyBorder="1" applyAlignment="1">
      <alignment horizontal="center" vertical="center" wrapText="1"/>
    </xf>
    <xf numFmtId="0" fontId="26" fillId="2" borderId="32" xfId="0" quotePrefix="1" applyFont="1" applyFill="1" applyBorder="1" applyAlignment="1">
      <alignment horizontal="center" vertical="center" wrapText="1"/>
    </xf>
    <xf numFmtId="0" fontId="26" fillId="2" borderId="24" xfId="0" quotePrefix="1" applyFont="1" applyFill="1" applyBorder="1" applyAlignment="1">
      <alignment horizontal="center" vertical="center" wrapText="1"/>
    </xf>
    <xf numFmtId="0" fontId="26" fillId="2" borderId="25" xfId="0" quotePrefix="1" applyFont="1" applyFill="1" applyBorder="1" applyAlignment="1">
      <alignment horizontal="center" vertical="center" wrapText="1"/>
    </xf>
    <xf numFmtId="0" fontId="26" fillId="2" borderId="9" xfId="0" applyFont="1" applyFill="1" applyBorder="1" applyAlignment="1">
      <alignment horizontal="center" vertical="center" wrapText="1"/>
    </xf>
    <xf numFmtId="0" fontId="26" fillId="2" borderId="9" xfId="0" applyFont="1" applyFill="1" applyBorder="1" applyAlignment="1">
      <alignment horizontal="center" vertical="center"/>
    </xf>
    <xf numFmtId="0" fontId="26" fillId="2" borderId="10" xfId="0" applyFont="1" applyFill="1" applyBorder="1" applyAlignment="1">
      <alignment horizontal="center" vertical="center" wrapText="1"/>
    </xf>
    <xf numFmtId="0" fontId="26" fillId="2" borderId="7" xfId="0" applyFont="1" applyFill="1" applyBorder="1" applyAlignment="1">
      <alignment horizontal="center" vertical="center" wrapText="1"/>
    </xf>
    <xf numFmtId="0" fontId="26" fillId="2" borderId="8" xfId="0" applyFont="1" applyFill="1" applyBorder="1" applyAlignment="1">
      <alignment horizontal="center" vertical="center" wrapText="1"/>
    </xf>
    <xf numFmtId="1" fontId="26" fillId="2" borderId="10" xfId="0" applyNumberFormat="1" applyFont="1" applyFill="1" applyBorder="1" applyAlignment="1">
      <alignment horizontal="center" vertical="center" wrapText="1"/>
    </xf>
    <xf numFmtId="1" fontId="26" fillId="2" borderId="8" xfId="0" applyNumberFormat="1" applyFont="1" applyFill="1" applyBorder="1" applyAlignment="1">
      <alignment horizontal="center" vertical="center" wrapText="1"/>
    </xf>
    <xf numFmtId="0" fontId="27" fillId="2" borderId="10" xfId="0" quotePrefix="1" applyFont="1" applyFill="1" applyBorder="1" applyAlignment="1">
      <alignment horizontal="center" vertical="center" wrapText="1"/>
    </xf>
    <xf numFmtId="0" fontId="27" fillId="2" borderId="7" xfId="0" quotePrefix="1" applyFont="1" applyFill="1" applyBorder="1" applyAlignment="1">
      <alignment horizontal="center" vertical="center" wrapText="1"/>
    </xf>
    <xf numFmtId="0" fontId="27" fillId="2" borderId="8" xfId="0" quotePrefix="1" applyFont="1" applyFill="1" applyBorder="1" applyAlignment="1">
      <alignment horizontal="center" vertical="center" wrapText="1"/>
    </xf>
    <xf numFmtId="0" fontId="26" fillId="2" borderId="32" xfId="0" applyFont="1" applyFill="1" applyBorder="1" applyAlignment="1">
      <alignment horizontal="center" vertical="center" wrapText="1"/>
    </xf>
    <xf numFmtId="0" fontId="26" fillId="2" borderId="25" xfId="0" applyFont="1" applyFill="1" applyBorder="1" applyAlignment="1">
      <alignment horizontal="center" vertical="center" wrapText="1"/>
    </xf>
    <xf numFmtId="0" fontId="26" fillId="2" borderId="10" xfId="0" quotePrefix="1" applyFont="1" applyFill="1" applyBorder="1" applyAlignment="1">
      <alignment horizontal="left" vertical="center" wrapText="1"/>
    </xf>
    <xf numFmtId="0" fontId="26" fillId="2" borderId="7" xfId="0" quotePrefix="1" applyFont="1" applyFill="1" applyBorder="1" applyAlignment="1">
      <alignment horizontal="left" vertical="center" wrapText="1"/>
    </xf>
    <xf numFmtId="0" fontId="26" fillId="2" borderId="8" xfId="0" quotePrefix="1" applyFont="1" applyFill="1" applyBorder="1" applyAlignment="1">
      <alignment horizontal="left" vertical="center" wrapText="1"/>
    </xf>
    <xf numFmtId="0" fontId="27" fillId="0" borderId="10" xfId="0" applyFont="1" applyBorder="1" applyAlignment="1">
      <alignment horizontal="center" vertical="center"/>
    </xf>
    <xf numFmtId="0" fontId="27" fillId="0" borderId="7" xfId="0" applyFont="1" applyBorder="1" applyAlignment="1">
      <alignment horizontal="center" vertical="center"/>
    </xf>
    <xf numFmtId="0" fontId="27" fillId="0" borderId="8" xfId="0" applyFont="1" applyBorder="1" applyAlignment="1">
      <alignment horizontal="center" vertical="center"/>
    </xf>
    <xf numFmtId="0" fontId="24" fillId="9" borderId="10" xfId="0" applyFont="1" applyFill="1" applyBorder="1" applyAlignment="1">
      <alignment horizontal="center" vertical="center" wrapText="1"/>
    </xf>
    <xf numFmtId="0" fontId="24" fillId="9" borderId="7" xfId="0" applyFont="1" applyFill="1" applyBorder="1" applyAlignment="1">
      <alignment horizontal="center" vertical="center" wrapText="1"/>
    </xf>
    <xf numFmtId="0" fontId="24" fillId="9" borderId="8" xfId="0" applyFont="1" applyFill="1" applyBorder="1" applyAlignment="1">
      <alignment horizontal="center" vertical="center" wrapText="1"/>
    </xf>
    <xf numFmtId="1" fontId="49" fillId="0" borderId="10" xfId="1" applyNumberFormat="1" applyFont="1" applyBorder="1" applyAlignment="1">
      <alignment horizontal="center" vertical="center" wrapText="1"/>
    </xf>
    <xf numFmtId="1" fontId="49" fillId="0" borderId="8" xfId="1" applyNumberFormat="1" applyFont="1" applyBorder="1" applyAlignment="1">
      <alignment horizontal="center" vertical="center" wrapText="1"/>
    </xf>
    <xf numFmtId="0" fontId="22" fillId="5" borderId="11" xfId="0" applyFont="1" applyFill="1" applyBorder="1" applyAlignment="1">
      <alignment horizontal="center" vertical="center"/>
    </xf>
    <xf numFmtId="0" fontId="22" fillId="5" borderId="14" xfId="0" applyFont="1" applyFill="1" applyBorder="1" applyAlignment="1">
      <alignment horizontal="center" vertical="center"/>
    </xf>
    <xf numFmtId="0" fontId="22" fillId="5" borderId="12" xfId="0" applyFont="1" applyFill="1" applyBorder="1" applyAlignment="1">
      <alignment horizontal="center" vertical="center"/>
    </xf>
    <xf numFmtId="1" fontId="48" fillId="0" borderId="31" xfId="0" applyNumberFormat="1" applyFont="1" applyBorder="1" applyAlignment="1">
      <alignment horizontal="left" vertical="center" wrapText="1"/>
    </xf>
    <xf numFmtId="0" fontId="48" fillId="0" borderId="31" xfId="0" applyFont="1" applyBorder="1" applyAlignment="1">
      <alignment horizontal="left" vertical="center" wrapText="1"/>
    </xf>
    <xf numFmtId="0" fontId="22" fillId="5" borderId="13" xfId="0" applyFont="1" applyFill="1" applyBorder="1" applyAlignment="1">
      <alignment horizontal="center" vertical="center" wrapText="1"/>
    </xf>
    <xf numFmtId="0" fontId="22" fillId="5" borderId="12" xfId="0" applyFont="1" applyFill="1" applyBorder="1" applyAlignment="1">
      <alignment horizontal="center" vertical="center" wrapText="1"/>
    </xf>
    <xf numFmtId="0" fontId="43" fillId="2" borderId="33" xfId="0" applyFont="1" applyFill="1" applyBorder="1" applyAlignment="1">
      <alignment horizontal="center" vertical="center" wrapText="1"/>
    </xf>
    <xf numFmtId="0" fontId="26" fillId="2" borderId="31" xfId="0" applyFont="1" applyFill="1" applyBorder="1" applyAlignment="1">
      <alignment horizontal="center" vertical="center" wrapText="1"/>
    </xf>
    <xf numFmtId="0" fontId="44" fillId="2" borderId="0" xfId="0" applyFont="1" applyFill="1" applyAlignment="1">
      <alignment horizontal="left" vertical="center"/>
    </xf>
    <xf numFmtId="0" fontId="53" fillId="2" borderId="9" xfId="0" applyFont="1" applyFill="1" applyBorder="1" applyAlignment="1">
      <alignment horizontal="center" vertical="center" wrapText="1"/>
    </xf>
    <xf numFmtId="0" fontId="24" fillId="2" borderId="10"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24" fillId="2" borderId="8" xfId="0" applyFont="1" applyFill="1" applyBorder="1" applyAlignment="1">
      <alignment horizontal="center" vertical="center" wrapText="1"/>
    </xf>
    <xf numFmtId="0" fontId="40" fillId="0" borderId="10" xfId="0" quotePrefix="1" applyFont="1" applyBorder="1" applyAlignment="1">
      <alignment horizontal="center" vertical="center"/>
    </xf>
    <xf numFmtId="0" fontId="40" fillId="0" borderId="7" xfId="0" quotePrefix="1" applyFont="1" applyBorder="1" applyAlignment="1">
      <alignment horizontal="center" vertical="center"/>
    </xf>
    <xf numFmtId="0" fontId="40" fillId="0" borderId="8" xfId="0" quotePrefix="1" applyFont="1" applyBorder="1" applyAlignment="1">
      <alignment horizontal="center" vertical="center"/>
    </xf>
    <xf numFmtId="0" fontId="24" fillId="9" borderId="10" xfId="0" applyFont="1" applyFill="1" applyBorder="1" applyAlignment="1">
      <alignment horizontal="left" vertical="center" wrapText="1"/>
    </xf>
    <xf numFmtId="0" fontId="24" fillId="9" borderId="7" xfId="0" applyFont="1" applyFill="1" applyBorder="1" applyAlignment="1">
      <alignment horizontal="left" vertical="center" wrapText="1"/>
    </xf>
    <xf numFmtId="0" fontId="24" fillId="9" borderId="8" xfId="0" applyFont="1" applyFill="1" applyBorder="1" applyAlignment="1">
      <alignment horizontal="left" vertical="center" wrapText="1"/>
    </xf>
    <xf numFmtId="0" fontId="27" fillId="3" borderId="8" xfId="0" applyFont="1" applyFill="1" applyBorder="1" applyAlignment="1">
      <alignment horizontal="center" vertical="center" wrapText="1"/>
    </xf>
    <xf numFmtId="1" fontId="48" fillId="0" borderId="9" xfId="0" applyNumberFormat="1" applyFont="1" applyBorder="1" applyAlignment="1">
      <alignment horizontal="left" vertical="center" wrapText="1"/>
    </xf>
    <xf numFmtId="0" fontId="48" fillId="0" borderId="9" xfId="0" applyFont="1" applyBorder="1" applyAlignment="1">
      <alignment horizontal="left" vertical="center" wrapText="1"/>
    </xf>
    <xf numFmtId="0" fontId="53" fillId="2" borderId="31" xfId="0" applyFont="1" applyFill="1" applyBorder="1" applyAlignment="1">
      <alignment horizontal="center" vertical="center" wrapText="1"/>
    </xf>
    <xf numFmtId="0" fontId="24" fillId="2" borderId="9" xfId="0" applyFont="1" applyFill="1" applyBorder="1" applyAlignment="1">
      <alignment horizontal="center" vertical="center" wrapText="1"/>
    </xf>
    <xf numFmtId="0" fontId="26" fillId="2" borderId="0" xfId="0" applyFont="1" applyFill="1" applyAlignment="1">
      <alignment horizontal="center" vertical="center"/>
    </xf>
    <xf numFmtId="0" fontId="26" fillId="2" borderId="31" xfId="0" applyFont="1" applyFill="1" applyBorder="1" applyAlignment="1">
      <alignment horizontal="center" vertical="center"/>
    </xf>
    <xf numFmtId="12" fontId="41" fillId="0" borderId="10" xfId="0" quotePrefix="1" applyNumberFormat="1" applyFont="1" applyBorder="1" applyAlignment="1">
      <alignment horizontal="center" vertical="center" wrapText="1"/>
    </xf>
    <xf numFmtId="12" fontId="41" fillId="0" borderId="7" xfId="0" quotePrefix="1" applyNumberFormat="1" applyFont="1" applyBorder="1" applyAlignment="1">
      <alignment horizontal="center" vertical="center" wrapText="1"/>
    </xf>
    <xf numFmtId="12" fontId="41" fillId="0" borderId="8" xfId="0" quotePrefix="1" applyNumberFormat="1" applyFont="1" applyBorder="1" applyAlignment="1">
      <alignment horizontal="center" vertical="center" wrapText="1"/>
    </xf>
    <xf numFmtId="0" fontId="22" fillId="11" borderId="9" xfId="0" applyFont="1" applyFill="1" applyBorder="1" applyAlignment="1">
      <alignment horizontal="center" vertical="center"/>
    </xf>
    <xf numFmtId="0" fontId="23" fillId="0" borderId="9" xfId="0" applyFont="1" applyBorder="1" applyAlignment="1">
      <alignment horizontal="center" vertical="center"/>
    </xf>
    <xf numFmtId="0" fontId="23" fillId="0" borderId="9" xfId="0" quotePrefix="1" applyFont="1" applyBorder="1" applyAlignment="1">
      <alignment horizontal="center" vertical="center"/>
    </xf>
    <xf numFmtId="16" fontId="23" fillId="0" borderId="9" xfId="0" quotePrefix="1" applyNumberFormat="1" applyFont="1" applyBorder="1" applyAlignment="1">
      <alignment horizontal="center" vertical="center"/>
    </xf>
    <xf numFmtId="0" fontId="27" fillId="2" borderId="28" xfId="0" applyFont="1" applyFill="1" applyBorder="1" applyAlignment="1">
      <alignment horizontal="center" vertical="center" wrapText="1"/>
    </xf>
    <xf numFmtId="0" fontId="27" fillId="2" borderId="7" xfId="0" applyFont="1" applyFill="1" applyBorder="1" applyAlignment="1">
      <alignment horizontal="center" vertical="center" wrapText="1"/>
    </xf>
    <xf numFmtId="0" fontId="27" fillId="2" borderId="8" xfId="0" applyFont="1" applyFill="1" applyBorder="1" applyAlignment="1">
      <alignment horizontal="center" vertical="center" wrapText="1"/>
    </xf>
    <xf numFmtId="0" fontId="21" fillId="3" borderId="0" xfId="0" applyFont="1" applyFill="1" applyAlignment="1">
      <alignment horizontal="left" vertical="center" wrapText="1"/>
    </xf>
    <xf numFmtId="0" fontId="21" fillId="0" borderId="18" xfId="0" applyFont="1" applyBorder="1" applyAlignment="1">
      <alignment horizontal="center" vertical="center" wrapText="1"/>
    </xf>
    <xf numFmtId="0" fontId="21" fillId="0" borderId="19" xfId="0" applyFont="1" applyBorder="1" applyAlignment="1">
      <alignment horizontal="center" vertical="center" wrapText="1"/>
    </xf>
    <xf numFmtId="0" fontId="21" fillId="0" borderId="20" xfId="0" applyFont="1" applyBorder="1" applyAlignment="1">
      <alignment horizontal="center" vertical="center" wrapText="1"/>
    </xf>
    <xf numFmtId="0" fontId="21" fillId="0" borderId="21" xfId="0" applyFont="1" applyBorder="1" applyAlignment="1">
      <alignment horizontal="center" vertical="center" wrapText="1"/>
    </xf>
    <xf numFmtId="0" fontId="21" fillId="0" borderId="0" xfId="0" applyFont="1" applyAlignment="1">
      <alignment horizontal="center" vertical="center" wrapText="1"/>
    </xf>
    <xf numFmtId="0" fontId="21" fillId="0" borderId="22" xfId="0" applyFont="1" applyBorder="1" applyAlignment="1">
      <alignment horizontal="center" vertical="center" wrapText="1"/>
    </xf>
    <xf numFmtId="0" fontId="21" fillId="0" borderId="26" xfId="0" applyFont="1" applyBorder="1" applyAlignment="1">
      <alignment horizontal="center" vertical="center" wrapText="1"/>
    </xf>
    <xf numFmtId="0" fontId="21" fillId="0" borderId="23" xfId="0" applyFont="1" applyBorder="1" applyAlignment="1">
      <alignment horizontal="center" vertical="center" wrapText="1"/>
    </xf>
    <xf numFmtId="0" fontId="21" fillId="0" borderId="27" xfId="0" applyFont="1" applyBorder="1" applyAlignment="1">
      <alignment horizontal="center" vertical="center" wrapText="1"/>
    </xf>
    <xf numFmtId="0" fontId="27" fillId="2" borderId="1" xfId="0" applyFont="1" applyFill="1" applyBorder="1" applyAlignment="1">
      <alignment horizontal="left" vertical="center" wrapText="1"/>
    </xf>
    <xf numFmtId="0" fontId="22" fillId="5" borderId="9" xfId="0" applyFont="1" applyFill="1" applyBorder="1" applyAlignment="1">
      <alignment horizontal="center" vertical="center" wrapText="1"/>
    </xf>
    <xf numFmtId="15" fontId="27" fillId="2" borderId="1" xfId="0" quotePrefix="1" applyNumberFormat="1" applyFont="1" applyFill="1" applyBorder="1" applyAlignment="1">
      <alignment horizontal="left" vertical="center"/>
    </xf>
    <xf numFmtId="15" fontId="27" fillId="2" borderId="1" xfId="0" applyNumberFormat="1" applyFont="1" applyFill="1" applyBorder="1" applyAlignment="1">
      <alignment horizontal="left" vertical="center"/>
    </xf>
    <xf numFmtId="0" fontId="27" fillId="2" borderId="1" xfId="0" applyFont="1" applyFill="1" applyBorder="1" applyAlignment="1">
      <alignment horizontal="center" vertical="center"/>
    </xf>
    <xf numFmtId="0" fontId="22" fillId="5" borderId="9" xfId="0" applyFont="1" applyFill="1" applyBorder="1" applyAlignment="1">
      <alignment horizontal="center" vertical="center"/>
    </xf>
    <xf numFmtId="0" fontId="26" fillId="0" borderId="10" xfId="0" applyFont="1" applyBorder="1" applyAlignment="1">
      <alignment horizontal="center" vertical="center"/>
    </xf>
    <xf numFmtId="0" fontId="26" fillId="0" borderId="7" xfId="0" applyFont="1" applyBorder="1" applyAlignment="1">
      <alignment horizontal="center" vertical="center"/>
    </xf>
    <xf numFmtId="0" fontId="26" fillId="0" borderId="8" xfId="0" applyFont="1" applyBorder="1" applyAlignment="1">
      <alignment horizontal="center" vertical="center"/>
    </xf>
    <xf numFmtId="0" fontId="43" fillId="5" borderId="10" xfId="2" applyFont="1" applyFill="1" applyBorder="1" applyAlignment="1">
      <alignment horizontal="center" vertical="center" wrapText="1"/>
    </xf>
    <xf numFmtId="0" fontId="43" fillId="5" borderId="8" xfId="2" applyFont="1" applyFill="1" applyBorder="1" applyAlignment="1">
      <alignment horizontal="center" vertical="center" wrapText="1"/>
    </xf>
    <xf numFmtId="1" fontId="43" fillId="5" borderId="10" xfId="2" applyNumberFormat="1" applyFont="1" applyFill="1" applyBorder="1" applyAlignment="1">
      <alignment horizontal="left" vertical="center" wrapText="1"/>
    </xf>
    <xf numFmtId="1" fontId="43" fillId="5" borderId="8" xfId="2" applyNumberFormat="1" applyFont="1" applyFill="1" applyBorder="1" applyAlignment="1">
      <alignment horizontal="left" vertical="center" wrapText="1"/>
    </xf>
    <xf numFmtId="1" fontId="43" fillId="0" borderId="9" xfId="2" applyNumberFormat="1" applyFont="1" applyBorder="1" applyAlignment="1">
      <alignment horizontal="left" vertical="center" wrapText="1"/>
    </xf>
    <xf numFmtId="0" fontId="42" fillId="0" borderId="6" xfId="2" applyFont="1" applyBorder="1" applyAlignment="1">
      <alignment horizontal="center" vertical="center" wrapText="1"/>
    </xf>
    <xf numFmtId="0" fontId="42" fillId="0" borderId="31" xfId="2" applyFont="1" applyBorder="1" applyAlignment="1">
      <alignment horizontal="center" vertical="center" wrapText="1"/>
    </xf>
    <xf numFmtId="0" fontId="42" fillId="0" borderId="6" xfId="2" applyFont="1" applyBorder="1" applyAlignment="1">
      <alignment horizontal="left" vertical="center" wrapText="1"/>
    </xf>
    <xf numFmtId="0" fontId="42" fillId="0" borderId="31" xfId="2" applyFont="1" applyBorder="1" applyAlignment="1">
      <alignment horizontal="left" vertical="center" wrapText="1"/>
    </xf>
    <xf numFmtId="0" fontId="24" fillId="0" borderId="6" xfId="2" applyFont="1" applyBorder="1" applyAlignment="1">
      <alignment horizontal="left" vertical="center" wrapText="1"/>
    </xf>
    <xf numFmtId="0" fontId="24" fillId="0" borderId="31" xfId="2" applyFont="1" applyBorder="1" applyAlignment="1">
      <alignment horizontal="left" vertical="center" wrapText="1"/>
    </xf>
    <xf numFmtId="1" fontId="43" fillId="5" borderId="10" xfId="2" applyNumberFormat="1" applyFont="1" applyFill="1" applyBorder="1" applyAlignment="1">
      <alignment horizontal="center" vertical="center" wrapText="1"/>
    </xf>
    <xf numFmtId="1" fontId="43" fillId="5" borderId="8" xfId="2" applyNumberFormat="1" applyFont="1" applyFill="1" applyBorder="1" applyAlignment="1">
      <alignment horizontal="center" vertical="center" wrapText="1"/>
    </xf>
    <xf numFmtId="1" fontId="56" fillId="0" borderId="10" xfId="2" applyNumberFormat="1" applyFont="1" applyBorder="1" applyAlignment="1">
      <alignment horizontal="center" vertical="center" wrapText="1"/>
    </xf>
    <xf numFmtId="1" fontId="56" fillId="0" borderId="8" xfId="2" applyNumberFormat="1" applyFont="1" applyBorder="1" applyAlignment="1">
      <alignment horizontal="center" vertical="center" wrapText="1"/>
    </xf>
    <xf numFmtId="0" fontId="42" fillId="0" borderId="9" xfId="2" applyFont="1" applyBorder="1" applyAlignment="1">
      <alignment horizontal="center" vertical="center"/>
    </xf>
    <xf numFmtId="0" fontId="43" fillId="0" borderId="9" xfId="2" applyFont="1" applyBorder="1" applyAlignment="1">
      <alignment horizontal="center" wrapText="1"/>
    </xf>
    <xf numFmtId="1" fontId="43" fillId="5" borderId="9" xfId="2" applyNumberFormat="1" applyFont="1" applyFill="1" applyBorder="1" applyAlignment="1">
      <alignment horizontal="center" vertical="top" wrapText="1"/>
    </xf>
    <xf numFmtId="0" fontId="42" fillId="0" borderId="9" xfId="2" quotePrefix="1" applyFont="1" applyBorder="1" applyAlignment="1">
      <alignment horizontal="left" wrapText="1"/>
    </xf>
    <xf numFmtId="1" fontId="43" fillId="5" borderId="9" xfId="2" applyNumberFormat="1" applyFont="1" applyFill="1" applyBorder="1" applyAlignment="1">
      <alignment horizontal="center" vertical="center" wrapText="1"/>
    </xf>
    <xf numFmtId="0" fontId="43" fillId="5" borderId="9" xfId="2" applyFont="1" applyFill="1" applyBorder="1" applyAlignment="1">
      <alignment horizontal="center" vertical="center" wrapText="1"/>
    </xf>
    <xf numFmtId="1" fontId="43" fillId="0" borderId="10" xfId="2" applyNumberFormat="1" applyFont="1" applyBorder="1" applyAlignment="1">
      <alignment horizontal="center" vertical="center" wrapText="1"/>
    </xf>
    <xf numFmtId="1" fontId="43" fillId="0" borderId="8" xfId="2" applyNumberFormat="1" applyFont="1" applyBorder="1" applyAlignment="1">
      <alignment horizontal="center" vertical="center" wrapText="1"/>
    </xf>
    <xf numFmtId="0" fontId="43" fillId="0" borderId="9" xfId="2" applyFont="1" applyBorder="1" applyAlignment="1">
      <alignment horizontal="center"/>
    </xf>
    <xf numFmtId="0" fontId="67" fillId="0" borderId="0" xfId="60" applyFont="1" applyAlignment="1">
      <alignment horizontal="center" vertical="top"/>
    </xf>
    <xf numFmtId="0" fontId="68" fillId="0" borderId="0" xfId="60" applyFont="1" applyAlignment="1">
      <alignment horizontal="center" vertical="top"/>
    </xf>
    <xf numFmtId="0" fontId="79" fillId="0" borderId="0" xfId="60" applyFont="1" applyAlignment="1">
      <alignment horizontal="left" vertical="center"/>
    </xf>
    <xf numFmtId="0" fontId="80" fillId="0" borderId="0" xfId="60" applyFont="1" applyAlignment="1">
      <alignment horizontal="left" vertical="center"/>
    </xf>
    <xf numFmtId="0" fontId="79" fillId="0" borderId="0" xfId="60" applyFont="1" applyAlignment="1">
      <alignment horizontal="left" vertical="center" wrapText="1"/>
    </xf>
    <xf numFmtId="0" fontId="80" fillId="0" borderId="0" xfId="60" applyFont="1" applyAlignment="1">
      <alignment horizontal="left" vertical="center" wrapText="1"/>
    </xf>
    <xf numFmtId="0" fontId="81" fillId="0" borderId="0" xfId="60" applyFont="1" applyAlignment="1">
      <alignment horizontal="center" vertical="top"/>
    </xf>
    <xf numFmtId="0" fontId="66" fillId="0" borderId="0" xfId="60" applyFont="1" applyAlignment="1">
      <alignment horizontal="center" vertical="top"/>
    </xf>
    <xf numFmtId="0" fontId="61" fillId="3" borderId="9" xfId="60" applyFont="1" applyFill="1" applyBorder="1" applyAlignment="1">
      <alignment vertical="center" wrapText="1"/>
    </xf>
    <xf numFmtId="0" fontId="61" fillId="3" borderId="9" xfId="60" applyFont="1" applyFill="1" applyBorder="1" applyAlignment="1">
      <alignment horizontal="left" vertical="center" wrapText="1"/>
    </xf>
    <xf numFmtId="0" fontId="65" fillId="0" borderId="0" xfId="60" applyFont="1" applyAlignment="1">
      <alignment vertical="center"/>
    </xf>
    <xf numFmtId="0" fontId="63" fillId="0" borderId="0" xfId="60" applyFont="1" applyAlignment="1">
      <alignment vertical="center"/>
    </xf>
    <xf numFmtId="0" fontId="67" fillId="0" borderId="0" xfId="60" applyFont="1" applyAlignment="1">
      <alignment horizontal="center" vertical="center"/>
    </xf>
    <xf numFmtId="0" fontId="62" fillId="0" borderId="0" xfId="60" applyFont="1" applyAlignment="1">
      <alignment horizontal="center" vertical="center"/>
    </xf>
    <xf numFmtId="12" fontId="90" fillId="0" borderId="40" xfId="0" applyNumberFormat="1" applyFont="1" applyBorder="1" applyAlignment="1">
      <alignment horizontal="left" vertical="center" wrapText="1"/>
    </xf>
    <xf numFmtId="12" fontId="90" fillId="0" borderId="34" xfId="0" applyNumberFormat="1" applyFont="1" applyBorder="1" applyAlignment="1">
      <alignment horizontal="left" vertical="center" wrapText="1"/>
    </xf>
    <xf numFmtId="0" fontId="90" fillId="0" borderId="40" xfId="0" applyFont="1" applyBorder="1" applyAlignment="1">
      <alignment horizontal="left" vertical="center" wrapText="1"/>
    </xf>
    <xf numFmtId="0" fontId="90" fillId="0" borderId="34" xfId="0" applyFont="1" applyBorder="1" applyAlignment="1">
      <alignment horizontal="left" vertical="center" wrapText="1"/>
    </xf>
    <xf numFmtId="173" fontId="90" fillId="0" borderId="41" xfId="0" applyNumberFormat="1" applyFont="1" applyBorder="1" applyAlignment="1">
      <alignment horizontal="left" vertical="center" wrapText="1"/>
    </xf>
    <xf numFmtId="173" fontId="90" fillId="0" borderId="35" xfId="0" applyNumberFormat="1" applyFont="1" applyBorder="1" applyAlignment="1">
      <alignment horizontal="left" vertical="center" wrapText="1"/>
    </xf>
    <xf numFmtId="12" fontId="92" fillId="0" borderId="40" xfId="0" applyNumberFormat="1" applyFont="1" applyBorder="1" applyAlignment="1">
      <alignment horizontal="left" vertical="center" wrapText="1"/>
    </xf>
    <xf numFmtId="12" fontId="92" fillId="0" borderId="34" xfId="0" applyNumberFormat="1" applyFont="1" applyBorder="1" applyAlignment="1">
      <alignment horizontal="left" vertical="center" wrapText="1"/>
    </xf>
    <xf numFmtId="173" fontId="90" fillId="0" borderId="42" xfId="0" applyNumberFormat="1" applyFont="1" applyBorder="1" applyAlignment="1">
      <alignment horizontal="left" vertical="center" wrapText="1"/>
    </xf>
    <xf numFmtId="173" fontId="90" fillId="0" borderId="36" xfId="0" applyNumberFormat="1" applyFont="1" applyBorder="1" applyAlignment="1">
      <alignment horizontal="left" vertical="center" wrapText="1"/>
    </xf>
    <xf numFmtId="0" fontId="90" fillId="0" borderId="9" xfId="0" applyFont="1" applyBorder="1" applyAlignment="1">
      <alignment horizontal="center" vertical="center" wrapText="1"/>
    </xf>
    <xf numFmtId="12" fontId="90" fillId="0" borderId="9" xfId="0" applyNumberFormat="1" applyFont="1" applyBorder="1" applyAlignment="1">
      <alignment horizontal="center" vertical="center" wrapText="1"/>
    </xf>
    <xf numFmtId="12" fontId="90" fillId="3" borderId="9" xfId="0" applyNumberFormat="1" applyFont="1" applyFill="1" applyBorder="1" applyAlignment="1">
      <alignment horizontal="center" vertical="center" wrapText="1"/>
    </xf>
    <xf numFmtId="0" fontId="90" fillId="3" borderId="9" xfId="0" applyFont="1" applyFill="1" applyBorder="1" applyAlignment="1">
      <alignment horizontal="center" vertical="center" wrapText="1"/>
    </xf>
    <xf numFmtId="173" fontId="90" fillId="0" borderId="9" xfId="0" applyNumberFormat="1" applyFont="1" applyBorder="1" applyAlignment="1">
      <alignment horizontal="center" vertical="center" wrapText="1"/>
    </xf>
    <xf numFmtId="173" fontId="90" fillId="3" borderId="9" xfId="0" applyNumberFormat="1" applyFont="1" applyFill="1" applyBorder="1" applyAlignment="1">
      <alignment horizontal="center" vertical="center" wrapText="1"/>
    </xf>
    <xf numFmtId="12" fontId="92" fillId="0" borderId="9" xfId="0" applyNumberFormat="1" applyFont="1" applyBorder="1" applyAlignment="1">
      <alignment horizontal="center" vertical="center" wrapText="1"/>
    </xf>
    <xf numFmtId="12" fontId="92" fillId="3" borderId="9" xfId="0" applyNumberFormat="1" applyFont="1" applyFill="1" applyBorder="1" applyAlignment="1">
      <alignment horizontal="center" vertical="center" wrapText="1"/>
    </xf>
  </cellXfs>
  <cellStyles count="63">
    <cellStyle name="0" xfId="3" xr:uid="{00000000-0005-0000-0000-000000000000}"/>
    <cellStyle name="0_2ND SUMMER 09" xfId="4" xr:uid="{00000000-0005-0000-0000-000001000000}"/>
    <cellStyle name="0_OPR SPR09 (2)" xfId="5" xr:uid="{00000000-0005-0000-0000-000002000000}"/>
    <cellStyle name="0_OPR Winter 09 Drop 2 (2)" xfId="6" xr:uid="{00000000-0005-0000-0000-000003000000}"/>
    <cellStyle name="0_OPR Winter 09 Drop 3" xfId="7" xr:uid="{00000000-0005-0000-0000-000004000000}"/>
    <cellStyle name="0_OPR Winter 09 Drop 3_trimlist W09 Drop3" xfId="8" xr:uid="{00000000-0005-0000-0000-000005000000}"/>
    <cellStyle name="0_SPRINTER09" xfId="9" xr:uid="{00000000-0005-0000-0000-000006000000}"/>
    <cellStyle name="0_Trimslist Winter 09 drop2" xfId="10" xr:uid="{00000000-0005-0000-0000-000007000000}"/>
    <cellStyle name="Column_Title" xfId="11" xr:uid="{00000000-0005-0000-0000-000008000000}"/>
    <cellStyle name="Comma 2" xfId="12" xr:uid="{00000000-0005-0000-0000-000009000000}"/>
    <cellStyle name="Comma 2 2" xfId="13" xr:uid="{00000000-0005-0000-0000-00000A000000}"/>
    <cellStyle name="Comma 3" xfId="14" xr:uid="{00000000-0005-0000-0000-00000B000000}"/>
    <cellStyle name="Comma 4" xfId="15" xr:uid="{00000000-0005-0000-0000-00000C000000}"/>
    <cellStyle name="Comma0" xfId="16" xr:uid="{00000000-0005-0000-0000-00000D000000}"/>
    <cellStyle name="Currency 2" xfId="17" xr:uid="{00000000-0005-0000-0000-00000E000000}"/>
    <cellStyle name="Currency0" xfId="18" xr:uid="{00000000-0005-0000-0000-00000F000000}"/>
    <cellStyle name="Date" xfId="19" xr:uid="{00000000-0005-0000-0000-000010000000}"/>
    <cellStyle name="Excel Built-in 20% - Accent1" xfId="20" xr:uid="{00000000-0005-0000-0000-000011000000}"/>
    <cellStyle name="Fixed" xfId="21" xr:uid="{00000000-0005-0000-0000-000012000000}"/>
    <cellStyle name="Grey" xfId="22" xr:uid="{00000000-0005-0000-0000-000013000000}"/>
    <cellStyle name="Heading 1 2" xfId="23" xr:uid="{00000000-0005-0000-0000-000014000000}"/>
    <cellStyle name="Heading 2 2" xfId="24" xr:uid="{00000000-0005-0000-0000-000015000000}"/>
    <cellStyle name="Input [yellow]" xfId="25" xr:uid="{00000000-0005-0000-0000-000016000000}"/>
    <cellStyle name="Normal" xfId="0" builtinId="0"/>
    <cellStyle name="Normal - Style1" xfId="26" xr:uid="{00000000-0005-0000-0000-000018000000}"/>
    <cellStyle name="Normal 133" xfId="1" xr:uid="{00000000-0005-0000-0000-000019000000}"/>
    <cellStyle name="Normal 2" xfId="2" xr:uid="{00000000-0005-0000-0000-00001A000000}"/>
    <cellStyle name="Normal 2 2" xfId="27" xr:uid="{00000000-0005-0000-0000-00001B000000}"/>
    <cellStyle name="Normal 2 3" xfId="59" xr:uid="{00000000-0005-0000-0000-00001C000000}"/>
    <cellStyle name="Normal 2_112060-QTM" xfId="28" xr:uid="{00000000-0005-0000-0000-00001D000000}"/>
    <cellStyle name="Normal 3" xfId="29" xr:uid="{00000000-0005-0000-0000-00001E000000}"/>
    <cellStyle name="Normal 3 2" xfId="30" xr:uid="{00000000-0005-0000-0000-00001F000000}"/>
    <cellStyle name="Normal 3 3" xfId="31" xr:uid="{00000000-0005-0000-0000-000020000000}"/>
    <cellStyle name="Normal 3_111030-111048-111061-QTCN" xfId="32" xr:uid="{00000000-0005-0000-0000-000021000000}"/>
    <cellStyle name="Normal 4" xfId="33" xr:uid="{00000000-0005-0000-0000-000022000000}"/>
    <cellStyle name="Normal 4 2" xfId="34" xr:uid="{00000000-0005-0000-0000-000023000000}"/>
    <cellStyle name="Normal 5" xfId="35" xr:uid="{00000000-0005-0000-0000-000024000000}"/>
    <cellStyle name="Normal 6" xfId="36" xr:uid="{00000000-0005-0000-0000-000025000000}"/>
    <cellStyle name="Normal 7" xfId="60" xr:uid="{00000000-0005-0000-0000-000026000000}"/>
    <cellStyle name="Normal 8" xfId="61" xr:uid="{B98BC6AF-E357-43F1-AF2A-35234B277663}"/>
    <cellStyle name="Normal 8 2" xfId="62" xr:uid="{F8ABC213-0833-49C5-859E-323492AF5A2E}"/>
    <cellStyle name="Percent [2]" xfId="37" xr:uid="{00000000-0005-0000-0000-000027000000}"/>
    <cellStyle name="Percent 2" xfId="38" xr:uid="{00000000-0005-0000-0000-000028000000}"/>
    <cellStyle name="Percent 2 2" xfId="39" xr:uid="{00000000-0005-0000-0000-000029000000}"/>
    <cellStyle name="Percent 2 3" xfId="40" xr:uid="{00000000-0005-0000-0000-00002A000000}"/>
    <cellStyle name="Percent 3" xfId="41" xr:uid="{00000000-0005-0000-0000-00002B000000}"/>
    <cellStyle name="SAPBEXstdData" xfId="42" xr:uid="{00000000-0005-0000-0000-00002C000000}"/>
    <cellStyle name="SAPBEXstdItem" xfId="43" xr:uid="{00000000-0005-0000-0000-00002D000000}"/>
    <cellStyle name="Style 1" xfId="44" xr:uid="{00000000-0005-0000-0000-00002E000000}"/>
    <cellStyle name="Times New Roman" xfId="45" xr:uid="{00000000-0005-0000-0000-00002F000000}"/>
    <cellStyle name="Total 2" xfId="46" xr:uid="{00000000-0005-0000-0000-000030000000}"/>
    <cellStyle name="Обычный_Лист1" xfId="47" xr:uid="{00000000-0005-0000-0000-000031000000}"/>
    <cellStyle name="똿뗦먛귟 [0.00]_PRODUCT DETAIL Q1" xfId="48" xr:uid="{00000000-0005-0000-0000-000032000000}"/>
    <cellStyle name="똿뗦먛귟_PRODUCT DETAIL Q1" xfId="49" xr:uid="{00000000-0005-0000-0000-000033000000}"/>
    <cellStyle name="믅됞 [0.00]_PRODUCT DETAIL Q1" xfId="50" xr:uid="{00000000-0005-0000-0000-000034000000}"/>
    <cellStyle name="믅됞_PRODUCT DETAIL Q1" xfId="51" xr:uid="{00000000-0005-0000-0000-000035000000}"/>
    <cellStyle name="백분율_HOBONG" xfId="52" xr:uid="{00000000-0005-0000-0000-000036000000}"/>
    <cellStyle name="뷭?_BOOKSHIP" xfId="53" xr:uid="{00000000-0005-0000-0000-000037000000}"/>
    <cellStyle name="콤마 [0]_1202" xfId="54" xr:uid="{00000000-0005-0000-0000-000038000000}"/>
    <cellStyle name="콤마_1202" xfId="55" xr:uid="{00000000-0005-0000-0000-000039000000}"/>
    <cellStyle name="통화 [0]_1202" xfId="56" xr:uid="{00000000-0005-0000-0000-00003A000000}"/>
    <cellStyle name="통화_1202" xfId="57" xr:uid="{00000000-0005-0000-0000-00003B000000}"/>
    <cellStyle name="표준_(정보부문)월별인원계획" xfId="58" xr:uid="{00000000-0005-0000-0000-00003C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2.png"/><Relationship Id="rId13" Type="http://schemas.openxmlformats.org/officeDocument/2006/relationships/image" Target="../media/image17.png"/><Relationship Id="rId3" Type="http://schemas.openxmlformats.org/officeDocument/2006/relationships/image" Target="../media/image9.png"/><Relationship Id="rId7" Type="http://schemas.openxmlformats.org/officeDocument/2006/relationships/image" Target="../media/image11.png"/><Relationship Id="rId12" Type="http://schemas.openxmlformats.org/officeDocument/2006/relationships/image" Target="../media/image16.png"/><Relationship Id="rId2" Type="http://schemas.openxmlformats.org/officeDocument/2006/relationships/image" Target="../media/image8.png"/><Relationship Id="rId16" Type="http://schemas.openxmlformats.org/officeDocument/2006/relationships/image" Target="../media/image20.png"/><Relationship Id="rId1" Type="http://schemas.openxmlformats.org/officeDocument/2006/relationships/image" Target="../media/image7.png"/><Relationship Id="rId6" Type="http://schemas.openxmlformats.org/officeDocument/2006/relationships/image" Target="../media/image10.png"/><Relationship Id="rId11" Type="http://schemas.openxmlformats.org/officeDocument/2006/relationships/image" Target="../media/image15.png"/><Relationship Id="rId5" Type="http://schemas.openxmlformats.org/officeDocument/2006/relationships/image" Target="../media/image2.png"/><Relationship Id="rId15" Type="http://schemas.openxmlformats.org/officeDocument/2006/relationships/image" Target="../media/image19.png"/><Relationship Id="rId10" Type="http://schemas.openxmlformats.org/officeDocument/2006/relationships/image" Target="../media/image14.png"/><Relationship Id="rId4" Type="http://schemas.openxmlformats.org/officeDocument/2006/relationships/image" Target="../media/image1.png"/><Relationship Id="rId9" Type="http://schemas.openxmlformats.org/officeDocument/2006/relationships/image" Target="../media/image13.png"/><Relationship Id="rId14" Type="http://schemas.openxmlformats.org/officeDocument/2006/relationships/image" Target="../media/image18.png"/></Relationships>
</file>

<file path=xl/drawings/_rels/drawing3.xml.rels><?xml version="1.0" encoding="UTF-8" standalone="yes"?>
<Relationships xmlns="http://schemas.openxmlformats.org/package/2006/relationships"><Relationship Id="rId1" Type="http://schemas.openxmlformats.org/officeDocument/2006/relationships/image" Target="../media/image21.png"/></Relationships>
</file>

<file path=xl/drawings/_rels/drawing4.xml.rels><?xml version="1.0" encoding="UTF-8" standalone="yes"?>
<Relationships xmlns="http://schemas.openxmlformats.org/package/2006/relationships"><Relationship Id="rId1" Type="http://schemas.openxmlformats.org/officeDocument/2006/relationships/image" Target="../media/image22.png"/></Relationships>
</file>

<file path=xl/drawings/_rels/drawing5.xml.rels><?xml version="1.0" encoding="UTF-8" standalone="yes"?>
<Relationships xmlns="http://schemas.openxmlformats.org/package/2006/relationships"><Relationship Id="rId3" Type="http://schemas.openxmlformats.org/officeDocument/2006/relationships/image" Target="../media/image25.png"/><Relationship Id="rId2" Type="http://schemas.openxmlformats.org/officeDocument/2006/relationships/image" Target="../media/image24.png"/><Relationship Id="rId1" Type="http://schemas.openxmlformats.org/officeDocument/2006/relationships/image" Target="../media/image23.png"/><Relationship Id="rId6" Type="http://schemas.openxmlformats.org/officeDocument/2006/relationships/image" Target="../media/image28.png"/><Relationship Id="rId5" Type="http://schemas.openxmlformats.org/officeDocument/2006/relationships/image" Target="../media/image27.png"/><Relationship Id="rId4" Type="http://schemas.openxmlformats.org/officeDocument/2006/relationships/image" Target="../media/image26.png"/></Relationships>
</file>

<file path=xl/drawings/_rels/vmlDrawing1.v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2.v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12</xdr:col>
      <xdr:colOff>595313</xdr:colOff>
      <xdr:row>5</xdr:row>
      <xdr:rowOff>27897</xdr:rowOff>
    </xdr:from>
    <xdr:to>
      <xdr:col>14</xdr:col>
      <xdr:colOff>410749</xdr:colOff>
      <xdr:row>8</xdr:row>
      <xdr:rowOff>268495</xdr:rowOff>
    </xdr:to>
    <xdr:pic>
      <xdr:nvPicPr>
        <xdr:cNvPr id="2" name="Picture 1">
          <a:extLst>
            <a:ext uri="{FF2B5EF4-FFF2-40B4-BE49-F238E27FC236}">
              <a16:creationId xmlns:a16="http://schemas.microsoft.com/office/drawing/2014/main" id="{8ABC6244-7A41-4056-85A4-6664BADD3C65}"/>
            </a:ext>
          </a:extLst>
        </xdr:cNvPr>
        <xdr:cNvPicPr>
          <a:picLocks noChangeAspect="1"/>
        </xdr:cNvPicPr>
      </xdr:nvPicPr>
      <xdr:blipFill rotWithShape="1">
        <a:blip xmlns:r="http://schemas.openxmlformats.org/officeDocument/2006/relationships" r:embed="rId1"/>
        <a:srcRect t="1923" r="50734" b="-1923"/>
        <a:stretch/>
      </xdr:blipFill>
      <xdr:spPr>
        <a:xfrm>
          <a:off x="18264188" y="1480460"/>
          <a:ext cx="1672811" cy="1526473"/>
        </a:xfrm>
        <a:prstGeom prst="rect">
          <a:avLst/>
        </a:prstGeom>
      </xdr:spPr>
    </xdr:pic>
    <xdr:clientData/>
  </xdr:twoCellAnchor>
  <xdr:twoCellAnchor editAs="oneCell">
    <xdr:from>
      <xdr:col>14</xdr:col>
      <xdr:colOff>486317</xdr:colOff>
      <xdr:row>4</xdr:row>
      <xdr:rowOff>452438</xdr:rowOff>
    </xdr:from>
    <xdr:to>
      <xdr:col>15</xdr:col>
      <xdr:colOff>1243849</xdr:colOff>
      <xdr:row>8</xdr:row>
      <xdr:rowOff>182899</xdr:rowOff>
    </xdr:to>
    <xdr:pic>
      <xdr:nvPicPr>
        <xdr:cNvPr id="3" name="Picture 2">
          <a:extLst>
            <a:ext uri="{FF2B5EF4-FFF2-40B4-BE49-F238E27FC236}">
              <a16:creationId xmlns:a16="http://schemas.microsoft.com/office/drawing/2014/main" id="{8E401646-995F-4C35-B26A-84AB394344B0}"/>
            </a:ext>
          </a:extLst>
        </xdr:cNvPr>
        <xdr:cNvPicPr>
          <a:picLocks noChangeAspect="1"/>
        </xdr:cNvPicPr>
      </xdr:nvPicPr>
      <xdr:blipFill rotWithShape="1">
        <a:blip xmlns:r="http://schemas.openxmlformats.org/officeDocument/2006/relationships" r:embed="rId2"/>
        <a:srcRect l="5294"/>
        <a:stretch/>
      </xdr:blipFill>
      <xdr:spPr>
        <a:xfrm>
          <a:off x="20012567" y="1428751"/>
          <a:ext cx="1662407" cy="1492586"/>
        </a:xfrm>
        <a:prstGeom prst="rect">
          <a:avLst/>
        </a:prstGeom>
      </xdr:spPr>
    </xdr:pic>
    <xdr:clientData/>
  </xdr:twoCellAnchor>
  <xdr:twoCellAnchor editAs="oneCell">
    <xdr:from>
      <xdr:col>17</xdr:col>
      <xdr:colOff>285750</xdr:colOff>
      <xdr:row>27</xdr:row>
      <xdr:rowOff>500063</xdr:rowOff>
    </xdr:from>
    <xdr:to>
      <xdr:col>58</xdr:col>
      <xdr:colOff>287570</xdr:colOff>
      <xdr:row>34</xdr:row>
      <xdr:rowOff>166689</xdr:rowOff>
    </xdr:to>
    <xdr:pic>
      <xdr:nvPicPr>
        <xdr:cNvPr id="4" name="Picture 3">
          <a:extLst>
            <a:ext uri="{FF2B5EF4-FFF2-40B4-BE49-F238E27FC236}">
              <a16:creationId xmlns:a16="http://schemas.microsoft.com/office/drawing/2014/main" id="{4F5AADA0-E2CD-0B44-A788-8669E690E170}"/>
            </a:ext>
          </a:extLst>
        </xdr:cNvPr>
        <xdr:cNvPicPr>
          <a:picLocks noChangeAspect="1"/>
        </xdr:cNvPicPr>
      </xdr:nvPicPr>
      <xdr:blipFill>
        <a:blip xmlns:r="http://schemas.openxmlformats.org/officeDocument/2006/relationships" r:embed="rId3"/>
        <a:stretch>
          <a:fillRect/>
        </a:stretch>
      </xdr:blipFill>
      <xdr:spPr>
        <a:xfrm>
          <a:off x="23431500" y="12692063"/>
          <a:ext cx="26695633" cy="200025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3963036</xdr:colOff>
      <xdr:row>31</xdr:row>
      <xdr:rowOff>936709</xdr:rowOff>
    </xdr:from>
    <xdr:to>
      <xdr:col>2</xdr:col>
      <xdr:colOff>3124200</xdr:colOff>
      <xdr:row>32</xdr:row>
      <xdr:rowOff>1550100</xdr:rowOff>
    </xdr:to>
    <xdr:pic>
      <xdr:nvPicPr>
        <xdr:cNvPr id="8" name="Picture 7">
          <a:extLst>
            <a:ext uri="{FF2B5EF4-FFF2-40B4-BE49-F238E27FC236}">
              <a16:creationId xmlns:a16="http://schemas.microsoft.com/office/drawing/2014/main" id="{DD9623E2-5F94-42EC-91B3-D78AD7FFFB9B}"/>
            </a:ext>
          </a:extLst>
        </xdr:cNvPr>
        <xdr:cNvPicPr>
          <a:picLocks noChangeAspect="1"/>
        </xdr:cNvPicPr>
      </xdr:nvPicPr>
      <xdr:blipFill>
        <a:blip xmlns:r="http://schemas.openxmlformats.org/officeDocument/2006/relationships" r:embed="rId1"/>
        <a:stretch>
          <a:fillRect/>
        </a:stretch>
      </xdr:blipFill>
      <xdr:spPr>
        <a:xfrm>
          <a:off x="8801736" y="40370209"/>
          <a:ext cx="5028564" cy="2404091"/>
        </a:xfrm>
        <a:prstGeom prst="rect">
          <a:avLst/>
        </a:prstGeom>
      </xdr:spPr>
    </xdr:pic>
    <xdr:clientData/>
  </xdr:twoCellAnchor>
  <xdr:twoCellAnchor editAs="oneCell">
    <xdr:from>
      <xdr:col>3</xdr:col>
      <xdr:colOff>533400</xdr:colOff>
      <xdr:row>11</xdr:row>
      <xdr:rowOff>114301</xdr:rowOff>
    </xdr:from>
    <xdr:to>
      <xdr:col>17</xdr:col>
      <xdr:colOff>286907</xdr:colOff>
      <xdr:row>12</xdr:row>
      <xdr:rowOff>1562101</xdr:rowOff>
    </xdr:to>
    <xdr:pic>
      <xdr:nvPicPr>
        <xdr:cNvPr id="12" name="Picture 11">
          <a:extLst>
            <a:ext uri="{FF2B5EF4-FFF2-40B4-BE49-F238E27FC236}">
              <a16:creationId xmlns:a16="http://schemas.microsoft.com/office/drawing/2014/main" id="{64B746A9-476F-89A8-D693-6D09576DF25E}"/>
            </a:ext>
          </a:extLst>
        </xdr:cNvPr>
        <xdr:cNvPicPr>
          <a:picLocks noChangeAspect="1"/>
        </xdr:cNvPicPr>
      </xdr:nvPicPr>
      <xdr:blipFill rotWithShape="1">
        <a:blip xmlns:r="http://schemas.openxmlformats.org/officeDocument/2006/relationships" r:embed="rId2"/>
        <a:srcRect b="30954"/>
        <a:stretch/>
      </xdr:blipFill>
      <xdr:spPr>
        <a:xfrm>
          <a:off x="16573500" y="9829801"/>
          <a:ext cx="8287907" cy="2019300"/>
        </a:xfrm>
        <a:prstGeom prst="rect">
          <a:avLst/>
        </a:prstGeom>
      </xdr:spPr>
    </xdr:pic>
    <xdr:clientData/>
  </xdr:twoCellAnchor>
  <xdr:twoCellAnchor editAs="oneCell">
    <xdr:from>
      <xdr:col>4</xdr:col>
      <xdr:colOff>209551</xdr:colOff>
      <xdr:row>7</xdr:row>
      <xdr:rowOff>1409700</xdr:rowOff>
    </xdr:from>
    <xdr:to>
      <xdr:col>16</xdr:col>
      <xdr:colOff>133351</xdr:colOff>
      <xdr:row>10</xdr:row>
      <xdr:rowOff>1383754</xdr:rowOff>
    </xdr:to>
    <xdr:pic>
      <xdr:nvPicPr>
        <xdr:cNvPr id="13" name="Picture 12">
          <a:extLst>
            <a:ext uri="{FF2B5EF4-FFF2-40B4-BE49-F238E27FC236}">
              <a16:creationId xmlns:a16="http://schemas.microsoft.com/office/drawing/2014/main" id="{F4EAED96-47FC-174A-8BD6-83BA1C10BEE0}"/>
            </a:ext>
          </a:extLst>
        </xdr:cNvPr>
        <xdr:cNvPicPr>
          <a:picLocks noChangeAspect="1"/>
        </xdr:cNvPicPr>
      </xdr:nvPicPr>
      <xdr:blipFill>
        <a:blip xmlns:r="http://schemas.openxmlformats.org/officeDocument/2006/relationships" r:embed="rId3"/>
        <a:stretch>
          <a:fillRect/>
        </a:stretch>
      </xdr:blipFill>
      <xdr:spPr>
        <a:xfrm>
          <a:off x="16859251" y="5981700"/>
          <a:ext cx="7239000" cy="3136354"/>
        </a:xfrm>
        <a:prstGeom prst="rect">
          <a:avLst/>
        </a:prstGeom>
      </xdr:spPr>
    </xdr:pic>
    <xdr:clientData/>
  </xdr:twoCellAnchor>
  <xdr:twoCellAnchor editAs="oneCell">
    <xdr:from>
      <xdr:col>2</xdr:col>
      <xdr:colOff>1688153</xdr:colOff>
      <xdr:row>0</xdr:row>
      <xdr:rowOff>408216</xdr:rowOff>
    </xdr:from>
    <xdr:to>
      <xdr:col>2</xdr:col>
      <xdr:colOff>3360964</xdr:colOff>
      <xdr:row>2</xdr:row>
      <xdr:rowOff>462644</xdr:rowOff>
    </xdr:to>
    <xdr:pic>
      <xdr:nvPicPr>
        <xdr:cNvPr id="2" name="Picture 1">
          <a:extLst>
            <a:ext uri="{FF2B5EF4-FFF2-40B4-BE49-F238E27FC236}">
              <a16:creationId xmlns:a16="http://schemas.microsoft.com/office/drawing/2014/main" id="{5E7C586E-40A9-06AC-5070-88BE8D478AE2}"/>
            </a:ext>
          </a:extLst>
        </xdr:cNvPr>
        <xdr:cNvPicPr>
          <a:picLocks noChangeAspect="1"/>
        </xdr:cNvPicPr>
      </xdr:nvPicPr>
      <xdr:blipFill rotWithShape="1">
        <a:blip xmlns:r="http://schemas.openxmlformats.org/officeDocument/2006/relationships" r:embed="rId4"/>
        <a:srcRect t="1923" r="50734" b="-1923"/>
        <a:stretch/>
      </xdr:blipFill>
      <xdr:spPr>
        <a:xfrm>
          <a:off x="12111224" y="408216"/>
          <a:ext cx="1672811" cy="1510392"/>
        </a:xfrm>
        <a:prstGeom prst="rect">
          <a:avLst/>
        </a:prstGeom>
      </xdr:spPr>
    </xdr:pic>
    <xdr:clientData/>
  </xdr:twoCellAnchor>
  <xdr:twoCellAnchor editAs="oneCell">
    <xdr:from>
      <xdr:col>2</xdr:col>
      <xdr:colOff>3436532</xdr:colOff>
      <xdr:row>0</xdr:row>
      <xdr:rowOff>356507</xdr:rowOff>
    </xdr:from>
    <xdr:to>
      <xdr:col>2</xdr:col>
      <xdr:colOff>5098939</xdr:colOff>
      <xdr:row>2</xdr:row>
      <xdr:rowOff>377048</xdr:rowOff>
    </xdr:to>
    <xdr:pic>
      <xdr:nvPicPr>
        <xdr:cNvPr id="4" name="Picture 3">
          <a:extLst>
            <a:ext uri="{FF2B5EF4-FFF2-40B4-BE49-F238E27FC236}">
              <a16:creationId xmlns:a16="http://schemas.microsoft.com/office/drawing/2014/main" id="{20F41A7E-5576-9BBD-BD06-F823ACB64CC2}"/>
            </a:ext>
          </a:extLst>
        </xdr:cNvPr>
        <xdr:cNvPicPr>
          <a:picLocks noChangeAspect="1"/>
        </xdr:cNvPicPr>
      </xdr:nvPicPr>
      <xdr:blipFill rotWithShape="1">
        <a:blip xmlns:r="http://schemas.openxmlformats.org/officeDocument/2006/relationships" r:embed="rId5"/>
        <a:srcRect l="5294"/>
        <a:stretch/>
      </xdr:blipFill>
      <xdr:spPr>
        <a:xfrm>
          <a:off x="13859603" y="356507"/>
          <a:ext cx="1662407" cy="1476505"/>
        </a:xfrm>
        <a:prstGeom prst="rect">
          <a:avLst/>
        </a:prstGeom>
      </xdr:spPr>
    </xdr:pic>
    <xdr:clientData/>
  </xdr:twoCellAnchor>
  <xdr:twoCellAnchor editAs="oneCell">
    <xdr:from>
      <xdr:col>2</xdr:col>
      <xdr:colOff>2262188</xdr:colOff>
      <xdr:row>10</xdr:row>
      <xdr:rowOff>47625</xdr:rowOff>
    </xdr:from>
    <xdr:to>
      <xdr:col>2</xdr:col>
      <xdr:colOff>4110296</xdr:colOff>
      <xdr:row>10</xdr:row>
      <xdr:rowOff>1838575</xdr:rowOff>
    </xdr:to>
    <xdr:pic>
      <xdr:nvPicPr>
        <xdr:cNvPr id="3" name="Picture 2">
          <a:extLst>
            <a:ext uri="{FF2B5EF4-FFF2-40B4-BE49-F238E27FC236}">
              <a16:creationId xmlns:a16="http://schemas.microsoft.com/office/drawing/2014/main" id="{644337A9-7468-96DD-1B4B-1CD4F0628206}"/>
            </a:ext>
          </a:extLst>
        </xdr:cNvPr>
        <xdr:cNvPicPr>
          <a:picLocks noChangeAspect="1"/>
        </xdr:cNvPicPr>
      </xdr:nvPicPr>
      <xdr:blipFill>
        <a:blip xmlns:r="http://schemas.openxmlformats.org/officeDocument/2006/relationships" r:embed="rId6"/>
        <a:stretch>
          <a:fillRect/>
        </a:stretch>
      </xdr:blipFill>
      <xdr:spPr>
        <a:xfrm>
          <a:off x="12692063" y="7691438"/>
          <a:ext cx="1848108" cy="1790950"/>
        </a:xfrm>
        <a:prstGeom prst="rect">
          <a:avLst/>
        </a:prstGeom>
      </xdr:spPr>
    </xdr:pic>
    <xdr:clientData/>
  </xdr:twoCellAnchor>
  <xdr:twoCellAnchor editAs="oneCell">
    <xdr:from>
      <xdr:col>1</xdr:col>
      <xdr:colOff>1785937</xdr:colOff>
      <xdr:row>10</xdr:row>
      <xdr:rowOff>95250</xdr:rowOff>
    </xdr:from>
    <xdr:to>
      <xdr:col>1</xdr:col>
      <xdr:colOff>3710256</xdr:colOff>
      <xdr:row>10</xdr:row>
      <xdr:rowOff>1867147</xdr:rowOff>
    </xdr:to>
    <xdr:pic>
      <xdr:nvPicPr>
        <xdr:cNvPr id="5" name="Picture 4">
          <a:extLst>
            <a:ext uri="{FF2B5EF4-FFF2-40B4-BE49-F238E27FC236}">
              <a16:creationId xmlns:a16="http://schemas.microsoft.com/office/drawing/2014/main" id="{9FD70A9D-5DE5-4162-9735-0F58E99F76D7}"/>
            </a:ext>
          </a:extLst>
        </xdr:cNvPr>
        <xdr:cNvPicPr>
          <a:picLocks noChangeAspect="1"/>
        </xdr:cNvPicPr>
      </xdr:nvPicPr>
      <xdr:blipFill>
        <a:blip xmlns:r="http://schemas.openxmlformats.org/officeDocument/2006/relationships" r:embed="rId7"/>
        <a:stretch>
          <a:fillRect/>
        </a:stretch>
      </xdr:blipFill>
      <xdr:spPr>
        <a:xfrm>
          <a:off x="6643687" y="7739063"/>
          <a:ext cx="1924319" cy="1771897"/>
        </a:xfrm>
        <a:prstGeom prst="rect">
          <a:avLst/>
        </a:prstGeom>
      </xdr:spPr>
    </xdr:pic>
    <xdr:clientData/>
  </xdr:twoCellAnchor>
  <xdr:twoCellAnchor editAs="oneCell">
    <xdr:from>
      <xdr:col>2</xdr:col>
      <xdr:colOff>2309812</xdr:colOff>
      <xdr:row>12</xdr:row>
      <xdr:rowOff>95249</xdr:rowOff>
    </xdr:from>
    <xdr:to>
      <xdr:col>2</xdr:col>
      <xdr:colOff>4000499</xdr:colOff>
      <xdr:row>12</xdr:row>
      <xdr:rowOff>1559136</xdr:rowOff>
    </xdr:to>
    <xdr:pic>
      <xdr:nvPicPr>
        <xdr:cNvPr id="6" name="Picture 5">
          <a:extLst>
            <a:ext uri="{FF2B5EF4-FFF2-40B4-BE49-F238E27FC236}">
              <a16:creationId xmlns:a16="http://schemas.microsoft.com/office/drawing/2014/main" id="{C8CB7A41-3DFD-A4DB-52A9-39A950BF1037}"/>
            </a:ext>
          </a:extLst>
        </xdr:cNvPr>
        <xdr:cNvPicPr>
          <a:picLocks noChangeAspect="1"/>
        </xdr:cNvPicPr>
      </xdr:nvPicPr>
      <xdr:blipFill>
        <a:blip xmlns:r="http://schemas.openxmlformats.org/officeDocument/2006/relationships" r:embed="rId8"/>
        <a:stretch>
          <a:fillRect/>
        </a:stretch>
      </xdr:blipFill>
      <xdr:spPr>
        <a:xfrm>
          <a:off x="12739687" y="10310812"/>
          <a:ext cx="1690687" cy="1463887"/>
        </a:xfrm>
        <a:prstGeom prst="rect">
          <a:avLst/>
        </a:prstGeom>
      </xdr:spPr>
    </xdr:pic>
    <xdr:clientData/>
  </xdr:twoCellAnchor>
  <xdr:twoCellAnchor editAs="oneCell">
    <xdr:from>
      <xdr:col>1</xdr:col>
      <xdr:colOff>2071688</xdr:colOff>
      <xdr:row>12</xdr:row>
      <xdr:rowOff>166687</xdr:rowOff>
    </xdr:from>
    <xdr:to>
      <xdr:col>1</xdr:col>
      <xdr:colOff>3738563</xdr:colOff>
      <xdr:row>13</xdr:row>
      <xdr:rowOff>1806</xdr:rowOff>
    </xdr:to>
    <xdr:pic>
      <xdr:nvPicPr>
        <xdr:cNvPr id="7" name="Picture 6">
          <a:extLst>
            <a:ext uri="{FF2B5EF4-FFF2-40B4-BE49-F238E27FC236}">
              <a16:creationId xmlns:a16="http://schemas.microsoft.com/office/drawing/2014/main" id="{069D5ED2-09D6-B03C-50F9-627C85BBDC24}"/>
            </a:ext>
          </a:extLst>
        </xdr:cNvPr>
        <xdr:cNvPicPr>
          <a:picLocks noChangeAspect="1"/>
        </xdr:cNvPicPr>
      </xdr:nvPicPr>
      <xdr:blipFill>
        <a:blip xmlns:r="http://schemas.openxmlformats.org/officeDocument/2006/relationships" r:embed="rId9"/>
        <a:stretch>
          <a:fillRect/>
        </a:stretch>
      </xdr:blipFill>
      <xdr:spPr>
        <a:xfrm>
          <a:off x="6929438" y="10382250"/>
          <a:ext cx="1666875" cy="1625819"/>
        </a:xfrm>
        <a:prstGeom prst="rect">
          <a:avLst/>
        </a:prstGeom>
      </xdr:spPr>
    </xdr:pic>
    <xdr:clientData/>
  </xdr:twoCellAnchor>
  <xdr:twoCellAnchor>
    <xdr:from>
      <xdr:col>1</xdr:col>
      <xdr:colOff>3752850</xdr:colOff>
      <xdr:row>15</xdr:row>
      <xdr:rowOff>1023936</xdr:rowOff>
    </xdr:from>
    <xdr:to>
      <xdr:col>2</xdr:col>
      <xdr:colOff>2333625</xdr:colOff>
      <xdr:row>16</xdr:row>
      <xdr:rowOff>1790821</xdr:rowOff>
    </xdr:to>
    <xdr:pic>
      <xdr:nvPicPr>
        <xdr:cNvPr id="9" name="Picture 8">
          <a:extLst>
            <a:ext uri="{FF2B5EF4-FFF2-40B4-BE49-F238E27FC236}">
              <a16:creationId xmlns:a16="http://schemas.microsoft.com/office/drawing/2014/main" id="{42DCFAFE-D13F-D803-4737-7D41219CD92A}"/>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610600" y="16144874"/>
          <a:ext cx="4152900" cy="20289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3143251</xdr:colOff>
      <xdr:row>25</xdr:row>
      <xdr:rowOff>209550</xdr:rowOff>
    </xdr:from>
    <xdr:to>
      <xdr:col>2</xdr:col>
      <xdr:colOff>5357812</xdr:colOff>
      <xdr:row>26</xdr:row>
      <xdr:rowOff>1694583</xdr:rowOff>
    </xdr:to>
    <xdr:pic>
      <xdr:nvPicPr>
        <xdr:cNvPr id="10" name="Picture 9">
          <a:extLst>
            <a:ext uri="{FF2B5EF4-FFF2-40B4-BE49-F238E27FC236}">
              <a16:creationId xmlns:a16="http://schemas.microsoft.com/office/drawing/2014/main" id="{C8479A5C-E53D-C202-0B3D-45779A24B030}"/>
            </a:ext>
          </a:extLst>
        </xdr:cNvPr>
        <xdr:cNvPicPr>
          <a:picLocks noChangeAspect="1"/>
        </xdr:cNvPicPr>
      </xdr:nvPicPr>
      <xdr:blipFill>
        <a:blip xmlns:r="http://schemas.openxmlformats.org/officeDocument/2006/relationships" r:embed="rId11"/>
        <a:stretch>
          <a:fillRect/>
        </a:stretch>
      </xdr:blipFill>
      <xdr:spPr>
        <a:xfrm>
          <a:off x="13573126" y="27165300"/>
          <a:ext cx="2214561" cy="2818533"/>
        </a:xfrm>
        <a:prstGeom prst="rect">
          <a:avLst/>
        </a:prstGeom>
      </xdr:spPr>
    </xdr:pic>
    <xdr:clientData/>
  </xdr:twoCellAnchor>
  <xdr:twoCellAnchor editAs="oneCell">
    <xdr:from>
      <xdr:col>2</xdr:col>
      <xdr:colOff>952500</xdr:colOff>
      <xdr:row>25</xdr:row>
      <xdr:rowOff>214312</xdr:rowOff>
    </xdr:from>
    <xdr:to>
      <xdr:col>2</xdr:col>
      <xdr:colOff>3067345</xdr:colOff>
      <xdr:row>26</xdr:row>
      <xdr:rowOff>1681553</xdr:rowOff>
    </xdr:to>
    <xdr:pic>
      <xdr:nvPicPr>
        <xdr:cNvPr id="14" name="Picture 13">
          <a:extLst>
            <a:ext uri="{FF2B5EF4-FFF2-40B4-BE49-F238E27FC236}">
              <a16:creationId xmlns:a16="http://schemas.microsoft.com/office/drawing/2014/main" id="{14E481D1-C767-2675-98B7-13B4837A88EF}"/>
            </a:ext>
          </a:extLst>
        </xdr:cNvPr>
        <xdr:cNvPicPr>
          <a:picLocks noChangeAspect="1"/>
        </xdr:cNvPicPr>
      </xdr:nvPicPr>
      <xdr:blipFill>
        <a:blip xmlns:r="http://schemas.openxmlformats.org/officeDocument/2006/relationships" r:embed="rId12"/>
        <a:stretch>
          <a:fillRect/>
        </a:stretch>
      </xdr:blipFill>
      <xdr:spPr>
        <a:xfrm>
          <a:off x="11382375" y="27170062"/>
          <a:ext cx="2114845" cy="2800741"/>
        </a:xfrm>
        <a:prstGeom prst="rect">
          <a:avLst/>
        </a:prstGeom>
      </xdr:spPr>
    </xdr:pic>
    <xdr:clientData/>
  </xdr:twoCellAnchor>
  <xdr:twoCellAnchor editAs="oneCell">
    <xdr:from>
      <xdr:col>2</xdr:col>
      <xdr:colOff>1020871</xdr:colOff>
      <xdr:row>27</xdr:row>
      <xdr:rowOff>633411</xdr:rowOff>
    </xdr:from>
    <xdr:to>
      <xdr:col>2</xdr:col>
      <xdr:colOff>3449463</xdr:colOff>
      <xdr:row>28</xdr:row>
      <xdr:rowOff>1562099</xdr:rowOff>
    </xdr:to>
    <xdr:pic>
      <xdr:nvPicPr>
        <xdr:cNvPr id="15" name="Picture 14">
          <a:extLst>
            <a:ext uri="{FF2B5EF4-FFF2-40B4-BE49-F238E27FC236}">
              <a16:creationId xmlns:a16="http://schemas.microsoft.com/office/drawing/2014/main" id="{6D04D653-C5EF-B144-AAF0-46890331C9AE}"/>
            </a:ext>
          </a:extLst>
        </xdr:cNvPr>
        <xdr:cNvPicPr>
          <a:picLocks noChangeAspect="1"/>
        </xdr:cNvPicPr>
      </xdr:nvPicPr>
      <xdr:blipFill>
        <a:blip xmlns:r="http://schemas.openxmlformats.org/officeDocument/2006/relationships" r:embed="rId13"/>
        <a:stretch>
          <a:fillRect/>
        </a:stretch>
      </xdr:blipFill>
      <xdr:spPr>
        <a:xfrm>
          <a:off x="11726971" y="34542411"/>
          <a:ext cx="2428592" cy="2757488"/>
        </a:xfrm>
        <a:prstGeom prst="rect">
          <a:avLst/>
        </a:prstGeom>
      </xdr:spPr>
    </xdr:pic>
    <xdr:clientData/>
  </xdr:twoCellAnchor>
  <xdr:twoCellAnchor editAs="oneCell">
    <xdr:from>
      <xdr:col>2</xdr:col>
      <xdr:colOff>3476626</xdr:colOff>
      <xdr:row>27</xdr:row>
      <xdr:rowOff>595311</xdr:rowOff>
    </xdr:from>
    <xdr:to>
      <xdr:col>3</xdr:col>
      <xdr:colOff>60081</xdr:colOff>
      <xdr:row>28</xdr:row>
      <xdr:rowOff>1547810</xdr:rowOff>
    </xdr:to>
    <xdr:pic>
      <xdr:nvPicPr>
        <xdr:cNvPr id="16" name="Picture 15">
          <a:extLst>
            <a:ext uri="{FF2B5EF4-FFF2-40B4-BE49-F238E27FC236}">
              <a16:creationId xmlns:a16="http://schemas.microsoft.com/office/drawing/2014/main" id="{57BD4BD9-4562-56DA-6CE4-6ADB221347AD}"/>
            </a:ext>
          </a:extLst>
        </xdr:cNvPr>
        <xdr:cNvPicPr>
          <a:picLocks noChangeAspect="1"/>
        </xdr:cNvPicPr>
      </xdr:nvPicPr>
      <xdr:blipFill>
        <a:blip xmlns:r="http://schemas.openxmlformats.org/officeDocument/2006/relationships" r:embed="rId14"/>
        <a:stretch>
          <a:fillRect/>
        </a:stretch>
      </xdr:blipFill>
      <xdr:spPr>
        <a:xfrm>
          <a:off x="14182726" y="34504311"/>
          <a:ext cx="2450855" cy="2781299"/>
        </a:xfrm>
        <a:prstGeom prst="rect">
          <a:avLst/>
        </a:prstGeom>
      </xdr:spPr>
    </xdr:pic>
    <xdr:clientData/>
  </xdr:twoCellAnchor>
  <xdr:twoCellAnchor editAs="oneCell">
    <xdr:from>
      <xdr:col>2</xdr:col>
      <xdr:colOff>3040812</xdr:colOff>
      <xdr:row>23</xdr:row>
      <xdr:rowOff>17318</xdr:rowOff>
    </xdr:from>
    <xdr:to>
      <xdr:col>2</xdr:col>
      <xdr:colOff>5725392</xdr:colOff>
      <xdr:row>24</xdr:row>
      <xdr:rowOff>1237410</xdr:rowOff>
    </xdr:to>
    <xdr:pic>
      <xdr:nvPicPr>
        <xdr:cNvPr id="17" name="Picture 16">
          <a:extLst>
            <a:ext uri="{FF2B5EF4-FFF2-40B4-BE49-F238E27FC236}">
              <a16:creationId xmlns:a16="http://schemas.microsoft.com/office/drawing/2014/main" id="{78CEDBA5-5C53-F110-3FE0-45689FCDDAEC}"/>
            </a:ext>
          </a:extLst>
        </xdr:cNvPr>
        <xdr:cNvPicPr>
          <a:picLocks noChangeAspect="1"/>
        </xdr:cNvPicPr>
      </xdr:nvPicPr>
      <xdr:blipFill>
        <a:blip xmlns:r="http://schemas.openxmlformats.org/officeDocument/2006/relationships" r:embed="rId15"/>
        <a:stretch>
          <a:fillRect/>
        </a:stretch>
      </xdr:blipFill>
      <xdr:spPr>
        <a:xfrm>
          <a:off x="13743448" y="28609636"/>
          <a:ext cx="2684580" cy="1791592"/>
        </a:xfrm>
        <a:prstGeom prst="rect">
          <a:avLst/>
        </a:prstGeom>
      </xdr:spPr>
    </xdr:pic>
    <xdr:clientData/>
  </xdr:twoCellAnchor>
  <xdr:twoCellAnchor editAs="oneCell">
    <xdr:from>
      <xdr:col>1</xdr:col>
      <xdr:colOff>3318459</xdr:colOff>
      <xdr:row>19</xdr:row>
      <xdr:rowOff>23950</xdr:rowOff>
    </xdr:from>
    <xdr:to>
      <xdr:col>2</xdr:col>
      <xdr:colOff>2892135</xdr:colOff>
      <xdr:row>20</xdr:row>
      <xdr:rowOff>1659171</xdr:rowOff>
    </xdr:to>
    <xdr:pic>
      <xdr:nvPicPr>
        <xdr:cNvPr id="18" name="Picture 17">
          <a:extLst>
            <a:ext uri="{FF2B5EF4-FFF2-40B4-BE49-F238E27FC236}">
              <a16:creationId xmlns:a16="http://schemas.microsoft.com/office/drawing/2014/main" id="{B2438AE0-2277-84A4-5D69-97161F7DAF14}"/>
            </a:ext>
          </a:extLst>
        </xdr:cNvPr>
        <xdr:cNvPicPr>
          <a:picLocks noChangeAspect="1"/>
        </xdr:cNvPicPr>
      </xdr:nvPicPr>
      <xdr:blipFill>
        <a:blip xmlns:r="http://schemas.openxmlformats.org/officeDocument/2006/relationships" r:embed="rId16"/>
        <a:stretch>
          <a:fillRect/>
        </a:stretch>
      </xdr:blipFill>
      <xdr:spPr>
        <a:xfrm rot="5400000">
          <a:off x="9492050" y="22078995"/>
          <a:ext cx="2778221" cy="542722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168089</xdr:colOff>
      <xdr:row>3</xdr:row>
      <xdr:rowOff>336176</xdr:rowOff>
    </xdr:from>
    <xdr:to>
      <xdr:col>4</xdr:col>
      <xdr:colOff>806824</xdr:colOff>
      <xdr:row>9</xdr:row>
      <xdr:rowOff>60903</xdr:rowOff>
    </xdr:to>
    <xdr:pic>
      <xdr:nvPicPr>
        <xdr:cNvPr id="3" name="Picture 2">
          <a:extLst>
            <a:ext uri="{FF2B5EF4-FFF2-40B4-BE49-F238E27FC236}">
              <a16:creationId xmlns:a16="http://schemas.microsoft.com/office/drawing/2014/main" id="{C868F92A-E826-7E35-C4D0-3A8401E8ED4F}"/>
            </a:ext>
          </a:extLst>
        </xdr:cNvPr>
        <xdr:cNvPicPr>
          <a:picLocks noChangeAspect="1"/>
        </xdr:cNvPicPr>
      </xdr:nvPicPr>
      <xdr:blipFill rotWithShape="1">
        <a:blip xmlns:r="http://schemas.openxmlformats.org/officeDocument/2006/relationships" r:embed="rId1"/>
        <a:srcRect l="5110" r="6204"/>
        <a:stretch/>
      </xdr:blipFill>
      <xdr:spPr>
        <a:xfrm>
          <a:off x="6364942" y="1311088"/>
          <a:ext cx="2723029" cy="227966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11</xdr:col>
      <xdr:colOff>84116</xdr:colOff>
      <xdr:row>0</xdr:row>
      <xdr:rowOff>28452</xdr:rowOff>
    </xdr:from>
    <xdr:to>
      <xdr:col>12</xdr:col>
      <xdr:colOff>627782</xdr:colOff>
      <xdr:row>1</xdr:row>
      <xdr:rowOff>305556</xdr:rowOff>
    </xdr:to>
    <xdr:pic>
      <xdr:nvPicPr>
        <xdr:cNvPr id="3" name="Picture 2">
          <a:extLst>
            <a:ext uri="{FF2B5EF4-FFF2-40B4-BE49-F238E27FC236}">
              <a16:creationId xmlns:a16="http://schemas.microsoft.com/office/drawing/2014/main" id="{6D7E7CAA-A43A-D333-01D2-A936F5DCA810}"/>
            </a:ext>
          </a:extLst>
        </xdr:cNvPr>
        <xdr:cNvPicPr>
          <a:picLocks noChangeAspect="1"/>
        </xdr:cNvPicPr>
      </xdr:nvPicPr>
      <xdr:blipFill>
        <a:blip xmlns:r="http://schemas.openxmlformats.org/officeDocument/2006/relationships" r:embed="rId1"/>
        <a:stretch>
          <a:fillRect/>
        </a:stretch>
      </xdr:blipFill>
      <xdr:spPr>
        <a:xfrm>
          <a:off x="14908480" y="28452"/>
          <a:ext cx="1444212" cy="65810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oneCellAnchor>
    <xdr:from>
      <xdr:col>2</xdr:col>
      <xdr:colOff>123264</xdr:colOff>
      <xdr:row>63</xdr:row>
      <xdr:rowOff>100853</xdr:rowOff>
    </xdr:from>
    <xdr:ext cx="184731" cy="264560"/>
    <xdr:sp macro="" textlink="">
      <xdr:nvSpPr>
        <xdr:cNvPr id="3" name="TextBox 2">
          <a:extLst>
            <a:ext uri="{FF2B5EF4-FFF2-40B4-BE49-F238E27FC236}">
              <a16:creationId xmlns:a16="http://schemas.microsoft.com/office/drawing/2014/main" id="{8213AC32-7A36-FEE8-1A11-8493F6A1050B}"/>
            </a:ext>
          </a:extLst>
        </xdr:cNvPr>
        <xdr:cNvSpPr txBox="1"/>
      </xdr:nvSpPr>
      <xdr:spPr>
        <a:xfrm>
          <a:off x="638735" y="1400735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991466</xdr:colOff>
      <xdr:row>69</xdr:row>
      <xdr:rowOff>106072</xdr:rowOff>
    </xdr:from>
    <xdr:ext cx="10304318" cy="1326925"/>
    <xdr:sp macro="" textlink="">
      <xdr:nvSpPr>
        <xdr:cNvPr id="7" name="TextBox 6">
          <a:extLst>
            <a:ext uri="{FF2B5EF4-FFF2-40B4-BE49-F238E27FC236}">
              <a16:creationId xmlns:a16="http://schemas.microsoft.com/office/drawing/2014/main" id="{2765029A-9340-1F9C-CF7F-336D679A71B8}"/>
            </a:ext>
          </a:extLst>
        </xdr:cNvPr>
        <xdr:cNvSpPr txBox="1"/>
      </xdr:nvSpPr>
      <xdr:spPr>
        <a:xfrm>
          <a:off x="2110654" y="19894260"/>
          <a:ext cx="10304318" cy="1326925"/>
        </a:xfrm>
        <a:prstGeom prst="rect">
          <a:avLst/>
        </a:prstGeom>
      </xdr:spPr>
      <xdr:style>
        <a:lnRef idx="2">
          <a:schemeClr val="accent2"/>
        </a:lnRef>
        <a:fillRef idx="1">
          <a:schemeClr val="lt1"/>
        </a:fillRef>
        <a:effectRef idx="0">
          <a:schemeClr val="accent2"/>
        </a:effectRef>
        <a:fontRef idx="minor">
          <a:schemeClr val="dk1"/>
        </a:fontRef>
      </xdr:style>
      <xdr:txBody>
        <a:bodyPr vertOverflow="clip" horzOverflow="clip" wrap="square" rtlCol="0" anchor="t">
          <a:noAutofit/>
        </a:bodyPr>
        <a:lstStyle/>
        <a:p>
          <a:r>
            <a:rPr lang="en-US" sz="1800"/>
            <a:t>1)</a:t>
          </a:r>
          <a:r>
            <a:rPr lang="en-US" sz="1800" baseline="0"/>
            <a:t>  Mẫu bị giựt - cần cân bằng thân trước</a:t>
          </a:r>
        </a:p>
        <a:p>
          <a:r>
            <a:rPr lang="en-US" sz="1800" baseline="0"/>
            <a:t>2) Hạ cổ trước quá cao, cần tăng thêm</a:t>
          </a:r>
        </a:p>
        <a:p>
          <a:r>
            <a:rPr lang="en-US" sz="1800" baseline="0"/>
            <a:t>3) Hạ xuôi vai</a:t>
          </a:r>
        </a:p>
        <a:p>
          <a:pPr marL="0" marR="0" lvl="0" indent="0" defTabSz="914400" eaLnBrk="1" fontAlgn="auto" latinLnBrk="0" hangingPunct="1">
            <a:lnSpc>
              <a:spcPct val="100000"/>
            </a:lnSpc>
            <a:spcBef>
              <a:spcPts val="0"/>
            </a:spcBef>
            <a:spcAft>
              <a:spcPts val="0"/>
            </a:spcAft>
            <a:buClrTx/>
            <a:buSzTx/>
            <a:buFontTx/>
            <a:buNone/>
            <a:tabLst/>
            <a:defRPr/>
          </a:pPr>
          <a:r>
            <a:rPr lang="en-US" sz="1800" baseline="0"/>
            <a:t>4) </a:t>
          </a:r>
          <a:r>
            <a:rPr lang="en-US" sz="1800" baseline="0">
              <a:solidFill>
                <a:schemeClr val="dk1"/>
              </a:solidFill>
              <a:effectLst/>
              <a:latin typeface="+mn-lt"/>
              <a:ea typeface="+mn-ea"/>
              <a:cs typeface="+mn-cs"/>
            </a:rPr>
            <a:t>Rập bị ngắn cho dây kéo</a:t>
          </a:r>
        </a:p>
        <a:p>
          <a:pPr marL="0" marR="0" lvl="0" indent="0" defTabSz="914400" eaLnBrk="1" fontAlgn="auto" latinLnBrk="0" hangingPunct="1">
            <a:lnSpc>
              <a:spcPct val="100000"/>
            </a:lnSpc>
            <a:spcBef>
              <a:spcPts val="0"/>
            </a:spcBef>
            <a:spcAft>
              <a:spcPts val="0"/>
            </a:spcAft>
            <a:buClrTx/>
            <a:buSzTx/>
            <a:buFontTx/>
            <a:buNone/>
            <a:tabLst/>
            <a:defRPr/>
          </a:pPr>
          <a:r>
            <a:rPr lang="en-US" sz="1800" baseline="0">
              <a:solidFill>
                <a:schemeClr val="dk1"/>
              </a:solidFill>
              <a:effectLst/>
              <a:latin typeface="+mn-lt"/>
              <a:ea typeface="+mn-ea"/>
              <a:cs typeface="+mn-cs"/>
            </a:rPr>
            <a:t>5) Hạ nách quá cao, cần tăng thông số</a:t>
          </a:r>
        </a:p>
        <a:p>
          <a:pPr marL="0" marR="0" lvl="0" indent="0" defTabSz="914400" eaLnBrk="1" fontAlgn="auto" latinLnBrk="0" hangingPunct="1">
            <a:lnSpc>
              <a:spcPct val="100000"/>
            </a:lnSpc>
            <a:spcBef>
              <a:spcPts val="0"/>
            </a:spcBef>
            <a:spcAft>
              <a:spcPts val="0"/>
            </a:spcAft>
            <a:buClrTx/>
            <a:buSzTx/>
            <a:buFontTx/>
            <a:buNone/>
            <a:tabLst/>
            <a:defRPr/>
          </a:pPr>
          <a:r>
            <a:rPr lang="en-US" sz="1800" baseline="0">
              <a:solidFill>
                <a:schemeClr val="dk1"/>
              </a:solidFill>
              <a:effectLst/>
              <a:latin typeface="+mn-lt"/>
              <a:ea typeface="+mn-ea"/>
              <a:cs typeface="+mn-cs"/>
            </a:rPr>
            <a:t>6) Tăng chiều rộng cổ</a:t>
          </a:r>
          <a:endParaRPr lang="en-US" sz="1800">
            <a:effectLst/>
          </a:endParaRPr>
        </a:p>
      </xdr:txBody>
    </xdr:sp>
    <xdr:clientData/>
  </xdr:oneCellAnchor>
  <xdr:twoCellAnchor editAs="oneCell">
    <xdr:from>
      <xdr:col>0</xdr:col>
      <xdr:colOff>922194</xdr:colOff>
      <xdr:row>2</xdr:row>
      <xdr:rowOff>88753</xdr:rowOff>
    </xdr:from>
    <xdr:to>
      <xdr:col>11</xdr:col>
      <xdr:colOff>969818</xdr:colOff>
      <xdr:row>17</xdr:row>
      <xdr:rowOff>1796</xdr:rowOff>
    </xdr:to>
    <xdr:pic>
      <xdr:nvPicPr>
        <xdr:cNvPr id="2" name="Picture 1">
          <a:extLst>
            <a:ext uri="{FF2B5EF4-FFF2-40B4-BE49-F238E27FC236}">
              <a16:creationId xmlns:a16="http://schemas.microsoft.com/office/drawing/2014/main" id="{764A3D13-F0CF-1041-CAD2-611870642C0A}"/>
            </a:ext>
          </a:extLst>
        </xdr:cNvPr>
        <xdr:cNvPicPr>
          <a:picLocks noChangeAspect="1"/>
        </xdr:cNvPicPr>
      </xdr:nvPicPr>
      <xdr:blipFill rotWithShape="1">
        <a:blip xmlns:r="http://schemas.openxmlformats.org/officeDocument/2006/relationships" r:embed="rId1"/>
        <a:srcRect l="2121" t="2394" r="4266" b="3723"/>
        <a:stretch/>
      </xdr:blipFill>
      <xdr:spPr>
        <a:xfrm>
          <a:off x="922194" y="850753"/>
          <a:ext cx="11893260" cy="6078316"/>
        </a:xfrm>
        <a:prstGeom prst="rect">
          <a:avLst/>
        </a:prstGeom>
      </xdr:spPr>
    </xdr:pic>
    <xdr:clientData/>
  </xdr:twoCellAnchor>
  <xdr:twoCellAnchor editAs="oneCell">
    <xdr:from>
      <xdr:col>0</xdr:col>
      <xdr:colOff>615659</xdr:colOff>
      <xdr:row>38</xdr:row>
      <xdr:rowOff>119185</xdr:rowOff>
    </xdr:from>
    <xdr:to>
      <xdr:col>12</xdr:col>
      <xdr:colOff>9092</xdr:colOff>
      <xdr:row>77</xdr:row>
      <xdr:rowOff>146398</xdr:rowOff>
    </xdr:to>
    <xdr:pic>
      <xdr:nvPicPr>
        <xdr:cNvPr id="8" name="Picture 7">
          <a:extLst>
            <a:ext uri="{FF2B5EF4-FFF2-40B4-BE49-F238E27FC236}">
              <a16:creationId xmlns:a16="http://schemas.microsoft.com/office/drawing/2014/main" id="{9CE5AD81-FB1C-86A0-E92E-BABC84F7D71D}"/>
            </a:ext>
          </a:extLst>
        </xdr:cNvPr>
        <xdr:cNvPicPr>
          <a:picLocks noChangeAspect="1"/>
        </xdr:cNvPicPr>
      </xdr:nvPicPr>
      <xdr:blipFill>
        <a:blip xmlns:r="http://schemas.openxmlformats.org/officeDocument/2006/relationships" r:embed="rId2"/>
        <a:stretch>
          <a:fillRect/>
        </a:stretch>
      </xdr:blipFill>
      <xdr:spPr>
        <a:xfrm>
          <a:off x="615659" y="13869821"/>
          <a:ext cx="12278160" cy="7491349"/>
        </a:xfrm>
        <a:prstGeom prst="rect">
          <a:avLst/>
        </a:prstGeom>
      </xdr:spPr>
    </xdr:pic>
    <xdr:clientData/>
  </xdr:twoCellAnchor>
  <xdr:twoCellAnchor editAs="oneCell">
    <xdr:from>
      <xdr:col>0</xdr:col>
      <xdr:colOff>309995</xdr:colOff>
      <xdr:row>84</xdr:row>
      <xdr:rowOff>175823</xdr:rowOff>
    </xdr:from>
    <xdr:to>
      <xdr:col>12</xdr:col>
      <xdr:colOff>809625</xdr:colOff>
      <xdr:row>105</xdr:row>
      <xdr:rowOff>71437</xdr:rowOff>
    </xdr:to>
    <xdr:pic>
      <xdr:nvPicPr>
        <xdr:cNvPr id="9" name="Picture 8">
          <a:extLst>
            <a:ext uri="{FF2B5EF4-FFF2-40B4-BE49-F238E27FC236}">
              <a16:creationId xmlns:a16="http://schemas.microsoft.com/office/drawing/2014/main" id="{63C5857C-DDDA-54D6-A612-92DCA9E7AF89}"/>
            </a:ext>
          </a:extLst>
        </xdr:cNvPr>
        <xdr:cNvPicPr>
          <a:picLocks noChangeAspect="1"/>
        </xdr:cNvPicPr>
      </xdr:nvPicPr>
      <xdr:blipFill rotWithShape="1">
        <a:blip xmlns:r="http://schemas.openxmlformats.org/officeDocument/2006/relationships" r:embed="rId3"/>
        <a:srcRect b="10471"/>
        <a:stretch/>
      </xdr:blipFill>
      <xdr:spPr>
        <a:xfrm>
          <a:off x="309995" y="23131073"/>
          <a:ext cx="13501255" cy="8420489"/>
        </a:xfrm>
        <a:prstGeom prst="rect">
          <a:avLst/>
        </a:prstGeom>
      </xdr:spPr>
    </xdr:pic>
    <xdr:clientData/>
  </xdr:twoCellAnchor>
  <xdr:twoCellAnchor editAs="oneCell">
    <xdr:from>
      <xdr:col>0</xdr:col>
      <xdr:colOff>542491</xdr:colOff>
      <xdr:row>108</xdr:row>
      <xdr:rowOff>6503</xdr:rowOff>
    </xdr:from>
    <xdr:to>
      <xdr:col>12</xdr:col>
      <xdr:colOff>928687</xdr:colOff>
      <xdr:row>160</xdr:row>
      <xdr:rowOff>121227</xdr:rowOff>
    </xdr:to>
    <xdr:pic>
      <xdr:nvPicPr>
        <xdr:cNvPr id="10" name="Picture 9">
          <a:extLst>
            <a:ext uri="{FF2B5EF4-FFF2-40B4-BE49-F238E27FC236}">
              <a16:creationId xmlns:a16="http://schemas.microsoft.com/office/drawing/2014/main" id="{F5D50C97-05EC-FE5C-9386-A2872C1367BE}"/>
            </a:ext>
          </a:extLst>
        </xdr:cNvPr>
        <xdr:cNvPicPr>
          <a:picLocks noChangeAspect="1"/>
        </xdr:cNvPicPr>
      </xdr:nvPicPr>
      <xdr:blipFill rotWithShape="1">
        <a:blip xmlns:r="http://schemas.openxmlformats.org/officeDocument/2006/relationships" r:embed="rId4"/>
        <a:srcRect b="6619"/>
        <a:stretch/>
      </xdr:blipFill>
      <xdr:spPr>
        <a:xfrm>
          <a:off x="542491" y="31335094"/>
          <a:ext cx="13270923" cy="8219633"/>
        </a:xfrm>
        <a:prstGeom prst="rect">
          <a:avLst/>
        </a:prstGeom>
      </xdr:spPr>
    </xdr:pic>
    <xdr:clientData/>
  </xdr:twoCellAnchor>
  <xdr:twoCellAnchor editAs="oneCell">
    <xdr:from>
      <xdr:col>0</xdr:col>
      <xdr:colOff>155864</xdr:colOff>
      <xdr:row>166</xdr:row>
      <xdr:rowOff>80962</xdr:rowOff>
    </xdr:from>
    <xdr:to>
      <xdr:col>12</xdr:col>
      <xdr:colOff>574964</xdr:colOff>
      <xdr:row>217</xdr:row>
      <xdr:rowOff>37455</xdr:rowOff>
    </xdr:to>
    <xdr:pic>
      <xdr:nvPicPr>
        <xdr:cNvPr id="11" name="Picture 10">
          <a:extLst>
            <a:ext uri="{FF2B5EF4-FFF2-40B4-BE49-F238E27FC236}">
              <a16:creationId xmlns:a16="http://schemas.microsoft.com/office/drawing/2014/main" id="{678443C9-B334-5002-D90C-559EBCDA4B65}"/>
            </a:ext>
          </a:extLst>
        </xdr:cNvPr>
        <xdr:cNvPicPr>
          <a:picLocks noChangeAspect="1"/>
        </xdr:cNvPicPr>
      </xdr:nvPicPr>
      <xdr:blipFill>
        <a:blip xmlns:r="http://schemas.openxmlformats.org/officeDocument/2006/relationships" r:embed="rId5"/>
        <a:stretch>
          <a:fillRect/>
        </a:stretch>
      </xdr:blipFill>
      <xdr:spPr>
        <a:xfrm>
          <a:off x="155864" y="40207189"/>
          <a:ext cx="13303827" cy="8425084"/>
        </a:xfrm>
        <a:prstGeom prst="rect">
          <a:avLst/>
        </a:prstGeom>
      </xdr:spPr>
    </xdr:pic>
    <xdr:clientData/>
  </xdr:twoCellAnchor>
  <xdr:twoCellAnchor>
    <xdr:from>
      <xdr:col>0</xdr:col>
      <xdr:colOff>13607</xdr:colOff>
      <xdr:row>36</xdr:row>
      <xdr:rowOff>96400</xdr:rowOff>
    </xdr:from>
    <xdr:to>
      <xdr:col>12</xdr:col>
      <xdr:colOff>625929</xdr:colOff>
      <xdr:row>37</xdr:row>
      <xdr:rowOff>278751</xdr:rowOff>
    </xdr:to>
    <xdr:pic>
      <xdr:nvPicPr>
        <xdr:cNvPr id="4" name="Picture 3">
          <a:extLst>
            <a:ext uri="{FF2B5EF4-FFF2-40B4-BE49-F238E27FC236}">
              <a16:creationId xmlns:a16="http://schemas.microsoft.com/office/drawing/2014/main" id="{FF69C531-0935-4DEF-B149-18496AFA8BAF}"/>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3607" y="13390579"/>
          <a:ext cx="13511893" cy="5769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xdr:col>
      <xdr:colOff>917864</xdr:colOff>
      <xdr:row>41</xdr:row>
      <xdr:rowOff>51955</xdr:rowOff>
    </xdr:from>
    <xdr:ext cx="184731" cy="264560"/>
    <xdr:sp macro="" textlink="">
      <xdr:nvSpPr>
        <xdr:cNvPr id="12" name="TextBox 11">
          <a:extLst>
            <a:ext uri="{FF2B5EF4-FFF2-40B4-BE49-F238E27FC236}">
              <a16:creationId xmlns:a16="http://schemas.microsoft.com/office/drawing/2014/main" id="{786BB07C-5BFD-092E-326D-284F76BED9AD}"/>
            </a:ext>
          </a:extLst>
        </xdr:cNvPr>
        <xdr:cNvSpPr txBox="1"/>
      </xdr:nvSpPr>
      <xdr:spPr>
        <a:xfrm>
          <a:off x="3134591" y="151014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432954</xdr:colOff>
      <xdr:row>39</xdr:row>
      <xdr:rowOff>0</xdr:rowOff>
    </xdr:from>
    <xdr:ext cx="9672200" cy="468013"/>
    <xdr:sp macro="" textlink="">
      <xdr:nvSpPr>
        <xdr:cNvPr id="13" name="TextBox 12">
          <a:extLst>
            <a:ext uri="{FF2B5EF4-FFF2-40B4-BE49-F238E27FC236}">
              <a16:creationId xmlns:a16="http://schemas.microsoft.com/office/drawing/2014/main" id="{022D189B-7E73-8D5F-5AD4-BDD3E5855398}"/>
            </a:ext>
          </a:extLst>
        </xdr:cNvPr>
        <xdr:cNvSpPr txBox="1"/>
      </xdr:nvSpPr>
      <xdr:spPr>
        <a:xfrm>
          <a:off x="432954" y="14183591"/>
          <a:ext cx="9672200" cy="468013"/>
        </a:xfrm>
        <a:prstGeom prst="rect">
          <a:avLst/>
        </a:prstGeom>
      </xdr:spPr>
      <xdr:style>
        <a:lnRef idx="2">
          <a:schemeClr val="accent2"/>
        </a:lnRef>
        <a:fillRef idx="1">
          <a:schemeClr val="lt1"/>
        </a:fillRef>
        <a:effectRef idx="0">
          <a:schemeClr val="accent2"/>
        </a:effectRef>
        <a:fontRef idx="minor">
          <a:schemeClr val="dk1"/>
        </a:fontRef>
      </xdr:style>
      <xdr:txBody>
        <a:bodyPr vertOverflow="clip" horzOverflow="clip" wrap="none" rtlCol="0" anchor="t">
          <a:spAutoFit/>
        </a:bodyPr>
        <a:lstStyle/>
        <a:p>
          <a:r>
            <a:rPr lang="vi-VN" sz="2400">
              <a:solidFill>
                <a:srgbClr val="FF0000"/>
              </a:solidFill>
            </a:rPr>
            <a:t>Thông số xuôi vai raglan dư 1/4", điều đó có thể gây ra căng đầu vai. </a:t>
          </a:r>
          <a:endParaRPr lang="en-US" sz="2400">
            <a:solidFill>
              <a:srgbClr val="FF0000"/>
            </a:solidFill>
          </a:endParaRPr>
        </a:p>
      </xdr:txBody>
    </xdr:sp>
    <xdr:clientData/>
  </xdr:oneCellAnchor>
  <xdr:oneCellAnchor>
    <xdr:from>
      <xdr:col>0</xdr:col>
      <xdr:colOff>187037</xdr:colOff>
      <xdr:row>84</xdr:row>
      <xdr:rowOff>1555173</xdr:rowOff>
    </xdr:from>
    <xdr:ext cx="5320146" cy="1595052"/>
    <xdr:sp macro="" textlink="">
      <xdr:nvSpPr>
        <xdr:cNvPr id="14" name="TextBox 13">
          <a:extLst>
            <a:ext uri="{FF2B5EF4-FFF2-40B4-BE49-F238E27FC236}">
              <a16:creationId xmlns:a16="http://schemas.microsoft.com/office/drawing/2014/main" id="{C0115E2B-FA90-3D6A-E847-A2803620FF87}"/>
            </a:ext>
          </a:extLst>
        </xdr:cNvPr>
        <xdr:cNvSpPr txBox="1"/>
      </xdr:nvSpPr>
      <xdr:spPr>
        <a:xfrm>
          <a:off x="187037" y="23860991"/>
          <a:ext cx="5320146" cy="1595052"/>
        </a:xfrm>
        <a:prstGeom prst="rect">
          <a:avLst/>
        </a:prstGeom>
      </xdr:spPr>
      <xdr:style>
        <a:lnRef idx="2">
          <a:schemeClr val="accent2"/>
        </a:lnRef>
        <a:fillRef idx="1">
          <a:schemeClr val="lt1"/>
        </a:fillRef>
        <a:effectRef idx="0">
          <a:schemeClr val="accent2"/>
        </a:effectRef>
        <a:fontRef idx="minor">
          <a:schemeClr val="dk1"/>
        </a:fontRef>
      </xdr:style>
      <xdr:txBody>
        <a:bodyPr vertOverflow="clip" horzOverflow="clip" wrap="square" rtlCol="0" anchor="t">
          <a:spAutoFit/>
        </a:bodyPr>
        <a:lstStyle/>
        <a:p>
          <a:r>
            <a:rPr lang="en-US" sz="2400">
              <a:solidFill>
                <a:srgbClr val="FF0000"/>
              </a:solidFill>
            </a:rPr>
            <a:t>Do</a:t>
          </a:r>
          <a:r>
            <a:rPr lang="en-US" sz="2400" baseline="0">
              <a:solidFill>
                <a:srgbClr val="FF0000"/>
              </a:solidFill>
            </a:rPr>
            <a:t> thông số hạ cổ trước tăng thêm, nên vị trí hình in dời xuống thêm 1/2"  đảm bảo vị trí khóa kéo và vị trí hình in logo aime trên thân giữ nguyên như mẫu</a:t>
          </a:r>
          <a:endParaRPr lang="en-US" sz="2400">
            <a:solidFill>
              <a:srgbClr val="FF0000"/>
            </a:solidFill>
          </a:endParaRPr>
        </a:p>
      </xdr:txBody>
    </xdr:sp>
    <xdr:clientData/>
  </xdr:oneCellAnchor>
  <xdr:oneCellAnchor>
    <xdr:from>
      <xdr:col>0</xdr:col>
      <xdr:colOff>131619</xdr:colOff>
      <xdr:row>111</xdr:row>
      <xdr:rowOff>45027</xdr:rowOff>
    </xdr:from>
    <xdr:ext cx="5320146" cy="1063337"/>
    <xdr:sp macro="" textlink="">
      <xdr:nvSpPr>
        <xdr:cNvPr id="15" name="TextBox 14">
          <a:extLst>
            <a:ext uri="{FF2B5EF4-FFF2-40B4-BE49-F238E27FC236}">
              <a16:creationId xmlns:a16="http://schemas.microsoft.com/office/drawing/2014/main" id="{55B87AF3-93E6-6186-910B-DF8F718B7069}"/>
            </a:ext>
          </a:extLst>
        </xdr:cNvPr>
        <xdr:cNvSpPr txBox="1"/>
      </xdr:nvSpPr>
      <xdr:spPr>
        <a:xfrm>
          <a:off x="131619" y="31598754"/>
          <a:ext cx="5320146" cy="1063337"/>
        </a:xfrm>
        <a:prstGeom prst="rect">
          <a:avLst/>
        </a:prstGeom>
      </xdr:spPr>
      <xdr:style>
        <a:lnRef idx="2">
          <a:schemeClr val="accent2"/>
        </a:lnRef>
        <a:fillRef idx="1">
          <a:schemeClr val="lt1"/>
        </a:fillRef>
        <a:effectRef idx="0">
          <a:schemeClr val="accent2"/>
        </a:effectRef>
        <a:fontRef idx="minor">
          <a:schemeClr val="dk1"/>
        </a:fontRef>
      </xdr:style>
      <xdr:txBody>
        <a:bodyPr vertOverflow="clip" horzOverflow="clip" wrap="square" rtlCol="0" anchor="t">
          <a:noAutofit/>
        </a:bodyPr>
        <a:lstStyle/>
        <a:p>
          <a:r>
            <a:rPr lang="vi-VN" sz="2400">
              <a:solidFill>
                <a:srgbClr val="FF0000"/>
              </a:solidFill>
            </a:rPr>
            <a:t>Cần đảm thông số vị trí đường raglan ở thân trước trong dung sai cho phép</a:t>
          </a:r>
          <a:endParaRPr lang="en-US" sz="2400">
            <a:solidFill>
              <a:srgbClr val="FF0000"/>
            </a:solidFill>
          </a:endParaRPr>
        </a:p>
      </xdr:txBody>
    </xdr:sp>
    <xdr:clientData/>
  </xdr:oneCellAnchor>
  <xdr:oneCellAnchor>
    <xdr:from>
      <xdr:col>0</xdr:col>
      <xdr:colOff>51954</xdr:colOff>
      <xdr:row>208</xdr:row>
      <xdr:rowOff>63643</xdr:rowOff>
    </xdr:from>
    <xdr:ext cx="5195455" cy="1564266"/>
    <xdr:sp macro="" textlink="">
      <xdr:nvSpPr>
        <xdr:cNvPr id="16" name="TextBox 15">
          <a:extLst>
            <a:ext uri="{FF2B5EF4-FFF2-40B4-BE49-F238E27FC236}">
              <a16:creationId xmlns:a16="http://schemas.microsoft.com/office/drawing/2014/main" id="{DBECF41B-CB38-4CB2-BA8B-9F02F067175F}"/>
            </a:ext>
          </a:extLst>
        </xdr:cNvPr>
        <xdr:cNvSpPr txBox="1"/>
      </xdr:nvSpPr>
      <xdr:spPr>
        <a:xfrm>
          <a:off x="51954" y="47013234"/>
          <a:ext cx="5195455" cy="1564266"/>
        </a:xfrm>
        <a:prstGeom prst="rect">
          <a:avLst/>
        </a:prstGeom>
      </xdr:spPr>
      <xdr:style>
        <a:lnRef idx="2">
          <a:schemeClr val="accent2"/>
        </a:lnRef>
        <a:fillRef idx="1">
          <a:schemeClr val="lt1"/>
        </a:fillRef>
        <a:effectRef idx="0">
          <a:schemeClr val="accent2"/>
        </a:effectRef>
        <a:fontRef idx="minor">
          <a:schemeClr val="dk1"/>
        </a:fontRef>
      </xdr:style>
      <xdr:txBody>
        <a:bodyPr vertOverflow="clip" horzOverflow="clip" wrap="square" rtlCol="0" anchor="t">
          <a:noAutofit/>
        </a:bodyPr>
        <a:lstStyle/>
        <a:p>
          <a:r>
            <a:rPr lang="en-US" sz="2000">
              <a:solidFill>
                <a:srgbClr val="FF0000"/>
              </a:solidFill>
            </a:rPr>
            <a:t>Cổ</a:t>
          </a:r>
          <a:r>
            <a:rPr lang="en-US" sz="2000" baseline="0">
              <a:solidFill>
                <a:srgbClr val="FF0000"/>
              </a:solidFill>
            </a:rPr>
            <a:t> áo bị giựt v</a:t>
          </a:r>
          <a:r>
            <a:rPr lang="vi-VN" sz="2000">
              <a:solidFill>
                <a:srgbClr val="FF0000"/>
              </a:solidFill>
            </a:rPr>
            <a:t>à bị đùn vải trên</a:t>
          </a:r>
          <a:r>
            <a:rPr lang="en-US" sz="2000" baseline="0">
              <a:solidFill>
                <a:srgbClr val="FF0000"/>
              </a:solidFill>
            </a:rPr>
            <a:t> cổ áo</a:t>
          </a:r>
          <a:endParaRPr lang="en-US" sz="2000">
            <a:solidFill>
              <a:srgbClr val="FF0000"/>
            </a:solidFill>
          </a:endParaRPr>
        </a:p>
        <a:p>
          <a:r>
            <a:rPr lang="vi-VN" sz="2000">
              <a:solidFill>
                <a:srgbClr val="FF0000"/>
              </a:solidFill>
            </a:rPr>
            <a:t>Tăng hạ cổ trước</a:t>
          </a:r>
          <a:r>
            <a:rPr lang="en-US" sz="2000">
              <a:solidFill>
                <a:srgbClr val="FF0000"/>
              </a:solidFill>
            </a:rPr>
            <a:t> 1/2" </a:t>
          </a:r>
          <a:r>
            <a:rPr lang="vi-VN" sz="2000">
              <a:solidFill>
                <a:srgbClr val="FF0000"/>
              </a:solidFill>
            </a:rPr>
            <a:t>,</a:t>
          </a:r>
          <a:r>
            <a:rPr lang="en-US" sz="2000">
              <a:solidFill>
                <a:srgbClr val="FF0000"/>
              </a:solidFill>
            </a:rPr>
            <a:t> mẫu</a:t>
          </a:r>
          <a:r>
            <a:rPr lang="en-US" sz="2000" baseline="0">
              <a:solidFill>
                <a:srgbClr val="FF0000"/>
              </a:solidFill>
            </a:rPr>
            <a:t> đo là 3 3/8", tăng lên 4".</a:t>
          </a:r>
        </a:p>
        <a:p>
          <a:r>
            <a:rPr lang="en-US" sz="2000">
              <a:solidFill>
                <a:srgbClr val="FF0000"/>
              </a:solidFill>
            </a:rPr>
            <a:t>Cần</a:t>
          </a:r>
          <a:r>
            <a:rPr lang="en-US" sz="2000" baseline="0">
              <a:solidFill>
                <a:srgbClr val="FF0000"/>
              </a:solidFill>
            </a:rPr>
            <a:t> vẽ đường cong cổ áo mượt/tròn hơn.</a:t>
          </a:r>
          <a:endParaRPr lang="en-US" sz="2000">
            <a:solidFill>
              <a:srgbClr val="FF0000"/>
            </a:solidFill>
          </a:endParaRPr>
        </a:p>
      </xdr:txBody>
    </xdr:sp>
    <xdr:clientData/>
  </xdr:one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B683E4-280B-474A-92EE-A7B6952BA8C6}">
  <sheetPr>
    <pageSetUpPr fitToPage="1"/>
  </sheetPr>
  <dimension ref="A1:L18"/>
  <sheetViews>
    <sheetView tabSelected="1" topLeftCell="A11" zoomScale="85" zoomScaleNormal="85" zoomScaleSheetLayoutView="70" workbookViewId="0">
      <selection activeCell="D15" sqref="D15"/>
    </sheetView>
  </sheetViews>
  <sheetFormatPr defaultRowHeight="18.75"/>
  <cols>
    <col min="1" max="1" width="45.42578125" style="169" customWidth="1"/>
    <col min="2" max="2" width="25.85546875" style="169" hidden="1" customWidth="1"/>
    <col min="3" max="3" width="17.140625" style="169" customWidth="1"/>
    <col min="4" max="4" width="45.7109375" style="169" customWidth="1"/>
    <col min="5" max="5" width="33.140625" style="169" hidden="1" customWidth="1"/>
    <col min="6" max="6" width="19.140625" style="169" customWidth="1"/>
    <col min="7" max="8" width="13.5703125" style="170" hidden="1" customWidth="1"/>
    <col min="9" max="9" width="20.140625" style="170" customWidth="1"/>
    <col min="10" max="11" width="13.5703125" style="170" hidden="1" customWidth="1"/>
    <col min="12" max="12" width="8.7109375" style="170" hidden="1" customWidth="1"/>
    <col min="13" max="16384" width="9.140625" style="169"/>
  </cols>
  <sheetData>
    <row r="1" spans="1:12" ht="30">
      <c r="A1" s="411" t="s">
        <v>534</v>
      </c>
      <c r="B1" s="412"/>
      <c r="C1" s="412"/>
      <c r="D1" s="171"/>
      <c r="E1" s="413"/>
      <c r="F1" s="171"/>
      <c r="G1" s="414"/>
      <c r="H1" s="414"/>
      <c r="I1" s="414"/>
      <c r="J1" s="414"/>
      <c r="K1" s="414"/>
      <c r="L1" s="414"/>
    </row>
    <row r="2" spans="1:12" ht="30" customHeight="1">
      <c r="A2" s="191" t="s">
        <v>535</v>
      </c>
      <c r="B2" s="192"/>
      <c r="C2" s="171"/>
      <c r="D2" s="171"/>
      <c r="E2" s="192"/>
      <c r="F2" s="171"/>
      <c r="G2" s="414"/>
      <c r="H2" s="414"/>
      <c r="I2" s="414"/>
      <c r="J2" s="414"/>
      <c r="K2" s="414"/>
      <c r="L2" s="414"/>
    </row>
    <row r="3" spans="1:12" s="195" customFormat="1" ht="36">
      <c r="A3" s="278" t="s">
        <v>123</v>
      </c>
      <c r="B3" s="279" t="s">
        <v>293</v>
      </c>
      <c r="C3" s="279" t="s">
        <v>124</v>
      </c>
      <c r="D3" s="280" t="s">
        <v>110</v>
      </c>
      <c r="E3" s="279" t="s">
        <v>294</v>
      </c>
      <c r="F3" s="281" t="s">
        <v>70</v>
      </c>
      <c r="G3" s="281" t="s">
        <v>66</v>
      </c>
      <c r="H3" s="281" t="s">
        <v>295</v>
      </c>
      <c r="I3" s="281" t="s">
        <v>10</v>
      </c>
      <c r="J3" s="281" t="s">
        <v>56</v>
      </c>
      <c r="K3" s="281" t="s">
        <v>57</v>
      </c>
      <c r="L3" s="281" t="s">
        <v>58</v>
      </c>
    </row>
    <row r="4" spans="1:12" s="171" customFormat="1" ht="36">
      <c r="A4" s="196" t="s">
        <v>220</v>
      </c>
      <c r="B4" s="172" t="s">
        <v>126</v>
      </c>
      <c r="C4" s="172" t="s">
        <v>247</v>
      </c>
      <c r="D4" s="172" t="s">
        <v>273</v>
      </c>
      <c r="E4" s="172" t="s">
        <v>150</v>
      </c>
      <c r="F4" s="425" t="s">
        <v>423</v>
      </c>
      <c r="G4" s="426">
        <f>H4-7/8</f>
        <v>25.75</v>
      </c>
      <c r="H4" s="426">
        <f>I4-7/8</f>
        <v>26.625</v>
      </c>
      <c r="I4" s="427">
        <v>27.5</v>
      </c>
      <c r="J4" s="415">
        <f>I4+7/8</f>
        <v>28.375</v>
      </c>
      <c r="K4" s="416">
        <f t="shared" ref="K4:L4" si="0">J4+7/8</f>
        <v>29.25</v>
      </c>
      <c r="L4" s="416">
        <f t="shared" si="0"/>
        <v>30.125</v>
      </c>
    </row>
    <row r="5" spans="1:12" s="171" customFormat="1" ht="36">
      <c r="A5" s="196" t="s">
        <v>221</v>
      </c>
      <c r="B5" s="172" t="s">
        <v>127</v>
      </c>
      <c r="C5" s="172" t="s">
        <v>248</v>
      </c>
      <c r="D5" s="172" t="s">
        <v>274</v>
      </c>
      <c r="E5" s="172" t="s">
        <v>151</v>
      </c>
      <c r="F5" s="425" t="s">
        <v>423</v>
      </c>
      <c r="G5" s="426">
        <f>H5-7/8</f>
        <v>25</v>
      </c>
      <c r="H5" s="426">
        <f>I5-7/8</f>
        <v>25.875</v>
      </c>
      <c r="I5" s="427">
        <v>26.75</v>
      </c>
      <c r="J5" s="415">
        <f>I5+7/8</f>
        <v>27.625</v>
      </c>
      <c r="K5" s="416">
        <f t="shared" ref="K5:L5" si="1">J5+7/8</f>
        <v>28.5</v>
      </c>
      <c r="L5" s="416">
        <f t="shared" si="1"/>
        <v>29.375</v>
      </c>
    </row>
    <row r="6" spans="1:12" s="171" customFormat="1" ht="40.5">
      <c r="A6" s="196" t="s">
        <v>223</v>
      </c>
      <c r="B6" s="172" t="s">
        <v>71</v>
      </c>
      <c r="C6" s="172" t="s">
        <v>250</v>
      </c>
      <c r="D6" s="172" t="s">
        <v>276</v>
      </c>
      <c r="E6" s="172" t="s">
        <v>129</v>
      </c>
      <c r="F6" s="426">
        <v>0.25</v>
      </c>
      <c r="G6" s="425" t="s">
        <v>434</v>
      </c>
      <c r="H6" s="425" t="s">
        <v>435</v>
      </c>
      <c r="I6" s="428" t="s">
        <v>436</v>
      </c>
      <c r="J6" s="417" t="s">
        <v>437</v>
      </c>
      <c r="K6" s="418" t="s">
        <v>438</v>
      </c>
      <c r="L6" s="418" t="s">
        <v>439</v>
      </c>
    </row>
    <row r="7" spans="1:12" s="171" customFormat="1" ht="36">
      <c r="A7" s="196" t="s">
        <v>224</v>
      </c>
      <c r="B7" s="172" t="s">
        <v>72</v>
      </c>
      <c r="C7" s="172" t="s">
        <v>251</v>
      </c>
      <c r="D7" s="172" t="s">
        <v>276</v>
      </c>
      <c r="E7" s="172" t="s">
        <v>129</v>
      </c>
      <c r="F7" s="425" t="s">
        <v>433</v>
      </c>
      <c r="G7" s="429">
        <v>0.75</v>
      </c>
      <c r="H7" s="429">
        <v>0.75</v>
      </c>
      <c r="I7" s="430">
        <v>0.75</v>
      </c>
      <c r="J7" s="419">
        <v>0.75</v>
      </c>
      <c r="K7" s="420">
        <v>0.75</v>
      </c>
      <c r="L7" s="420">
        <v>0.75</v>
      </c>
    </row>
    <row r="8" spans="1:12" s="171" customFormat="1" ht="54">
      <c r="A8" s="196" t="s">
        <v>225</v>
      </c>
      <c r="B8" s="172" t="s">
        <v>130</v>
      </c>
      <c r="C8" s="172" t="s">
        <v>252</v>
      </c>
      <c r="D8" s="172" t="s">
        <v>277</v>
      </c>
      <c r="E8" s="172" t="s">
        <v>176</v>
      </c>
      <c r="F8" s="425" t="s">
        <v>431</v>
      </c>
      <c r="G8" s="426">
        <f>H8-1/4</f>
        <v>6.75</v>
      </c>
      <c r="H8" s="426">
        <f>I8-1/4</f>
        <v>7</v>
      </c>
      <c r="I8" s="427">
        <v>7.25</v>
      </c>
      <c r="J8" s="415">
        <f>I8+1/4</f>
        <v>7.5</v>
      </c>
      <c r="K8" s="416">
        <f t="shared" ref="K8:L8" si="2">J8+1/4</f>
        <v>7.75</v>
      </c>
      <c r="L8" s="416">
        <f t="shared" si="2"/>
        <v>8</v>
      </c>
    </row>
    <row r="9" spans="1:12" s="171" customFormat="1" ht="54" hidden="1">
      <c r="A9" s="196" t="s">
        <v>229</v>
      </c>
      <c r="B9" s="172" t="s">
        <v>183</v>
      </c>
      <c r="C9" s="172" t="s">
        <v>256</v>
      </c>
      <c r="D9" s="172" t="s">
        <v>281</v>
      </c>
      <c r="E9" s="172" t="s">
        <v>184</v>
      </c>
      <c r="F9" s="425" t="s">
        <v>451</v>
      </c>
      <c r="G9" s="425" t="s">
        <v>452</v>
      </c>
      <c r="H9" s="425" t="s">
        <v>453</v>
      </c>
      <c r="I9" s="428" t="s">
        <v>454</v>
      </c>
      <c r="J9" s="417" t="s">
        <v>455</v>
      </c>
      <c r="K9" s="418" t="s">
        <v>456</v>
      </c>
      <c r="L9" s="418" t="s">
        <v>457</v>
      </c>
    </row>
    <row r="10" spans="1:12" s="171" customFormat="1" ht="40.5" hidden="1">
      <c r="A10" s="196" t="s">
        <v>230</v>
      </c>
      <c r="B10" s="172" t="s">
        <v>132</v>
      </c>
      <c r="C10" s="172" t="s">
        <v>257</v>
      </c>
      <c r="D10" s="172" t="s">
        <v>282</v>
      </c>
      <c r="E10" s="172" t="s">
        <v>131</v>
      </c>
      <c r="F10" s="425" t="s">
        <v>451</v>
      </c>
      <c r="G10" s="425" t="s">
        <v>452</v>
      </c>
      <c r="H10" s="425" t="s">
        <v>453</v>
      </c>
      <c r="I10" s="428" t="s">
        <v>454</v>
      </c>
      <c r="J10" s="417" t="s">
        <v>455</v>
      </c>
      <c r="K10" s="418" t="s">
        <v>456</v>
      </c>
      <c r="L10" s="418" t="s">
        <v>457</v>
      </c>
    </row>
    <row r="11" spans="1:12" s="171" customFormat="1" ht="40.5">
      <c r="A11" s="196" t="s">
        <v>231</v>
      </c>
      <c r="B11" s="172" t="s">
        <v>133</v>
      </c>
      <c r="C11" s="172" t="s">
        <v>258</v>
      </c>
      <c r="D11" s="172" t="s">
        <v>283</v>
      </c>
      <c r="E11" s="172" t="s">
        <v>134</v>
      </c>
      <c r="F11" s="425" t="s">
        <v>423</v>
      </c>
      <c r="G11" s="425" t="s">
        <v>458</v>
      </c>
      <c r="H11" s="425" t="s">
        <v>459</v>
      </c>
      <c r="I11" s="428" t="s">
        <v>460</v>
      </c>
      <c r="J11" s="417" t="s">
        <v>461</v>
      </c>
      <c r="K11" s="418" t="s">
        <v>462</v>
      </c>
      <c r="L11" s="418" t="s">
        <v>426</v>
      </c>
    </row>
    <row r="12" spans="1:12" s="171" customFormat="1" ht="36">
      <c r="A12" s="196" t="s">
        <v>232</v>
      </c>
      <c r="B12" s="172" t="s">
        <v>135</v>
      </c>
      <c r="C12" s="172" t="s">
        <v>259</v>
      </c>
      <c r="D12" s="174" t="s">
        <v>185</v>
      </c>
      <c r="E12" s="172" t="s">
        <v>186</v>
      </c>
      <c r="F12" s="425" t="s">
        <v>423</v>
      </c>
      <c r="G12" s="425" t="s">
        <v>463</v>
      </c>
      <c r="H12" s="425" t="s">
        <v>464</v>
      </c>
      <c r="I12" s="428" t="s">
        <v>465</v>
      </c>
      <c r="J12" s="417" t="s">
        <v>466</v>
      </c>
      <c r="K12" s="418" t="s">
        <v>467</v>
      </c>
      <c r="L12" s="418" t="s">
        <v>468</v>
      </c>
    </row>
    <row r="13" spans="1:12" s="171" customFormat="1" ht="36">
      <c r="A13" s="409" t="s">
        <v>531</v>
      </c>
      <c r="B13" s="410" t="s">
        <v>532</v>
      </c>
      <c r="C13" s="410" t="s">
        <v>260</v>
      </c>
      <c r="D13" s="410"/>
      <c r="E13" s="410" t="s">
        <v>533</v>
      </c>
      <c r="F13" s="428" t="s">
        <v>423</v>
      </c>
      <c r="G13" s="427">
        <f>H13-1/2</f>
        <v>14.75</v>
      </c>
      <c r="H13" s="427">
        <f>I13-1/2</f>
        <v>15.25</v>
      </c>
      <c r="I13" s="427">
        <v>15.75</v>
      </c>
      <c r="J13" s="415">
        <f>I13+1/2</f>
        <v>16.25</v>
      </c>
      <c r="K13" s="416">
        <f>J13+5/8</f>
        <v>16.875</v>
      </c>
      <c r="L13" s="416">
        <f>K13+5/8</f>
        <v>17.5</v>
      </c>
    </row>
    <row r="14" spans="1:12" s="171" customFormat="1" ht="40.5">
      <c r="A14" s="196" t="s">
        <v>234</v>
      </c>
      <c r="B14" s="172" t="s">
        <v>136</v>
      </c>
      <c r="C14" s="172" t="s">
        <v>261</v>
      </c>
      <c r="D14" s="172" t="s">
        <v>285</v>
      </c>
      <c r="E14" s="172" t="s">
        <v>189</v>
      </c>
      <c r="F14" s="426">
        <v>0.375</v>
      </c>
      <c r="G14" s="425" t="s">
        <v>473</v>
      </c>
      <c r="H14" s="425" t="s">
        <v>474</v>
      </c>
      <c r="I14" s="428" t="s">
        <v>475</v>
      </c>
      <c r="J14" s="417" t="s">
        <v>476</v>
      </c>
      <c r="K14" s="418" t="s">
        <v>477</v>
      </c>
      <c r="L14" s="418" t="s">
        <v>478</v>
      </c>
    </row>
    <row r="15" spans="1:12" s="171" customFormat="1" ht="40.5">
      <c r="A15" s="196" t="s">
        <v>235</v>
      </c>
      <c r="B15" s="172" t="s">
        <v>137</v>
      </c>
      <c r="C15" s="172" t="s">
        <v>262</v>
      </c>
      <c r="D15" s="172" t="s">
        <v>286</v>
      </c>
      <c r="E15" s="172" t="s">
        <v>190</v>
      </c>
      <c r="F15" s="426">
        <v>0.375</v>
      </c>
      <c r="G15" s="425" t="s">
        <v>479</v>
      </c>
      <c r="H15" s="425" t="s">
        <v>480</v>
      </c>
      <c r="I15" s="428" t="s">
        <v>481</v>
      </c>
      <c r="J15" s="417" t="s">
        <v>482</v>
      </c>
      <c r="K15" s="418" t="s">
        <v>483</v>
      </c>
      <c r="L15" s="418" t="s">
        <v>484</v>
      </c>
    </row>
    <row r="16" spans="1:12" s="171" customFormat="1" ht="36">
      <c r="A16" s="196" t="s">
        <v>236</v>
      </c>
      <c r="B16" s="172" t="s">
        <v>138</v>
      </c>
      <c r="C16" s="172" t="s">
        <v>263</v>
      </c>
      <c r="D16" s="172" t="s">
        <v>287</v>
      </c>
      <c r="E16" s="172" t="s">
        <v>191</v>
      </c>
      <c r="F16" s="425" t="s">
        <v>431</v>
      </c>
      <c r="G16" s="431">
        <f>H16-1/4</f>
        <v>7</v>
      </c>
      <c r="H16" s="431">
        <f>I16-1/4</f>
        <v>7.25</v>
      </c>
      <c r="I16" s="432">
        <v>7.5</v>
      </c>
      <c r="J16" s="421">
        <f>I16+1/4</f>
        <v>7.75</v>
      </c>
      <c r="K16" s="422">
        <f>J16+3/8</f>
        <v>8.125</v>
      </c>
      <c r="L16" s="422">
        <f>K16+3/8</f>
        <v>8.5</v>
      </c>
    </row>
    <row r="17" spans="1:12" s="171" customFormat="1" ht="36">
      <c r="A17" s="196" t="s">
        <v>237</v>
      </c>
      <c r="B17" s="172" t="s">
        <v>192</v>
      </c>
      <c r="C17" s="172" t="s">
        <v>264</v>
      </c>
      <c r="D17" s="172" t="s">
        <v>288</v>
      </c>
      <c r="E17" s="172" t="s">
        <v>193</v>
      </c>
      <c r="F17" s="425" t="s">
        <v>433</v>
      </c>
      <c r="G17" s="426">
        <f>H17</f>
        <v>1.125</v>
      </c>
      <c r="H17" s="426">
        <f>I17</f>
        <v>1.125</v>
      </c>
      <c r="I17" s="427">
        <v>1.125</v>
      </c>
      <c r="J17" s="415">
        <f>I17</f>
        <v>1.125</v>
      </c>
      <c r="K17" s="416">
        <f t="shared" ref="K17:L17" si="3">J17</f>
        <v>1.125</v>
      </c>
      <c r="L17" s="416">
        <f t="shared" si="3"/>
        <v>1.125</v>
      </c>
    </row>
    <row r="18" spans="1:12" s="171" customFormat="1" ht="54">
      <c r="A18" s="196" t="s">
        <v>238</v>
      </c>
      <c r="B18" s="172" t="s">
        <v>141</v>
      </c>
      <c r="C18" s="172" t="s">
        <v>266</v>
      </c>
      <c r="D18" s="172" t="s">
        <v>290</v>
      </c>
      <c r="E18" s="172" t="s">
        <v>195</v>
      </c>
      <c r="F18" s="425" t="s">
        <v>433</v>
      </c>
      <c r="G18" s="429">
        <v>1</v>
      </c>
      <c r="H18" s="429">
        <v>1</v>
      </c>
      <c r="I18" s="430">
        <v>1</v>
      </c>
      <c r="J18" s="423">
        <v>1</v>
      </c>
      <c r="K18" s="424">
        <v>1</v>
      </c>
      <c r="L18" s="424">
        <v>1</v>
      </c>
    </row>
  </sheetData>
  <pageMargins left="0.1" right="0.1" top="0.1" bottom="0.1" header="0.1" footer="0.1"/>
  <pageSetup paperSize="9" scale="99"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96758F-8DDF-417D-BE72-B171CE220A05}">
  <sheetPr>
    <pageSetUpPr fitToPage="1"/>
  </sheetPr>
  <dimension ref="A1:L18"/>
  <sheetViews>
    <sheetView view="pageBreakPreview" zoomScale="55" zoomScaleNormal="100" zoomScaleSheetLayoutView="55" workbookViewId="0">
      <selection activeCell="I18" sqref="I18"/>
    </sheetView>
  </sheetViews>
  <sheetFormatPr defaultRowHeight="18.75"/>
  <cols>
    <col min="1" max="1" width="36.7109375" style="169" customWidth="1"/>
    <col min="2" max="2" width="25.85546875" style="169" customWidth="1"/>
    <col min="3" max="3" width="10.42578125" style="169" customWidth="1"/>
    <col min="4" max="4" width="23.28515625" style="169" customWidth="1"/>
    <col min="5" max="5" width="33.140625" style="169" customWidth="1"/>
    <col min="6" max="6" width="12.140625" style="169" customWidth="1"/>
    <col min="7" max="12" width="13.5703125" style="170" customWidth="1"/>
    <col min="13" max="16384" width="9.140625" style="169"/>
  </cols>
  <sheetData>
    <row r="1" spans="1:12" ht="30">
      <c r="A1" s="189"/>
      <c r="B1" s="190"/>
      <c r="C1" s="190"/>
      <c r="E1" s="269" t="s">
        <v>173</v>
      </c>
    </row>
    <row r="2" spans="1:12" ht="30" customHeight="1">
      <c r="A2" s="191" t="s">
        <v>174</v>
      </c>
      <c r="B2" s="192"/>
      <c r="E2" s="192"/>
    </row>
    <row r="3" spans="1:12" s="195" customFormat="1" ht="36">
      <c r="A3" s="278" t="s">
        <v>123</v>
      </c>
      <c r="B3" s="279" t="s">
        <v>293</v>
      </c>
      <c r="C3" s="279" t="s">
        <v>124</v>
      </c>
      <c r="D3" s="280" t="s">
        <v>110</v>
      </c>
      <c r="E3" s="279" t="s">
        <v>294</v>
      </c>
      <c r="F3" s="281" t="s">
        <v>70</v>
      </c>
      <c r="G3" s="281" t="s">
        <v>66</v>
      </c>
      <c r="H3" s="281" t="s">
        <v>295</v>
      </c>
      <c r="I3" s="281" t="s">
        <v>10</v>
      </c>
      <c r="J3" s="281" t="s">
        <v>56</v>
      </c>
      <c r="K3" s="281" t="s">
        <v>57</v>
      </c>
      <c r="L3" s="281" t="s">
        <v>58</v>
      </c>
    </row>
    <row r="4" spans="1:12" s="171" customFormat="1" ht="36">
      <c r="A4" s="196" t="s">
        <v>220</v>
      </c>
      <c r="B4" s="172" t="s">
        <v>126</v>
      </c>
      <c r="C4" s="197" t="s">
        <v>247</v>
      </c>
      <c r="D4" s="172" t="s">
        <v>273</v>
      </c>
      <c r="E4" s="172" t="s">
        <v>150</v>
      </c>
      <c r="F4" s="251" t="s">
        <v>423</v>
      </c>
      <c r="G4" s="251" t="s">
        <v>424</v>
      </c>
      <c r="H4" s="251" t="s">
        <v>425</v>
      </c>
      <c r="I4" s="274" t="s">
        <v>426</v>
      </c>
      <c r="J4" s="253" t="s">
        <v>427</v>
      </c>
      <c r="K4" s="253" t="s">
        <v>428</v>
      </c>
      <c r="L4" s="253" t="s">
        <v>429</v>
      </c>
    </row>
    <row r="5" spans="1:12" s="171" customFormat="1" ht="36">
      <c r="A5" s="196" t="s">
        <v>221</v>
      </c>
      <c r="B5" s="172" t="s">
        <v>127</v>
      </c>
      <c r="C5" s="197" t="s">
        <v>248</v>
      </c>
      <c r="D5" s="172" t="s">
        <v>274</v>
      </c>
      <c r="E5" s="172" t="s">
        <v>151</v>
      </c>
      <c r="F5" s="251" t="s">
        <v>423</v>
      </c>
      <c r="G5" s="270">
        <f>H5-7/8</f>
        <v>24</v>
      </c>
      <c r="H5" s="270">
        <f>I5-7/8</f>
        <v>24.875</v>
      </c>
      <c r="I5" s="275">
        <v>25.75</v>
      </c>
      <c r="J5" s="271">
        <f>I5+7/8</f>
        <v>26.625</v>
      </c>
      <c r="K5" s="271">
        <f t="shared" ref="K5:L5" si="0">J5+7/8</f>
        <v>27.5</v>
      </c>
      <c r="L5" s="271">
        <f t="shared" si="0"/>
        <v>28.375</v>
      </c>
    </row>
    <row r="6" spans="1:12" s="171" customFormat="1" ht="36">
      <c r="A6" s="196" t="s">
        <v>223</v>
      </c>
      <c r="B6" s="172" t="s">
        <v>71</v>
      </c>
      <c r="C6" s="197" t="s">
        <v>250</v>
      </c>
      <c r="D6" s="172" t="s">
        <v>276</v>
      </c>
      <c r="E6" s="172" t="s">
        <v>129</v>
      </c>
      <c r="F6" s="270">
        <v>0.25</v>
      </c>
      <c r="G6" s="251" t="s">
        <v>434</v>
      </c>
      <c r="H6" s="251" t="s">
        <v>435</v>
      </c>
      <c r="I6" s="274" t="s">
        <v>436</v>
      </c>
      <c r="J6" s="253" t="s">
        <v>437</v>
      </c>
      <c r="K6" s="253" t="s">
        <v>438</v>
      </c>
      <c r="L6" s="253" t="s">
        <v>439</v>
      </c>
    </row>
    <row r="7" spans="1:12" s="171" customFormat="1" ht="36">
      <c r="A7" s="196" t="s">
        <v>224</v>
      </c>
      <c r="B7" s="172" t="s">
        <v>72</v>
      </c>
      <c r="C7" s="197" t="s">
        <v>251</v>
      </c>
      <c r="D7" s="172" t="s">
        <v>276</v>
      </c>
      <c r="E7" s="172" t="s">
        <v>129</v>
      </c>
      <c r="F7" s="251" t="s">
        <v>433</v>
      </c>
      <c r="G7" s="272">
        <v>0.75</v>
      </c>
      <c r="H7" s="272">
        <v>0.75</v>
      </c>
      <c r="I7" s="276">
        <v>0.75</v>
      </c>
      <c r="J7" s="272">
        <v>0.75</v>
      </c>
      <c r="K7" s="272">
        <v>0.75</v>
      </c>
      <c r="L7" s="272">
        <v>0.75</v>
      </c>
    </row>
    <row r="8" spans="1:12" s="171" customFormat="1" ht="54">
      <c r="A8" s="196" t="s">
        <v>225</v>
      </c>
      <c r="B8" s="172" t="s">
        <v>130</v>
      </c>
      <c r="C8" s="197" t="s">
        <v>252</v>
      </c>
      <c r="D8" s="172" t="s">
        <v>277</v>
      </c>
      <c r="E8" s="172" t="s">
        <v>176</v>
      </c>
      <c r="F8" s="251" t="s">
        <v>431</v>
      </c>
      <c r="G8" s="270">
        <f>H8-1/4</f>
        <v>6.75</v>
      </c>
      <c r="H8" s="270">
        <f>I8-1/4</f>
        <v>7</v>
      </c>
      <c r="I8" s="275">
        <v>7.25</v>
      </c>
      <c r="J8" s="271">
        <f>I8+1/4</f>
        <v>7.5</v>
      </c>
      <c r="K8" s="271">
        <f t="shared" ref="K8:L8" si="1">J8+1/4</f>
        <v>7.75</v>
      </c>
      <c r="L8" s="271">
        <f t="shared" si="1"/>
        <v>8</v>
      </c>
    </row>
    <row r="9" spans="1:12" s="171" customFormat="1" ht="54" hidden="1">
      <c r="A9" s="196" t="s">
        <v>229</v>
      </c>
      <c r="B9" s="172" t="s">
        <v>183</v>
      </c>
      <c r="C9" s="197" t="s">
        <v>256</v>
      </c>
      <c r="D9" s="172" t="s">
        <v>281</v>
      </c>
      <c r="E9" s="172" t="s">
        <v>184</v>
      </c>
      <c r="F9" s="251" t="s">
        <v>451</v>
      </c>
      <c r="G9" s="251" t="s">
        <v>452</v>
      </c>
      <c r="H9" s="251" t="s">
        <v>453</v>
      </c>
      <c r="I9" s="274" t="s">
        <v>454</v>
      </c>
      <c r="J9" s="253" t="s">
        <v>455</v>
      </c>
      <c r="K9" s="253" t="s">
        <v>456</v>
      </c>
      <c r="L9" s="253" t="s">
        <v>457</v>
      </c>
    </row>
    <row r="10" spans="1:12" s="171" customFormat="1" ht="54" hidden="1">
      <c r="A10" s="196" t="s">
        <v>230</v>
      </c>
      <c r="B10" s="172" t="s">
        <v>132</v>
      </c>
      <c r="C10" s="197" t="s">
        <v>257</v>
      </c>
      <c r="D10" s="172" t="s">
        <v>282</v>
      </c>
      <c r="E10" s="172" t="s">
        <v>131</v>
      </c>
      <c r="F10" s="251" t="s">
        <v>451</v>
      </c>
      <c r="G10" s="251" t="s">
        <v>452</v>
      </c>
      <c r="H10" s="251" t="s">
        <v>453</v>
      </c>
      <c r="I10" s="274" t="s">
        <v>454</v>
      </c>
      <c r="J10" s="253" t="s">
        <v>455</v>
      </c>
      <c r="K10" s="253" t="s">
        <v>456</v>
      </c>
      <c r="L10" s="253" t="s">
        <v>457</v>
      </c>
    </row>
    <row r="11" spans="1:12" s="171" customFormat="1" ht="36">
      <c r="A11" s="196" t="s">
        <v>231</v>
      </c>
      <c r="B11" s="172" t="s">
        <v>133</v>
      </c>
      <c r="C11" s="197" t="s">
        <v>258</v>
      </c>
      <c r="D11" s="172" t="s">
        <v>283</v>
      </c>
      <c r="E11" s="172" t="s">
        <v>134</v>
      </c>
      <c r="F11" s="251" t="s">
        <v>423</v>
      </c>
      <c r="G11" s="251" t="s">
        <v>458</v>
      </c>
      <c r="H11" s="251" t="s">
        <v>459</v>
      </c>
      <c r="I11" s="274" t="s">
        <v>460</v>
      </c>
      <c r="J11" s="253" t="s">
        <v>461</v>
      </c>
      <c r="K11" s="253" t="s">
        <v>462</v>
      </c>
      <c r="L11" s="253" t="s">
        <v>426</v>
      </c>
    </row>
    <row r="12" spans="1:12" s="171" customFormat="1" ht="36">
      <c r="A12" s="196" t="s">
        <v>232</v>
      </c>
      <c r="B12" s="172" t="s">
        <v>135</v>
      </c>
      <c r="C12" s="197" t="s">
        <v>259</v>
      </c>
      <c r="D12" s="174" t="s">
        <v>185</v>
      </c>
      <c r="E12" s="172" t="s">
        <v>186</v>
      </c>
      <c r="F12" s="251" t="s">
        <v>423</v>
      </c>
      <c r="G12" s="251" t="s">
        <v>463</v>
      </c>
      <c r="H12" s="251" t="s">
        <v>464</v>
      </c>
      <c r="I12" s="274" t="s">
        <v>465</v>
      </c>
      <c r="J12" s="253" t="s">
        <v>466</v>
      </c>
      <c r="K12" s="253" t="s">
        <v>467</v>
      </c>
      <c r="L12" s="253" t="s">
        <v>468</v>
      </c>
    </row>
    <row r="13" spans="1:12" s="171" customFormat="1" ht="72">
      <c r="A13" s="196" t="s">
        <v>233</v>
      </c>
      <c r="B13" s="172" t="s">
        <v>187</v>
      </c>
      <c r="C13" s="197" t="s">
        <v>260</v>
      </c>
      <c r="D13" s="172" t="s">
        <v>284</v>
      </c>
      <c r="E13" s="172" t="s">
        <v>188</v>
      </c>
      <c r="F13" s="251" t="s">
        <v>423</v>
      </c>
      <c r="G13" s="251" t="s">
        <v>469</v>
      </c>
      <c r="H13" s="251" t="s">
        <v>457</v>
      </c>
      <c r="I13" s="274" t="s">
        <v>463</v>
      </c>
      <c r="J13" s="253" t="s">
        <v>470</v>
      </c>
      <c r="K13" s="253" t="s">
        <v>471</v>
      </c>
      <c r="L13" s="253" t="s">
        <v>472</v>
      </c>
    </row>
    <row r="14" spans="1:12" s="171" customFormat="1" ht="54">
      <c r="A14" s="196" t="s">
        <v>234</v>
      </c>
      <c r="B14" s="172" t="s">
        <v>136</v>
      </c>
      <c r="C14" s="197" t="s">
        <v>261</v>
      </c>
      <c r="D14" s="172" t="s">
        <v>285</v>
      </c>
      <c r="E14" s="172" t="s">
        <v>189</v>
      </c>
      <c r="F14" s="270">
        <v>0.375</v>
      </c>
      <c r="G14" s="251" t="s">
        <v>473</v>
      </c>
      <c r="H14" s="251" t="s">
        <v>474</v>
      </c>
      <c r="I14" s="274" t="s">
        <v>475</v>
      </c>
      <c r="J14" s="253" t="s">
        <v>476</v>
      </c>
      <c r="K14" s="253" t="s">
        <v>477</v>
      </c>
      <c r="L14" s="253" t="s">
        <v>478</v>
      </c>
    </row>
    <row r="15" spans="1:12" s="171" customFormat="1" ht="36">
      <c r="A15" s="196" t="s">
        <v>235</v>
      </c>
      <c r="B15" s="172" t="s">
        <v>137</v>
      </c>
      <c r="C15" s="197" t="s">
        <v>262</v>
      </c>
      <c r="D15" s="172" t="s">
        <v>286</v>
      </c>
      <c r="E15" s="172" t="s">
        <v>190</v>
      </c>
      <c r="F15" s="270">
        <v>0.375</v>
      </c>
      <c r="G15" s="251" t="s">
        <v>479</v>
      </c>
      <c r="H15" s="251" t="s">
        <v>480</v>
      </c>
      <c r="I15" s="274" t="s">
        <v>481</v>
      </c>
      <c r="J15" s="253" t="s">
        <v>482</v>
      </c>
      <c r="K15" s="253" t="s">
        <v>483</v>
      </c>
      <c r="L15" s="253" t="s">
        <v>484</v>
      </c>
    </row>
    <row r="16" spans="1:12" s="171" customFormat="1" ht="36">
      <c r="A16" s="196" t="s">
        <v>236</v>
      </c>
      <c r="B16" s="172" t="s">
        <v>138</v>
      </c>
      <c r="C16" s="197" t="s">
        <v>263</v>
      </c>
      <c r="D16" s="172" t="s">
        <v>287</v>
      </c>
      <c r="E16" s="172" t="s">
        <v>191</v>
      </c>
      <c r="F16" s="251" t="s">
        <v>431</v>
      </c>
      <c r="G16" s="282">
        <f>H16-1/4</f>
        <v>7</v>
      </c>
      <c r="H16" s="282">
        <f>I16-1/4</f>
        <v>7.25</v>
      </c>
      <c r="I16" s="283">
        <v>7.5</v>
      </c>
      <c r="J16" s="284">
        <f>I16+1/4</f>
        <v>7.75</v>
      </c>
      <c r="K16" s="284">
        <f>J16+3/8</f>
        <v>8.125</v>
      </c>
      <c r="L16" s="284">
        <f>K16+3/8</f>
        <v>8.5</v>
      </c>
    </row>
    <row r="17" spans="1:12" s="171" customFormat="1" ht="36">
      <c r="A17" s="196" t="s">
        <v>237</v>
      </c>
      <c r="B17" s="172" t="s">
        <v>192</v>
      </c>
      <c r="C17" s="197" t="s">
        <v>264</v>
      </c>
      <c r="D17" s="172" t="s">
        <v>288</v>
      </c>
      <c r="E17" s="172" t="s">
        <v>193</v>
      </c>
      <c r="F17" s="251" t="s">
        <v>433</v>
      </c>
      <c r="G17" s="251" t="s">
        <v>440</v>
      </c>
      <c r="H17" s="251" t="s">
        <v>440</v>
      </c>
      <c r="I17" s="274" t="s">
        <v>440</v>
      </c>
      <c r="J17" s="253" t="s">
        <v>440</v>
      </c>
      <c r="K17" s="253" t="s">
        <v>440</v>
      </c>
      <c r="L17" s="253" t="s">
        <v>440</v>
      </c>
    </row>
    <row r="18" spans="1:12" s="171" customFormat="1" ht="54">
      <c r="A18" s="196" t="s">
        <v>238</v>
      </c>
      <c r="B18" s="172" t="s">
        <v>141</v>
      </c>
      <c r="C18" s="197" t="s">
        <v>266</v>
      </c>
      <c r="D18" s="172" t="s">
        <v>290</v>
      </c>
      <c r="E18" s="172" t="s">
        <v>195</v>
      </c>
      <c r="F18" s="260" t="s">
        <v>433</v>
      </c>
      <c r="G18" s="273">
        <v>1</v>
      </c>
      <c r="H18" s="273">
        <v>1</v>
      </c>
      <c r="I18" s="277">
        <v>1</v>
      </c>
      <c r="J18" s="273">
        <v>1</v>
      </c>
      <c r="K18" s="273">
        <v>1</v>
      </c>
      <c r="L18" s="273">
        <v>1</v>
      </c>
    </row>
  </sheetData>
  <pageMargins left="0.1" right="0.1" top="0.1" bottom="0.1" header="0.1" footer="0.1"/>
  <pageSetup paperSize="9" scale="65" fitToHeight="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S139"/>
  <sheetViews>
    <sheetView view="pageBreakPreview" topLeftCell="A57" zoomScale="40" zoomScaleNormal="55" zoomScaleSheetLayoutView="40" zoomScalePageLayoutView="40" workbookViewId="0">
      <selection activeCell="I18" sqref="I18"/>
    </sheetView>
  </sheetViews>
  <sheetFormatPr defaultColWidth="9.28515625" defaultRowHeight="16.5"/>
  <cols>
    <col min="1" max="1" width="8.28515625" style="70" customWidth="1"/>
    <col min="2" max="2" width="24.5703125" style="70" customWidth="1"/>
    <col min="3" max="3" width="22.85546875" style="70" customWidth="1"/>
    <col min="4" max="4" width="42.85546875" style="70" customWidth="1"/>
    <col min="5" max="5" width="23.5703125" style="70" customWidth="1"/>
    <col min="6" max="6" width="29.28515625" style="70" customWidth="1"/>
    <col min="7" max="7" width="25.28515625" style="71" bestFit="1" customWidth="1"/>
    <col min="8" max="8" width="16" style="70" customWidth="1"/>
    <col min="9" max="9" width="18.5703125" style="70" customWidth="1"/>
    <col min="10" max="10" width="16" style="70" customWidth="1"/>
    <col min="11" max="11" width="19" style="70" customWidth="1"/>
    <col min="12" max="12" width="18.7109375" style="70" customWidth="1"/>
    <col min="13" max="13" width="14.28515625" style="70" customWidth="1"/>
    <col min="14" max="15" width="13.42578125" style="70" customWidth="1"/>
    <col min="16" max="16" width="23.7109375" style="70" customWidth="1"/>
    <col min="17" max="17" width="17.28515625" style="70" customWidth="1"/>
    <col min="18" max="18" width="14.7109375" style="70" bestFit="1" customWidth="1"/>
    <col min="19" max="19" width="14.42578125" style="70" customWidth="1"/>
    <col min="20" max="20" width="18.7109375" style="70" customWidth="1"/>
    <col min="21" max="16384" width="9.28515625" style="70"/>
  </cols>
  <sheetData>
    <row r="1" spans="1:17" s="1" customFormat="1" ht="17.649999999999999" customHeight="1">
      <c r="A1" s="73"/>
      <c r="B1" s="73"/>
      <c r="C1" s="73"/>
      <c r="D1" s="74"/>
      <c r="E1" s="73"/>
      <c r="F1" s="73"/>
      <c r="G1" s="73"/>
      <c r="H1" s="73"/>
      <c r="I1" s="73"/>
      <c r="J1" s="73"/>
      <c r="K1" s="73"/>
      <c r="L1" s="75"/>
      <c r="M1" s="351" t="s">
        <v>74</v>
      </c>
      <c r="N1" s="351" t="s">
        <v>74</v>
      </c>
      <c r="O1" s="352" t="s">
        <v>75</v>
      </c>
      <c r="P1" s="352"/>
      <c r="Q1" s="122"/>
    </row>
    <row r="2" spans="1:17" s="1" customFormat="1" ht="17.649999999999999" customHeight="1">
      <c r="A2" s="73"/>
      <c r="B2" s="73"/>
      <c r="C2" s="73"/>
      <c r="D2" s="73"/>
      <c r="E2" s="73"/>
      <c r="F2" s="73"/>
      <c r="G2" s="73"/>
      <c r="H2" s="73"/>
      <c r="I2" s="73"/>
      <c r="J2" s="73"/>
      <c r="K2" s="73"/>
      <c r="L2" s="75"/>
      <c r="M2" s="351" t="s">
        <v>76</v>
      </c>
      <c r="N2" s="351" t="s">
        <v>76</v>
      </c>
      <c r="O2" s="353" t="s">
        <v>77</v>
      </c>
      <c r="P2" s="353"/>
      <c r="Q2" s="123"/>
    </row>
    <row r="3" spans="1:17" s="1" customFormat="1" ht="17.649999999999999" customHeight="1">
      <c r="A3" s="73"/>
      <c r="B3" s="73"/>
      <c r="C3" s="73"/>
      <c r="D3" s="73"/>
      <c r="E3" s="73"/>
      <c r="F3" s="73"/>
      <c r="G3" s="73"/>
      <c r="H3" s="73"/>
      <c r="I3" s="73"/>
      <c r="J3" s="73"/>
      <c r="K3" s="73"/>
      <c r="L3" s="75"/>
      <c r="M3" s="351" t="s">
        <v>78</v>
      </c>
      <c r="N3" s="351" t="s">
        <v>78</v>
      </c>
      <c r="O3" s="354" t="s">
        <v>80</v>
      </c>
      <c r="P3" s="352"/>
      <c r="Q3" s="122"/>
    </row>
    <row r="4" spans="1:17" s="2" customFormat="1" ht="27.6" customHeight="1" thickBot="1">
      <c r="B4" s="3" t="s">
        <v>157</v>
      </c>
      <c r="G4" s="4"/>
    </row>
    <row r="5" spans="1:17" s="2" customFormat="1" ht="38.65" customHeight="1">
      <c r="B5" s="5" t="s">
        <v>0</v>
      </c>
      <c r="C5" s="5"/>
      <c r="D5" s="3"/>
      <c r="F5" s="6"/>
      <c r="G5" s="359" t="s">
        <v>530</v>
      </c>
      <c r="H5" s="360"/>
      <c r="I5" s="360"/>
      <c r="J5" s="360"/>
      <c r="K5" s="360"/>
      <c r="L5" s="361"/>
    </row>
    <row r="6" spans="1:17" s="7" customFormat="1" ht="34.5" customHeight="1">
      <c r="B6" s="8" t="s">
        <v>43</v>
      </c>
      <c r="C6" s="8"/>
      <c r="D6" s="211" t="s">
        <v>507</v>
      </c>
      <c r="E6" s="11"/>
      <c r="F6" s="8"/>
      <c r="G6" s="362"/>
      <c r="H6" s="363"/>
      <c r="I6" s="363"/>
      <c r="J6" s="363"/>
      <c r="K6" s="363"/>
      <c r="L6" s="364"/>
      <c r="M6" s="10"/>
      <c r="N6" s="10"/>
      <c r="O6" s="10"/>
      <c r="P6" s="10"/>
      <c r="Q6" s="10"/>
    </row>
    <row r="7" spans="1:17" s="7" customFormat="1" ht="34.5" customHeight="1">
      <c r="B7" s="8" t="s">
        <v>44</v>
      </c>
      <c r="C7" s="8"/>
      <c r="D7" s="9" t="s">
        <v>315</v>
      </c>
      <c r="E7" s="9"/>
      <c r="F7" s="8"/>
      <c r="G7" s="362"/>
      <c r="H7" s="363"/>
      <c r="I7" s="363"/>
      <c r="J7" s="363"/>
      <c r="K7" s="363"/>
      <c r="L7" s="364"/>
      <c r="M7" s="10"/>
      <c r="N7" s="10"/>
      <c r="O7" s="10"/>
      <c r="P7" s="10"/>
      <c r="Q7" s="10"/>
    </row>
    <row r="8" spans="1:17" s="7" customFormat="1" ht="34.5" customHeight="1" thickBot="1">
      <c r="B8" s="8" t="s">
        <v>45</v>
      </c>
      <c r="C8" s="8"/>
      <c r="D8" s="358" t="s">
        <v>213</v>
      </c>
      <c r="E8" s="358"/>
      <c r="F8" s="358"/>
      <c r="G8" s="365"/>
      <c r="H8" s="366"/>
      <c r="I8" s="366"/>
      <c r="J8" s="366"/>
      <c r="K8" s="366"/>
      <c r="L8" s="367"/>
      <c r="M8" s="10"/>
      <c r="N8" s="10"/>
      <c r="O8" s="10"/>
      <c r="P8" s="10"/>
      <c r="Q8" s="10"/>
    </row>
    <row r="9" spans="1:17" s="12" customFormat="1" ht="47.25" customHeight="1">
      <c r="B9" s="13" t="s">
        <v>1</v>
      </c>
      <c r="C9" s="13"/>
      <c r="D9" s="84" t="s">
        <v>118</v>
      </c>
      <c r="E9" s="14"/>
      <c r="F9" s="15"/>
      <c r="G9" s="328"/>
      <c r="H9" s="328"/>
      <c r="I9" s="328"/>
      <c r="J9" s="328"/>
      <c r="K9" s="328"/>
      <c r="L9" s="328"/>
      <c r="M9" s="15"/>
      <c r="N9" s="15"/>
      <c r="O9" s="15"/>
      <c r="P9" s="15"/>
      <c r="Q9" s="10"/>
    </row>
    <row r="10" spans="1:17" s="12" customFormat="1" ht="33">
      <c r="B10" s="17" t="s">
        <v>2</v>
      </c>
      <c r="C10" s="17"/>
      <c r="D10" s="18" t="s">
        <v>210</v>
      </c>
      <c r="E10" s="18"/>
      <c r="F10" s="18"/>
      <c r="G10" s="19"/>
      <c r="H10" s="18"/>
      <c r="I10" s="20"/>
      <c r="J10" s="20" t="s">
        <v>46</v>
      </c>
      <c r="K10" s="20"/>
      <c r="L10" s="20">
        <v>2</v>
      </c>
      <c r="M10" s="21"/>
      <c r="N10" s="21"/>
      <c r="O10" s="21"/>
      <c r="P10" s="21"/>
      <c r="Q10" s="13"/>
    </row>
    <row r="11" spans="1:17" s="12" customFormat="1" ht="33">
      <c r="B11" s="20" t="s">
        <v>3</v>
      </c>
      <c r="C11" s="20"/>
      <c r="D11" s="370">
        <v>45205</v>
      </c>
      <c r="E11" s="371"/>
      <c r="F11" s="371"/>
      <c r="G11" s="22"/>
      <c r="H11" s="23"/>
      <c r="I11" s="20"/>
      <c r="J11" s="20" t="s">
        <v>4</v>
      </c>
      <c r="K11" s="20"/>
      <c r="L11" s="368" t="s">
        <v>204</v>
      </c>
      <c r="M11" s="368"/>
      <c r="N11" s="368"/>
      <c r="O11" s="368"/>
      <c r="P11" s="368"/>
      <c r="Q11" s="29"/>
    </row>
    <row r="12" spans="1:17" s="12" customFormat="1" ht="33">
      <c r="B12" s="20" t="s">
        <v>5</v>
      </c>
      <c r="C12" s="20"/>
      <c r="D12" s="24"/>
      <c r="E12" s="20"/>
      <c r="F12" s="20"/>
      <c r="G12" s="25"/>
      <c r="H12" s="26"/>
      <c r="I12" s="20"/>
      <c r="J12" s="20" t="s">
        <v>41</v>
      </c>
      <c r="L12" s="20" t="s">
        <v>119</v>
      </c>
      <c r="M12" s="20"/>
      <c r="N12" s="26"/>
      <c r="O12" s="26"/>
      <c r="P12" s="21"/>
      <c r="Q12" s="13"/>
    </row>
    <row r="13" spans="1:17" s="12" customFormat="1" ht="33">
      <c r="B13" s="372"/>
      <c r="C13" s="372"/>
      <c r="D13" s="372"/>
      <c r="E13" s="372"/>
      <c r="F13" s="372"/>
      <c r="G13" s="25"/>
      <c r="H13" s="26"/>
      <c r="I13" s="20"/>
      <c r="J13" s="20" t="s">
        <v>6</v>
      </c>
      <c r="K13" s="20"/>
      <c r="L13" s="20"/>
      <c r="M13" s="26"/>
      <c r="N13" s="21"/>
      <c r="O13" s="21"/>
      <c r="P13" s="26"/>
      <c r="Q13" s="68"/>
    </row>
    <row r="14" spans="1:17" s="12" customFormat="1" ht="33">
      <c r="B14" s="20" t="s">
        <v>50</v>
      </c>
      <c r="C14" s="20"/>
      <c r="D14" s="20" t="s">
        <v>7</v>
      </c>
      <c r="E14" s="20"/>
      <c r="F14" s="20"/>
      <c r="G14" s="27"/>
      <c r="H14" s="20"/>
      <c r="I14" s="20"/>
      <c r="J14" s="20" t="s">
        <v>8</v>
      </c>
      <c r="K14" s="20"/>
      <c r="L14" s="21" t="s">
        <v>120</v>
      </c>
      <c r="M14" s="21"/>
      <c r="N14" s="21"/>
      <c r="O14" s="21"/>
      <c r="P14" s="21"/>
      <c r="Q14" s="13"/>
    </row>
    <row r="15" spans="1:17" s="12" customFormat="1" ht="27.75" customHeight="1">
      <c r="B15" s="28" t="s">
        <v>63</v>
      </c>
      <c r="C15" s="28"/>
      <c r="D15" s="28"/>
      <c r="E15" s="13"/>
      <c r="F15" s="13"/>
      <c r="G15" s="29"/>
      <c r="H15" s="13"/>
      <c r="I15" s="13"/>
      <c r="J15" s="13"/>
      <c r="K15" s="13"/>
      <c r="L15" s="13"/>
      <c r="M15" s="13"/>
      <c r="N15" s="13"/>
      <c r="O15" s="13"/>
      <c r="P15" s="13"/>
      <c r="Q15" s="13"/>
    </row>
    <row r="16" spans="1:17" s="30" customFormat="1" ht="18.75" customHeight="1">
      <c r="B16" s="31"/>
      <c r="C16" s="31"/>
      <c r="D16" s="31"/>
      <c r="E16" s="31"/>
      <c r="F16" s="31"/>
      <c r="G16" s="31"/>
      <c r="H16" s="31"/>
      <c r="I16" s="31"/>
      <c r="J16" s="31"/>
      <c r="K16" s="31"/>
      <c r="L16" s="31"/>
      <c r="M16" s="31"/>
      <c r="N16" s="31"/>
      <c r="O16" s="31"/>
      <c r="P16" s="31"/>
      <c r="Q16" s="31"/>
    </row>
    <row r="17" spans="1:17" s="2" customFormat="1" ht="63" customHeight="1">
      <c r="B17" s="32"/>
      <c r="C17" s="84" t="s">
        <v>73</v>
      </c>
      <c r="D17" s="84" t="s">
        <v>9</v>
      </c>
      <c r="E17" s="33" t="s">
        <v>55</v>
      </c>
      <c r="F17" s="33" t="s">
        <v>66</v>
      </c>
      <c r="G17" s="33" t="s">
        <v>59</v>
      </c>
      <c r="H17" s="33" t="s">
        <v>10</v>
      </c>
      <c r="I17" s="33" t="s">
        <v>56</v>
      </c>
      <c r="J17" s="33" t="s">
        <v>57</v>
      </c>
      <c r="K17" s="33" t="s">
        <v>58</v>
      </c>
      <c r="L17" s="33"/>
      <c r="M17" s="33"/>
      <c r="N17" s="33"/>
      <c r="O17" s="33"/>
      <c r="P17" s="86" t="s">
        <v>11</v>
      </c>
      <c r="Q17" s="124"/>
    </row>
    <row r="18" spans="1:17" s="2" customFormat="1" ht="49.5" customHeight="1">
      <c r="B18" s="85" t="s">
        <v>12</v>
      </c>
      <c r="C18" s="34"/>
      <c r="D18" s="35" t="s">
        <v>211</v>
      </c>
      <c r="E18" s="36"/>
      <c r="F18" s="146">
        <v>4</v>
      </c>
      <c r="G18" s="146">
        <v>20</v>
      </c>
      <c r="H18" s="146">
        <v>51</v>
      </c>
      <c r="I18" s="146">
        <v>46</v>
      </c>
      <c r="J18" s="146">
        <v>23</v>
      </c>
      <c r="K18" s="146">
        <v>6</v>
      </c>
      <c r="L18" s="146"/>
      <c r="M18" s="146"/>
      <c r="N18" s="146"/>
      <c r="O18" s="146"/>
      <c r="P18" s="147">
        <f>SUM(E18:O18)</f>
        <v>150</v>
      </c>
      <c r="Q18" s="125"/>
    </row>
    <row r="19" spans="1:17" s="2" customFormat="1" ht="49.5" customHeight="1">
      <c r="B19" s="85" t="s">
        <v>62</v>
      </c>
      <c r="C19" s="34"/>
      <c r="D19" s="35" t="str">
        <f>+D18</f>
        <v>Black / White</v>
      </c>
      <c r="E19" s="36"/>
      <c r="F19" s="146">
        <v>5</v>
      </c>
      <c r="G19" s="146">
        <v>4</v>
      </c>
      <c r="H19" s="146">
        <v>2</v>
      </c>
      <c r="I19" s="146">
        <v>3</v>
      </c>
      <c r="J19" s="146">
        <v>4</v>
      </c>
      <c r="K19" s="146">
        <v>6</v>
      </c>
      <c r="L19" s="146"/>
      <c r="M19" s="146"/>
      <c r="N19" s="146"/>
      <c r="O19" s="146"/>
      <c r="P19" s="147">
        <f>SUM(E19:O19)</f>
        <v>24</v>
      </c>
      <c r="Q19" s="125"/>
    </row>
    <row r="20" spans="1:17" s="2" customFormat="1" ht="49.5" customHeight="1">
      <c r="B20" s="85" t="s">
        <v>309</v>
      </c>
      <c r="C20" s="34"/>
      <c r="D20" s="35" t="str">
        <f>D19</f>
        <v>Black / White</v>
      </c>
      <c r="E20" s="36"/>
      <c r="F20" s="146">
        <v>1</v>
      </c>
      <c r="G20" s="146">
        <v>2</v>
      </c>
      <c r="H20" s="146">
        <v>2</v>
      </c>
      <c r="I20" s="146">
        <v>1</v>
      </c>
      <c r="J20" s="146">
        <v>1</v>
      </c>
      <c r="K20" s="146">
        <v>1</v>
      </c>
      <c r="L20" s="146"/>
      <c r="M20" s="146"/>
      <c r="N20" s="146"/>
      <c r="O20" s="146"/>
      <c r="P20" s="147">
        <f t="shared" ref="P20:P21" si="0">SUM(E20:O20)</f>
        <v>8</v>
      </c>
      <c r="Q20" s="125"/>
    </row>
    <row r="21" spans="1:17" s="2" customFormat="1" ht="49.5" customHeight="1">
      <c r="B21" s="85" t="s">
        <v>310</v>
      </c>
      <c r="C21" s="34"/>
      <c r="D21" s="35" t="str">
        <f t="shared" ref="D21" si="1">+D20</f>
        <v>Black / White</v>
      </c>
      <c r="E21" s="36"/>
      <c r="F21" s="146"/>
      <c r="G21" s="146">
        <v>1</v>
      </c>
      <c r="H21" s="146">
        <v>1</v>
      </c>
      <c r="I21" s="146">
        <v>1</v>
      </c>
      <c r="J21" s="146">
        <v>1</v>
      </c>
      <c r="K21" s="146"/>
      <c r="L21" s="146"/>
      <c r="M21" s="146"/>
      <c r="N21" s="146"/>
      <c r="O21" s="146"/>
      <c r="P21" s="147">
        <f t="shared" si="0"/>
        <v>4</v>
      </c>
      <c r="Q21" s="125"/>
    </row>
    <row r="22" spans="1:17" s="3" customFormat="1" ht="45.75" customHeight="1">
      <c r="B22" s="88" t="s">
        <v>13</v>
      </c>
      <c r="C22" s="88"/>
      <c r="D22" s="116" t="str">
        <f>+D19</f>
        <v>Black / White</v>
      </c>
      <c r="E22" s="89"/>
      <c r="F22" s="148">
        <f>SUM(F18:F21)</f>
        <v>10</v>
      </c>
      <c r="G22" s="148">
        <f t="shared" ref="G22:K22" si="2">SUM(G18:G21)</f>
        <v>27</v>
      </c>
      <c r="H22" s="148">
        <f t="shared" si="2"/>
        <v>56</v>
      </c>
      <c r="I22" s="148">
        <f t="shared" si="2"/>
        <v>51</v>
      </c>
      <c r="J22" s="148">
        <f t="shared" si="2"/>
        <v>29</v>
      </c>
      <c r="K22" s="148">
        <f t="shared" si="2"/>
        <v>13</v>
      </c>
      <c r="L22" s="148"/>
      <c r="M22" s="148"/>
      <c r="N22" s="148"/>
      <c r="O22" s="148"/>
      <c r="P22" s="148">
        <f t="shared" ref="P22" si="3">SUM(P18:P21)</f>
        <v>186</v>
      </c>
      <c r="Q22" s="126"/>
    </row>
    <row r="23" spans="1:17" s="8" customFormat="1" ht="35.25" customHeight="1">
      <c r="A23" s="13"/>
      <c r="B23" s="13"/>
      <c r="C23" s="13"/>
      <c r="D23" s="13"/>
      <c r="E23" s="13"/>
      <c r="F23" s="13"/>
      <c r="G23" s="13"/>
      <c r="H23" s="13"/>
      <c r="I23" s="13"/>
      <c r="J23" s="13"/>
      <c r="K23" s="13"/>
      <c r="L23" s="13"/>
      <c r="M23" s="13"/>
      <c r="N23" s="13"/>
      <c r="O23" s="13"/>
      <c r="P23" s="13"/>
      <c r="Q23" s="13"/>
    </row>
    <row r="24" spans="1:17" s="2" customFormat="1" ht="35.65" customHeight="1">
      <c r="B24" s="32"/>
      <c r="C24" s="84" t="s">
        <v>73</v>
      </c>
      <c r="D24" s="84" t="s">
        <v>9</v>
      </c>
      <c r="E24" s="33" t="s">
        <v>55</v>
      </c>
      <c r="F24" s="33" t="s">
        <v>66</v>
      </c>
      <c r="G24" s="33" t="s">
        <v>59</v>
      </c>
      <c r="H24" s="33" t="s">
        <v>10</v>
      </c>
      <c r="I24" s="33" t="s">
        <v>56</v>
      </c>
      <c r="J24" s="33" t="s">
        <v>57</v>
      </c>
      <c r="K24" s="33" t="s">
        <v>58</v>
      </c>
      <c r="L24" s="33"/>
      <c r="M24" s="33"/>
      <c r="N24" s="33"/>
      <c r="O24" s="33"/>
      <c r="P24" s="86" t="s">
        <v>11</v>
      </c>
      <c r="Q24" s="124"/>
    </row>
    <row r="25" spans="1:17" s="2" customFormat="1" ht="45.75" customHeight="1">
      <c r="B25" s="85" t="s">
        <v>12</v>
      </c>
      <c r="C25" s="34"/>
      <c r="D25" s="35" t="s">
        <v>212</v>
      </c>
      <c r="E25" s="36"/>
      <c r="F25" s="146">
        <v>2</v>
      </c>
      <c r="G25" s="146">
        <v>12</v>
      </c>
      <c r="H25" s="146">
        <v>26</v>
      </c>
      <c r="I25" s="146">
        <v>25</v>
      </c>
      <c r="J25" s="146">
        <v>12</v>
      </c>
      <c r="K25" s="146">
        <v>3</v>
      </c>
      <c r="L25" s="146"/>
      <c r="M25" s="146"/>
      <c r="N25" s="146"/>
      <c r="O25" s="146"/>
      <c r="P25" s="147">
        <f>SUM(F25:O25)</f>
        <v>80</v>
      </c>
      <c r="Q25" s="125"/>
    </row>
    <row r="26" spans="1:17" s="2" customFormat="1" ht="45.75" customHeight="1">
      <c r="B26" s="85" t="s">
        <v>62</v>
      </c>
      <c r="C26" s="34"/>
      <c r="D26" s="35" t="str">
        <f>+D25</f>
        <v>Purple / Orange</v>
      </c>
      <c r="E26" s="36"/>
      <c r="F26" s="146">
        <v>7</v>
      </c>
      <c r="G26" s="146">
        <v>7</v>
      </c>
      <c r="H26" s="146">
        <v>6</v>
      </c>
      <c r="I26" s="146">
        <v>6</v>
      </c>
      <c r="J26" s="146">
        <v>7</v>
      </c>
      <c r="K26" s="146">
        <v>7</v>
      </c>
      <c r="L26" s="146"/>
      <c r="M26" s="146"/>
      <c r="N26" s="146"/>
      <c r="O26" s="146"/>
      <c r="P26" s="147">
        <f>SUM(E26:O26)</f>
        <v>40</v>
      </c>
      <c r="Q26" s="125"/>
    </row>
    <row r="27" spans="1:17" s="2" customFormat="1" ht="45.75" customHeight="1">
      <c r="B27" s="85" t="s">
        <v>309</v>
      </c>
      <c r="C27" s="34"/>
      <c r="D27" s="35" t="str">
        <f>D26</f>
        <v>Purple / Orange</v>
      </c>
      <c r="E27" s="36"/>
      <c r="F27" s="146">
        <v>1</v>
      </c>
      <c r="G27" s="146">
        <v>2</v>
      </c>
      <c r="H27" s="146">
        <v>2</v>
      </c>
      <c r="I27" s="146">
        <v>1</v>
      </c>
      <c r="J27" s="146">
        <v>1</v>
      </c>
      <c r="K27" s="146">
        <v>1</v>
      </c>
      <c r="L27" s="146"/>
      <c r="M27" s="146"/>
      <c r="N27" s="146"/>
      <c r="O27" s="146"/>
      <c r="P27" s="147">
        <f t="shared" ref="P27:P28" si="4">SUM(E27:O27)</f>
        <v>8</v>
      </c>
      <c r="Q27" s="125"/>
    </row>
    <row r="28" spans="1:17" s="2" customFormat="1" ht="45.75" customHeight="1">
      <c r="B28" s="85" t="s">
        <v>310</v>
      </c>
      <c r="C28" s="34"/>
      <c r="D28" s="35" t="str">
        <f t="shared" ref="D28" si="5">+D27</f>
        <v>Purple / Orange</v>
      </c>
      <c r="E28" s="36"/>
      <c r="F28" s="146"/>
      <c r="G28" s="146">
        <v>1</v>
      </c>
      <c r="H28" s="146">
        <v>1</v>
      </c>
      <c r="I28" s="146">
        <v>1</v>
      </c>
      <c r="J28" s="146">
        <v>1</v>
      </c>
      <c r="K28" s="146"/>
      <c r="L28" s="146"/>
      <c r="M28" s="146"/>
      <c r="N28" s="146"/>
      <c r="O28" s="146"/>
      <c r="P28" s="147">
        <f t="shared" si="4"/>
        <v>4</v>
      </c>
      <c r="Q28" s="125"/>
    </row>
    <row r="29" spans="1:17" s="3" customFormat="1" ht="45.75" customHeight="1">
      <c r="B29" s="88" t="s">
        <v>13</v>
      </c>
      <c r="C29" s="88"/>
      <c r="D29" s="116" t="str">
        <f>+D26</f>
        <v>Purple / Orange</v>
      </c>
      <c r="E29" s="89"/>
      <c r="F29" s="148">
        <f>SUM(F25:F28)</f>
        <v>10</v>
      </c>
      <c r="G29" s="148">
        <f t="shared" ref="G29" si="6">SUM(G25:G28)</f>
        <v>22</v>
      </c>
      <c r="H29" s="148">
        <f t="shared" ref="H29" si="7">SUM(H25:H28)</f>
        <v>35</v>
      </c>
      <c r="I29" s="148">
        <f t="shared" ref="I29" si="8">SUM(I25:I28)</f>
        <v>33</v>
      </c>
      <c r="J29" s="148">
        <f t="shared" ref="J29" si="9">SUM(J25:J28)</f>
        <v>21</v>
      </c>
      <c r="K29" s="148">
        <f t="shared" ref="K29" si="10">SUM(K25:K28)</f>
        <v>11</v>
      </c>
      <c r="L29" s="148"/>
      <c r="M29" s="148"/>
      <c r="N29" s="148"/>
      <c r="O29" s="148"/>
      <c r="P29" s="148">
        <f t="shared" ref="P29" si="11">SUM(P25:P28)</f>
        <v>132</v>
      </c>
      <c r="Q29" s="126"/>
    </row>
    <row r="30" spans="1:17" s="8" customFormat="1" ht="35.65" hidden="1" customHeight="1">
      <c r="B30" s="136"/>
      <c r="C30" s="137"/>
      <c r="D30" s="138"/>
      <c r="E30" s="139"/>
      <c r="F30" s="140"/>
      <c r="G30" s="140"/>
      <c r="H30" s="140"/>
      <c r="I30" s="140"/>
      <c r="J30" s="140"/>
      <c r="K30" s="140"/>
      <c r="L30" s="140"/>
      <c r="M30" s="140"/>
      <c r="N30" s="140"/>
      <c r="O30" s="140"/>
      <c r="P30" s="140"/>
      <c r="Q30" s="141"/>
    </row>
    <row r="31" spans="1:17" s="2" customFormat="1" ht="34.5" hidden="1" customHeight="1">
      <c r="B31" s="9"/>
      <c r="C31" s="9"/>
      <c r="D31" s="9"/>
      <c r="E31" s="37"/>
      <c r="F31" s="117"/>
      <c r="G31" s="118"/>
      <c r="H31" s="117"/>
      <c r="I31" s="117"/>
      <c r="J31" s="117"/>
      <c r="K31" s="117"/>
      <c r="L31" s="117"/>
      <c r="M31" s="38"/>
      <c r="N31" s="39"/>
      <c r="O31" s="39"/>
      <c r="P31" s="40"/>
      <c r="Q31" s="37"/>
    </row>
    <row r="32" spans="1:17" s="149" customFormat="1" ht="42.75" customHeight="1">
      <c r="B32" s="150" t="s">
        <v>14</v>
      </c>
      <c r="C32" s="151"/>
      <c r="D32" s="150"/>
      <c r="E32" s="152"/>
      <c r="F32" s="153">
        <f>F22+F29</f>
        <v>20</v>
      </c>
      <c r="G32" s="153">
        <f t="shared" ref="G32:K32" si="12">G22+G29</f>
        <v>49</v>
      </c>
      <c r="H32" s="153">
        <f t="shared" si="12"/>
        <v>91</v>
      </c>
      <c r="I32" s="153">
        <f t="shared" si="12"/>
        <v>84</v>
      </c>
      <c r="J32" s="153">
        <f t="shared" si="12"/>
        <v>50</v>
      </c>
      <c r="K32" s="153">
        <f t="shared" si="12"/>
        <v>24</v>
      </c>
      <c r="L32" s="153"/>
      <c r="M32" s="153"/>
      <c r="N32" s="153"/>
      <c r="O32" s="153"/>
      <c r="P32" s="153">
        <f t="shared" ref="P32" si="13">P22+P29</f>
        <v>318</v>
      </c>
      <c r="Q32" s="153"/>
    </row>
    <row r="33" spans="1:19" s="41" customFormat="1" ht="20.25" customHeight="1">
      <c r="B33" s="42"/>
      <c r="C33" s="42"/>
      <c r="D33" s="43"/>
      <c r="E33" s="44"/>
      <c r="F33" s="45"/>
      <c r="G33" s="46"/>
      <c r="H33" s="47"/>
      <c r="I33" s="47"/>
      <c r="J33" s="47"/>
      <c r="K33" s="47"/>
      <c r="L33" s="48"/>
      <c r="M33" s="49"/>
      <c r="N33" s="45"/>
      <c r="O33" s="45"/>
      <c r="P33" s="45"/>
      <c r="Q33" s="127"/>
    </row>
    <row r="34" spans="1:19" s="1" customFormat="1" ht="30.75" customHeight="1">
      <c r="B34" s="79" t="s">
        <v>15</v>
      </c>
      <c r="C34" s="50"/>
      <c r="D34" s="50"/>
      <c r="E34" s="50"/>
      <c r="F34" s="51"/>
      <c r="G34" s="52"/>
      <c r="H34" s="51"/>
      <c r="I34" s="51"/>
      <c r="J34" s="51"/>
      <c r="K34" s="51"/>
      <c r="L34" s="51"/>
      <c r="N34" s="53"/>
      <c r="O34" s="53"/>
      <c r="P34" s="54"/>
      <c r="Q34" s="54"/>
    </row>
    <row r="35" spans="1:19" s="55" customFormat="1" ht="144">
      <c r="A35" s="373" t="s">
        <v>16</v>
      </c>
      <c r="B35" s="373"/>
      <c r="C35" s="373"/>
      <c r="D35" s="114" t="s">
        <v>17</v>
      </c>
      <c r="E35" s="114" t="s">
        <v>18</v>
      </c>
      <c r="F35" s="114" t="s">
        <v>19</v>
      </c>
      <c r="G35" s="115" t="s">
        <v>20</v>
      </c>
      <c r="H35" s="115" t="s">
        <v>21</v>
      </c>
      <c r="I35" s="115" t="s">
        <v>35</v>
      </c>
      <c r="J35" s="115" t="s">
        <v>36</v>
      </c>
      <c r="K35" s="115" t="s">
        <v>38</v>
      </c>
      <c r="L35" s="115" t="s">
        <v>37</v>
      </c>
      <c r="M35" s="369" t="s">
        <v>51</v>
      </c>
      <c r="N35" s="369"/>
      <c r="O35" s="369"/>
      <c r="P35" s="369"/>
      <c r="Q35" s="128"/>
    </row>
    <row r="36" spans="1:19" s="12" customFormat="1" ht="25.5" customHeight="1">
      <c r="A36" s="355" t="str">
        <f>D18</f>
        <v>Black / White</v>
      </c>
      <c r="B36" s="356"/>
      <c r="C36" s="356"/>
      <c r="D36" s="356"/>
      <c r="E36" s="356"/>
      <c r="F36" s="356"/>
      <c r="G36" s="356"/>
      <c r="H36" s="356"/>
      <c r="I36" s="356"/>
      <c r="J36" s="356"/>
      <c r="K36" s="356"/>
      <c r="L36" s="356"/>
      <c r="M36" s="356"/>
      <c r="N36" s="356"/>
      <c r="O36" s="356"/>
      <c r="P36" s="357"/>
      <c r="Q36" s="29"/>
    </row>
    <row r="37" spans="1:19" s="12" customFormat="1" ht="78.75" customHeight="1">
      <c r="A37" s="90">
        <v>1</v>
      </c>
      <c r="B37" s="329" t="str">
        <f>L11</f>
        <v>TRICOT 100% POLY 170GSM</v>
      </c>
      <c r="C37" s="329"/>
      <c r="D37" s="110" t="s">
        <v>201</v>
      </c>
      <c r="E37" s="134" t="str">
        <f>$D$22</f>
        <v>Black / White</v>
      </c>
      <c r="F37" s="111" t="s">
        <v>10</v>
      </c>
      <c r="G37" s="112">
        <f>$P$22</f>
        <v>186</v>
      </c>
      <c r="H37" s="111">
        <v>1.44</v>
      </c>
      <c r="I37" s="113">
        <f>G37*H37</f>
        <v>267.83999999999997</v>
      </c>
      <c r="J37" s="132"/>
      <c r="K37" s="132"/>
      <c r="L37" s="133">
        <f>+K37+J37+I37</f>
        <v>267.83999999999997</v>
      </c>
      <c r="M37" s="324" t="s">
        <v>508</v>
      </c>
      <c r="N37" s="325"/>
      <c r="O37" s="325"/>
      <c r="P37" s="325"/>
      <c r="Q37" s="157">
        <f>101.5+168.8</f>
        <v>270.3</v>
      </c>
      <c r="S37" s="131"/>
    </row>
    <row r="38" spans="1:19" s="12" customFormat="1" ht="69.75" customHeight="1">
      <c r="A38" s="90">
        <v>2</v>
      </c>
      <c r="B38" s="344" t="s">
        <v>330</v>
      </c>
      <c r="C38" s="344" t="s">
        <v>323</v>
      </c>
      <c r="D38" s="110" t="s">
        <v>316</v>
      </c>
      <c r="E38" s="134" t="str">
        <f>$D$22</f>
        <v>Black / White</v>
      </c>
      <c r="F38" s="111" t="s">
        <v>117</v>
      </c>
      <c r="G38" s="112">
        <f>F$22</f>
        <v>10</v>
      </c>
      <c r="H38" s="111">
        <v>1</v>
      </c>
      <c r="I38" s="113">
        <f>G38*H38</f>
        <v>10</v>
      </c>
      <c r="J38" s="132"/>
      <c r="K38" s="132"/>
      <c r="L38" s="133">
        <f t="shared" ref="L38:L43" si="14">+K38+J38+I38</f>
        <v>10</v>
      </c>
      <c r="M38" s="324" t="s">
        <v>516</v>
      </c>
      <c r="N38" s="325" t="s">
        <v>339</v>
      </c>
      <c r="O38" s="325" t="s">
        <v>339</v>
      </c>
      <c r="P38" s="325" t="s">
        <v>339</v>
      </c>
      <c r="Q38" s="129"/>
      <c r="R38" s="131"/>
      <c r="S38" s="131"/>
    </row>
    <row r="39" spans="1:19" s="12" customFormat="1" ht="69.75" customHeight="1">
      <c r="A39" s="90">
        <v>2</v>
      </c>
      <c r="B39" s="344" t="s">
        <v>331</v>
      </c>
      <c r="C39" s="344" t="s">
        <v>324</v>
      </c>
      <c r="D39" s="110" t="s">
        <v>317</v>
      </c>
      <c r="E39" s="134" t="str">
        <f t="shared" ref="E39:E44" si="15">$D$22</f>
        <v>Black / White</v>
      </c>
      <c r="F39" s="111" t="s">
        <v>117</v>
      </c>
      <c r="G39" s="112">
        <f>G$22</f>
        <v>27</v>
      </c>
      <c r="H39" s="111">
        <v>1</v>
      </c>
      <c r="I39" s="113">
        <f t="shared" ref="I39:I43" si="16">G39*H39</f>
        <v>27</v>
      </c>
      <c r="J39" s="209"/>
      <c r="K39" s="209"/>
      <c r="L39" s="133">
        <f t="shared" si="14"/>
        <v>27</v>
      </c>
      <c r="M39" s="342" t="s">
        <v>517</v>
      </c>
      <c r="N39" s="343" t="s">
        <v>340</v>
      </c>
      <c r="O39" s="343" t="s">
        <v>340</v>
      </c>
      <c r="P39" s="343" t="s">
        <v>340</v>
      </c>
      <c r="Q39" s="129"/>
      <c r="R39" s="131"/>
      <c r="S39" s="131"/>
    </row>
    <row r="40" spans="1:19" s="12" customFormat="1" ht="69.75" customHeight="1">
      <c r="A40" s="90">
        <v>2</v>
      </c>
      <c r="B40" s="344" t="s">
        <v>332</v>
      </c>
      <c r="C40" s="344" t="s">
        <v>325</v>
      </c>
      <c r="D40" s="110" t="s">
        <v>318</v>
      </c>
      <c r="E40" s="134" t="str">
        <f t="shared" si="15"/>
        <v>Black / White</v>
      </c>
      <c r="F40" s="111" t="s">
        <v>117</v>
      </c>
      <c r="G40" s="112">
        <f>H$22</f>
        <v>56</v>
      </c>
      <c r="H40" s="111">
        <v>1</v>
      </c>
      <c r="I40" s="113">
        <f t="shared" si="16"/>
        <v>56</v>
      </c>
      <c r="J40" s="209"/>
      <c r="K40" s="209"/>
      <c r="L40" s="133">
        <f t="shared" si="14"/>
        <v>56</v>
      </c>
      <c r="M40" s="342" t="s">
        <v>518</v>
      </c>
      <c r="N40" s="343" t="s">
        <v>341</v>
      </c>
      <c r="O40" s="343" t="s">
        <v>341</v>
      </c>
      <c r="P40" s="343" t="s">
        <v>341</v>
      </c>
      <c r="Q40" s="129"/>
      <c r="R40" s="131"/>
      <c r="S40" s="131"/>
    </row>
    <row r="41" spans="1:19" s="12" customFormat="1" ht="69.75" customHeight="1">
      <c r="A41" s="90">
        <v>2</v>
      </c>
      <c r="B41" s="344" t="s">
        <v>333</v>
      </c>
      <c r="C41" s="344" t="s">
        <v>326</v>
      </c>
      <c r="D41" s="110" t="s">
        <v>319</v>
      </c>
      <c r="E41" s="134" t="str">
        <f t="shared" si="15"/>
        <v>Black / White</v>
      </c>
      <c r="F41" s="111" t="s">
        <v>117</v>
      </c>
      <c r="G41" s="112">
        <f>I$22</f>
        <v>51</v>
      </c>
      <c r="H41" s="111">
        <v>1</v>
      </c>
      <c r="I41" s="113">
        <f t="shared" si="16"/>
        <v>51</v>
      </c>
      <c r="J41" s="208"/>
      <c r="K41" s="209"/>
      <c r="L41" s="133">
        <f t="shared" si="14"/>
        <v>51</v>
      </c>
      <c r="M41" s="342" t="s">
        <v>519</v>
      </c>
      <c r="N41" s="343" t="s">
        <v>342</v>
      </c>
      <c r="O41" s="343" t="s">
        <v>342</v>
      </c>
      <c r="P41" s="343" t="s">
        <v>342</v>
      </c>
      <c r="Q41" s="129"/>
      <c r="R41" s="131"/>
      <c r="S41" s="131"/>
    </row>
    <row r="42" spans="1:19" s="12" customFormat="1" ht="69.75" customHeight="1">
      <c r="A42" s="90">
        <v>2</v>
      </c>
      <c r="B42" s="344" t="s">
        <v>334</v>
      </c>
      <c r="C42" s="344" t="s">
        <v>327</v>
      </c>
      <c r="D42" s="110" t="s">
        <v>320</v>
      </c>
      <c r="E42" s="134" t="str">
        <f t="shared" si="15"/>
        <v>Black / White</v>
      </c>
      <c r="F42" s="111" t="s">
        <v>117</v>
      </c>
      <c r="G42" s="112">
        <f>J$22</f>
        <v>29</v>
      </c>
      <c r="H42" s="111">
        <v>1</v>
      </c>
      <c r="I42" s="113">
        <f t="shared" si="16"/>
        <v>29</v>
      </c>
      <c r="J42" s="209"/>
      <c r="K42" s="208"/>
      <c r="L42" s="133">
        <f t="shared" si="14"/>
        <v>29</v>
      </c>
      <c r="M42" s="342" t="s">
        <v>520</v>
      </c>
      <c r="N42" s="343" t="s">
        <v>343</v>
      </c>
      <c r="O42" s="343" t="s">
        <v>343</v>
      </c>
      <c r="P42" s="343" t="s">
        <v>343</v>
      </c>
      <c r="Q42" s="129"/>
      <c r="R42" s="131"/>
      <c r="S42" s="131"/>
    </row>
    <row r="43" spans="1:19" s="12" customFormat="1" ht="69.75" customHeight="1">
      <c r="A43" s="90">
        <v>2</v>
      </c>
      <c r="B43" s="344" t="s">
        <v>335</v>
      </c>
      <c r="C43" s="344" t="s">
        <v>328</v>
      </c>
      <c r="D43" s="110" t="s">
        <v>321</v>
      </c>
      <c r="E43" s="134" t="str">
        <f t="shared" si="15"/>
        <v>Black / White</v>
      </c>
      <c r="F43" s="111" t="s">
        <v>117</v>
      </c>
      <c r="G43" s="112">
        <f>K$22</f>
        <v>13</v>
      </c>
      <c r="H43" s="111">
        <v>1</v>
      </c>
      <c r="I43" s="113">
        <f t="shared" si="16"/>
        <v>13</v>
      </c>
      <c r="J43" s="209"/>
      <c r="K43" s="209"/>
      <c r="L43" s="133">
        <f t="shared" si="14"/>
        <v>13</v>
      </c>
      <c r="M43" s="342" t="s">
        <v>521</v>
      </c>
      <c r="N43" s="343" t="s">
        <v>344</v>
      </c>
      <c r="O43" s="343" t="s">
        <v>344</v>
      </c>
      <c r="P43" s="343" t="s">
        <v>344</v>
      </c>
      <c r="Q43" s="129"/>
      <c r="R43" s="131"/>
      <c r="S43" s="131"/>
    </row>
    <row r="44" spans="1:19" s="12" customFormat="1" ht="69.75" customHeight="1">
      <c r="A44" s="90">
        <v>3</v>
      </c>
      <c r="B44" s="344" t="s">
        <v>336</v>
      </c>
      <c r="C44" s="344" t="s">
        <v>329</v>
      </c>
      <c r="D44" s="110" t="s">
        <v>322</v>
      </c>
      <c r="E44" s="134" t="str">
        <f t="shared" si="15"/>
        <v>Black / White</v>
      </c>
      <c r="F44" s="111" t="s">
        <v>117</v>
      </c>
      <c r="G44" s="112">
        <f>$P$22</f>
        <v>186</v>
      </c>
      <c r="H44" s="95">
        <v>2</v>
      </c>
      <c r="I44" s="100">
        <f>G44*H44</f>
        <v>372</v>
      </c>
      <c r="J44" s="209"/>
      <c r="K44" s="209"/>
      <c r="L44" s="210">
        <f>+K44+J44+I44</f>
        <v>372</v>
      </c>
      <c r="M44" s="342" t="s">
        <v>522</v>
      </c>
      <c r="N44" s="343" t="s">
        <v>345</v>
      </c>
      <c r="O44" s="343" t="s">
        <v>345</v>
      </c>
      <c r="P44" s="343" t="s">
        <v>345</v>
      </c>
      <c r="Q44" s="129"/>
      <c r="R44" s="131"/>
      <c r="S44" s="131"/>
    </row>
    <row r="45" spans="1:19" s="12" customFormat="1" ht="14.25" customHeight="1">
      <c r="A45" s="91"/>
      <c r="B45" s="92"/>
      <c r="C45" s="92"/>
      <c r="D45" s="93"/>
      <c r="E45" s="93"/>
      <c r="F45" s="93"/>
      <c r="G45" s="93"/>
      <c r="H45" s="93"/>
      <c r="I45" s="93"/>
      <c r="J45" s="93"/>
      <c r="K45" s="93"/>
      <c r="L45" s="93"/>
      <c r="M45" s="93"/>
      <c r="N45" s="93"/>
      <c r="O45" s="93"/>
      <c r="P45" s="94"/>
      <c r="Q45" s="130"/>
    </row>
    <row r="46" spans="1:19" s="12" customFormat="1" ht="46.9" customHeight="1">
      <c r="A46" s="355" t="str">
        <f>$D$26</f>
        <v>Purple / Orange</v>
      </c>
      <c r="B46" s="356"/>
      <c r="C46" s="356"/>
      <c r="D46" s="356"/>
      <c r="E46" s="356"/>
      <c r="F46" s="356"/>
      <c r="G46" s="356"/>
      <c r="H46" s="356"/>
      <c r="I46" s="356"/>
      <c r="J46" s="356"/>
      <c r="K46" s="356"/>
      <c r="L46" s="356"/>
      <c r="M46" s="356"/>
      <c r="N46" s="356"/>
      <c r="O46" s="356"/>
      <c r="P46" s="357"/>
      <c r="Q46" s="29"/>
    </row>
    <row r="47" spans="1:19" s="12" customFormat="1" ht="57" customHeight="1">
      <c r="A47" s="90">
        <v>1</v>
      </c>
      <c r="B47" s="329" t="str">
        <f>L11</f>
        <v>TRICOT 100% POLY 170GSM</v>
      </c>
      <c r="C47" s="329"/>
      <c r="D47" s="110" t="s">
        <v>33</v>
      </c>
      <c r="E47" s="134" t="str">
        <f>$D$26</f>
        <v>Purple / Orange</v>
      </c>
      <c r="F47" s="111" t="s">
        <v>10</v>
      </c>
      <c r="G47" s="112">
        <f>$P$29</f>
        <v>132</v>
      </c>
      <c r="H47" s="111">
        <v>1.44</v>
      </c>
      <c r="I47" s="113">
        <f>G47*H47</f>
        <v>190.07999999999998</v>
      </c>
      <c r="J47" s="132"/>
      <c r="K47" s="132"/>
      <c r="L47" s="133">
        <f>+K47+J47+I47</f>
        <v>190.07999999999998</v>
      </c>
      <c r="M47" s="324" t="s">
        <v>509</v>
      </c>
      <c r="N47" s="325"/>
      <c r="O47" s="325"/>
      <c r="P47" s="325"/>
      <c r="Q47" s="157"/>
      <c r="S47" s="131"/>
    </row>
    <row r="48" spans="1:19" s="12" customFormat="1" ht="60.75" customHeight="1">
      <c r="A48" s="90">
        <v>2</v>
      </c>
      <c r="B48" s="344" t="s">
        <v>330</v>
      </c>
      <c r="C48" s="344" t="s">
        <v>323</v>
      </c>
      <c r="D48" s="110" t="s">
        <v>316</v>
      </c>
      <c r="E48" s="134" t="str">
        <f>$D$26</f>
        <v>Purple / Orange</v>
      </c>
      <c r="F48" s="111" t="s">
        <v>117</v>
      </c>
      <c r="G48" s="112">
        <f>F$29</f>
        <v>10</v>
      </c>
      <c r="H48" s="111">
        <v>1</v>
      </c>
      <c r="I48" s="113">
        <f>G48*H48</f>
        <v>10</v>
      </c>
      <c r="J48" s="132"/>
      <c r="K48" s="132"/>
      <c r="L48" s="133">
        <f>+K48+J48+I48</f>
        <v>10</v>
      </c>
      <c r="M48" s="324" t="s">
        <v>523</v>
      </c>
      <c r="N48" s="325" t="s">
        <v>337</v>
      </c>
      <c r="O48" s="325" t="s">
        <v>337</v>
      </c>
      <c r="P48" s="325" t="s">
        <v>337</v>
      </c>
      <c r="Q48" s="129"/>
      <c r="R48" s="131"/>
      <c r="S48" s="131"/>
    </row>
    <row r="49" spans="1:19" s="12" customFormat="1" ht="60.75" customHeight="1">
      <c r="A49" s="90">
        <v>2</v>
      </c>
      <c r="B49" s="344" t="s">
        <v>331</v>
      </c>
      <c r="C49" s="344" t="s">
        <v>324</v>
      </c>
      <c r="D49" s="110" t="s">
        <v>317</v>
      </c>
      <c r="E49" s="134" t="str">
        <f t="shared" ref="E49:E53" si="17">$D$26</f>
        <v>Purple / Orange</v>
      </c>
      <c r="F49" s="111" t="s">
        <v>117</v>
      </c>
      <c r="G49" s="112">
        <f>G$29</f>
        <v>22</v>
      </c>
      <c r="H49" s="111">
        <v>1</v>
      </c>
      <c r="I49" s="113">
        <f t="shared" ref="I49:I53" si="18">G49*H49</f>
        <v>22</v>
      </c>
      <c r="J49" s="132"/>
      <c r="K49" s="132"/>
      <c r="L49" s="133">
        <f t="shared" ref="L49:L53" si="19">+K49+J49+I49</f>
        <v>22</v>
      </c>
      <c r="M49" s="324" t="s">
        <v>524</v>
      </c>
      <c r="N49" s="325"/>
      <c r="O49" s="325"/>
      <c r="P49" s="325"/>
      <c r="Q49" s="129"/>
      <c r="R49" s="131"/>
      <c r="S49" s="131"/>
    </row>
    <row r="50" spans="1:19" s="12" customFormat="1" ht="60.75" customHeight="1">
      <c r="A50" s="90">
        <v>2</v>
      </c>
      <c r="B50" s="344" t="s">
        <v>332</v>
      </c>
      <c r="C50" s="344" t="s">
        <v>325</v>
      </c>
      <c r="D50" s="110" t="s">
        <v>318</v>
      </c>
      <c r="E50" s="134" t="str">
        <f t="shared" si="17"/>
        <v>Purple / Orange</v>
      </c>
      <c r="F50" s="111" t="s">
        <v>117</v>
      </c>
      <c r="G50" s="112">
        <f>H$29</f>
        <v>35</v>
      </c>
      <c r="H50" s="111">
        <v>1</v>
      </c>
      <c r="I50" s="113">
        <f t="shared" si="18"/>
        <v>35</v>
      </c>
      <c r="J50" s="132"/>
      <c r="K50" s="132"/>
      <c r="L50" s="133">
        <f t="shared" si="19"/>
        <v>35</v>
      </c>
      <c r="M50" s="324" t="s">
        <v>525</v>
      </c>
      <c r="N50" s="325"/>
      <c r="O50" s="325"/>
      <c r="P50" s="325"/>
      <c r="Q50" s="129"/>
      <c r="R50" s="131"/>
      <c r="S50" s="131"/>
    </row>
    <row r="51" spans="1:19" s="12" customFormat="1" ht="60.75" customHeight="1">
      <c r="A51" s="90">
        <v>2</v>
      </c>
      <c r="B51" s="344" t="s">
        <v>333</v>
      </c>
      <c r="C51" s="344" t="s">
        <v>326</v>
      </c>
      <c r="D51" s="110" t="s">
        <v>319</v>
      </c>
      <c r="E51" s="134" t="str">
        <f t="shared" si="17"/>
        <v>Purple / Orange</v>
      </c>
      <c r="F51" s="111" t="s">
        <v>117</v>
      </c>
      <c r="G51" s="112">
        <f>I$29</f>
        <v>33</v>
      </c>
      <c r="H51" s="111">
        <v>1</v>
      </c>
      <c r="I51" s="113">
        <f t="shared" si="18"/>
        <v>33</v>
      </c>
      <c r="J51" s="132"/>
      <c r="K51" s="132"/>
      <c r="L51" s="133">
        <f t="shared" si="19"/>
        <v>33</v>
      </c>
      <c r="M51" s="324" t="s">
        <v>526</v>
      </c>
      <c r="N51" s="325"/>
      <c r="O51" s="325"/>
      <c r="P51" s="325"/>
      <c r="Q51" s="129"/>
      <c r="R51" s="131"/>
      <c r="S51" s="131"/>
    </row>
    <row r="52" spans="1:19" s="12" customFormat="1" ht="60.75" customHeight="1">
      <c r="A52" s="90">
        <v>2</v>
      </c>
      <c r="B52" s="344" t="s">
        <v>334</v>
      </c>
      <c r="C52" s="344" t="s">
        <v>327</v>
      </c>
      <c r="D52" s="110" t="s">
        <v>320</v>
      </c>
      <c r="E52" s="134" t="str">
        <f t="shared" si="17"/>
        <v>Purple / Orange</v>
      </c>
      <c r="F52" s="111" t="s">
        <v>117</v>
      </c>
      <c r="G52" s="112">
        <f>J$29</f>
        <v>21</v>
      </c>
      <c r="H52" s="111">
        <v>1</v>
      </c>
      <c r="I52" s="113">
        <f t="shared" si="18"/>
        <v>21</v>
      </c>
      <c r="J52" s="132"/>
      <c r="K52" s="132"/>
      <c r="L52" s="133">
        <f t="shared" si="19"/>
        <v>21</v>
      </c>
      <c r="M52" s="324" t="s">
        <v>527</v>
      </c>
      <c r="N52" s="325"/>
      <c r="O52" s="325"/>
      <c r="P52" s="325"/>
      <c r="Q52" s="129"/>
      <c r="R52" s="131"/>
      <c r="S52" s="131"/>
    </row>
    <row r="53" spans="1:19" s="12" customFormat="1" ht="60.75" customHeight="1">
      <c r="A53" s="90">
        <v>2</v>
      </c>
      <c r="B53" s="344" t="s">
        <v>335</v>
      </c>
      <c r="C53" s="344" t="s">
        <v>328</v>
      </c>
      <c r="D53" s="110" t="s">
        <v>321</v>
      </c>
      <c r="E53" s="134" t="str">
        <f t="shared" si="17"/>
        <v>Purple / Orange</v>
      </c>
      <c r="F53" s="111" t="s">
        <v>117</v>
      </c>
      <c r="G53" s="112">
        <f>K$29</f>
        <v>11</v>
      </c>
      <c r="H53" s="111">
        <v>1</v>
      </c>
      <c r="I53" s="113">
        <f t="shared" si="18"/>
        <v>11</v>
      </c>
      <c r="J53" s="132"/>
      <c r="K53" s="132"/>
      <c r="L53" s="133">
        <f t="shared" si="19"/>
        <v>11</v>
      </c>
      <c r="M53" s="324" t="s">
        <v>528</v>
      </c>
      <c r="N53" s="325"/>
      <c r="O53" s="325"/>
      <c r="P53" s="325"/>
      <c r="Q53" s="129"/>
      <c r="R53" s="131"/>
      <c r="S53" s="131"/>
    </row>
    <row r="54" spans="1:19" s="12" customFormat="1" ht="60.75" customHeight="1">
      <c r="A54" s="90">
        <v>3</v>
      </c>
      <c r="B54" s="344" t="s">
        <v>336</v>
      </c>
      <c r="C54" s="344" t="s">
        <v>329</v>
      </c>
      <c r="D54" s="110" t="s">
        <v>203</v>
      </c>
      <c r="E54" s="134" t="str">
        <f>$D$26</f>
        <v>Purple / Orange</v>
      </c>
      <c r="F54" s="111" t="s">
        <v>117</v>
      </c>
      <c r="G54" s="112">
        <f>$P$29</f>
        <v>132</v>
      </c>
      <c r="H54" s="111">
        <v>2</v>
      </c>
      <c r="I54" s="113">
        <f>G54*H54</f>
        <v>264</v>
      </c>
      <c r="J54" s="132"/>
      <c r="K54" s="132"/>
      <c r="L54" s="133">
        <f>+K54+J54+I54</f>
        <v>264</v>
      </c>
      <c r="M54" s="324" t="s">
        <v>529</v>
      </c>
      <c r="N54" s="325" t="s">
        <v>338</v>
      </c>
      <c r="O54" s="325" t="s">
        <v>338</v>
      </c>
      <c r="P54" s="325" t="s">
        <v>338</v>
      </c>
      <c r="Q54" s="129"/>
      <c r="R54" s="131"/>
      <c r="S54" s="131"/>
    </row>
    <row r="55" spans="1:19" s="56" customFormat="1" ht="51" customHeight="1" thickBot="1">
      <c r="B55" s="79" t="s">
        <v>22</v>
      </c>
      <c r="C55" s="57"/>
      <c r="D55" s="57"/>
      <c r="E55" s="57"/>
      <c r="G55" s="58"/>
      <c r="P55" s="59"/>
      <c r="Q55" s="59"/>
    </row>
    <row r="56" spans="1:19" s="72" customFormat="1" ht="96">
      <c r="A56" s="321" t="s">
        <v>23</v>
      </c>
      <c r="B56" s="322"/>
      <c r="C56" s="322"/>
      <c r="D56" s="322"/>
      <c r="E56" s="323"/>
      <c r="F56" s="76" t="s">
        <v>47</v>
      </c>
      <c r="G56" s="76" t="s">
        <v>24</v>
      </c>
      <c r="H56" s="326" t="s">
        <v>42</v>
      </c>
      <c r="I56" s="327"/>
      <c r="J56" s="77" t="s">
        <v>19</v>
      </c>
      <c r="K56" s="76" t="s">
        <v>48</v>
      </c>
      <c r="L56" s="76" t="s">
        <v>25</v>
      </c>
      <c r="M56" s="78" t="s">
        <v>26</v>
      </c>
      <c r="N56" s="78" t="s">
        <v>27</v>
      </c>
      <c r="O56" s="78" t="s">
        <v>28</v>
      </c>
      <c r="P56" s="78" t="s">
        <v>29</v>
      </c>
      <c r="Q56" s="128"/>
    </row>
    <row r="57" spans="1:19" s="12" customFormat="1" ht="58.5" customHeight="1">
      <c r="A57" s="95">
        <v>1</v>
      </c>
      <c r="B57" s="299" t="s">
        <v>91</v>
      </c>
      <c r="C57" s="299"/>
      <c r="D57" s="299"/>
      <c r="E57" s="299"/>
      <c r="F57" s="96" t="s">
        <v>218</v>
      </c>
      <c r="G57" s="97" t="s">
        <v>511</v>
      </c>
      <c r="H57" s="319" t="str">
        <f>$D$22</f>
        <v>Black / White</v>
      </c>
      <c r="I57" s="320"/>
      <c r="J57" s="98" t="s">
        <v>30</v>
      </c>
      <c r="K57" s="98">
        <f>$P$22</f>
        <v>186</v>
      </c>
      <c r="L57" s="99">
        <f>160/5000</f>
        <v>3.2000000000000001E-2</v>
      </c>
      <c r="M57" s="95">
        <f t="shared" ref="M57:M58" si="20">L57*K57</f>
        <v>5.952</v>
      </c>
      <c r="N57" s="95"/>
      <c r="O57" s="67">
        <f>ROUNDUP(N57+M57,0)</f>
        <v>6</v>
      </c>
      <c r="P57" s="255" t="s">
        <v>502</v>
      </c>
    </row>
    <row r="58" spans="1:19" s="12" customFormat="1" ht="58.5" customHeight="1">
      <c r="A58" s="95">
        <v>2</v>
      </c>
      <c r="B58" s="299" t="s">
        <v>91</v>
      </c>
      <c r="C58" s="299"/>
      <c r="D58" s="299"/>
      <c r="E58" s="299"/>
      <c r="F58" s="96" t="s">
        <v>219</v>
      </c>
      <c r="G58" s="97" t="s">
        <v>510</v>
      </c>
      <c r="H58" s="319" t="str">
        <f>$D$29</f>
        <v>Purple / Orange</v>
      </c>
      <c r="I58" s="320"/>
      <c r="J58" s="98" t="s">
        <v>30</v>
      </c>
      <c r="K58" s="98">
        <f>$P$29</f>
        <v>132</v>
      </c>
      <c r="L58" s="99">
        <f>160/5000</f>
        <v>3.2000000000000001E-2</v>
      </c>
      <c r="M58" s="95">
        <f t="shared" si="20"/>
        <v>4.2240000000000002</v>
      </c>
      <c r="N58" s="95"/>
      <c r="O58" s="67">
        <f>ROUNDUP(N58+M58,0)</f>
        <v>5</v>
      </c>
      <c r="P58" s="255" t="s">
        <v>502</v>
      </c>
    </row>
    <row r="59" spans="1:19" s="12" customFormat="1" ht="58.5" customHeight="1">
      <c r="A59" s="95">
        <v>3</v>
      </c>
      <c r="B59" s="331" t="s">
        <v>307</v>
      </c>
      <c r="C59" s="331"/>
      <c r="D59" s="331"/>
      <c r="E59" s="331"/>
      <c r="F59" s="96" t="s">
        <v>39</v>
      </c>
      <c r="G59" s="97"/>
      <c r="H59" s="319" t="str">
        <f>$D$22</f>
        <v>Black / White</v>
      </c>
      <c r="I59" s="320"/>
      <c r="J59" s="98" t="s">
        <v>31</v>
      </c>
      <c r="K59" s="98">
        <f>$P$22</f>
        <v>186</v>
      </c>
      <c r="L59" s="99">
        <v>1</v>
      </c>
      <c r="M59" s="95">
        <f>L59*K59</f>
        <v>186</v>
      </c>
      <c r="N59" s="95"/>
      <c r="O59" s="67">
        <f>ROUNDUP(N59+M59,0)</f>
        <v>186</v>
      </c>
      <c r="P59" s="255" t="s">
        <v>503</v>
      </c>
      <c r="S59" s="15"/>
    </row>
    <row r="60" spans="1:19" s="12" customFormat="1" ht="58.5" customHeight="1">
      <c r="A60" s="95">
        <v>8</v>
      </c>
      <c r="B60" s="331" t="s">
        <v>308</v>
      </c>
      <c r="C60" s="331"/>
      <c r="D60" s="331"/>
      <c r="E60" s="331"/>
      <c r="F60" s="96" t="s">
        <v>39</v>
      </c>
      <c r="G60" s="97"/>
      <c r="H60" s="319" t="str">
        <f>$D$29</f>
        <v>Purple / Orange</v>
      </c>
      <c r="I60" s="320"/>
      <c r="J60" s="98" t="s">
        <v>31</v>
      </c>
      <c r="K60" s="98">
        <f>$P$29</f>
        <v>132</v>
      </c>
      <c r="L60" s="99">
        <v>1</v>
      </c>
      <c r="M60" s="95">
        <f t="shared" ref="M60" si="21">L60*K60</f>
        <v>132</v>
      </c>
      <c r="N60" s="95"/>
      <c r="O60" s="67">
        <f t="shared" ref="O60" si="22">ROUNDUP(N60+M60,0)</f>
        <v>132</v>
      </c>
      <c r="P60" s="255" t="s">
        <v>503</v>
      </c>
    </row>
    <row r="61" spans="1:19" s="12" customFormat="1" ht="57.75" customHeight="1">
      <c r="A61" s="95">
        <v>4</v>
      </c>
      <c r="B61" s="299" t="s">
        <v>202</v>
      </c>
      <c r="C61" s="299"/>
      <c r="D61" s="299"/>
      <c r="E61" s="299"/>
      <c r="F61" s="96" t="s">
        <v>216</v>
      </c>
      <c r="G61" s="97">
        <v>580</v>
      </c>
      <c r="H61" s="319" t="str">
        <f>$D$22</f>
        <v>Black / White</v>
      </c>
      <c r="I61" s="320"/>
      <c r="J61" s="98" t="s">
        <v>31</v>
      </c>
      <c r="K61" s="98">
        <f>$P$22</f>
        <v>186</v>
      </c>
      <c r="L61" s="99">
        <v>1</v>
      </c>
      <c r="M61" s="95">
        <f>L61*K61</f>
        <v>186</v>
      </c>
      <c r="N61" s="95"/>
      <c r="O61" s="67">
        <f>ROUNDUP(N61+M61,0)</f>
        <v>186</v>
      </c>
      <c r="P61" s="255" t="s">
        <v>505</v>
      </c>
    </row>
    <row r="62" spans="1:19" s="12" customFormat="1" ht="57.75" customHeight="1">
      <c r="A62" s="95">
        <v>4</v>
      </c>
      <c r="B62" s="299" t="s">
        <v>202</v>
      </c>
      <c r="C62" s="299"/>
      <c r="D62" s="299"/>
      <c r="E62" s="299"/>
      <c r="F62" s="96" t="s">
        <v>217</v>
      </c>
      <c r="G62" s="97">
        <v>849</v>
      </c>
      <c r="H62" s="319" t="str">
        <f>$D$29</f>
        <v>Purple / Orange</v>
      </c>
      <c r="I62" s="320"/>
      <c r="J62" s="98" t="s">
        <v>31</v>
      </c>
      <c r="K62" s="98">
        <f>$P$29</f>
        <v>132</v>
      </c>
      <c r="L62" s="99">
        <v>1</v>
      </c>
      <c r="M62" s="95">
        <f>L62*K62</f>
        <v>132</v>
      </c>
      <c r="N62" s="95"/>
      <c r="O62" s="67">
        <f>ROUNDUP(N62+M62,0)</f>
        <v>132</v>
      </c>
      <c r="P62" s="255" t="s">
        <v>505</v>
      </c>
    </row>
    <row r="63" spans="1:19" s="12" customFormat="1" ht="57.75" customHeight="1">
      <c r="A63" s="95">
        <v>5</v>
      </c>
      <c r="B63" s="299" t="s">
        <v>214</v>
      </c>
      <c r="C63" s="299"/>
      <c r="D63" s="299"/>
      <c r="E63" s="299"/>
      <c r="F63" s="96" t="s">
        <v>39</v>
      </c>
      <c r="G63" s="97"/>
      <c r="H63" s="319" t="str">
        <f>$D$22</f>
        <v>Black / White</v>
      </c>
      <c r="I63" s="320"/>
      <c r="J63" s="98" t="s">
        <v>31</v>
      </c>
      <c r="K63" s="98">
        <f>$P$22</f>
        <v>186</v>
      </c>
      <c r="L63" s="99">
        <v>1</v>
      </c>
      <c r="M63" s="95">
        <f>L63*K63</f>
        <v>186</v>
      </c>
      <c r="N63" s="95"/>
      <c r="O63" s="67">
        <f>ROUNDUP(N63+M63,0)</f>
        <v>186</v>
      </c>
      <c r="P63" s="255" t="s">
        <v>501</v>
      </c>
    </row>
    <row r="64" spans="1:19" s="12" customFormat="1" ht="57.75" customHeight="1">
      <c r="A64" s="95">
        <v>5</v>
      </c>
      <c r="B64" s="299" t="s">
        <v>214</v>
      </c>
      <c r="C64" s="299"/>
      <c r="D64" s="299"/>
      <c r="E64" s="299"/>
      <c r="F64" s="96" t="s">
        <v>39</v>
      </c>
      <c r="G64" s="97"/>
      <c r="H64" s="319" t="str">
        <f>$D$29</f>
        <v>Purple / Orange</v>
      </c>
      <c r="I64" s="320"/>
      <c r="J64" s="98" t="s">
        <v>31</v>
      </c>
      <c r="K64" s="98">
        <f>$P$29</f>
        <v>132</v>
      </c>
      <c r="L64" s="99">
        <v>1</v>
      </c>
      <c r="M64" s="95">
        <f>L64*K64</f>
        <v>132</v>
      </c>
      <c r="N64" s="95"/>
      <c r="O64" s="67">
        <f>ROUNDUP(N64+M64,0)</f>
        <v>132</v>
      </c>
      <c r="P64" s="255" t="s">
        <v>501</v>
      </c>
    </row>
    <row r="65" spans="1:17" s="12" customFormat="1" ht="58.5" customHeight="1">
      <c r="A65" s="95">
        <v>6</v>
      </c>
      <c r="B65" s="374" t="s">
        <v>207</v>
      </c>
      <c r="C65" s="375"/>
      <c r="D65" s="375"/>
      <c r="E65" s="376"/>
      <c r="F65" s="96" t="s">
        <v>216</v>
      </c>
      <c r="G65" s="97"/>
      <c r="H65" s="319" t="str">
        <f>$D$22</f>
        <v>Black / White</v>
      </c>
      <c r="I65" s="320"/>
      <c r="J65" s="98" t="s">
        <v>208</v>
      </c>
      <c r="K65" s="98">
        <f>$P$22</f>
        <v>186</v>
      </c>
      <c r="L65" s="268">
        <v>0.55000000000000004</v>
      </c>
      <c r="M65" s="95">
        <f t="shared" ref="M65:M66" si="23">L65*K65</f>
        <v>102.30000000000001</v>
      </c>
      <c r="N65" s="95"/>
      <c r="O65" s="67">
        <f t="shared" ref="O65:O66" si="24">ROUNDUP(N65+M65,0)</f>
        <v>103</v>
      </c>
      <c r="P65" s="255" t="s">
        <v>504</v>
      </c>
    </row>
    <row r="66" spans="1:17" s="12" customFormat="1" ht="60" customHeight="1">
      <c r="A66" s="95">
        <v>8</v>
      </c>
      <c r="B66" s="374" t="s">
        <v>207</v>
      </c>
      <c r="C66" s="375"/>
      <c r="D66" s="375"/>
      <c r="E66" s="376"/>
      <c r="F66" s="96" t="s">
        <v>217</v>
      </c>
      <c r="G66" s="97"/>
      <c r="H66" s="319" t="str">
        <f>$D$29</f>
        <v>Purple / Orange</v>
      </c>
      <c r="I66" s="320"/>
      <c r="J66" s="98" t="s">
        <v>208</v>
      </c>
      <c r="K66" s="98">
        <f>$P$29</f>
        <v>132</v>
      </c>
      <c r="L66" s="268">
        <v>0.55000000000000004</v>
      </c>
      <c r="M66" s="95">
        <f t="shared" si="23"/>
        <v>72.600000000000009</v>
      </c>
      <c r="N66" s="95"/>
      <c r="O66" s="67">
        <f t="shared" si="24"/>
        <v>73</v>
      </c>
      <c r="P66" s="255" t="s">
        <v>504</v>
      </c>
    </row>
    <row r="67" spans="1:17" s="56" customFormat="1" ht="59.65" customHeight="1" thickBot="1">
      <c r="B67" s="87" t="s">
        <v>96</v>
      </c>
      <c r="C67" s="57"/>
      <c r="D67" s="57"/>
      <c r="E67" s="57"/>
      <c r="F67" s="61"/>
      <c r="G67" s="62"/>
      <c r="H67" s="61"/>
      <c r="I67" s="61"/>
      <c r="J67" s="61"/>
      <c r="K67" s="61"/>
      <c r="L67" s="61"/>
      <c r="M67" s="61"/>
      <c r="N67" s="61"/>
      <c r="O67" s="61"/>
      <c r="P67" s="59"/>
      <c r="Q67" s="59"/>
    </row>
    <row r="68" spans="1:17" s="72" customFormat="1" ht="82.5" customHeight="1">
      <c r="A68" s="321" t="s">
        <v>23</v>
      </c>
      <c r="B68" s="322"/>
      <c r="C68" s="322"/>
      <c r="D68" s="322"/>
      <c r="E68" s="323"/>
      <c r="F68" s="76" t="s">
        <v>47</v>
      </c>
      <c r="G68" s="76" t="s">
        <v>24</v>
      </c>
      <c r="H68" s="326" t="s">
        <v>42</v>
      </c>
      <c r="I68" s="327"/>
      <c r="J68" s="77" t="s">
        <v>19</v>
      </c>
      <c r="K68" s="76" t="s">
        <v>48</v>
      </c>
      <c r="L68" s="76" t="s">
        <v>25</v>
      </c>
      <c r="M68" s="78" t="s">
        <v>26</v>
      </c>
      <c r="N68" s="78" t="s">
        <v>27</v>
      </c>
      <c r="O68" s="78" t="s">
        <v>28</v>
      </c>
      <c r="P68" s="78" t="s">
        <v>29</v>
      </c>
      <c r="Q68" s="128"/>
    </row>
    <row r="69" spans="1:17" s="64" customFormat="1" ht="28.15" customHeight="1">
      <c r="A69" s="95">
        <v>1</v>
      </c>
      <c r="B69" s="300" t="s">
        <v>312</v>
      </c>
      <c r="C69" s="301"/>
      <c r="D69" s="301"/>
      <c r="E69" s="302"/>
      <c r="F69" s="96" t="s">
        <v>39</v>
      </c>
      <c r="G69" s="96"/>
      <c r="H69" s="303" t="str">
        <f>$D$22</f>
        <v>Black / White</v>
      </c>
      <c r="I69" s="304"/>
      <c r="J69" s="98" t="s">
        <v>31</v>
      </c>
      <c r="K69" s="98">
        <v>304</v>
      </c>
      <c r="L69" s="98">
        <v>1</v>
      </c>
      <c r="M69" s="98">
        <f t="shared" ref="M69:M72" si="25">L69*K69</f>
        <v>304</v>
      </c>
      <c r="N69" s="100"/>
      <c r="O69" s="60">
        <f t="shared" ref="O69:O77" si="26">M69</f>
        <v>304</v>
      </c>
      <c r="P69" s="119" t="s">
        <v>501</v>
      </c>
      <c r="Q69" s="120"/>
    </row>
    <row r="70" spans="1:17" s="64" customFormat="1" ht="28.15" customHeight="1">
      <c r="A70" s="95">
        <v>3</v>
      </c>
      <c r="B70" s="300" t="str">
        <f>B69</f>
        <v>THẺ BÀI NB X RAINIER ALD-T23P</v>
      </c>
      <c r="C70" s="301"/>
      <c r="D70" s="301"/>
      <c r="E70" s="302"/>
      <c r="F70" s="96" t="s">
        <v>39</v>
      </c>
      <c r="G70" s="96"/>
      <c r="H70" s="303" t="str">
        <f>$D$29</f>
        <v>Purple / Orange</v>
      </c>
      <c r="I70" s="304"/>
      <c r="J70" s="98" t="s">
        <v>31</v>
      </c>
      <c r="K70" s="98">
        <v>302</v>
      </c>
      <c r="L70" s="98">
        <v>1</v>
      </c>
      <c r="M70" s="98">
        <f t="shared" si="25"/>
        <v>302</v>
      </c>
      <c r="N70" s="100"/>
      <c r="O70" s="60">
        <f t="shared" si="26"/>
        <v>302</v>
      </c>
      <c r="P70" s="119" t="s">
        <v>501</v>
      </c>
      <c r="Q70" s="120"/>
    </row>
    <row r="71" spans="1:17" s="64" customFormat="1" ht="28.15" customHeight="1">
      <c r="A71" s="95">
        <v>2</v>
      </c>
      <c r="B71" s="298" t="s">
        <v>311</v>
      </c>
      <c r="C71" s="299"/>
      <c r="D71" s="299"/>
      <c r="E71" s="299"/>
      <c r="F71" s="96" t="s">
        <v>99</v>
      </c>
      <c r="G71" s="96"/>
      <c r="H71" s="303" t="str">
        <f t="shared" ref="H71" si="27">$D$22</f>
        <v>Black / White</v>
      </c>
      <c r="I71" s="304"/>
      <c r="J71" s="98" t="s">
        <v>31</v>
      </c>
      <c r="K71" s="98">
        <v>304</v>
      </c>
      <c r="L71" s="98">
        <v>1</v>
      </c>
      <c r="M71" s="98">
        <f t="shared" si="25"/>
        <v>304</v>
      </c>
      <c r="N71" s="100"/>
      <c r="O71" s="60">
        <f t="shared" si="26"/>
        <v>304</v>
      </c>
      <c r="P71" s="119" t="s">
        <v>501</v>
      </c>
      <c r="Q71" s="120"/>
    </row>
    <row r="72" spans="1:17" s="64" customFormat="1" ht="28.15" customHeight="1">
      <c r="A72" s="95">
        <v>6</v>
      </c>
      <c r="B72" s="298" t="str">
        <f>B71</f>
        <v>BAO NYLON ALD NB X RAINIER ALD-PB129-R 15" X 18"</v>
      </c>
      <c r="C72" s="299"/>
      <c r="D72" s="299"/>
      <c r="E72" s="299"/>
      <c r="F72" s="96" t="s">
        <v>99</v>
      </c>
      <c r="G72" s="96"/>
      <c r="H72" s="303" t="str">
        <f t="shared" ref="H72" si="28">$D$29</f>
        <v>Purple / Orange</v>
      </c>
      <c r="I72" s="304"/>
      <c r="J72" s="98" t="s">
        <v>31</v>
      </c>
      <c r="K72" s="98">
        <v>302</v>
      </c>
      <c r="L72" s="98">
        <v>1</v>
      </c>
      <c r="M72" s="98">
        <f t="shared" si="25"/>
        <v>302</v>
      </c>
      <c r="N72" s="100"/>
      <c r="O72" s="60">
        <f t="shared" si="26"/>
        <v>302</v>
      </c>
      <c r="P72" s="119" t="s">
        <v>501</v>
      </c>
      <c r="Q72" s="120"/>
    </row>
    <row r="73" spans="1:17" s="64" customFormat="1" ht="28.15" customHeight="1">
      <c r="A73" s="95">
        <v>3</v>
      </c>
      <c r="B73" s="298" t="s">
        <v>97</v>
      </c>
      <c r="C73" s="299"/>
      <c r="D73" s="299"/>
      <c r="E73" s="299"/>
      <c r="F73" s="96" t="s">
        <v>99</v>
      </c>
      <c r="G73" s="96"/>
      <c r="H73" s="303" t="str">
        <f t="shared" ref="H73" si="29">$D$22</f>
        <v>Black / White</v>
      </c>
      <c r="I73" s="304"/>
      <c r="J73" s="98" t="s">
        <v>31</v>
      </c>
      <c r="K73" s="98">
        <v>304</v>
      </c>
      <c r="L73" s="99">
        <f>L75</f>
        <v>2.5000000000000001E-2</v>
      </c>
      <c r="M73" s="98">
        <f t="shared" ref="M73:M76" si="30">ROUNDUP(L73*K73,0)</f>
        <v>8</v>
      </c>
      <c r="N73" s="100"/>
      <c r="O73" s="60">
        <f t="shared" si="26"/>
        <v>8</v>
      </c>
      <c r="P73" s="119"/>
      <c r="Q73" s="120"/>
    </row>
    <row r="74" spans="1:17" s="64" customFormat="1" ht="28.15" customHeight="1">
      <c r="A74" s="95">
        <v>9</v>
      </c>
      <c r="B74" s="298" t="s">
        <v>97</v>
      </c>
      <c r="C74" s="299"/>
      <c r="D74" s="299"/>
      <c r="E74" s="299"/>
      <c r="F74" s="96" t="s">
        <v>99</v>
      </c>
      <c r="G74" s="96"/>
      <c r="H74" s="303" t="str">
        <f t="shared" ref="H74" si="31">$D$29</f>
        <v>Purple / Orange</v>
      </c>
      <c r="I74" s="304"/>
      <c r="J74" s="98" t="s">
        <v>31</v>
      </c>
      <c r="K74" s="98">
        <v>302</v>
      </c>
      <c r="L74" s="99">
        <f>L76</f>
        <v>2.5000000000000001E-2</v>
      </c>
      <c r="M74" s="98">
        <f t="shared" si="30"/>
        <v>8</v>
      </c>
      <c r="N74" s="100"/>
      <c r="O74" s="60">
        <f>M74</f>
        <v>8</v>
      </c>
      <c r="P74" s="119"/>
      <c r="Q74" s="120"/>
    </row>
    <row r="75" spans="1:17" s="64" customFormat="1" ht="28.15" customHeight="1">
      <c r="A75" s="95">
        <v>4</v>
      </c>
      <c r="B75" s="298" t="s">
        <v>314</v>
      </c>
      <c r="C75" s="299"/>
      <c r="D75" s="299"/>
      <c r="E75" s="299"/>
      <c r="F75" s="96" t="s">
        <v>54</v>
      </c>
      <c r="G75" s="96"/>
      <c r="H75" s="303" t="str">
        <f t="shared" ref="H75" si="32">$D$22</f>
        <v>Black / White</v>
      </c>
      <c r="I75" s="304"/>
      <c r="J75" s="98" t="s">
        <v>31</v>
      </c>
      <c r="K75" s="98">
        <v>304</v>
      </c>
      <c r="L75" s="99">
        <f t="shared" ref="L75:L76" si="33">1/40</f>
        <v>2.5000000000000001E-2</v>
      </c>
      <c r="M75" s="98">
        <f t="shared" si="30"/>
        <v>8</v>
      </c>
      <c r="N75" s="100"/>
      <c r="O75" s="60">
        <f t="shared" si="26"/>
        <v>8</v>
      </c>
      <c r="P75" s="101"/>
      <c r="Q75" s="120"/>
    </row>
    <row r="76" spans="1:17" s="64" customFormat="1" ht="28.15" customHeight="1">
      <c r="A76" s="95">
        <v>12</v>
      </c>
      <c r="B76" s="298" t="str">
        <f>B75</f>
        <v>THÙNG CARTON  60X40X30CM</v>
      </c>
      <c r="C76" s="299"/>
      <c r="D76" s="299"/>
      <c r="E76" s="299"/>
      <c r="F76" s="96" t="s">
        <v>54</v>
      </c>
      <c r="G76" s="96"/>
      <c r="H76" s="303" t="str">
        <f t="shared" ref="H76" si="34">$D$29</f>
        <v>Purple / Orange</v>
      </c>
      <c r="I76" s="304"/>
      <c r="J76" s="98" t="s">
        <v>31</v>
      </c>
      <c r="K76" s="98">
        <v>302</v>
      </c>
      <c r="L76" s="99">
        <f t="shared" si="33"/>
        <v>2.5000000000000001E-2</v>
      </c>
      <c r="M76" s="98">
        <f t="shared" si="30"/>
        <v>8</v>
      </c>
      <c r="N76" s="100"/>
      <c r="O76" s="60">
        <f>M76</f>
        <v>8</v>
      </c>
      <c r="P76" s="101"/>
      <c r="Q76" s="120"/>
    </row>
    <row r="77" spans="1:17" s="64" customFormat="1" ht="28.15" customHeight="1">
      <c r="A77" s="95">
        <v>5</v>
      </c>
      <c r="B77" s="300" t="s">
        <v>98</v>
      </c>
      <c r="C77" s="301"/>
      <c r="D77" s="301"/>
      <c r="E77" s="302"/>
      <c r="F77" s="96" t="s">
        <v>54</v>
      </c>
      <c r="G77" s="96"/>
      <c r="H77" s="303" t="str">
        <f t="shared" ref="H77" si="35">$D$22</f>
        <v>Black / White</v>
      </c>
      <c r="I77" s="304"/>
      <c r="J77" s="98" t="s">
        <v>31</v>
      </c>
      <c r="K77" s="98">
        <v>304</v>
      </c>
      <c r="L77" s="99">
        <f>L75*2</f>
        <v>0.05</v>
      </c>
      <c r="M77" s="98">
        <f>ROUNDUP(M75*2,0)</f>
        <v>16</v>
      </c>
      <c r="N77" s="100"/>
      <c r="O77" s="60">
        <f t="shared" si="26"/>
        <v>16</v>
      </c>
      <c r="P77" s="101"/>
      <c r="Q77" s="120"/>
    </row>
    <row r="78" spans="1:17" s="64" customFormat="1" ht="28.15" customHeight="1">
      <c r="A78" s="95">
        <v>5</v>
      </c>
      <c r="B78" s="300" t="s">
        <v>98</v>
      </c>
      <c r="C78" s="301"/>
      <c r="D78" s="301"/>
      <c r="E78" s="302"/>
      <c r="F78" s="96" t="s">
        <v>54</v>
      </c>
      <c r="G78" s="96"/>
      <c r="H78" s="303" t="str">
        <f t="shared" ref="H78" si="36">$D$29</f>
        <v>Purple / Orange</v>
      </c>
      <c r="I78" s="304"/>
      <c r="J78" s="98" t="s">
        <v>31</v>
      </c>
      <c r="K78" s="98">
        <v>302</v>
      </c>
      <c r="L78" s="99">
        <f>L76*2</f>
        <v>0.05</v>
      </c>
      <c r="M78" s="98">
        <f>ROUNDUP(M76*2,0)</f>
        <v>16</v>
      </c>
      <c r="N78" s="100"/>
      <c r="O78" s="60">
        <f>M78</f>
        <v>16</v>
      </c>
      <c r="P78" s="101"/>
      <c r="Q78" s="120"/>
    </row>
    <row r="79" spans="1:17" s="64" customFormat="1" ht="28.15" customHeight="1">
      <c r="A79" s="95">
        <v>6</v>
      </c>
      <c r="B79" s="300" t="s">
        <v>113</v>
      </c>
      <c r="C79" s="301"/>
      <c r="D79" s="301"/>
      <c r="E79" s="302"/>
      <c r="F79" s="96" t="s">
        <v>39</v>
      </c>
      <c r="G79" s="96"/>
      <c r="H79" s="303" t="str">
        <f t="shared" ref="H79" si="37">$D$22</f>
        <v>Black / White</v>
      </c>
      <c r="I79" s="304"/>
      <c r="J79" s="98" t="s">
        <v>31</v>
      </c>
      <c r="K79" s="98">
        <v>481</v>
      </c>
      <c r="L79" s="99">
        <v>1</v>
      </c>
      <c r="M79" s="98">
        <f>ROUNDUP(M77*2,0)</f>
        <v>32</v>
      </c>
      <c r="N79" s="100"/>
      <c r="O79" s="60">
        <f t="shared" ref="O79:O80" si="38">M79</f>
        <v>32</v>
      </c>
      <c r="P79" s="256" t="s">
        <v>506</v>
      </c>
      <c r="Q79" s="120"/>
    </row>
    <row r="80" spans="1:17" s="64" customFormat="1" ht="28.15" customHeight="1">
      <c r="A80" s="95">
        <v>6</v>
      </c>
      <c r="B80" s="300" t="s">
        <v>113</v>
      </c>
      <c r="C80" s="301"/>
      <c r="D80" s="301"/>
      <c r="E80" s="302"/>
      <c r="F80" s="96" t="s">
        <v>39</v>
      </c>
      <c r="G80" s="96"/>
      <c r="H80" s="303" t="str">
        <f t="shared" ref="H80" si="39">$D$29</f>
        <v>Purple / Orange</v>
      </c>
      <c r="I80" s="304"/>
      <c r="J80" s="98" t="s">
        <v>31</v>
      </c>
      <c r="K80" s="98">
        <v>481</v>
      </c>
      <c r="L80" s="99">
        <v>1</v>
      </c>
      <c r="M80" s="98">
        <f>ROUNDUP(M78*2,0)</f>
        <v>32</v>
      </c>
      <c r="N80" s="100"/>
      <c r="O80" s="60">
        <f t="shared" si="38"/>
        <v>32</v>
      </c>
      <c r="P80" s="256" t="s">
        <v>506</v>
      </c>
      <c r="Q80" s="120"/>
    </row>
    <row r="81" spans="1:17" s="12" customFormat="1" ht="15.6" customHeight="1">
      <c r="B81" s="102"/>
      <c r="C81" s="102"/>
      <c r="G81" s="65"/>
      <c r="N81" s="103"/>
      <c r="O81" s="103"/>
      <c r="P81" s="64"/>
      <c r="Q81" s="64"/>
    </row>
    <row r="82" spans="1:17" s="12" customFormat="1" ht="10.9" customHeight="1">
      <c r="B82" s="102"/>
      <c r="C82" s="102"/>
      <c r="G82" s="65"/>
      <c r="N82" s="103"/>
      <c r="O82" s="103"/>
      <c r="P82" s="64"/>
      <c r="Q82" s="64"/>
    </row>
    <row r="83" spans="1:17" s="12" customFormat="1" ht="33" customHeight="1">
      <c r="B83" s="79" t="s">
        <v>64</v>
      </c>
      <c r="C83" s="80"/>
      <c r="D83" s="81"/>
      <c r="E83" s="81"/>
      <c r="F83" s="81"/>
      <c r="G83" s="82"/>
      <c r="H83" s="81"/>
      <c r="I83" s="81"/>
      <c r="J83" s="330" t="s">
        <v>32</v>
      </c>
      <c r="K83" s="330"/>
      <c r="L83" s="330"/>
      <c r="M83" s="330"/>
      <c r="N83" s="63"/>
      <c r="O83" s="63"/>
      <c r="P83" s="64"/>
      <c r="Q83" s="64"/>
    </row>
    <row r="84" spans="1:17" s="102" customFormat="1" ht="34.15" customHeight="1">
      <c r="A84" s="102">
        <v>1</v>
      </c>
      <c r="B84" s="104" t="s">
        <v>81</v>
      </c>
      <c r="C84" s="15" t="s">
        <v>205</v>
      </c>
      <c r="D84" s="12"/>
      <c r="E84" s="12"/>
      <c r="F84" s="12"/>
      <c r="G84" s="65"/>
      <c r="H84" s="65"/>
      <c r="I84" s="65"/>
      <c r="J84" s="65"/>
      <c r="K84" s="16"/>
      <c r="L84" s="65"/>
      <c r="M84" s="65"/>
      <c r="N84" s="65"/>
      <c r="O84" s="65"/>
      <c r="P84" s="65"/>
      <c r="Q84" s="65"/>
    </row>
    <row r="85" spans="1:17" s="12" customFormat="1" ht="34.5" hidden="1" customHeight="1">
      <c r="A85" s="102"/>
      <c r="B85" s="291" t="s">
        <v>94</v>
      </c>
      <c r="C85" s="292"/>
      <c r="D85" s="292"/>
      <c r="E85" s="292"/>
      <c r="F85" s="292"/>
      <c r="G85" s="292"/>
      <c r="H85" s="292"/>
      <c r="I85" s="341"/>
      <c r="J85" s="65"/>
      <c r="K85" s="16"/>
      <c r="L85" s="65"/>
      <c r="M85" s="65"/>
      <c r="N85" s="65"/>
      <c r="O85" s="65"/>
      <c r="P85" s="65"/>
      <c r="Q85" s="65"/>
    </row>
    <row r="86" spans="1:17" s="12" customFormat="1" ht="34.5" hidden="1" customHeight="1">
      <c r="A86" s="102"/>
      <c r="B86" s="105" t="s">
        <v>42</v>
      </c>
      <c r="C86" s="313" t="s">
        <v>52</v>
      </c>
      <c r="D86" s="314"/>
      <c r="E86" s="314"/>
      <c r="F86" s="314"/>
      <c r="G86" s="314"/>
      <c r="H86" s="314"/>
      <c r="I86" s="315"/>
      <c r="J86" s="65"/>
      <c r="K86" s="65"/>
      <c r="L86" s="65"/>
      <c r="M86" s="65"/>
      <c r="N86" s="65"/>
      <c r="O86" s="65"/>
      <c r="P86" s="65"/>
      <c r="Q86" s="65"/>
    </row>
    <row r="87" spans="1:17" s="12" customFormat="1" ht="60" hidden="1" customHeight="1">
      <c r="A87" s="102"/>
      <c r="B87" s="106" t="str">
        <f>D22</f>
        <v>Black / White</v>
      </c>
      <c r="C87" s="295" t="s">
        <v>104</v>
      </c>
      <c r="D87" s="296"/>
      <c r="E87" s="296"/>
      <c r="F87" s="296"/>
      <c r="G87" s="296"/>
      <c r="H87" s="296"/>
      <c r="I87" s="297"/>
      <c r="J87" s="65"/>
      <c r="K87" s="65"/>
      <c r="L87" s="65"/>
      <c r="M87" s="65"/>
      <c r="N87" s="65"/>
    </row>
    <row r="88" spans="1:17" s="12" customFormat="1" ht="60" hidden="1" customHeight="1">
      <c r="A88" s="102"/>
      <c r="B88" s="106" t="str">
        <f>D29</f>
        <v>Purple / Orange</v>
      </c>
      <c r="C88" s="295" t="s">
        <v>105</v>
      </c>
      <c r="D88" s="296"/>
      <c r="E88" s="296"/>
      <c r="F88" s="296"/>
      <c r="G88" s="296"/>
      <c r="H88" s="296"/>
      <c r="I88" s="297"/>
      <c r="J88" s="65"/>
      <c r="K88" s="65"/>
      <c r="L88" s="65"/>
      <c r="M88" s="65"/>
      <c r="N88" s="65"/>
    </row>
    <row r="89" spans="1:17" s="12" customFormat="1" ht="60" hidden="1" customHeight="1">
      <c r="A89" s="102"/>
      <c r="B89" s="106" t="s">
        <v>92</v>
      </c>
      <c r="C89" s="295" t="s">
        <v>106</v>
      </c>
      <c r="D89" s="296"/>
      <c r="E89" s="296"/>
      <c r="F89" s="296"/>
      <c r="G89" s="296"/>
      <c r="H89" s="296"/>
      <c r="I89" s="297"/>
      <c r="J89" s="65"/>
      <c r="K89" s="65"/>
      <c r="L89" s="65"/>
      <c r="M89" s="65"/>
      <c r="N89" s="65"/>
    </row>
    <row r="90" spans="1:17" s="12" customFormat="1" ht="60" hidden="1" customHeight="1">
      <c r="A90" s="102"/>
      <c r="B90" s="106" t="s">
        <v>93</v>
      </c>
      <c r="C90" s="295" t="s">
        <v>106</v>
      </c>
      <c r="D90" s="296"/>
      <c r="E90" s="296"/>
      <c r="F90" s="296"/>
      <c r="G90" s="296"/>
      <c r="H90" s="296"/>
      <c r="I90" s="297"/>
      <c r="J90" s="65"/>
      <c r="K90" s="65"/>
      <c r="L90" s="65"/>
      <c r="M90" s="65"/>
      <c r="N90" s="65"/>
    </row>
    <row r="91" spans="1:17" s="12" customFormat="1" ht="34.5" hidden="1" customHeight="1">
      <c r="A91" s="102"/>
      <c r="B91" s="291" t="s">
        <v>53</v>
      </c>
      <c r="C91" s="292"/>
      <c r="D91" s="293"/>
      <c r="E91" s="293"/>
      <c r="F91" s="293"/>
      <c r="G91" s="293"/>
      <c r="H91" s="293"/>
      <c r="I91" s="294"/>
      <c r="J91" s="65"/>
      <c r="K91" s="65"/>
    </row>
    <row r="92" spans="1:17" s="12" customFormat="1" ht="34.5" hidden="1" customHeight="1">
      <c r="A92" s="102"/>
      <c r="B92" s="300"/>
      <c r="C92" s="302"/>
      <c r="D92" s="107" t="s">
        <v>55</v>
      </c>
      <c r="E92" s="107" t="s">
        <v>66</v>
      </c>
      <c r="F92" s="107" t="s">
        <v>59</v>
      </c>
      <c r="G92" s="107" t="s">
        <v>10</v>
      </c>
      <c r="H92" s="107" t="s">
        <v>56</v>
      </c>
      <c r="I92" s="107" t="s">
        <v>57</v>
      </c>
      <c r="J92" s="107" t="s">
        <v>58</v>
      </c>
    </row>
    <row r="93" spans="1:17" s="12" customFormat="1" ht="34.5" hidden="1" customHeight="1">
      <c r="A93" s="102"/>
      <c r="B93" s="332" t="s">
        <v>149</v>
      </c>
      <c r="C93" s="333"/>
      <c r="D93" s="334"/>
      <c r="E93" s="335" t="s">
        <v>145</v>
      </c>
      <c r="F93" s="336"/>
      <c r="G93" s="336"/>
      <c r="H93" s="336"/>
      <c r="I93" s="336"/>
      <c r="J93" s="337"/>
    </row>
    <row r="94" spans="1:17" s="12" customFormat="1" ht="133.9" hidden="1" customHeight="1">
      <c r="A94" s="102"/>
      <c r="B94" s="338" t="s">
        <v>146</v>
      </c>
      <c r="C94" s="339"/>
      <c r="D94" s="340"/>
      <c r="E94" s="154" t="s">
        <v>147</v>
      </c>
      <c r="F94" s="154" t="s">
        <v>147</v>
      </c>
      <c r="G94" s="155" t="s">
        <v>148</v>
      </c>
      <c r="H94" s="154" t="s">
        <v>147</v>
      </c>
      <c r="I94" s="154" t="s">
        <v>147</v>
      </c>
      <c r="J94" s="154" t="s">
        <v>147</v>
      </c>
    </row>
    <row r="95" spans="1:17" s="12" customFormat="1" ht="28.5" hidden="1" customHeight="1">
      <c r="A95" s="102"/>
      <c r="B95" s="102"/>
      <c r="C95" s="102"/>
      <c r="D95" s="143"/>
      <c r="E95" s="143"/>
      <c r="F95" s="143"/>
      <c r="G95" s="143"/>
      <c r="H95" s="143"/>
      <c r="I95" s="143"/>
      <c r="J95" s="144"/>
    </row>
    <row r="96" spans="1:17" s="12" customFormat="1" ht="34.5" hidden="1" customHeight="1">
      <c r="A96" s="102"/>
      <c r="B96" s="291" t="s">
        <v>95</v>
      </c>
      <c r="C96" s="292"/>
      <c r="D96" s="292"/>
      <c r="E96" s="292"/>
      <c r="F96" s="292"/>
      <c r="G96" s="292"/>
      <c r="H96" s="292"/>
      <c r="I96" s="341"/>
      <c r="J96" s="65"/>
      <c r="K96" s="16"/>
      <c r="L96" s="65"/>
      <c r="M96" s="65"/>
      <c r="N96" s="65"/>
      <c r="O96" s="65"/>
      <c r="P96" s="65"/>
      <c r="Q96" s="65"/>
    </row>
    <row r="97" spans="1:17" s="12" customFormat="1" ht="34.5" hidden="1" customHeight="1">
      <c r="A97" s="102"/>
      <c r="B97" s="105" t="s">
        <v>42</v>
      </c>
      <c r="C97" s="313" t="s">
        <v>52</v>
      </c>
      <c r="D97" s="314"/>
      <c r="E97" s="314"/>
      <c r="F97" s="314"/>
      <c r="G97" s="314"/>
      <c r="H97" s="314"/>
      <c r="I97" s="315"/>
      <c r="J97" s="65"/>
      <c r="K97" s="65"/>
      <c r="L97" s="65"/>
      <c r="M97" s="65"/>
      <c r="N97" s="65"/>
      <c r="O97" s="65"/>
      <c r="P97" s="65"/>
      <c r="Q97" s="65"/>
    </row>
    <row r="98" spans="1:17" s="12" customFormat="1" ht="60" hidden="1" customHeight="1">
      <c r="A98" s="102"/>
      <c r="B98" s="106" t="str">
        <f>B87</f>
        <v>Black / White</v>
      </c>
      <c r="C98" s="295" t="s">
        <v>155</v>
      </c>
      <c r="D98" s="296"/>
      <c r="E98" s="296"/>
      <c r="F98" s="296"/>
      <c r="G98" s="296"/>
      <c r="H98" s="296"/>
      <c r="I98" s="297"/>
      <c r="J98" s="65"/>
      <c r="K98" s="65"/>
      <c r="L98" s="65"/>
      <c r="M98" s="65"/>
      <c r="N98" s="65"/>
    </row>
    <row r="99" spans="1:17" s="12" customFormat="1" ht="60" hidden="1" customHeight="1">
      <c r="A99" s="102"/>
      <c r="B99" s="106" t="str">
        <f>B88</f>
        <v>Purple / Orange</v>
      </c>
      <c r="C99" s="295" t="s">
        <v>105</v>
      </c>
      <c r="D99" s="296"/>
      <c r="E99" s="296"/>
      <c r="F99" s="296"/>
      <c r="G99" s="296"/>
      <c r="H99" s="296"/>
      <c r="I99" s="297"/>
      <c r="J99" s="65"/>
      <c r="K99" s="65"/>
      <c r="L99" s="65"/>
      <c r="M99" s="65"/>
      <c r="N99" s="65"/>
    </row>
    <row r="100" spans="1:17" s="12" customFormat="1" ht="60" hidden="1" customHeight="1">
      <c r="A100" s="102"/>
      <c r="B100" s="106" t="str">
        <f>B89</f>
        <v>PRISTINE</v>
      </c>
      <c r="C100" s="295" t="s">
        <v>108</v>
      </c>
      <c r="D100" s="296"/>
      <c r="E100" s="296"/>
      <c r="F100" s="296"/>
      <c r="G100" s="296"/>
      <c r="H100" s="296"/>
      <c r="I100" s="297"/>
      <c r="J100" s="65"/>
      <c r="K100" s="65"/>
      <c r="L100" s="65"/>
      <c r="M100" s="65"/>
      <c r="N100" s="65"/>
    </row>
    <row r="101" spans="1:17" s="12" customFormat="1" ht="60" hidden="1" customHeight="1">
      <c r="A101" s="102"/>
      <c r="B101" s="106" t="str">
        <f>B90</f>
        <v>DAFFODIL</v>
      </c>
      <c r="C101" s="295" t="s">
        <v>107</v>
      </c>
      <c r="D101" s="296"/>
      <c r="E101" s="296"/>
      <c r="F101" s="296"/>
      <c r="G101" s="296"/>
      <c r="H101" s="296"/>
      <c r="I101" s="297"/>
      <c r="J101" s="65"/>
      <c r="K101" s="65"/>
      <c r="L101" s="65"/>
      <c r="M101" s="65"/>
      <c r="N101" s="65"/>
    </row>
    <row r="102" spans="1:17" s="12" customFormat="1" ht="34.5" hidden="1" customHeight="1">
      <c r="A102" s="102"/>
      <c r="B102" s="291" t="s">
        <v>53</v>
      </c>
      <c r="C102" s="292"/>
      <c r="D102" s="293"/>
      <c r="E102" s="293"/>
      <c r="F102" s="293"/>
      <c r="G102" s="293"/>
      <c r="H102" s="293"/>
      <c r="I102" s="294"/>
      <c r="J102" s="65"/>
      <c r="K102" s="65"/>
    </row>
    <row r="103" spans="1:17" s="12" customFormat="1" ht="34.5" hidden="1" customHeight="1">
      <c r="A103" s="102"/>
      <c r="B103" s="300"/>
      <c r="C103" s="302"/>
      <c r="D103" s="107" t="s">
        <v>55</v>
      </c>
      <c r="E103" s="107" t="s">
        <v>66</v>
      </c>
      <c r="F103" s="107" t="s">
        <v>59</v>
      </c>
      <c r="G103" s="107" t="s">
        <v>10</v>
      </c>
      <c r="H103" s="107" t="s">
        <v>56</v>
      </c>
      <c r="I103" s="107" t="s">
        <v>57</v>
      </c>
      <c r="J103" s="107" t="s">
        <v>58</v>
      </c>
    </row>
    <row r="104" spans="1:17" s="12" customFormat="1" ht="57" hidden="1" customHeight="1">
      <c r="A104" s="102"/>
      <c r="B104" s="345" t="s">
        <v>149</v>
      </c>
      <c r="C104" s="345"/>
      <c r="D104" s="345"/>
      <c r="E104" s="335" t="s">
        <v>145</v>
      </c>
      <c r="F104" s="336"/>
      <c r="G104" s="336"/>
      <c r="H104" s="336"/>
      <c r="I104" s="336"/>
      <c r="J104" s="337"/>
    </row>
    <row r="105" spans="1:17" s="12" customFormat="1" ht="128.44999999999999" hidden="1" customHeight="1">
      <c r="A105" s="102"/>
      <c r="B105" s="338" t="s">
        <v>103</v>
      </c>
      <c r="C105" s="339"/>
      <c r="D105" s="339"/>
      <c r="E105" s="348" t="s">
        <v>154</v>
      </c>
      <c r="F105" s="349"/>
      <c r="G105" s="349"/>
      <c r="H105" s="349"/>
      <c r="I105" s="349"/>
      <c r="J105" s="350"/>
    </row>
    <row r="106" spans="1:17" s="12" customFormat="1" ht="24" hidden="1" customHeight="1">
      <c r="A106" s="102"/>
      <c r="B106" s="145"/>
      <c r="C106" s="145"/>
      <c r="D106" s="145"/>
      <c r="E106" s="145"/>
      <c r="F106" s="145"/>
      <c r="G106" s="145"/>
      <c r="H106" s="145"/>
      <c r="I106" s="145"/>
      <c r="J106" s="145"/>
    </row>
    <row r="107" spans="1:17" s="102" customFormat="1" ht="66" customHeight="1">
      <c r="A107" s="13">
        <v>2</v>
      </c>
      <c r="B107" s="104" t="s">
        <v>82</v>
      </c>
      <c r="C107" s="15" t="s">
        <v>206</v>
      </c>
      <c r="D107" s="15"/>
      <c r="E107" s="14"/>
      <c r="F107" s="14"/>
      <c r="G107" s="65"/>
      <c r="H107" s="65"/>
      <c r="I107" s="65"/>
      <c r="J107" s="65"/>
      <c r="K107" s="346"/>
      <c r="L107" s="346"/>
      <c r="M107" s="346"/>
      <c r="N107" s="346"/>
      <c r="O107" s="65"/>
      <c r="P107" s="65"/>
      <c r="Q107" s="65"/>
    </row>
    <row r="108" spans="1:17" s="12" customFormat="1" ht="34.5" hidden="1" customHeight="1">
      <c r="A108" s="102"/>
      <c r="B108" s="291" t="s">
        <v>49</v>
      </c>
      <c r="C108" s="292"/>
      <c r="D108" s="292"/>
      <c r="E108" s="292"/>
      <c r="F108" s="292"/>
      <c r="G108" s="292"/>
      <c r="H108" s="292"/>
      <c r="I108" s="341"/>
      <c r="J108" s="65"/>
      <c r="K108" s="346"/>
      <c r="L108" s="346"/>
      <c r="M108" s="346"/>
      <c r="N108" s="346"/>
      <c r="O108" s="65"/>
      <c r="P108" s="65"/>
      <c r="Q108" s="65"/>
    </row>
    <row r="109" spans="1:17" s="12" customFormat="1" ht="34.5" hidden="1" customHeight="1">
      <c r="A109" s="102"/>
      <c r="B109" s="105" t="s">
        <v>42</v>
      </c>
      <c r="C109" s="313" t="s">
        <v>67</v>
      </c>
      <c r="D109" s="314"/>
      <c r="E109" s="314"/>
      <c r="F109" s="314"/>
      <c r="G109" s="314"/>
      <c r="H109" s="314"/>
      <c r="I109" s="315"/>
      <c r="J109" s="65"/>
      <c r="K109" s="346"/>
      <c r="L109" s="346"/>
      <c r="M109" s="346"/>
      <c r="N109" s="346"/>
      <c r="O109" s="65"/>
      <c r="P109" s="65"/>
      <c r="Q109" s="65"/>
    </row>
    <row r="110" spans="1:17" s="12" customFormat="1" ht="75" hidden="1" customHeight="1">
      <c r="A110" s="102"/>
      <c r="B110" s="106" t="str">
        <f>$E$37</f>
        <v>Black / White</v>
      </c>
      <c r="C110" s="288" t="s">
        <v>155</v>
      </c>
      <c r="D110" s="289"/>
      <c r="E110" s="289"/>
      <c r="F110" s="289"/>
      <c r="G110" s="289"/>
      <c r="H110" s="289"/>
      <c r="I110" s="290"/>
      <c r="J110" s="65"/>
      <c r="K110" s="346"/>
      <c r="L110" s="346"/>
      <c r="M110" s="346"/>
      <c r="N110" s="346"/>
    </row>
    <row r="111" spans="1:17" s="12" customFormat="1" ht="71.650000000000006" hidden="1" customHeight="1">
      <c r="A111" s="102"/>
      <c r="B111" s="106" t="str">
        <f>B88</f>
        <v>Purple / Orange</v>
      </c>
      <c r="C111" s="310"/>
      <c r="D111" s="311"/>
      <c r="E111" s="311"/>
      <c r="F111" s="311"/>
      <c r="G111" s="311"/>
      <c r="H111" s="311"/>
      <c r="I111" s="312"/>
      <c r="J111" s="65"/>
      <c r="K111" s="347" t="s">
        <v>121</v>
      </c>
      <c r="L111" s="347"/>
      <c r="M111" s="347"/>
      <c r="N111" s="347"/>
    </row>
    <row r="112" spans="1:17" s="12" customFormat="1" ht="75" hidden="1" customHeight="1">
      <c r="A112" s="102"/>
      <c r="B112" s="106" t="s">
        <v>114</v>
      </c>
      <c r="C112" s="310"/>
      <c r="D112" s="311"/>
      <c r="E112" s="311"/>
      <c r="F112" s="311"/>
      <c r="G112" s="311"/>
      <c r="H112" s="311"/>
      <c r="I112" s="312"/>
      <c r="J112" s="65"/>
      <c r="K112" s="299" t="s">
        <v>121</v>
      </c>
      <c r="L112" s="299"/>
      <c r="M112" s="299"/>
      <c r="N112" s="299"/>
    </row>
    <row r="113" spans="1:17" s="12" customFormat="1" ht="55.5" hidden="1" customHeight="1">
      <c r="A113" s="102"/>
      <c r="B113" s="291" t="s">
        <v>68</v>
      </c>
      <c r="C113" s="292"/>
      <c r="D113" s="293"/>
      <c r="E113" s="293"/>
      <c r="F113" s="293"/>
      <c r="G113" s="293"/>
      <c r="H113" s="293"/>
      <c r="I113" s="294"/>
      <c r="J113" s="65"/>
      <c r="K113" s="65"/>
    </row>
    <row r="114" spans="1:17" s="12" customFormat="1" ht="34.5" hidden="1" customHeight="1">
      <c r="A114" s="102"/>
      <c r="B114" s="308"/>
      <c r="C114" s="309"/>
      <c r="D114" s="107" t="s">
        <v>55</v>
      </c>
      <c r="E114" s="107" t="s">
        <v>66</v>
      </c>
      <c r="F114" s="107" t="s">
        <v>59</v>
      </c>
      <c r="G114" s="107" t="s">
        <v>10</v>
      </c>
      <c r="H114" s="107" t="s">
        <v>56</v>
      </c>
      <c r="I114" s="107" t="s">
        <v>57</v>
      </c>
      <c r="J114" s="107" t="s">
        <v>58</v>
      </c>
    </row>
    <row r="115" spans="1:17" s="12" customFormat="1" ht="176.45" hidden="1" customHeight="1">
      <c r="A115" s="102"/>
      <c r="B115" s="316" t="s">
        <v>142</v>
      </c>
      <c r="C115" s="317"/>
      <c r="D115" s="318"/>
      <c r="E115" s="156"/>
      <c r="F115" s="156"/>
      <c r="G115" s="167" t="s">
        <v>143</v>
      </c>
      <c r="H115" s="156"/>
      <c r="I115" s="156"/>
      <c r="J115" s="156"/>
    </row>
    <row r="116" spans="1:17" s="12" customFormat="1" ht="176.45" hidden="1" customHeight="1">
      <c r="A116" s="102"/>
      <c r="B116" s="316" t="s">
        <v>144</v>
      </c>
      <c r="C116" s="317"/>
      <c r="D116" s="318"/>
      <c r="E116" s="156"/>
      <c r="F116" s="156"/>
      <c r="G116" s="167" t="s">
        <v>115</v>
      </c>
      <c r="H116" s="156"/>
      <c r="I116" s="156"/>
      <c r="J116" s="156"/>
    </row>
    <row r="117" spans="1:17" s="12" customFormat="1" ht="162.6" hidden="1" customHeight="1">
      <c r="A117" s="102"/>
      <c r="B117" s="316" t="s">
        <v>116</v>
      </c>
      <c r="C117" s="317"/>
      <c r="D117" s="318"/>
      <c r="E117" s="156"/>
      <c r="F117" s="156"/>
      <c r="G117" s="156"/>
      <c r="H117" s="156"/>
      <c r="I117" s="156"/>
      <c r="J117" s="156"/>
    </row>
    <row r="118" spans="1:17" s="102" customFormat="1" ht="44.45" customHeight="1">
      <c r="A118" s="13">
        <v>3</v>
      </c>
      <c r="B118" s="104" t="s">
        <v>83</v>
      </c>
      <c r="C118" s="15" t="s">
        <v>88</v>
      </c>
      <c r="D118" s="15"/>
      <c r="E118" s="15"/>
      <c r="F118" s="15"/>
      <c r="G118" s="65"/>
      <c r="H118" s="65"/>
      <c r="I118" s="65"/>
      <c r="J118" s="65"/>
      <c r="K118" s="16"/>
      <c r="L118" s="65"/>
      <c r="M118" s="65"/>
      <c r="N118" s="65"/>
      <c r="O118" s="65"/>
      <c r="P118" s="65"/>
      <c r="Q118" s="65"/>
    </row>
    <row r="119" spans="1:17" s="12" customFormat="1" ht="34.5" hidden="1" customHeight="1">
      <c r="A119" s="102"/>
      <c r="B119" s="105" t="s">
        <v>42</v>
      </c>
      <c r="C119" s="313" t="s">
        <v>69</v>
      </c>
      <c r="D119" s="314"/>
      <c r="E119" s="314"/>
      <c r="F119" s="314"/>
      <c r="G119" s="314"/>
      <c r="H119" s="314"/>
      <c r="I119" s="315"/>
      <c r="J119" s="65"/>
      <c r="K119" s="65"/>
      <c r="L119" s="65"/>
      <c r="M119" s="65"/>
      <c r="N119" s="65"/>
      <c r="O119" s="65"/>
      <c r="P119" s="65"/>
      <c r="Q119" s="65"/>
    </row>
    <row r="120" spans="1:17" s="12" customFormat="1" ht="94.9" hidden="1" customHeight="1">
      <c r="A120" s="102"/>
      <c r="B120" s="106" t="s">
        <v>40</v>
      </c>
      <c r="C120" s="305" t="s">
        <v>87</v>
      </c>
      <c r="D120" s="306"/>
      <c r="E120" s="306"/>
      <c r="F120" s="306"/>
      <c r="G120" s="306"/>
      <c r="H120" s="306"/>
      <c r="I120" s="307"/>
      <c r="J120" s="65"/>
      <c r="K120" s="65"/>
      <c r="L120" s="65"/>
      <c r="M120" s="65"/>
      <c r="N120" s="65"/>
    </row>
    <row r="121" spans="1:17" s="12" customFormat="1" ht="29.25" customHeight="1">
      <c r="B121" s="330" t="s">
        <v>79</v>
      </c>
      <c r="C121" s="330"/>
      <c r="D121" s="330"/>
      <c r="E121" s="330"/>
      <c r="G121" s="65"/>
      <c r="M121" s="64"/>
      <c r="N121" s="63"/>
      <c r="O121" s="63"/>
      <c r="P121" s="64"/>
      <c r="Q121" s="64"/>
    </row>
    <row r="122" spans="1:17" s="12" customFormat="1" ht="35.25" customHeight="1">
      <c r="A122" s="102">
        <v>1</v>
      </c>
      <c r="B122" s="135" t="s">
        <v>90</v>
      </c>
      <c r="C122" s="102"/>
      <c r="D122" s="102"/>
      <c r="G122" s="65"/>
      <c r="M122" s="64"/>
      <c r="N122" s="63"/>
      <c r="O122" s="63"/>
      <c r="P122" s="64"/>
      <c r="Q122" s="64"/>
    </row>
    <row r="123" spans="1:17" s="12" customFormat="1" ht="35.25" customHeight="1">
      <c r="A123" s="102">
        <v>2</v>
      </c>
      <c r="B123" s="121" t="s">
        <v>65</v>
      </c>
      <c r="C123" s="102"/>
      <c r="D123" s="102"/>
      <c r="G123" s="65"/>
      <c r="M123" s="64"/>
      <c r="N123" s="63"/>
      <c r="O123" s="63"/>
      <c r="P123" s="64"/>
      <c r="Q123" s="64"/>
    </row>
    <row r="124" spans="1:17" s="15" customFormat="1" ht="33">
      <c r="A124" s="13"/>
      <c r="B124" s="66" t="s">
        <v>60</v>
      </c>
      <c r="C124" s="67" t="s">
        <v>66</v>
      </c>
      <c r="D124" s="67" t="s">
        <v>59</v>
      </c>
      <c r="E124" s="67" t="s">
        <v>10</v>
      </c>
      <c r="F124" s="67" t="s">
        <v>56</v>
      </c>
      <c r="G124" s="67" t="s">
        <v>57</v>
      </c>
      <c r="H124" s="67" t="s">
        <v>86</v>
      </c>
      <c r="I124" s="67" t="s">
        <v>84</v>
      </c>
      <c r="J124" s="67" t="s">
        <v>11</v>
      </c>
      <c r="L124" s="68"/>
      <c r="M124" s="69"/>
      <c r="N124" s="69"/>
      <c r="O124" s="68"/>
    </row>
    <row r="125" spans="1:17" s="15" customFormat="1" ht="33">
      <c r="A125" s="13"/>
      <c r="B125" s="66" t="s">
        <v>61</v>
      </c>
      <c r="C125" s="60">
        <f t="shared" ref="C125:I125" si="40">F32</f>
        <v>20</v>
      </c>
      <c r="D125" s="60">
        <f t="shared" si="40"/>
        <v>49</v>
      </c>
      <c r="E125" s="60">
        <f t="shared" si="40"/>
        <v>91</v>
      </c>
      <c r="F125" s="60">
        <f t="shared" si="40"/>
        <v>84</v>
      </c>
      <c r="G125" s="60">
        <f t="shared" si="40"/>
        <v>50</v>
      </c>
      <c r="H125" s="60">
        <f t="shared" si="40"/>
        <v>24</v>
      </c>
      <c r="I125" s="60">
        <f t="shared" si="40"/>
        <v>0</v>
      </c>
      <c r="J125" s="60">
        <f>SUM(C125:I125)</f>
        <v>318</v>
      </c>
      <c r="L125" s="68"/>
      <c r="M125" s="69"/>
      <c r="N125" s="69"/>
      <c r="O125" s="68"/>
    </row>
    <row r="126" spans="1:17" s="108" customFormat="1" ht="45">
      <c r="B126" s="168" t="s">
        <v>85</v>
      </c>
      <c r="G126" s="109"/>
    </row>
    <row r="127" spans="1:17" s="108" customFormat="1" ht="123" customHeight="1">
      <c r="B127" s="286" t="s">
        <v>156</v>
      </c>
      <c r="C127" s="287"/>
      <c r="D127" s="287"/>
      <c r="E127" s="287"/>
      <c r="F127" s="287"/>
      <c r="G127" s="287"/>
      <c r="H127" s="287"/>
      <c r="I127" s="287"/>
      <c r="J127" s="287"/>
      <c r="K127" s="287"/>
      <c r="L127" s="287"/>
      <c r="M127" s="287"/>
      <c r="N127" s="287"/>
      <c r="O127" s="287"/>
      <c r="P127" s="287"/>
    </row>
    <row r="128" spans="1:17" s="108" customFormat="1" ht="138.4" customHeight="1">
      <c r="B128" s="285" t="s">
        <v>245</v>
      </c>
      <c r="C128" s="285"/>
      <c r="D128" s="285"/>
      <c r="E128" s="285"/>
      <c r="F128" s="285"/>
      <c r="G128" s="285"/>
      <c r="H128" s="285"/>
      <c r="I128" s="285"/>
      <c r="J128" s="285"/>
      <c r="K128" s="285"/>
      <c r="L128" s="285"/>
      <c r="M128" s="285"/>
      <c r="N128" s="285"/>
      <c r="O128" s="285"/>
      <c r="P128" s="285"/>
    </row>
    <row r="129" spans="7:7" s="108" customFormat="1" ht="33">
      <c r="G129" s="109"/>
    </row>
    <row r="130" spans="7:7" s="108" customFormat="1" ht="33">
      <c r="G130" s="109"/>
    </row>
    <row r="131" spans="7:7" s="108" customFormat="1" ht="33">
      <c r="G131" s="109"/>
    </row>
    <row r="132" spans="7:7" s="108" customFormat="1" ht="33">
      <c r="G132" s="109"/>
    </row>
    <row r="133" spans="7:7" s="108" customFormat="1" ht="33">
      <c r="G133" s="109"/>
    </row>
    <row r="134" spans="7:7" s="108" customFormat="1" ht="33">
      <c r="G134" s="109"/>
    </row>
    <row r="135" spans="7:7" s="108" customFormat="1" ht="33">
      <c r="G135" s="109"/>
    </row>
    <row r="136" spans="7:7" s="108" customFormat="1" ht="33">
      <c r="G136" s="109"/>
    </row>
    <row r="137" spans="7:7" s="108" customFormat="1" ht="33">
      <c r="G137" s="109"/>
    </row>
    <row r="138" spans="7:7" s="108" customFormat="1" ht="33">
      <c r="G138" s="109"/>
    </row>
    <row r="139" spans="7:7" s="108" customFormat="1" ht="33">
      <c r="G139" s="109"/>
    </row>
  </sheetData>
  <mergeCells count="141">
    <mergeCell ref="B43:C43"/>
    <mergeCell ref="B49:C49"/>
    <mergeCell ref="B50:C50"/>
    <mergeCell ref="B51:C51"/>
    <mergeCell ref="B52:C52"/>
    <mergeCell ref="B53:C53"/>
    <mergeCell ref="B48:C48"/>
    <mergeCell ref="H72:I72"/>
    <mergeCell ref="H73:I73"/>
    <mergeCell ref="H68:I68"/>
    <mergeCell ref="B69:E69"/>
    <mergeCell ref="H57:I57"/>
    <mergeCell ref="B54:C54"/>
    <mergeCell ref="B64:E64"/>
    <mergeCell ref="H64:I64"/>
    <mergeCell ref="A68:E68"/>
    <mergeCell ref="H61:I61"/>
    <mergeCell ref="B61:E61"/>
    <mergeCell ref="B62:E62"/>
    <mergeCell ref="H62:I62"/>
    <mergeCell ref="B65:E65"/>
    <mergeCell ref="B66:E66"/>
    <mergeCell ref="H66:I66"/>
    <mergeCell ref="H65:I65"/>
    <mergeCell ref="M1:N1"/>
    <mergeCell ref="O1:P1"/>
    <mergeCell ref="M2:N2"/>
    <mergeCell ref="O2:P2"/>
    <mergeCell ref="M3:N3"/>
    <mergeCell ref="O3:P3"/>
    <mergeCell ref="B38:C38"/>
    <mergeCell ref="M38:P38"/>
    <mergeCell ref="A46:P46"/>
    <mergeCell ref="D8:F8"/>
    <mergeCell ref="G5:L8"/>
    <mergeCell ref="L11:P11"/>
    <mergeCell ref="M35:P35"/>
    <mergeCell ref="M37:P37"/>
    <mergeCell ref="D11:F11"/>
    <mergeCell ref="B13:F13"/>
    <mergeCell ref="A35:C35"/>
    <mergeCell ref="A36:P36"/>
    <mergeCell ref="M39:P39"/>
    <mergeCell ref="B40:C40"/>
    <mergeCell ref="B41:C41"/>
    <mergeCell ref="M40:P40"/>
    <mergeCell ref="B42:C42"/>
    <mergeCell ref="M41:P41"/>
    <mergeCell ref="M42:P42"/>
    <mergeCell ref="M43:P43"/>
    <mergeCell ref="B39:C39"/>
    <mergeCell ref="B115:D115"/>
    <mergeCell ref="C111:I111"/>
    <mergeCell ref="B108:I108"/>
    <mergeCell ref="H80:I80"/>
    <mergeCell ref="C99:I99"/>
    <mergeCell ref="B104:D104"/>
    <mergeCell ref="B96:I96"/>
    <mergeCell ref="H76:I76"/>
    <mergeCell ref="K107:N107"/>
    <mergeCell ref="K108:N108"/>
    <mergeCell ref="K109:N109"/>
    <mergeCell ref="K110:N110"/>
    <mergeCell ref="K111:N111"/>
    <mergeCell ref="K112:N112"/>
    <mergeCell ref="E105:J105"/>
    <mergeCell ref="J83:M83"/>
    <mergeCell ref="B44:C44"/>
    <mergeCell ref="M44:P44"/>
    <mergeCell ref="B47:C47"/>
    <mergeCell ref="M47:P47"/>
    <mergeCell ref="C100:I100"/>
    <mergeCell ref="C101:I101"/>
    <mergeCell ref="G9:L9"/>
    <mergeCell ref="B37:C37"/>
    <mergeCell ref="B121:E121"/>
    <mergeCell ref="B92:C92"/>
    <mergeCell ref="B60:E60"/>
    <mergeCell ref="H60:I60"/>
    <mergeCell ref="B59:E59"/>
    <mergeCell ref="H59:I59"/>
    <mergeCell ref="B93:D93"/>
    <mergeCell ref="E93:J93"/>
    <mergeCell ref="B94:D94"/>
    <mergeCell ref="B63:E63"/>
    <mergeCell ref="E104:J104"/>
    <mergeCell ref="B105:D105"/>
    <mergeCell ref="B76:E76"/>
    <mergeCell ref="B85:I85"/>
    <mergeCell ref="C87:I87"/>
    <mergeCell ref="C88:I88"/>
    <mergeCell ref="B71:E71"/>
    <mergeCell ref="H71:I71"/>
    <mergeCell ref="B79:E79"/>
    <mergeCell ref="H79:I79"/>
    <mergeCell ref="B80:E80"/>
    <mergeCell ref="H63:I63"/>
    <mergeCell ref="H69:I69"/>
    <mergeCell ref="B74:E74"/>
    <mergeCell ref="H74:I74"/>
    <mergeCell ref="A56:E56"/>
    <mergeCell ref="B75:E75"/>
    <mergeCell ref="H75:I75"/>
    <mergeCell ref="B73:E73"/>
    <mergeCell ref="M48:P48"/>
    <mergeCell ref="H56:I56"/>
    <mergeCell ref="B58:E58"/>
    <mergeCell ref="H58:I58"/>
    <mergeCell ref="B57:E57"/>
    <mergeCell ref="M54:P54"/>
    <mergeCell ref="B70:E70"/>
    <mergeCell ref="H70:I70"/>
    <mergeCell ref="M49:P49"/>
    <mergeCell ref="M50:P50"/>
    <mergeCell ref="M51:P51"/>
    <mergeCell ref="M52:P52"/>
    <mergeCell ref="M53:P53"/>
    <mergeCell ref="B128:P128"/>
    <mergeCell ref="B127:P127"/>
    <mergeCell ref="C110:I110"/>
    <mergeCell ref="B102:I102"/>
    <mergeCell ref="C89:I89"/>
    <mergeCell ref="C90:I90"/>
    <mergeCell ref="B72:E72"/>
    <mergeCell ref="B77:E77"/>
    <mergeCell ref="H77:I77"/>
    <mergeCell ref="C120:I120"/>
    <mergeCell ref="B113:I113"/>
    <mergeCell ref="B114:C114"/>
    <mergeCell ref="C112:I112"/>
    <mergeCell ref="C98:I98"/>
    <mergeCell ref="C97:I97"/>
    <mergeCell ref="B78:E78"/>
    <mergeCell ref="H78:I78"/>
    <mergeCell ref="C119:I119"/>
    <mergeCell ref="C109:I109"/>
    <mergeCell ref="B103:C103"/>
    <mergeCell ref="B116:D116"/>
    <mergeCell ref="C86:I86"/>
    <mergeCell ref="B91:I91"/>
    <mergeCell ref="B117:D117"/>
  </mergeCells>
  <printOptions horizontalCentered="1"/>
  <pageMargins left="0.25" right="0" top="0.61388888888888893" bottom="0.75" header="0" footer="0"/>
  <pageSetup paperSize="9" scale="31" fitToHeight="0" orientation="portrait" r:id="rId1"/>
  <headerFooter>
    <oddHeader>&amp;L&amp;G&amp;R&amp;"Muli,Bold"&amp;42[CUTTING DOCKET]</oddHeader>
    <oddFooter>&amp;L&amp;"Euclid Circular A,Bold"&amp;18[UA]&amp;"-,Regular"&amp;11
&amp;G&amp;R&amp;G</oddFooter>
  </headerFooter>
  <rowBreaks count="1" manualBreakCount="1">
    <brk id="54" max="15" man="1"/>
  </rowBreaks>
  <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M49"/>
  <sheetViews>
    <sheetView view="pageBreakPreview" topLeftCell="A8" zoomScale="55" zoomScaleNormal="40" zoomScaleSheetLayoutView="55" zoomScalePageLayoutView="25" workbookViewId="0">
      <selection activeCell="I18" sqref="I18"/>
    </sheetView>
  </sheetViews>
  <sheetFormatPr defaultColWidth="9.28515625" defaultRowHeight="52.5"/>
  <cols>
    <col min="1" max="1" width="72.7109375" style="165" customWidth="1"/>
    <col min="2" max="3" width="87.7109375" style="159" customWidth="1"/>
    <col min="4" max="16384" width="9.28515625" style="159"/>
  </cols>
  <sheetData>
    <row r="1" spans="1:8" ht="77.25" customHeight="1">
      <c r="A1" s="158"/>
      <c r="B1" s="158"/>
      <c r="C1" s="158"/>
    </row>
    <row r="2" spans="1:8" ht="37.5" customHeight="1">
      <c r="A2" s="158" t="str">
        <f>'1. CUTTING DOCKET'!B6</f>
        <v xml:space="preserve">JOB NUMBER:  </v>
      </c>
      <c r="B2" s="158" t="str">
        <f>'1. CUTTING DOCKET'!D6</f>
        <v>A15 FW23 G2459</v>
      </c>
      <c r="C2" s="158"/>
    </row>
    <row r="3" spans="1:8" ht="37.5" customHeight="1">
      <c r="A3" s="160" t="str">
        <f>'1. CUTTING DOCKET'!B7</f>
        <v xml:space="preserve">STYLE NUMBER: </v>
      </c>
      <c r="B3" s="160" t="str">
        <f>'1. CUTTING DOCKET'!D7</f>
        <v>NB23CT010</v>
      </c>
      <c r="C3" s="160"/>
    </row>
    <row r="4" spans="1:8" ht="37.5" customHeight="1">
      <c r="A4" s="160" t="str">
        <f>'1. CUTTING DOCKET'!B8</f>
        <v xml:space="preserve">STYLE NAME : </v>
      </c>
      <c r="B4" s="160" t="str">
        <f>'1. CUTTING DOCKET'!D8</f>
        <v>NB Rainier Zip Polo</v>
      </c>
      <c r="C4" s="160"/>
    </row>
    <row r="5" spans="1:8">
      <c r="A5" s="161"/>
      <c r="B5" s="83" t="str">
        <f>'1. CUTTING DOCKET'!D22</f>
        <v>Black / White</v>
      </c>
      <c r="C5" s="142" t="str">
        <f>'1. CUTTING DOCKET'!D29</f>
        <v>Purple / Orange</v>
      </c>
    </row>
    <row r="6" spans="1:8">
      <c r="A6" s="162" t="str">
        <f>'1. CUTTING DOCKET'!D37</f>
        <v>VẢI CHÍNH</v>
      </c>
      <c r="B6" s="162" t="str">
        <f>B5</f>
        <v>Black / White</v>
      </c>
      <c r="C6" s="163" t="str">
        <f>C5</f>
        <v>Purple / Orange</v>
      </c>
    </row>
    <row r="7" spans="1:8" ht="75" customHeight="1">
      <c r="A7" s="164" t="s">
        <v>34</v>
      </c>
      <c r="B7" s="377" t="str">
        <f>'1. CUTTING DOCKET'!L11</f>
        <v>TRICOT 100% POLY 170GSM</v>
      </c>
      <c r="C7" s="378"/>
    </row>
    <row r="8" spans="1:8" ht="196.5" customHeight="1">
      <c r="A8" s="382" t="str">
        <f>'1. CUTTING DOCKET'!D37</f>
        <v>VẢI CHÍNH</v>
      </c>
      <c r="B8" s="386"/>
      <c r="C8" s="384"/>
      <c r="H8" s="158"/>
    </row>
    <row r="9" spans="1:8" ht="5.45" customHeight="1">
      <c r="A9" s="383"/>
      <c r="B9" s="387"/>
      <c r="C9" s="385"/>
      <c r="H9" s="158"/>
    </row>
    <row r="10" spans="1:8" ht="157.5">
      <c r="A10" s="162" t="str">
        <f>'1. CUTTING DOCKET'!B38</f>
        <v xml:space="preserve"> FLAT KNIT RIB
 SIZE XS: 15" * 4 5/8"</v>
      </c>
      <c r="B10" s="199" t="str">
        <f>'1. CUTTING DOCKET'!E38</f>
        <v>Black / White</v>
      </c>
      <c r="C10" s="199" t="str">
        <f>'1. CUTTING DOCKET'!E48</f>
        <v>Purple / Orange</v>
      </c>
    </row>
    <row r="11" spans="1:8" ht="156.75" customHeight="1">
      <c r="A11" s="173" t="str">
        <f>'1. CUTTING DOCKET'!D38</f>
        <v>BO CỔ SIZE XS</v>
      </c>
      <c r="B11" s="198"/>
      <c r="C11" s="198"/>
      <c r="H11" s="158"/>
    </row>
    <row r="12" spans="1:8" ht="157.5">
      <c r="A12" s="162" t="str">
        <f>'1. CUTTING DOCKET'!B38</f>
        <v xml:space="preserve"> FLAT KNIT RIB
 SIZE XS: 15" * 4 5/8"</v>
      </c>
      <c r="B12" s="199" t="str">
        <f>'1. CUTTING DOCKET'!E38</f>
        <v>Black / White</v>
      </c>
      <c r="C12" s="199" t="str">
        <f>'1. CUTTING DOCKET'!E48</f>
        <v>Purple / Orange</v>
      </c>
    </row>
    <row r="13" spans="1:8" ht="141.75" customHeight="1">
      <c r="A13" s="166" t="str">
        <f>'1. CUTTING DOCKET'!D44</f>
        <v>BO TAY - TẤT CẢ SIZE</v>
      </c>
      <c r="B13" s="202"/>
      <c r="C13" s="202"/>
      <c r="H13" s="158"/>
    </row>
    <row r="14" spans="1:8" ht="105">
      <c r="A14" s="162" t="str">
        <f>'1. CUTTING DOCKET'!B57</f>
        <v>CHỈ 40/2 MAY CHÍNH + VẮT SỔ</v>
      </c>
      <c r="B14" s="163" t="str">
        <f>'1. CUTTING DOCKET'!F57</f>
        <v>Jet Black</v>
      </c>
      <c r="C14" s="163" t="str">
        <f>'1. CUTTING DOCKET'!F58</f>
        <v>Prism Violet</v>
      </c>
    </row>
    <row r="15" spans="1:8" ht="153.75" customHeight="1">
      <c r="A15" s="201" t="s">
        <v>89</v>
      </c>
      <c r="B15" s="200"/>
      <c r="C15" s="200"/>
    </row>
    <row r="16" spans="1:8" ht="99" customHeight="1">
      <c r="A16" s="203" t="str">
        <f>'1. CUTTING DOCKET'!B59</f>
        <v>NHÃN CHÍNH CÓ SIZE NB X ALD Rainier Low 2023060100 32x51mm</v>
      </c>
      <c r="B16" s="388" t="str">
        <f>'1. CUTTING DOCKET'!F59</f>
        <v>WHITE</v>
      </c>
      <c r="C16" s="389"/>
    </row>
    <row r="17" spans="1:3" ht="165" customHeight="1">
      <c r="A17" s="201" t="s">
        <v>122</v>
      </c>
      <c r="B17" s="390"/>
      <c r="C17" s="391"/>
    </row>
    <row r="18" spans="1:3" ht="105">
      <c r="A18" s="162" t="str">
        <f>'1. CUTTING DOCKET'!B61</f>
        <v>DÂY KÉO COIL CÓ CỤC CHẶN #5</v>
      </c>
      <c r="B18" s="199" t="str">
        <f>'1. CUTTING DOCKET'!F61</f>
        <v>Jet Black 19-0303 TCX</v>
      </c>
      <c r="C18" s="199" t="str">
        <f>'1. CUTTING DOCKET'!F62</f>
        <v>Violet Indigo
 19-3750 TCX</v>
      </c>
    </row>
    <row r="19" spans="1:3" ht="114" customHeight="1">
      <c r="A19" s="201" t="s">
        <v>153</v>
      </c>
      <c r="B19" s="207"/>
      <c r="C19" s="207"/>
    </row>
    <row r="20" spans="1:3" ht="105">
      <c r="A20" s="162" t="str">
        <f>'1. CUTTING DOCKET'!B63</f>
        <v>NHÃN THÀNH PHẦN 100% POLY</v>
      </c>
      <c r="B20" s="379" t="str">
        <f>'1. CUTTING DOCKET'!F63</f>
        <v>WHITE</v>
      </c>
      <c r="C20" s="380"/>
    </row>
    <row r="21" spans="1:3" ht="145.5" customHeight="1">
      <c r="A21" s="201" t="s">
        <v>152</v>
      </c>
      <c r="B21" s="381"/>
      <c r="C21" s="381"/>
    </row>
    <row r="22" spans="1:3" ht="81" customHeight="1">
      <c r="A22" s="162" t="str">
        <f>'1. CUTTING DOCKET'!B65</f>
        <v>DÂY TAPE XƯƠNG CÁ 1CM VIỀN CỔ SAU</v>
      </c>
      <c r="B22" s="163" t="str">
        <f>'1. CUTTING DOCKET'!F65</f>
        <v>Jet Black 19-0303 TCX</v>
      </c>
      <c r="C22" s="163" t="str">
        <f>'1. CUTTING DOCKET'!F62</f>
        <v>Violet Indigo
 19-3750 TCX</v>
      </c>
    </row>
    <row r="23" spans="1:3" ht="94.5" customHeight="1">
      <c r="A23" s="201" t="s">
        <v>209</v>
      </c>
      <c r="B23" s="207"/>
      <c r="C23" s="207"/>
    </row>
    <row r="24" spans="1:3">
      <c r="A24" s="162" t="str">
        <f>'1. CUTTING DOCKET'!B79</f>
        <v>UPC STICKER 2x3"</v>
      </c>
      <c r="B24" s="396" t="str">
        <f>'1. CUTTING DOCKET'!F79</f>
        <v>WHITE</v>
      </c>
      <c r="C24" s="397"/>
    </row>
    <row r="25" spans="1:3" ht="121.5">
      <c r="A25" s="254" t="s">
        <v>111</v>
      </c>
      <c r="B25" s="395" t="s">
        <v>112</v>
      </c>
      <c r="C25" s="395"/>
    </row>
    <row r="26" spans="1:3" ht="105" customHeight="1">
      <c r="A26" s="162" t="str">
        <f>'1. CUTTING DOCKET'!B69</f>
        <v>THẺ BÀI NB X RAINIER ALD-T23P</v>
      </c>
      <c r="B26" s="388" t="str">
        <f>'1. CUTTING DOCKET'!F69</f>
        <v>WHITE</v>
      </c>
      <c r="C26" s="389"/>
    </row>
    <row r="27" spans="1:3" ht="167.25" customHeight="1">
      <c r="A27" s="201" t="s">
        <v>313</v>
      </c>
      <c r="B27" s="398"/>
      <c r="C27" s="399"/>
    </row>
    <row r="28" spans="1:3" ht="144.75" customHeight="1">
      <c r="A28" s="162" t="str">
        <f>'1. CUTTING DOCKET'!B71</f>
        <v>BAO NYLON ALD NB X RAINIER ALD-PB129-R 15" X 18"</v>
      </c>
      <c r="B28" s="396" t="s">
        <v>99</v>
      </c>
      <c r="C28" s="396"/>
    </row>
    <row r="29" spans="1:3" ht="147" customHeight="1">
      <c r="A29" s="254" t="s">
        <v>100</v>
      </c>
      <c r="B29" s="400"/>
      <c r="C29" s="400"/>
    </row>
    <row r="30" spans="1:3" ht="105">
      <c r="A30" s="162" t="str">
        <f>'1. CUTTING DOCKET'!B73</f>
        <v>BAO BIG POLYBAG 100X120CM</v>
      </c>
      <c r="B30" s="396" t="s">
        <v>99</v>
      </c>
      <c r="C30" s="396"/>
    </row>
    <row r="31" spans="1:3">
      <c r="A31" s="254" t="s">
        <v>101</v>
      </c>
      <c r="B31" s="392"/>
      <c r="C31" s="392"/>
    </row>
    <row r="32" spans="1:3" ht="141" customHeight="1">
      <c r="A32" s="162" t="str">
        <f>'1. CUTTING DOCKET'!B75&amp; " &amp; " &amp;'1. CUTTING DOCKET'!B77</f>
        <v>THÙNG CARTON  60X40X30CM &amp; TẤM LÓT THÙNG</v>
      </c>
      <c r="B32" s="394" t="str">
        <f>'1. CUTTING DOCKET'!F75</f>
        <v>NATURAL</v>
      </c>
      <c r="C32" s="394"/>
    </row>
    <row r="33" spans="1:13" ht="133.5" customHeight="1">
      <c r="A33" s="254" t="s">
        <v>102</v>
      </c>
      <c r="B33" s="393"/>
      <c r="C33" s="393"/>
    </row>
    <row r="34" spans="1:13">
      <c r="B34" s="165"/>
      <c r="C34" s="165"/>
    </row>
    <row r="35" spans="1:13">
      <c r="B35" s="165"/>
      <c r="C35" s="165"/>
    </row>
    <row r="36" spans="1:13">
      <c r="B36" s="165"/>
      <c r="C36" s="165"/>
    </row>
    <row r="37" spans="1:13">
      <c r="B37" s="165"/>
      <c r="C37" s="165"/>
    </row>
    <row r="38" spans="1:13">
      <c r="B38" s="165"/>
      <c r="C38" s="165"/>
    </row>
    <row r="39" spans="1:13">
      <c r="B39" s="165"/>
      <c r="C39" s="165"/>
    </row>
    <row r="40" spans="1:13">
      <c r="B40" s="165"/>
      <c r="C40" s="165"/>
    </row>
    <row r="41" spans="1:13">
      <c r="B41" s="165"/>
      <c r="C41" s="165"/>
    </row>
    <row r="48" spans="1:13">
      <c r="M48" s="159" t="s">
        <v>499</v>
      </c>
    </row>
    <row r="49" spans="13:13">
      <c r="M49" s="159" t="s">
        <v>500</v>
      </c>
    </row>
  </sheetData>
  <mergeCells count="18">
    <mergeCell ref="B31:C31"/>
    <mergeCell ref="B33:C33"/>
    <mergeCell ref="B32:C32"/>
    <mergeCell ref="B25:C25"/>
    <mergeCell ref="B24:C24"/>
    <mergeCell ref="B26:C26"/>
    <mergeCell ref="B27:C27"/>
    <mergeCell ref="B28:C28"/>
    <mergeCell ref="B30:C30"/>
    <mergeCell ref="B29:C29"/>
    <mergeCell ref="B7:C7"/>
    <mergeCell ref="B20:C20"/>
    <mergeCell ref="B21:C21"/>
    <mergeCell ref="A8:A9"/>
    <mergeCell ref="C8:C9"/>
    <mergeCell ref="B8:B9"/>
    <mergeCell ref="B16:C16"/>
    <mergeCell ref="B17:C17"/>
  </mergeCells>
  <printOptions horizontalCentered="1"/>
  <pageMargins left="0.25" right="0" top="0.60416666666666663" bottom="0.75" header="0" footer="0"/>
  <pageSetup paperSize="9" scale="41" fitToHeight="0" orientation="portrait" r:id="rId1"/>
  <headerFooter>
    <oddHeader>&amp;L&amp;G&amp;R&amp;"Muli,Bold"&amp;42[TRIMS CARD]</oddHeader>
    <oddFooter>&amp;L&amp;"Euclid Circular A SemiBold,Bold"&amp;28[UA]
&amp;G&amp;R&amp;G</oddFooter>
  </headerFooter>
  <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D35CBA-ED1C-4675-9CC7-BDFB3FAF8BB4}">
  <sheetPr>
    <pageSetUpPr fitToPage="1"/>
  </sheetPr>
  <dimension ref="A1:M49"/>
  <sheetViews>
    <sheetView view="pageBreakPreview" topLeftCell="A7" zoomScale="70" zoomScaleNormal="100" zoomScaleSheetLayoutView="70" workbookViewId="0">
      <selection activeCell="I18" sqref="I18"/>
    </sheetView>
  </sheetViews>
  <sheetFormatPr defaultRowHeight="12.75"/>
  <cols>
    <col min="1" max="1" width="7.7109375" style="187" customWidth="1"/>
    <col min="2" max="2" width="85.28515625" style="188" customWidth="1"/>
    <col min="3" max="12" width="15.5703125" style="187" customWidth="1"/>
    <col min="13" max="16384" width="9.140625" style="187"/>
  </cols>
  <sheetData>
    <row r="1" spans="1:4" s="175" customFormat="1" ht="30">
      <c r="B1" s="401" t="s">
        <v>200</v>
      </c>
      <c r="C1" s="401"/>
      <c r="D1" s="401"/>
    </row>
    <row r="2" spans="1:4" s="176" customFormat="1" ht="30.75">
      <c r="B2" s="402" t="s">
        <v>215</v>
      </c>
      <c r="C2" s="402"/>
      <c r="D2" s="402"/>
    </row>
    <row r="3" spans="1:4" s="177" customFormat="1" ht="15.75">
      <c r="B3" s="178"/>
    </row>
    <row r="4" spans="1:4" s="179" customFormat="1" ht="33.75" customHeight="1">
      <c r="A4" s="179" t="s">
        <v>158</v>
      </c>
      <c r="B4" s="180" t="s">
        <v>159</v>
      </c>
      <c r="C4" s="181"/>
      <c r="D4" s="181"/>
    </row>
    <row r="5" spans="1:4" s="177" customFormat="1" ht="33.75" customHeight="1">
      <c r="A5" s="177" t="s">
        <v>158</v>
      </c>
      <c r="B5" s="182" t="s">
        <v>160</v>
      </c>
      <c r="C5" s="183"/>
      <c r="D5" s="183"/>
    </row>
    <row r="6" spans="1:4" s="179" customFormat="1" ht="33.75" customHeight="1">
      <c r="A6" s="179" t="s">
        <v>161</v>
      </c>
      <c r="B6" s="180" t="s">
        <v>162</v>
      </c>
      <c r="C6" s="181"/>
      <c r="D6" s="181"/>
    </row>
    <row r="7" spans="1:4" s="177" customFormat="1" ht="33.75" customHeight="1">
      <c r="A7" s="177" t="s">
        <v>161</v>
      </c>
      <c r="B7" s="182" t="s">
        <v>163</v>
      </c>
      <c r="C7" s="183"/>
      <c r="D7" s="183"/>
    </row>
    <row r="8" spans="1:4" s="179" customFormat="1" ht="33.75" customHeight="1">
      <c r="A8" s="179" t="s">
        <v>164</v>
      </c>
      <c r="B8" s="180" t="s">
        <v>165</v>
      </c>
      <c r="C8" s="181"/>
      <c r="D8" s="181"/>
    </row>
    <row r="9" spans="1:4" s="177" customFormat="1" ht="33.75" customHeight="1">
      <c r="A9" s="177" t="s">
        <v>164</v>
      </c>
      <c r="B9" s="182" t="s">
        <v>166</v>
      </c>
      <c r="C9" s="183"/>
      <c r="D9" s="183"/>
    </row>
    <row r="10" spans="1:4" s="179" customFormat="1" ht="33.75" customHeight="1">
      <c r="A10" s="179" t="s">
        <v>167</v>
      </c>
      <c r="B10" s="180" t="s">
        <v>168</v>
      </c>
      <c r="C10" s="181"/>
      <c r="D10" s="181"/>
    </row>
    <row r="11" spans="1:4" s="177" customFormat="1" ht="33.75" customHeight="1">
      <c r="A11" s="177" t="s">
        <v>167</v>
      </c>
      <c r="B11" s="182" t="s">
        <v>169</v>
      </c>
      <c r="C11" s="183"/>
      <c r="D11" s="183"/>
    </row>
    <row r="12" spans="1:4" s="185" customFormat="1" ht="33.75" customHeight="1">
      <c r="A12" s="179" t="s">
        <v>170</v>
      </c>
      <c r="B12" s="184" t="s">
        <v>171</v>
      </c>
      <c r="C12" s="179"/>
      <c r="D12" s="179"/>
    </row>
    <row r="13" spans="1:4" s="185" customFormat="1" ht="33.75" customHeight="1">
      <c r="A13" s="177" t="s">
        <v>170</v>
      </c>
      <c r="B13" s="178" t="s">
        <v>172</v>
      </c>
      <c r="C13" s="177"/>
      <c r="D13" s="177"/>
    </row>
    <row r="14" spans="1:4" s="185" customFormat="1" ht="33.75" customHeight="1">
      <c r="B14" s="184"/>
    </row>
    <row r="48" spans="13:13">
      <c r="M48" s="187" t="s">
        <v>499</v>
      </c>
    </row>
    <row r="49" spans="13:13">
      <c r="M49" s="187" t="s">
        <v>500</v>
      </c>
    </row>
  </sheetData>
  <mergeCells count="2">
    <mergeCell ref="B1:D1"/>
    <mergeCell ref="B2:D2"/>
  </mergeCells>
  <pageMargins left="0.1" right="0.1" top="0.1" bottom="0.1" header="0.1" footer="0.1"/>
  <pageSetup paperSize="9" fitToHeight="0" orientation="landscape" r:id="rId1"/>
  <colBreaks count="1" manualBreakCount="1">
    <brk id="5" max="60"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FE0030-0818-4E47-9C48-5223F1502A0F}">
  <sheetPr>
    <pageSetUpPr fitToPage="1"/>
  </sheetPr>
  <dimension ref="A1:N29"/>
  <sheetViews>
    <sheetView view="pageBreakPreview" zoomScale="55" zoomScaleNormal="100" zoomScaleSheetLayoutView="55" workbookViewId="0">
      <selection activeCell="I18" sqref="I18"/>
    </sheetView>
  </sheetViews>
  <sheetFormatPr defaultRowHeight="18.75"/>
  <cols>
    <col min="1" max="1" width="36.7109375" style="169" customWidth="1"/>
    <col min="2" max="2" width="25.85546875" style="169" customWidth="1"/>
    <col min="3" max="3" width="10.42578125" style="169" customWidth="1"/>
    <col min="4" max="4" width="23.28515625" style="169" customWidth="1"/>
    <col min="5" max="5" width="33.140625" style="169" customWidth="1"/>
    <col min="6" max="6" width="14.85546875" style="169" bestFit="1" customWidth="1"/>
    <col min="7" max="7" width="8.7109375" style="169" bestFit="1" customWidth="1"/>
    <col min="8" max="8" width="12.140625" style="169" customWidth="1"/>
    <col min="9" max="14" width="13.5703125" style="170" customWidth="1"/>
    <col min="15" max="16384" width="9.140625" style="169"/>
  </cols>
  <sheetData>
    <row r="1" spans="1:14" ht="30">
      <c r="A1" s="189" t="s">
        <v>246</v>
      </c>
      <c r="B1" s="190"/>
      <c r="C1" s="190"/>
      <c r="E1" s="401" t="s">
        <v>173</v>
      </c>
      <c r="F1" s="401"/>
      <c r="G1" s="401"/>
    </row>
    <row r="2" spans="1:14" ht="30" customHeight="1">
      <c r="A2" s="191" t="s">
        <v>174</v>
      </c>
      <c r="B2" s="192"/>
      <c r="E2" s="192"/>
    </row>
    <row r="3" spans="1:14" s="195" customFormat="1" ht="36">
      <c r="A3" s="193" t="s">
        <v>123</v>
      </c>
      <c r="B3" s="194" t="s">
        <v>293</v>
      </c>
      <c r="C3" s="194" t="s">
        <v>124</v>
      </c>
      <c r="D3" s="206" t="s">
        <v>110</v>
      </c>
      <c r="E3" s="194" t="s">
        <v>294</v>
      </c>
      <c r="F3" s="194" t="s">
        <v>125</v>
      </c>
      <c r="G3" s="194" t="s">
        <v>109</v>
      </c>
      <c r="H3" s="204" t="s">
        <v>70</v>
      </c>
      <c r="I3" s="204" t="s">
        <v>66</v>
      </c>
      <c r="J3" s="204" t="s">
        <v>295</v>
      </c>
      <c r="K3" s="204" t="s">
        <v>10</v>
      </c>
      <c r="L3" s="204" t="s">
        <v>56</v>
      </c>
      <c r="M3" s="204" t="s">
        <v>57</v>
      </c>
      <c r="N3" s="204" t="s">
        <v>58</v>
      </c>
    </row>
    <row r="4" spans="1:14" s="171" customFormat="1" ht="36">
      <c r="A4" s="196" t="s">
        <v>220</v>
      </c>
      <c r="B4" s="172" t="s">
        <v>126</v>
      </c>
      <c r="C4" s="197" t="s">
        <v>247</v>
      </c>
      <c r="D4" s="172" t="s">
        <v>273</v>
      </c>
      <c r="E4" s="172" t="s">
        <v>150</v>
      </c>
      <c r="F4" s="251" t="s">
        <v>421</v>
      </c>
      <c r="G4" s="251" t="s">
        <v>422</v>
      </c>
      <c r="H4" s="251" t="s">
        <v>423</v>
      </c>
      <c r="I4" s="251" t="s">
        <v>424</v>
      </c>
      <c r="J4" s="251" t="s">
        <v>425</v>
      </c>
      <c r="K4" s="252" t="s">
        <v>426</v>
      </c>
      <c r="L4" s="253" t="s">
        <v>427</v>
      </c>
      <c r="M4" s="253" t="s">
        <v>428</v>
      </c>
      <c r="N4" s="253" t="s">
        <v>429</v>
      </c>
    </row>
    <row r="5" spans="1:14" s="171" customFormat="1" ht="36">
      <c r="A5" s="196" t="s">
        <v>221</v>
      </c>
      <c r="B5" s="172" t="s">
        <v>127</v>
      </c>
      <c r="C5" s="197" t="s">
        <v>248</v>
      </c>
      <c r="D5" s="172" t="s">
        <v>274</v>
      </c>
      <c r="E5" s="172" t="s">
        <v>151</v>
      </c>
      <c r="F5" s="251" t="s">
        <v>421</v>
      </c>
      <c r="G5" s="251" t="s">
        <v>422</v>
      </c>
      <c r="H5" s="251" t="s">
        <v>423</v>
      </c>
      <c r="I5" s="257">
        <f>J5-7/8</f>
        <v>24</v>
      </c>
      <c r="J5" s="257">
        <f>K5-7/8</f>
        <v>24.875</v>
      </c>
      <c r="K5" s="257">
        <v>25.75</v>
      </c>
      <c r="L5" s="258">
        <f>K5+7/8</f>
        <v>26.625</v>
      </c>
      <c r="M5" s="258">
        <f t="shared" ref="M5:N5" si="0">L5+7/8</f>
        <v>27.5</v>
      </c>
      <c r="N5" s="258">
        <f t="shared" si="0"/>
        <v>28.375</v>
      </c>
    </row>
    <row r="6" spans="1:14" s="171" customFormat="1" ht="36">
      <c r="A6" s="196" t="s">
        <v>222</v>
      </c>
      <c r="B6" s="172" t="s">
        <v>128</v>
      </c>
      <c r="C6" s="197" t="s">
        <v>249</v>
      </c>
      <c r="D6" s="172" t="s">
        <v>275</v>
      </c>
      <c r="E6" s="172" t="s">
        <v>175</v>
      </c>
      <c r="F6" s="251" t="s">
        <v>430</v>
      </c>
      <c r="G6" s="251" t="s">
        <v>422</v>
      </c>
      <c r="H6" s="251" t="s">
        <v>431</v>
      </c>
      <c r="I6" s="251" t="s">
        <v>432</v>
      </c>
      <c r="J6" s="251" t="s">
        <v>432</v>
      </c>
      <c r="K6" s="252" t="s">
        <v>432</v>
      </c>
      <c r="L6" s="253" t="s">
        <v>432</v>
      </c>
      <c r="M6" s="253" t="s">
        <v>432</v>
      </c>
      <c r="N6" s="253" t="s">
        <v>432</v>
      </c>
    </row>
    <row r="7" spans="1:14" s="171" customFormat="1" ht="36">
      <c r="A7" s="196" t="s">
        <v>223</v>
      </c>
      <c r="B7" s="172" t="s">
        <v>71</v>
      </c>
      <c r="C7" s="197" t="s">
        <v>250</v>
      </c>
      <c r="D7" s="172" t="s">
        <v>276</v>
      </c>
      <c r="E7" s="172" t="s">
        <v>129</v>
      </c>
      <c r="F7" s="251" t="s">
        <v>430</v>
      </c>
      <c r="G7" s="251" t="s">
        <v>422</v>
      </c>
      <c r="H7" s="257">
        <v>0.25</v>
      </c>
      <c r="I7" s="251" t="s">
        <v>434</v>
      </c>
      <c r="J7" s="251" t="s">
        <v>435</v>
      </c>
      <c r="K7" s="252" t="s">
        <v>436</v>
      </c>
      <c r="L7" s="253" t="s">
        <v>437</v>
      </c>
      <c r="M7" s="253" t="s">
        <v>438</v>
      </c>
      <c r="N7" s="253" t="s">
        <v>439</v>
      </c>
    </row>
    <row r="8" spans="1:14" s="171" customFormat="1" ht="36">
      <c r="A8" s="196" t="s">
        <v>224</v>
      </c>
      <c r="B8" s="172" t="s">
        <v>72</v>
      </c>
      <c r="C8" s="197" t="s">
        <v>251</v>
      </c>
      <c r="D8" s="172" t="s">
        <v>276</v>
      </c>
      <c r="E8" s="172" t="s">
        <v>129</v>
      </c>
      <c r="F8" s="251" t="s">
        <v>430</v>
      </c>
      <c r="G8" s="251" t="s">
        <v>422</v>
      </c>
      <c r="H8" s="251" t="s">
        <v>433</v>
      </c>
      <c r="I8" s="259">
        <v>0.75</v>
      </c>
      <c r="J8" s="259">
        <v>0.75</v>
      </c>
      <c r="K8" s="259">
        <v>0.75</v>
      </c>
      <c r="L8" s="259">
        <v>0.75</v>
      </c>
      <c r="M8" s="259">
        <v>0.75</v>
      </c>
      <c r="N8" s="259">
        <v>0.75</v>
      </c>
    </row>
    <row r="9" spans="1:14" s="171" customFormat="1" ht="54">
      <c r="A9" s="196" t="s">
        <v>225</v>
      </c>
      <c r="B9" s="172" t="s">
        <v>130</v>
      </c>
      <c r="C9" s="197" t="s">
        <v>252</v>
      </c>
      <c r="D9" s="172" t="s">
        <v>277</v>
      </c>
      <c r="E9" s="172" t="s">
        <v>176</v>
      </c>
      <c r="F9" s="251" t="s">
        <v>430</v>
      </c>
      <c r="G9" s="251" t="s">
        <v>422</v>
      </c>
      <c r="H9" s="251" t="s">
        <v>431</v>
      </c>
      <c r="I9" s="251" t="s">
        <v>441</v>
      </c>
      <c r="J9" s="251" t="s">
        <v>442</v>
      </c>
      <c r="K9" s="252" t="s">
        <v>443</v>
      </c>
      <c r="L9" s="253" t="s">
        <v>432</v>
      </c>
      <c r="M9" s="253" t="s">
        <v>444</v>
      </c>
      <c r="N9" s="253" t="s">
        <v>445</v>
      </c>
    </row>
    <row r="10" spans="1:14" s="171" customFormat="1" ht="54">
      <c r="A10" s="196" t="s">
        <v>226</v>
      </c>
      <c r="B10" s="172" t="s">
        <v>177</v>
      </c>
      <c r="C10" s="197" t="s">
        <v>253</v>
      </c>
      <c r="D10" s="172" t="s">
        <v>278</v>
      </c>
      <c r="E10" s="172" t="s">
        <v>178</v>
      </c>
      <c r="F10" s="251" t="s">
        <v>430</v>
      </c>
      <c r="G10" s="251" t="s">
        <v>422</v>
      </c>
      <c r="H10" s="251" t="s">
        <v>433</v>
      </c>
      <c r="I10" s="251" t="s">
        <v>440</v>
      </c>
      <c r="J10" s="251" t="s">
        <v>440</v>
      </c>
      <c r="K10" s="252" t="s">
        <v>440</v>
      </c>
      <c r="L10" s="253" t="s">
        <v>440</v>
      </c>
      <c r="M10" s="253" t="s">
        <v>440</v>
      </c>
      <c r="N10" s="253" t="s">
        <v>440</v>
      </c>
    </row>
    <row r="11" spans="1:14" s="171" customFormat="1" ht="54">
      <c r="A11" s="196" t="s">
        <v>227</v>
      </c>
      <c r="B11" s="172" t="s">
        <v>512</v>
      </c>
      <c r="C11" s="197" t="s">
        <v>254</v>
      </c>
      <c r="D11" s="172" t="s">
        <v>279</v>
      </c>
      <c r="E11" s="172" t="s">
        <v>180</v>
      </c>
      <c r="F11" s="251" t="s">
        <v>430</v>
      </c>
      <c r="G11" s="251" t="s">
        <v>422</v>
      </c>
      <c r="H11" s="251" t="s">
        <v>433</v>
      </c>
      <c r="I11" s="251" t="s">
        <v>446</v>
      </c>
      <c r="J11" s="251" t="s">
        <v>446</v>
      </c>
      <c r="K11" s="252" t="s">
        <v>446</v>
      </c>
      <c r="L11" s="253" t="s">
        <v>446</v>
      </c>
      <c r="M11" s="253" t="s">
        <v>447</v>
      </c>
      <c r="N11" s="253" t="s">
        <v>447</v>
      </c>
    </row>
    <row r="12" spans="1:14" s="171" customFormat="1" ht="54">
      <c r="A12" s="196" t="s">
        <v>228</v>
      </c>
      <c r="B12" s="172" t="s">
        <v>179</v>
      </c>
      <c r="C12" s="197" t="s">
        <v>255</v>
      </c>
      <c r="D12" s="172" t="s">
        <v>280</v>
      </c>
      <c r="E12" s="172" t="s">
        <v>182</v>
      </c>
      <c r="F12" s="251" t="s">
        <v>430</v>
      </c>
      <c r="G12" s="251" t="s">
        <v>422</v>
      </c>
      <c r="H12" s="251" t="s">
        <v>433</v>
      </c>
      <c r="I12" s="251" t="s">
        <v>448</v>
      </c>
      <c r="J12" s="251" t="s">
        <v>448</v>
      </c>
      <c r="K12" s="252" t="s">
        <v>448</v>
      </c>
      <c r="L12" s="253" t="s">
        <v>448</v>
      </c>
      <c r="M12" s="253" t="s">
        <v>449</v>
      </c>
      <c r="N12" s="253" t="s">
        <v>449</v>
      </c>
    </row>
    <row r="13" spans="1:14" s="171" customFormat="1" ht="54">
      <c r="A13" s="196" t="s">
        <v>229</v>
      </c>
      <c r="B13" s="172" t="s">
        <v>183</v>
      </c>
      <c r="C13" s="197" t="s">
        <v>256</v>
      </c>
      <c r="D13" s="172" t="s">
        <v>281</v>
      </c>
      <c r="E13" s="172" t="s">
        <v>184</v>
      </c>
      <c r="F13" s="251" t="s">
        <v>430</v>
      </c>
      <c r="G13" s="251" t="s">
        <v>450</v>
      </c>
      <c r="H13" s="251" t="s">
        <v>451</v>
      </c>
      <c r="I13" s="251" t="s">
        <v>452</v>
      </c>
      <c r="J13" s="251" t="s">
        <v>453</v>
      </c>
      <c r="K13" s="252" t="s">
        <v>454</v>
      </c>
      <c r="L13" s="253" t="s">
        <v>455</v>
      </c>
      <c r="M13" s="253" t="s">
        <v>456</v>
      </c>
      <c r="N13" s="253" t="s">
        <v>457</v>
      </c>
    </row>
    <row r="14" spans="1:14" s="171" customFormat="1" ht="54">
      <c r="A14" s="196" t="s">
        <v>230</v>
      </c>
      <c r="B14" s="172" t="s">
        <v>132</v>
      </c>
      <c r="C14" s="197" t="s">
        <v>257</v>
      </c>
      <c r="D14" s="172" t="s">
        <v>282</v>
      </c>
      <c r="E14" s="172" t="s">
        <v>131</v>
      </c>
      <c r="F14" s="251" t="s">
        <v>430</v>
      </c>
      <c r="G14" s="251" t="s">
        <v>450</v>
      </c>
      <c r="H14" s="251" t="s">
        <v>451</v>
      </c>
      <c r="I14" s="251" t="s">
        <v>452</v>
      </c>
      <c r="J14" s="251" t="s">
        <v>453</v>
      </c>
      <c r="K14" s="252" t="s">
        <v>454</v>
      </c>
      <c r="L14" s="253" t="s">
        <v>455</v>
      </c>
      <c r="M14" s="253" t="s">
        <v>456</v>
      </c>
      <c r="N14" s="253" t="s">
        <v>457</v>
      </c>
    </row>
    <row r="15" spans="1:14" s="171" customFormat="1" ht="36">
      <c r="A15" s="196" t="s">
        <v>231</v>
      </c>
      <c r="B15" s="172" t="s">
        <v>133</v>
      </c>
      <c r="C15" s="197" t="s">
        <v>258</v>
      </c>
      <c r="D15" s="172" t="s">
        <v>283</v>
      </c>
      <c r="E15" s="172" t="s">
        <v>134</v>
      </c>
      <c r="F15" s="251" t="s">
        <v>421</v>
      </c>
      <c r="G15" s="251" t="s">
        <v>450</v>
      </c>
      <c r="H15" s="251" t="s">
        <v>423</v>
      </c>
      <c r="I15" s="251" t="s">
        <v>458</v>
      </c>
      <c r="J15" s="251" t="s">
        <v>459</v>
      </c>
      <c r="K15" s="252" t="s">
        <v>460</v>
      </c>
      <c r="L15" s="253" t="s">
        <v>461</v>
      </c>
      <c r="M15" s="253" t="s">
        <v>462</v>
      </c>
      <c r="N15" s="253" t="s">
        <v>426</v>
      </c>
    </row>
    <row r="16" spans="1:14" s="171" customFormat="1" ht="36">
      <c r="A16" s="196" t="s">
        <v>232</v>
      </c>
      <c r="B16" s="172" t="s">
        <v>135</v>
      </c>
      <c r="C16" s="197" t="s">
        <v>259</v>
      </c>
      <c r="D16" s="174" t="s">
        <v>185</v>
      </c>
      <c r="E16" s="172" t="s">
        <v>186</v>
      </c>
      <c r="F16" s="251" t="s">
        <v>421</v>
      </c>
      <c r="G16" s="251" t="s">
        <v>450</v>
      </c>
      <c r="H16" s="251" t="s">
        <v>423</v>
      </c>
      <c r="I16" s="251" t="s">
        <v>463</v>
      </c>
      <c r="J16" s="251" t="s">
        <v>464</v>
      </c>
      <c r="K16" s="252" t="s">
        <v>465</v>
      </c>
      <c r="L16" s="253" t="s">
        <v>466</v>
      </c>
      <c r="M16" s="253" t="s">
        <v>467</v>
      </c>
      <c r="N16" s="253" t="s">
        <v>468</v>
      </c>
    </row>
    <row r="17" spans="1:14" s="171" customFormat="1" ht="72">
      <c r="A17" s="196" t="s">
        <v>233</v>
      </c>
      <c r="B17" s="172" t="s">
        <v>187</v>
      </c>
      <c r="C17" s="197" t="s">
        <v>260</v>
      </c>
      <c r="D17" s="172" t="s">
        <v>284</v>
      </c>
      <c r="E17" s="172" t="s">
        <v>188</v>
      </c>
      <c r="F17" s="251" t="s">
        <v>421</v>
      </c>
      <c r="G17" s="251" t="s">
        <v>422</v>
      </c>
      <c r="H17" s="251" t="s">
        <v>423</v>
      </c>
      <c r="I17" s="251" t="s">
        <v>469</v>
      </c>
      <c r="J17" s="251" t="s">
        <v>457</v>
      </c>
      <c r="K17" s="252" t="s">
        <v>463</v>
      </c>
      <c r="L17" s="253" t="s">
        <v>470</v>
      </c>
      <c r="M17" s="253" t="s">
        <v>471</v>
      </c>
      <c r="N17" s="253" t="s">
        <v>472</v>
      </c>
    </row>
    <row r="18" spans="1:14" s="171" customFormat="1" ht="54">
      <c r="A18" s="196" t="s">
        <v>234</v>
      </c>
      <c r="B18" s="172" t="s">
        <v>136</v>
      </c>
      <c r="C18" s="197" t="s">
        <v>261</v>
      </c>
      <c r="D18" s="172" t="s">
        <v>285</v>
      </c>
      <c r="E18" s="172" t="s">
        <v>189</v>
      </c>
      <c r="F18" s="251" t="s">
        <v>430</v>
      </c>
      <c r="G18" s="251" t="s">
        <v>422</v>
      </c>
      <c r="H18" s="257">
        <v>0.375</v>
      </c>
      <c r="I18" s="251" t="s">
        <v>473</v>
      </c>
      <c r="J18" s="251" t="s">
        <v>474</v>
      </c>
      <c r="K18" s="252" t="s">
        <v>475</v>
      </c>
      <c r="L18" s="253" t="s">
        <v>476</v>
      </c>
      <c r="M18" s="253" t="s">
        <v>477</v>
      </c>
      <c r="N18" s="253" t="s">
        <v>478</v>
      </c>
    </row>
    <row r="19" spans="1:14" s="171" customFormat="1" ht="36">
      <c r="A19" s="196" t="s">
        <v>235</v>
      </c>
      <c r="B19" s="172" t="s">
        <v>137</v>
      </c>
      <c r="C19" s="197" t="s">
        <v>262</v>
      </c>
      <c r="D19" s="172" t="s">
        <v>286</v>
      </c>
      <c r="E19" s="172" t="s">
        <v>190</v>
      </c>
      <c r="F19" s="251" t="s">
        <v>430</v>
      </c>
      <c r="G19" s="251" t="s">
        <v>450</v>
      </c>
      <c r="H19" s="251" t="s">
        <v>431</v>
      </c>
      <c r="I19" s="251" t="s">
        <v>479</v>
      </c>
      <c r="J19" s="251" t="s">
        <v>480</v>
      </c>
      <c r="K19" s="252" t="s">
        <v>481</v>
      </c>
      <c r="L19" s="253" t="s">
        <v>482</v>
      </c>
      <c r="M19" s="253" t="s">
        <v>483</v>
      </c>
      <c r="N19" s="253" t="s">
        <v>484</v>
      </c>
    </row>
    <row r="20" spans="1:14" s="171" customFormat="1" ht="36">
      <c r="A20" s="196" t="s">
        <v>236</v>
      </c>
      <c r="B20" s="172" t="s">
        <v>138</v>
      </c>
      <c r="C20" s="197" t="s">
        <v>263</v>
      </c>
      <c r="D20" s="172" t="s">
        <v>287</v>
      </c>
      <c r="E20" s="172" t="s">
        <v>191</v>
      </c>
      <c r="F20" s="251" t="s">
        <v>430</v>
      </c>
      <c r="G20" s="251" t="s">
        <v>450</v>
      </c>
      <c r="H20" s="251" t="s">
        <v>431</v>
      </c>
      <c r="I20" s="251" t="s">
        <v>441</v>
      </c>
      <c r="J20" s="251" t="s">
        <v>442</v>
      </c>
      <c r="K20" s="252" t="s">
        <v>443</v>
      </c>
      <c r="L20" s="253" t="s">
        <v>432</v>
      </c>
      <c r="M20" s="253" t="s">
        <v>485</v>
      </c>
      <c r="N20" s="253" t="s">
        <v>486</v>
      </c>
    </row>
    <row r="21" spans="1:14" s="171" customFormat="1" ht="36">
      <c r="A21" s="196" t="s">
        <v>237</v>
      </c>
      <c r="B21" s="172" t="s">
        <v>192</v>
      </c>
      <c r="C21" s="197" t="s">
        <v>264</v>
      </c>
      <c r="D21" s="172" t="s">
        <v>288</v>
      </c>
      <c r="E21" s="172" t="s">
        <v>193</v>
      </c>
      <c r="F21" s="251" t="s">
        <v>430</v>
      </c>
      <c r="G21" s="251" t="s">
        <v>422</v>
      </c>
      <c r="H21" s="251" t="s">
        <v>433</v>
      </c>
      <c r="I21" s="251" t="s">
        <v>440</v>
      </c>
      <c r="J21" s="251" t="s">
        <v>440</v>
      </c>
      <c r="K21" s="252" t="s">
        <v>440</v>
      </c>
      <c r="L21" s="253" t="s">
        <v>440</v>
      </c>
      <c r="M21" s="253" t="s">
        <v>440</v>
      </c>
      <c r="N21" s="253" t="s">
        <v>440</v>
      </c>
    </row>
    <row r="22" spans="1:14" s="171" customFormat="1" ht="54">
      <c r="A22" s="196" t="s">
        <v>139</v>
      </c>
      <c r="B22" s="172" t="s">
        <v>140</v>
      </c>
      <c r="C22" s="197" t="s">
        <v>265</v>
      </c>
      <c r="D22" s="172" t="s">
        <v>289</v>
      </c>
      <c r="E22" s="172" t="s">
        <v>194</v>
      </c>
      <c r="F22" s="251" t="s">
        <v>430</v>
      </c>
      <c r="G22" s="251" t="s">
        <v>422</v>
      </c>
      <c r="H22" s="251" t="s">
        <v>433</v>
      </c>
      <c r="I22" s="251" t="s">
        <v>487</v>
      </c>
      <c r="J22" s="251" t="s">
        <v>487</v>
      </c>
      <c r="K22" s="252" t="s">
        <v>487</v>
      </c>
      <c r="L22" s="253" t="s">
        <v>487</v>
      </c>
      <c r="M22" s="253" t="s">
        <v>487</v>
      </c>
      <c r="N22" s="253" t="s">
        <v>487</v>
      </c>
    </row>
    <row r="23" spans="1:14" s="171" customFormat="1" ht="54">
      <c r="A23" s="196" t="s">
        <v>238</v>
      </c>
      <c r="B23" s="172" t="s">
        <v>141</v>
      </c>
      <c r="C23" s="197" t="s">
        <v>266</v>
      </c>
      <c r="D23" s="172" t="s">
        <v>290</v>
      </c>
      <c r="E23" s="172" t="s">
        <v>195</v>
      </c>
      <c r="F23" s="251" t="s">
        <v>430</v>
      </c>
      <c r="G23" s="251" t="s">
        <v>422</v>
      </c>
      <c r="H23" s="260" t="s">
        <v>433</v>
      </c>
      <c r="I23" s="260" t="s">
        <v>488</v>
      </c>
      <c r="J23" s="260" t="s">
        <v>488</v>
      </c>
      <c r="K23" s="261" t="s">
        <v>488</v>
      </c>
      <c r="L23" s="262" t="s">
        <v>488</v>
      </c>
      <c r="M23" s="262" t="s">
        <v>488</v>
      </c>
      <c r="N23" s="262" t="s">
        <v>488</v>
      </c>
    </row>
    <row r="24" spans="1:14" s="171" customFormat="1" ht="54">
      <c r="A24" s="196" t="s">
        <v>239</v>
      </c>
      <c r="B24" s="172" t="s">
        <v>196</v>
      </c>
      <c r="C24" s="197" t="s">
        <v>267</v>
      </c>
      <c r="D24" s="172" t="s">
        <v>291</v>
      </c>
      <c r="E24" s="172" t="s">
        <v>197</v>
      </c>
      <c r="F24" s="251" t="s">
        <v>430</v>
      </c>
      <c r="G24" s="251" t="s">
        <v>422</v>
      </c>
      <c r="H24" s="266">
        <v>0.5</v>
      </c>
      <c r="I24" s="266">
        <f>J24-1/2</f>
        <v>15</v>
      </c>
      <c r="J24" s="266">
        <f>K24-3/4</f>
        <v>15.5</v>
      </c>
      <c r="K24" s="266">
        <v>16.25</v>
      </c>
      <c r="L24" s="267">
        <f>K24+1/2</f>
        <v>16.75</v>
      </c>
      <c r="M24" s="267">
        <f>L24+3/4</f>
        <v>17.5</v>
      </c>
      <c r="N24" s="267">
        <f>M24+3/4</f>
        <v>18.25</v>
      </c>
    </row>
    <row r="25" spans="1:14" s="171" customFormat="1" ht="36">
      <c r="A25" s="196" t="s">
        <v>240</v>
      </c>
      <c r="B25" s="172" t="s">
        <v>198</v>
      </c>
      <c r="C25" s="197" t="s">
        <v>268</v>
      </c>
      <c r="D25" s="172" t="s">
        <v>292</v>
      </c>
      <c r="E25" s="172" t="s">
        <v>199</v>
      </c>
      <c r="F25" s="251" t="s">
        <v>430</v>
      </c>
      <c r="G25" s="251" t="s">
        <v>422</v>
      </c>
      <c r="H25" s="263" t="s">
        <v>433</v>
      </c>
      <c r="I25" s="263" t="s">
        <v>487</v>
      </c>
      <c r="J25" s="263" t="s">
        <v>487</v>
      </c>
      <c r="K25" s="264" t="s">
        <v>487</v>
      </c>
      <c r="L25" s="265" t="s">
        <v>487</v>
      </c>
      <c r="M25" s="265" t="s">
        <v>487</v>
      </c>
      <c r="N25" s="265" t="s">
        <v>487</v>
      </c>
    </row>
    <row r="26" spans="1:14" s="171" customFormat="1" ht="36">
      <c r="A26" s="196" t="s">
        <v>241</v>
      </c>
      <c r="B26" s="172"/>
      <c r="C26" s="197" t="s">
        <v>269</v>
      </c>
      <c r="D26" s="172"/>
      <c r="E26" s="172" t="s">
        <v>296</v>
      </c>
      <c r="F26" s="251" t="s">
        <v>421</v>
      </c>
      <c r="G26" s="251" t="s">
        <v>422</v>
      </c>
      <c r="H26" s="251" t="s">
        <v>433</v>
      </c>
      <c r="I26" s="251" t="s">
        <v>487</v>
      </c>
      <c r="J26" s="251" t="s">
        <v>487</v>
      </c>
      <c r="K26" s="252" t="s">
        <v>487</v>
      </c>
      <c r="L26" s="253" t="s">
        <v>487</v>
      </c>
      <c r="M26" s="253" t="s">
        <v>487</v>
      </c>
      <c r="N26" s="253" t="s">
        <v>487</v>
      </c>
    </row>
    <row r="27" spans="1:14" s="171" customFormat="1" ht="54">
      <c r="A27" s="196" t="s">
        <v>242</v>
      </c>
      <c r="B27" s="172"/>
      <c r="C27" s="197" t="s">
        <v>270</v>
      </c>
      <c r="D27" s="172"/>
      <c r="E27" s="172" t="s">
        <v>513</v>
      </c>
      <c r="F27" s="251" t="s">
        <v>421</v>
      </c>
      <c r="G27" s="251" t="s">
        <v>422</v>
      </c>
      <c r="H27" s="251" t="s">
        <v>489</v>
      </c>
      <c r="I27" s="251" t="s">
        <v>489</v>
      </c>
      <c r="J27" s="251" t="s">
        <v>489</v>
      </c>
      <c r="K27" s="252" t="s">
        <v>489</v>
      </c>
      <c r="L27" s="253" t="s">
        <v>489</v>
      </c>
      <c r="M27" s="253" t="s">
        <v>489</v>
      </c>
      <c r="N27" s="253" t="s">
        <v>489</v>
      </c>
    </row>
    <row r="28" spans="1:14" s="171" customFormat="1" ht="36">
      <c r="A28" s="196" t="s">
        <v>243</v>
      </c>
      <c r="B28" s="172"/>
      <c r="C28" s="197" t="s">
        <v>271</v>
      </c>
      <c r="D28" s="172"/>
      <c r="E28" s="172" t="s">
        <v>514</v>
      </c>
      <c r="F28" s="251" t="s">
        <v>421</v>
      </c>
      <c r="G28" s="251" t="s">
        <v>422</v>
      </c>
      <c r="H28" s="251" t="s">
        <v>489</v>
      </c>
      <c r="I28" s="251" t="s">
        <v>490</v>
      </c>
      <c r="J28" s="251" t="s">
        <v>490</v>
      </c>
      <c r="K28" s="252" t="s">
        <v>490</v>
      </c>
      <c r="L28" s="253" t="s">
        <v>490</v>
      </c>
      <c r="M28" s="253" t="s">
        <v>490</v>
      </c>
      <c r="N28" s="253" t="s">
        <v>490</v>
      </c>
    </row>
    <row r="29" spans="1:14" s="171" customFormat="1" ht="54">
      <c r="A29" s="196" t="s">
        <v>244</v>
      </c>
      <c r="B29" s="172"/>
      <c r="C29" s="197" t="s">
        <v>272</v>
      </c>
      <c r="D29" s="172"/>
      <c r="E29" s="172" t="s">
        <v>515</v>
      </c>
      <c r="F29" s="251" t="s">
        <v>421</v>
      </c>
      <c r="G29" s="251" t="s">
        <v>422</v>
      </c>
      <c r="H29" s="251" t="s">
        <v>489</v>
      </c>
      <c r="I29" s="251" t="s">
        <v>489</v>
      </c>
      <c r="J29" s="251" t="s">
        <v>489</v>
      </c>
      <c r="K29" s="252" t="s">
        <v>489</v>
      </c>
      <c r="L29" s="253" t="s">
        <v>489</v>
      </c>
      <c r="M29" s="253" t="s">
        <v>489</v>
      </c>
      <c r="N29" s="253" t="s">
        <v>489</v>
      </c>
    </row>
  </sheetData>
  <mergeCells count="1">
    <mergeCell ref="E1:G1"/>
  </mergeCells>
  <pageMargins left="0.1" right="0.1" top="0.1" bottom="0.1" header="0.1" footer="0.1"/>
  <pageSetup paperSize="9" scale="59" fitToHeight="0"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C8ED8B-6233-4DC9-BC03-18596137BFF9}">
  <sheetPr>
    <pageSetUpPr fitToPage="1"/>
  </sheetPr>
  <dimension ref="A1:N215"/>
  <sheetViews>
    <sheetView view="pageBreakPreview" topLeftCell="A58" zoomScale="55" zoomScaleNormal="100" zoomScaleSheetLayoutView="55" workbookViewId="0">
      <selection activeCell="I18" sqref="I18"/>
    </sheetView>
  </sheetViews>
  <sheetFormatPr defaultRowHeight="12.75"/>
  <cols>
    <col min="1" max="6" width="16.7109375" style="187" customWidth="1"/>
    <col min="7" max="13" width="15.5703125" style="187" customWidth="1"/>
    <col min="14" max="16384" width="9.140625" style="187"/>
  </cols>
  <sheetData>
    <row r="1" spans="3:11" s="175" customFormat="1" ht="30" customHeight="1">
      <c r="C1" s="407" t="s">
        <v>361</v>
      </c>
      <c r="D1" s="407"/>
      <c r="E1" s="407"/>
      <c r="F1" s="407"/>
      <c r="G1" s="407"/>
      <c r="H1" s="407"/>
      <c r="I1" s="407"/>
      <c r="J1" s="407"/>
      <c r="K1" s="407"/>
    </row>
    <row r="2" spans="3:11" s="176" customFormat="1" ht="30" customHeight="1">
      <c r="C2" s="408" t="s">
        <v>215</v>
      </c>
      <c r="D2" s="408"/>
      <c r="E2" s="408"/>
      <c r="F2" s="408"/>
      <c r="G2" s="408"/>
      <c r="H2" s="408"/>
      <c r="I2" s="408"/>
      <c r="J2" s="408"/>
      <c r="K2" s="408"/>
    </row>
    <row r="3" spans="3:11" s="177" customFormat="1" ht="30" customHeight="1">
      <c r="C3" s="408"/>
      <c r="D3" s="408"/>
      <c r="E3" s="408"/>
      <c r="F3" s="408"/>
      <c r="G3" s="408"/>
      <c r="H3" s="408"/>
      <c r="I3" s="408"/>
      <c r="J3" s="408"/>
      <c r="K3" s="408"/>
    </row>
    <row r="4" spans="3:11" s="179" customFormat="1" ht="33.75" customHeight="1"/>
    <row r="5" spans="3:11" s="177" customFormat="1" ht="33.75" customHeight="1"/>
    <row r="6" spans="3:11" s="179" customFormat="1" ht="33.75" customHeight="1"/>
    <row r="7" spans="3:11" s="177" customFormat="1" ht="33.75" customHeight="1"/>
    <row r="8" spans="3:11" s="179" customFormat="1" ht="33.75" customHeight="1"/>
    <row r="9" spans="3:11" s="177" customFormat="1" ht="33.75" customHeight="1"/>
    <row r="10" spans="3:11" s="179" customFormat="1" ht="33.75" customHeight="1"/>
    <row r="11" spans="3:11" s="177" customFormat="1" ht="33.75" customHeight="1"/>
    <row r="12" spans="3:11" s="185" customFormat="1" ht="33.75" customHeight="1"/>
    <row r="13" spans="3:11" s="185" customFormat="1" ht="33.75" customHeight="1"/>
    <row r="14" spans="3:11" s="185" customFormat="1" ht="33.75" customHeight="1"/>
    <row r="15" spans="3:11" s="185" customFormat="1" ht="33.75" customHeight="1"/>
    <row r="16" spans="3:11" s="185" customFormat="1" ht="16.5" customHeight="1"/>
    <row r="17" spans="1:14" s="185" customFormat="1" ht="30" customHeight="1"/>
    <row r="18" spans="1:14" s="185" customFormat="1" ht="30" customHeight="1"/>
    <row r="19" spans="1:14" s="185" customFormat="1" ht="16.5" customHeight="1"/>
    <row r="20" spans="1:14" s="185" customFormat="1" ht="16.5" customHeight="1"/>
    <row r="21" spans="1:14" s="220" customFormat="1" ht="26.25">
      <c r="A21" s="403" t="s">
        <v>347</v>
      </c>
      <c r="B21" s="403"/>
      <c r="C21" s="403"/>
      <c r="D21" s="403"/>
      <c r="E21" s="403"/>
      <c r="F21" s="403"/>
      <c r="G21" s="403"/>
      <c r="H21" s="403"/>
      <c r="I21" s="403"/>
      <c r="J21" s="403"/>
      <c r="K21" s="403"/>
      <c r="L21" s="403"/>
      <c r="M21" s="403"/>
      <c r="N21" s="219"/>
    </row>
    <row r="22" spans="1:14" s="220" customFormat="1" ht="30" customHeight="1">
      <c r="A22" s="404" t="s">
        <v>353</v>
      </c>
      <c r="B22" s="404"/>
      <c r="C22" s="404"/>
      <c r="D22" s="404"/>
      <c r="E22" s="404"/>
      <c r="F22" s="404"/>
      <c r="G22" s="404"/>
      <c r="H22" s="404"/>
      <c r="I22" s="404"/>
      <c r="J22" s="404"/>
      <c r="K22" s="404"/>
      <c r="L22" s="404"/>
      <c r="M22" s="404"/>
      <c r="N22" s="221"/>
    </row>
    <row r="23" spans="1:14" s="220" customFormat="1" ht="26.25" customHeight="1">
      <c r="A23" s="403" t="s">
        <v>348</v>
      </c>
      <c r="B23" s="403"/>
      <c r="C23" s="403"/>
      <c r="D23" s="403"/>
      <c r="E23" s="403"/>
      <c r="F23" s="403"/>
      <c r="G23" s="403"/>
      <c r="H23" s="403"/>
      <c r="I23" s="403"/>
      <c r="J23" s="403"/>
      <c r="K23" s="403"/>
      <c r="L23" s="403"/>
      <c r="M23" s="403"/>
      <c r="N23" s="221"/>
    </row>
    <row r="24" spans="1:14" s="220" customFormat="1" ht="26.25" customHeight="1">
      <c r="A24" s="404" t="s">
        <v>354</v>
      </c>
      <c r="B24" s="404"/>
      <c r="C24" s="404"/>
      <c r="D24" s="404"/>
      <c r="E24" s="404"/>
      <c r="F24" s="404"/>
      <c r="G24" s="404"/>
      <c r="H24" s="404"/>
      <c r="I24" s="404"/>
      <c r="J24" s="404"/>
      <c r="K24" s="404"/>
      <c r="L24" s="404"/>
      <c r="M24" s="404"/>
      <c r="N24" s="221"/>
    </row>
    <row r="25" spans="1:14" s="220" customFormat="1" ht="76.5" customHeight="1">
      <c r="A25" s="405" t="s">
        <v>363</v>
      </c>
      <c r="B25" s="403"/>
      <c r="C25" s="403"/>
      <c r="D25" s="403"/>
      <c r="E25" s="403"/>
      <c r="F25" s="403"/>
      <c r="G25" s="403"/>
      <c r="H25" s="403"/>
      <c r="I25" s="403"/>
      <c r="J25" s="403"/>
      <c r="K25" s="403"/>
      <c r="L25" s="403"/>
      <c r="M25" s="403"/>
      <c r="N25" s="221"/>
    </row>
    <row r="26" spans="1:14" s="220" customFormat="1" ht="52.5" customHeight="1">
      <c r="A26" s="406" t="s">
        <v>362</v>
      </c>
      <c r="B26" s="404"/>
      <c r="C26" s="404"/>
      <c r="D26" s="404"/>
      <c r="E26" s="404"/>
      <c r="F26" s="404"/>
      <c r="G26" s="404"/>
      <c r="H26" s="404"/>
      <c r="I26" s="404"/>
      <c r="J26" s="404"/>
      <c r="K26" s="404"/>
      <c r="L26" s="404"/>
      <c r="M26" s="404"/>
      <c r="N26" s="221"/>
    </row>
    <row r="27" spans="1:14" s="220" customFormat="1" ht="26.25">
      <c r="A27" s="403" t="s">
        <v>349</v>
      </c>
      <c r="B27" s="403"/>
      <c r="C27" s="403"/>
      <c r="D27" s="403"/>
      <c r="E27" s="403"/>
      <c r="F27" s="403"/>
      <c r="G27" s="403"/>
      <c r="H27" s="403"/>
      <c r="I27" s="403"/>
      <c r="J27" s="403"/>
      <c r="K27" s="403"/>
      <c r="L27" s="403"/>
      <c r="M27" s="403"/>
      <c r="N27" s="221"/>
    </row>
    <row r="28" spans="1:14" s="223" customFormat="1" ht="26.25" customHeight="1">
      <c r="A28" s="404" t="s">
        <v>355</v>
      </c>
      <c r="B28" s="404"/>
      <c r="C28" s="404"/>
      <c r="D28" s="404"/>
      <c r="E28" s="404"/>
      <c r="F28" s="404"/>
      <c r="G28" s="404"/>
      <c r="H28" s="404"/>
      <c r="I28" s="404"/>
      <c r="J28" s="404"/>
      <c r="K28" s="404"/>
      <c r="L28" s="404"/>
      <c r="M28" s="404"/>
      <c r="N28" s="222"/>
    </row>
    <row r="29" spans="1:14" s="220" customFormat="1" ht="36" customHeight="1">
      <c r="A29" s="403" t="s">
        <v>350</v>
      </c>
      <c r="B29" s="403"/>
      <c r="C29" s="403"/>
      <c r="D29" s="403"/>
      <c r="E29" s="403"/>
      <c r="F29" s="403"/>
      <c r="G29" s="403"/>
      <c r="H29" s="403"/>
      <c r="I29" s="403"/>
      <c r="J29" s="403"/>
      <c r="K29" s="403"/>
      <c r="L29" s="403"/>
      <c r="M29" s="403"/>
      <c r="N29" s="221"/>
    </row>
    <row r="30" spans="1:14" s="220" customFormat="1" ht="26.25" customHeight="1">
      <c r="A30" s="404" t="s">
        <v>356</v>
      </c>
      <c r="B30" s="404"/>
      <c r="C30" s="404"/>
      <c r="D30" s="404"/>
      <c r="E30" s="404"/>
      <c r="F30" s="404"/>
      <c r="G30" s="404"/>
      <c r="H30" s="404"/>
      <c r="I30" s="404"/>
      <c r="J30" s="404"/>
      <c r="K30" s="404"/>
      <c r="L30" s="404"/>
      <c r="M30" s="404"/>
      <c r="N30" s="221"/>
    </row>
    <row r="31" spans="1:14" s="220" customFormat="1" ht="26.25" customHeight="1">
      <c r="A31" s="403" t="s">
        <v>351</v>
      </c>
      <c r="B31" s="403"/>
      <c r="C31" s="403"/>
      <c r="D31" s="403"/>
      <c r="E31" s="403"/>
      <c r="F31" s="403"/>
      <c r="G31" s="403"/>
      <c r="H31" s="403"/>
      <c r="I31" s="403"/>
      <c r="J31" s="403"/>
      <c r="K31" s="403"/>
      <c r="L31" s="403"/>
      <c r="M31" s="403"/>
      <c r="N31" s="221"/>
    </row>
    <row r="32" spans="1:14" s="220" customFormat="1" ht="26.25" customHeight="1">
      <c r="A32" s="404" t="s">
        <v>359</v>
      </c>
      <c r="B32" s="404"/>
      <c r="C32" s="404"/>
      <c r="D32" s="404"/>
      <c r="E32" s="404"/>
      <c r="F32" s="404"/>
      <c r="G32" s="404"/>
      <c r="H32" s="404"/>
      <c r="I32" s="404"/>
      <c r="J32" s="404"/>
      <c r="K32" s="404"/>
      <c r="L32" s="404"/>
      <c r="M32" s="404"/>
      <c r="N32" s="221"/>
    </row>
    <row r="33" spans="1:14" s="220" customFormat="1" ht="26.25" customHeight="1">
      <c r="A33" s="403" t="s">
        <v>352</v>
      </c>
      <c r="B33" s="403"/>
      <c r="C33" s="403"/>
      <c r="D33" s="403"/>
      <c r="E33" s="403"/>
      <c r="F33" s="403"/>
      <c r="G33" s="403"/>
      <c r="H33" s="403"/>
      <c r="I33" s="403"/>
      <c r="J33" s="403"/>
      <c r="K33" s="403"/>
      <c r="L33" s="403"/>
      <c r="M33" s="403"/>
      <c r="N33" s="221"/>
    </row>
    <row r="34" spans="1:14" s="220" customFormat="1" ht="26.25" customHeight="1">
      <c r="A34" s="404" t="s">
        <v>360</v>
      </c>
      <c r="B34" s="404"/>
      <c r="C34" s="404"/>
      <c r="D34" s="404"/>
      <c r="E34" s="404"/>
      <c r="F34" s="404"/>
      <c r="G34" s="404"/>
      <c r="H34" s="404"/>
      <c r="I34" s="404"/>
      <c r="J34" s="404"/>
      <c r="K34" s="404"/>
      <c r="L34" s="404"/>
      <c r="M34" s="404"/>
      <c r="N34" s="221"/>
    </row>
    <row r="35" spans="1:14" s="220" customFormat="1" ht="45" customHeight="1">
      <c r="A35" s="405" t="s">
        <v>357</v>
      </c>
      <c r="B35" s="405"/>
      <c r="C35" s="405"/>
      <c r="D35" s="405"/>
      <c r="E35" s="405"/>
      <c r="F35" s="405"/>
      <c r="G35" s="405"/>
      <c r="H35" s="405"/>
      <c r="I35" s="405"/>
      <c r="J35" s="405"/>
      <c r="K35" s="405"/>
      <c r="L35" s="405"/>
      <c r="M35" s="405"/>
      <c r="N35" s="221"/>
    </row>
    <row r="36" spans="1:14" s="220" customFormat="1" ht="26.25" customHeight="1">
      <c r="A36" s="404" t="s">
        <v>358</v>
      </c>
      <c r="B36" s="404"/>
      <c r="C36" s="404"/>
      <c r="D36" s="404"/>
      <c r="E36" s="404"/>
      <c r="F36" s="404"/>
      <c r="G36" s="404"/>
      <c r="H36" s="404"/>
      <c r="I36" s="404"/>
      <c r="J36" s="404"/>
      <c r="K36" s="404"/>
      <c r="L36" s="404"/>
      <c r="M36" s="404"/>
    </row>
    <row r="37" spans="1:14" s="217" customFormat="1" ht="31.5" customHeight="1"/>
    <row r="38" spans="1:14" s="218" customFormat="1" ht="33.75" customHeight="1"/>
    <row r="39" spans="1:14" s="185" customFormat="1" ht="33.75" customHeight="1"/>
    <row r="40" spans="1:14" s="185" customFormat="1" ht="33.75" customHeight="1"/>
    <row r="41" spans="1:14" s="186" customFormat="1" ht="33.75" customHeight="1"/>
    <row r="42" spans="1:14" s="185" customFormat="1" ht="33.75" customHeight="1"/>
    <row r="43" spans="1:14" s="186" customFormat="1" ht="33.75" customHeight="1"/>
    <row r="85" ht="409.6" customHeight="1"/>
    <row r="105" s="205" customFormat="1"/>
    <row r="192" spans="1:1" ht="15">
      <c r="A192" s="212"/>
    </row>
    <row r="193" spans="1:1" ht="15">
      <c r="A193" s="212"/>
    </row>
    <row r="194" spans="1:1" ht="15">
      <c r="A194" s="212"/>
    </row>
    <row r="195" spans="1:1" ht="15">
      <c r="A195" s="213"/>
    </row>
    <row r="196" spans="1:1" ht="15">
      <c r="A196" s="213"/>
    </row>
    <row r="197" spans="1:1" ht="15">
      <c r="A197" s="213"/>
    </row>
    <row r="207" spans="1:1" ht="15">
      <c r="A207" s="214"/>
    </row>
    <row r="208" spans="1:1" ht="15">
      <c r="A208" s="214"/>
    </row>
    <row r="209" spans="1:1" ht="15">
      <c r="A209" s="214"/>
    </row>
    <row r="210" spans="1:1" ht="15">
      <c r="A210" s="214"/>
    </row>
    <row r="211" spans="1:1" ht="15">
      <c r="A211" s="215"/>
    </row>
    <row r="212" spans="1:1" ht="15">
      <c r="A212" s="216"/>
    </row>
    <row r="213" spans="1:1" ht="15">
      <c r="A213" s="216"/>
    </row>
    <row r="214" spans="1:1" ht="15">
      <c r="A214" s="214"/>
    </row>
    <row r="215" spans="1:1" ht="15">
      <c r="A215" s="214"/>
    </row>
  </sheetData>
  <mergeCells count="19">
    <mergeCell ref="C1:K1"/>
    <mergeCell ref="C2:K2"/>
    <mergeCell ref="C3:K3"/>
    <mergeCell ref="A21:M21"/>
    <mergeCell ref="A22:M22"/>
    <mergeCell ref="A23:M23"/>
    <mergeCell ref="A24:M24"/>
    <mergeCell ref="A25:M25"/>
    <mergeCell ref="A26:M26"/>
    <mergeCell ref="A36:M36"/>
    <mergeCell ref="A32:M32"/>
    <mergeCell ref="A33:M33"/>
    <mergeCell ref="A34:M34"/>
    <mergeCell ref="A35:M35"/>
    <mergeCell ref="A27:M27"/>
    <mergeCell ref="A28:M28"/>
    <mergeCell ref="A29:M29"/>
    <mergeCell ref="A30:M30"/>
    <mergeCell ref="A31:M31"/>
  </mergeCells>
  <pageMargins left="0.1" right="0.1" top="0.1" bottom="0.1" header="0.1" footer="0.1"/>
  <pageSetup paperSize="9" scale="70" fitToHeight="0" orientation="landscape" r:id="rId1"/>
  <rowBreaks count="5" manualBreakCount="5">
    <brk id="18" max="12" man="1"/>
    <brk id="38" max="12" man="1"/>
    <brk id="84" max="12" man="1"/>
    <brk id="107" max="12" man="1"/>
    <brk id="164" max="12"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DE6067-7111-4DBC-8C1C-B17AE0BA0B81}">
  <sheetPr>
    <pageSetUpPr fitToPage="1"/>
  </sheetPr>
  <dimension ref="A1:N29"/>
  <sheetViews>
    <sheetView view="pageBreakPreview" zoomScale="40" zoomScaleNormal="100" zoomScaleSheetLayoutView="40" workbookViewId="0">
      <selection activeCell="I18" sqref="I18"/>
    </sheetView>
  </sheetViews>
  <sheetFormatPr defaultColWidth="8.85546875" defaultRowHeight="23.25"/>
  <cols>
    <col min="1" max="1" width="36" style="230" customWidth="1"/>
    <col min="2" max="2" width="43.85546875" style="230" customWidth="1"/>
    <col min="3" max="3" width="12.7109375" style="229" customWidth="1"/>
    <col min="4" max="4" width="33.42578125" style="230" customWidth="1"/>
    <col min="5" max="5" width="49.5703125" style="230" customWidth="1"/>
    <col min="6" max="9" width="12.42578125" style="229" customWidth="1"/>
    <col min="10" max="10" width="12.42578125" style="230" customWidth="1"/>
    <col min="11" max="12" width="10.85546875" style="230" customWidth="1"/>
    <col min="13" max="13" width="13" style="230" customWidth="1"/>
    <col min="14" max="14" width="33" style="230" customWidth="1"/>
    <col min="15" max="16384" width="8.85546875" style="232"/>
  </cols>
  <sheetData>
    <row r="1" spans="1:14" s="226" customFormat="1" ht="22.5">
      <c r="A1" s="224" t="str">
        <f>'THÔNG SỐ FULL'!A1</f>
        <v>NB Rainier Zip Polo - Style #NB23CT010</v>
      </c>
      <c r="B1" s="225"/>
      <c r="D1" s="225" t="s">
        <v>346</v>
      </c>
      <c r="E1" s="225"/>
      <c r="F1" s="227"/>
      <c r="G1" s="227"/>
      <c r="H1" s="227"/>
      <c r="I1" s="227"/>
      <c r="J1" s="225"/>
      <c r="K1" s="225"/>
      <c r="L1" s="225"/>
      <c r="M1" s="225"/>
      <c r="N1" s="225"/>
    </row>
    <row r="2" spans="1:14">
      <c r="A2" s="228" t="s">
        <v>364</v>
      </c>
      <c r="B2" s="228"/>
      <c r="K2" s="231"/>
      <c r="L2" s="231"/>
      <c r="M2" s="231"/>
      <c r="N2" s="231"/>
    </row>
    <row r="3" spans="1:14" s="237" customFormat="1" ht="112.5">
      <c r="A3" s="233" t="s">
        <v>123</v>
      </c>
      <c r="B3" s="234" t="s">
        <v>297</v>
      </c>
      <c r="C3" s="235" t="s">
        <v>124</v>
      </c>
      <c r="D3" s="234" t="s">
        <v>110</v>
      </c>
      <c r="E3" s="234" t="s">
        <v>298</v>
      </c>
      <c r="F3" s="236" t="s">
        <v>125</v>
      </c>
      <c r="G3" s="236" t="s">
        <v>109</v>
      </c>
      <c r="H3" s="236" t="s">
        <v>70</v>
      </c>
      <c r="I3" s="236" t="s">
        <v>299</v>
      </c>
      <c r="J3" s="236" t="s">
        <v>306</v>
      </c>
      <c r="K3" s="236" t="s">
        <v>300</v>
      </c>
      <c r="L3" s="236" t="s">
        <v>301</v>
      </c>
      <c r="M3" s="236" t="s">
        <v>302</v>
      </c>
      <c r="N3" s="236" t="s">
        <v>303</v>
      </c>
    </row>
    <row r="4" spans="1:14" s="230" customFormat="1" ht="46.5">
      <c r="A4" s="238" t="s">
        <v>220</v>
      </c>
      <c r="B4" s="239" t="s">
        <v>126</v>
      </c>
      <c r="C4" s="240" t="s">
        <v>247</v>
      </c>
      <c r="D4" s="239" t="s">
        <v>273</v>
      </c>
      <c r="E4" s="239" t="s">
        <v>150</v>
      </c>
      <c r="F4" s="241" t="s">
        <v>365</v>
      </c>
      <c r="G4" s="242" t="s">
        <v>366</v>
      </c>
      <c r="H4" s="242" t="s">
        <v>367</v>
      </c>
      <c r="I4" s="243" t="s">
        <v>368</v>
      </c>
      <c r="J4" s="244" t="s">
        <v>369</v>
      </c>
      <c r="K4" s="245" t="s">
        <v>370</v>
      </c>
      <c r="L4" s="242" t="s">
        <v>367</v>
      </c>
      <c r="M4" s="242" t="s">
        <v>371</v>
      </c>
      <c r="N4" s="242" t="s">
        <v>419</v>
      </c>
    </row>
    <row r="5" spans="1:14" s="230" customFormat="1" ht="46.5">
      <c r="A5" s="238" t="s">
        <v>221</v>
      </c>
      <c r="B5" s="239" t="s">
        <v>127</v>
      </c>
      <c r="C5" s="240" t="s">
        <v>248</v>
      </c>
      <c r="D5" s="239" t="s">
        <v>274</v>
      </c>
      <c r="E5" s="239" t="s">
        <v>151</v>
      </c>
      <c r="F5" s="241" t="s">
        <v>365</v>
      </c>
      <c r="G5" s="242" t="s">
        <v>366</v>
      </c>
      <c r="H5" s="242" t="s">
        <v>367</v>
      </c>
      <c r="I5" s="243" t="s">
        <v>372</v>
      </c>
      <c r="J5" s="244" t="s">
        <v>373</v>
      </c>
      <c r="K5" s="245" t="s">
        <v>374</v>
      </c>
      <c r="L5" s="242" t="s">
        <v>367</v>
      </c>
      <c r="M5" s="242" t="s">
        <v>375</v>
      </c>
      <c r="N5" s="242" t="s">
        <v>419</v>
      </c>
    </row>
    <row r="6" spans="1:14" s="230" customFormat="1" ht="46.5">
      <c r="A6" s="238" t="s">
        <v>222</v>
      </c>
      <c r="B6" s="239" t="s">
        <v>128</v>
      </c>
      <c r="C6" s="240" t="s">
        <v>249</v>
      </c>
      <c r="D6" s="239" t="s">
        <v>275</v>
      </c>
      <c r="E6" s="239" t="s">
        <v>175</v>
      </c>
      <c r="F6" s="241" t="s">
        <v>376</v>
      </c>
      <c r="G6" s="242" t="s">
        <v>366</v>
      </c>
      <c r="H6" s="242" t="s">
        <v>374</v>
      </c>
      <c r="I6" s="243" t="s">
        <v>377</v>
      </c>
      <c r="J6" s="244" t="s">
        <v>378</v>
      </c>
      <c r="K6" s="245" t="s">
        <v>379</v>
      </c>
      <c r="L6" s="242" t="s">
        <v>379</v>
      </c>
      <c r="M6" s="242" t="s">
        <v>378</v>
      </c>
      <c r="N6" s="246"/>
    </row>
    <row r="7" spans="1:14" s="230" customFormat="1" ht="46.5">
      <c r="A7" s="238" t="s">
        <v>223</v>
      </c>
      <c r="B7" s="239" t="s">
        <v>71</v>
      </c>
      <c r="C7" s="240" t="s">
        <v>250</v>
      </c>
      <c r="D7" s="239" t="s">
        <v>276</v>
      </c>
      <c r="E7" s="239" t="s">
        <v>129</v>
      </c>
      <c r="F7" s="241" t="s">
        <v>376</v>
      </c>
      <c r="G7" s="242" t="s">
        <v>366</v>
      </c>
      <c r="H7" s="242" t="s">
        <v>370</v>
      </c>
      <c r="I7" s="243" t="s">
        <v>380</v>
      </c>
      <c r="J7" s="244" t="s">
        <v>381</v>
      </c>
      <c r="K7" s="245" t="s">
        <v>382</v>
      </c>
      <c r="L7" s="242" t="s">
        <v>367</v>
      </c>
      <c r="M7" s="242" t="s">
        <v>383</v>
      </c>
      <c r="N7" s="242" t="s">
        <v>419</v>
      </c>
    </row>
    <row r="8" spans="1:14" s="230" customFormat="1" ht="46.5">
      <c r="A8" s="238" t="s">
        <v>224</v>
      </c>
      <c r="B8" s="239" t="s">
        <v>72</v>
      </c>
      <c r="C8" s="240" t="s">
        <v>251</v>
      </c>
      <c r="D8" s="239" t="s">
        <v>276</v>
      </c>
      <c r="E8" s="239" t="s">
        <v>129</v>
      </c>
      <c r="F8" s="241" t="s">
        <v>376</v>
      </c>
      <c r="G8" s="242" t="s">
        <v>366</v>
      </c>
      <c r="H8" s="242" t="s">
        <v>370</v>
      </c>
      <c r="I8" s="243" t="s">
        <v>384</v>
      </c>
      <c r="J8" s="244" t="s">
        <v>385</v>
      </c>
      <c r="K8" s="245" t="s">
        <v>382</v>
      </c>
      <c r="L8" s="242" t="s">
        <v>379</v>
      </c>
      <c r="M8" s="242" t="s">
        <v>386</v>
      </c>
      <c r="N8" s="246"/>
    </row>
    <row r="9" spans="1:14" s="230" customFormat="1" ht="69.75">
      <c r="A9" s="238" t="s">
        <v>225</v>
      </c>
      <c r="B9" s="239" t="s">
        <v>130</v>
      </c>
      <c r="C9" s="240" t="s">
        <v>252</v>
      </c>
      <c r="D9" s="239" t="s">
        <v>277</v>
      </c>
      <c r="E9" s="239" t="s">
        <v>176</v>
      </c>
      <c r="F9" s="241" t="s">
        <v>376</v>
      </c>
      <c r="G9" s="242" t="s">
        <v>366</v>
      </c>
      <c r="H9" s="242" t="s">
        <v>374</v>
      </c>
      <c r="I9" s="243" t="s">
        <v>387</v>
      </c>
      <c r="J9" s="244" t="s">
        <v>388</v>
      </c>
      <c r="K9" s="245" t="s">
        <v>379</v>
      </c>
      <c r="L9" s="242" t="s">
        <v>379</v>
      </c>
      <c r="M9" s="242" t="s">
        <v>388</v>
      </c>
      <c r="N9" s="246"/>
    </row>
    <row r="10" spans="1:14" s="230" customFormat="1" ht="93">
      <c r="A10" s="238" t="s">
        <v>226</v>
      </c>
      <c r="B10" s="239" t="s">
        <v>177</v>
      </c>
      <c r="C10" s="240" t="s">
        <v>253</v>
      </c>
      <c r="D10" s="239" t="s">
        <v>278</v>
      </c>
      <c r="E10" s="239" t="s">
        <v>305</v>
      </c>
      <c r="F10" s="241" t="s">
        <v>376</v>
      </c>
      <c r="G10" s="242" t="s">
        <v>366</v>
      </c>
      <c r="H10" s="242" t="s">
        <v>370</v>
      </c>
      <c r="I10" s="243" t="s">
        <v>384</v>
      </c>
      <c r="J10" s="244" t="s">
        <v>389</v>
      </c>
      <c r="K10" s="247" t="s">
        <v>374</v>
      </c>
      <c r="L10" s="242" t="s">
        <v>379</v>
      </c>
      <c r="M10" s="242" t="s">
        <v>386</v>
      </c>
      <c r="N10" s="242" t="s">
        <v>420</v>
      </c>
    </row>
    <row r="11" spans="1:14" s="230" customFormat="1" ht="93">
      <c r="A11" s="238" t="s">
        <v>227</v>
      </c>
      <c r="B11" s="239" t="s">
        <v>179</v>
      </c>
      <c r="C11" s="240" t="s">
        <v>254</v>
      </c>
      <c r="D11" s="239" t="s">
        <v>279</v>
      </c>
      <c r="E11" s="239" t="s">
        <v>180</v>
      </c>
      <c r="F11" s="241" t="s">
        <v>376</v>
      </c>
      <c r="G11" s="242" t="s">
        <v>366</v>
      </c>
      <c r="H11" s="242" t="s">
        <v>370</v>
      </c>
      <c r="I11" s="243" t="s">
        <v>390</v>
      </c>
      <c r="J11" s="244" t="s">
        <v>391</v>
      </c>
      <c r="K11" s="247" t="s">
        <v>392</v>
      </c>
      <c r="L11" s="242" t="s">
        <v>379</v>
      </c>
      <c r="M11" s="242" t="s">
        <v>393</v>
      </c>
      <c r="N11" s="242" t="s">
        <v>420</v>
      </c>
    </row>
    <row r="12" spans="1:14" s="230" customFormat="1" ht="93">
      <c r="A12" s="238" t="s">
        <v>228</v>
      </c>
      <c r="B12" s="239" t="s">
        <v>181</v>
      </c>
      <c r="C12" s="240" t="s">
        <v>255</v>
      </c>
      <c r="D12" s="239" t="s">
        <v>280</v>
      </c>
      <c r="E12" s="239" t="s">
        <v>182</v>
      </c>
      <c r="F12" s="241" t="s">
        <v>376</v>
      </c>
      <c r="G12" s="242" t="s">
        <v>366</v>
      </c>
      <c r="H12" s="242" t="s">
        <v>370</v>
      </c>
      <c r="I12" s="243" t="s">
        <v>394</v>
      </c>
      <c r="J12" s="244" t="s">
        <v>391</v>
      </c>
      <c r="K12" s="247" t="s">
        <v>374</v>
      </c>
      <c r="L12" s="242" t="s">
        <v>379</v>
      </c>
      <c r="M12" s="242" t="s">
        <v>395</v>
      </c>
      <c r="N12" s="242" t="s">
        <v>420</v>
      </c>
    </row>
    <row r="13" spans="1:14" s="230" customFormat="1" ht="46.5">
      <c r="A13" s="238" t="s">
        <v>229</v>
      </c>
      <c r="B13" s="239" t="s">
        <v>183</v>
      </c>
      <c r="C13" s="240" t="s">
        <v>256</v>
      </c>
      <c r="D13" s="239" t="s">
        <v>281</v>
      </c>
      <c r="E13" s="239" t="s">
        <v>184</v>
      </c>
      <c r="F13" s="241" t="s">
        <v>376</v>
      </c>
      <c r="G13" s="242" t="s">
        <v>396</v>
      </c>
      <c r="H13" s="242" t="s">
        <v>397</v>
      </c>
      <c r="I13" s="243" t="s">
        <v>398</v>
      </c>
      <c r="J13" s="244" t="s">
        <v>399</v>
      </c>
      <c r="K13" s="245" t="s">
        <v>370</v>
      </c>
      <c r="L13" s="242" t="s">
        <v>379</v>
      </c>
      <c r="M13" s="242" t="s">
        <v>400</v>
      </c>
      <c r="N13" s="246"/>
    </row>
    <row r="14" spans="1:14" s="230" customFormat="1" ht="46.5">
      <c r="A14" s="238" t="s">
        <v>230</v>
      </c>
      <c r="B14" s="239" t="s">
        <v>132</v>
      </c>
      <c r="C14" s="240" t="s">
        <v>257</v>
      </c>
      <c r="D14" s="239" t="s">
        <v>282</v>
      </c>
      <c r="E14" s="239" t="s">
        <v>131</v>
      </c>
      <c r="F14" s="241" t="s">
        <v>376</v>
      </c>
      <c r="G14" s="242" t="s">
        <v>396</v>
      </c>
      <c r="H14" s="242" t="s">
        <v>397</v>
      </c>
      <c r="I14" s="243" t="s">
        <v>398</v>
      </c>
      <c r="J14" s="244" t="s">
        <v>399</v>
      </c>
      <c r="K14" s="245" t="s">
        <v>370</v>
      </c>
      <c r="L14" s="242" t="s">
        <v>379</v>
      </c>
      <c r="M14" s="242" t="s">
        <v>400</v>
      </c>
      <c r="N14" s="246"/>
    </row>
    <row r="15" spans="1:14" s="230" customFormat="1" ht="46.5">
      <c r="A15" s="238" t="s">
        <v>231</v>
      </c>
      <c r="B15" s="239" t="s">
        <v>133</v>
      </c>
      <c r="C15" s="240" t="s">
        <v>258</v>
      </c>
      <c r="D15" s="239" t="s">
        <v>283</v>
      </c>
      <c r="E15" s="239" t="s">
        <v>134</v>
      </c>
      <c r="F15" s="241" t="s">
        <v>365</v>
      </c>
      <c r="G15" s="242" t="s">
        <v>396</v>
      </c>
      <c r="H15" s="242" t="s">
        <v>367</v>
      </c>
      <c r="I15" s="243" t="s">
        <v>401</v>
      </c>
      <c r="J15" s="244" t="s">
        <v>402</v>
      </c>
      <c r="K15" s="245" t="s">
        <v>379</v>
      </c>
      <c r="L15" s="242" t="s">
        <v>379</v>
      </c>
      <c r="M15" s="242" t="s">
        <v>402</v>
      </c>
      <c r="N15" s="246"/>
    </row>
    <row r="16" spans="1:14" s="230" customFormat="1" ht="46.5">
      <c r="A16" s="238" t="s">
        <v>232</v>
      </c>
      <c r="B16" s="239" t="s">
        <v>135</v>
      </c>
      <c r="C16" s="240" t="s">
        <v>259</v>
      </c>
      <c r="D16" s="239" t="s">
        <v>185</v>
      </c>
      <c r="E16" s="239" t="s">
        <v>186</v>
      </c>
      <c r="F16" s="241" t="s">
        <v>365</v>
      </c>
      <c r="G16" s="242" t="s">
        <v>396</v>
      </c>
      <c r="H16" s="242" t="s">
        <v>367</v>
      </c>
      <c r="I16" s="243" t="s">
        <v>403</v>
      </c>
      <c r="J16" s="244" t="s">
        <v>404</v>
      </c>
      <c r="K16" s="245" t="s">
        <v>379</v>
      </c>
      <c r="L16" s="242" t="s">
        <v>379</v>
      </c>
      <c r="M16" s="242" t="s">
        <v>404</v>
      </c>
      <c r="N16" s="246"/>
    </row>
    <row r="17" spans="1:14" s="230" customFormat="1" ht="69.75">
      <c r="A17" s="238" t="s">
        <v>233</v>
      </c>
      <c r="B17" s="239" t="s">
        <v>187</v>
      </c>
      <c r="C17" s="240" t="s">
        <v>260</v>
      </c>
      <c r="D17" s="239" t="s">
        <v>284</v>
      </c>
      <c r="E17" s="239" t="s">
        <v>188</v>
      </c>
      <c r="F17" s="241" t="s">
        <v>365</v>
      </c>
      <c r="G17" s="242" t="s">
        <v>366</v>
      </c>
      <c r="H17" s="242" t="s">
        <v>367</v>
      </c>
      <c r="I17" s="243" t="s">
        <v>405</v>
      </c>
      <c r="J17" s="244" t="s">
        <v>406</v>
      </c>
      <c r="K17" s="245" t="s">
        <v>379</v>
      </c>
      <c r="L17" s="242" t="s">
        <v>379</v>
      </c>
      <c r="M17" s="242" t="s">
        <v>406</v>
      </c>
      <c r="N17" s="246"/>
    </row>
    <row r="18" spans="1:14" s="230" customFormat="1" ht="46.5">
      <c r="A18" s="238" t="s">
        <v>234</v>
      </c>
      <c r="B18" s="239" t="s">
        <v>136</v>
      </c>
      <c r="C18" s="240" t="s">
        <v>261</v>
      </c>
      <c r="D18" s="239" t="s">
        <v>285</v>
      </c>
      <c r="E18" s="239" t="s">
        <v>189</v>
      </c>
      <c r="F18" s="241" t="s">
        <v>376</v>
      </c>
      <c r="G18" s="242" t="s">
        <v>366</v>
      </c>
      <c r="H18" s="242" t="s">
        <v>374</v>
      </c>
      <c r="I18" s="243" t="s">
        <v>407</v>
      </c>
      <c r="J18" s="244" t="s">
        <v>408</v>
      </c>
      <c r="K18" s="245" t="s">
        <v>382</v>
      </c>
      <c r="L18" s="242" t="s">
        <v>379</v>
      </c>
      <c r="M18" s="242" t="s">
        <v>409</v>
      </c>
      <c r="N18" s="246"/>
    </row>
    <row r="19" spans="1:14" s="230" customFormat="1" ht="46.5">
      <c r="A19" s="238" t="s">
        <v>235</v>
      </c>
      <c r="B19" s="239" t="s">
        <v>137</v>
      </c>
      <c r="C19" s="240" t="s">
        <v>262</v>
      </c>
      <c r="D19" s="239" t="s">
        <v>286</v>
      </c>
      <c r="E19" s="239" t="s">
        <v>190</v>
      </c>
      <c r="F19" s="241" t="s">
        <v>376</v>
      </c>
      <c r="G19" s="242" t="s">
        <v>396</v>
      </c>
      <c r="H19" s="242" t="s">
        <v>374</v>
      </c>
      <c r="I19" s="243" t="s">
        <v>410</v>
      </c>
      <c r="J19" s="244" t="s">
        <v>411</v>
      </c>
      <c r="K19" s="245" t="s">
        <v>379</v>
      </c>
      <c r="L19" s="242" t="s">
        <v>379</v>
      </c>
      <c r="M19" s="242" t="s">
        <v>411</v>
      </c>
      <c r="N19" s="246"/>
    </row>
    <row r="20" spans="1:14" s="230" customFormat="1" ht="46.5">
      <c r="A20" s="238" t="s">
        <v>236</v>
      </c>
      <c r="B20" s="239" t="s">
        <v>138</v>
      </c>
      <c r="C20" s="240" t="s">
        <v>263</v>
      </c>
      <c r="D20" s="239" t="s">
        <v>287</v>
      </c>
      <c r="E20" s="239" t="s">
        <v>191</v>
      </c>
      <c r="F20" s="241" t="s">
        <v>376</v>
      </c>
      <c r="G20" s="242" t="s">
        <v>396</v>
      </c>
      <c r="H20" s="242" t="s">
        <v>374</v>
      </c>
      <c r="I20" s="243" t="s">
        <v>387</v>
      </c>
      <c r="J20" s="244" t="s">
        <v>388</v>
      </c>
      <c r="K20" s="245" t="s">
        <v>379</v>
      </c>
      <c r="L20" s="242" t="s">
        <v>379</v>
      </c>
      <c r="M20" s="242" t="s">
        <v>388</v>
      </c>
      <c r="N20" s="246"/>
    </row>
    <row r="21" spans="1:14" s="230" customFormat="1" ht="46.5">
      <c r="A21" s="238" t="s">
        <v>237</v>
      </c>
      <c r="B21" s="239" t="s">
        <v>192</v>
      </c>
      <c r="C21" s="240" t="s">
        <v>264</v>
      </c>
      <c r="D21" s="239" t="s">
        <v>288</v>
      </c>
      <c r="E21" s="239" t="s">
        <v>193</v>
      </c>
      <c r="F21" s="241" t="s">
        <v>376</v>
      </c>
      <c r="G21" s="242" t="s">
        <v>366</v>
      </c>
      <c r="H21" s="242" t="s">
        <v>370</v>
      </c>
      <c r="I21" s="243" t="s">
        <v>384</v>
      </c>
      <c r="J21" s="244" t="s">
        <v>386</v>
      </c>
      <c r="K21" s="245" t="s">
        <v>379</v>
      </c>
      <c r="L21" s="242" t="s">
        <v>379</v>
      </c>
      <c r="M21" s="242" t="s">
        <v>386</v>
      </c>
      <c r="N21" s="246"/>
    </row>
    <row r="22" spans="1:14" s="230" customFormat="1" ht="69.75">
      <c r="A22" s="238" t="s">
        <v>139</v>
      </c>
      <c r="B22" s="239" t="s">
        <v>140</v>
      </c>
      <c r="C22" s="240" t="s">
        <v>265</v>
      </c>
      <c r="D22" s="239" t="s">
        <v>289</v>
      </c>
      <c r="E22" s="239" t="s">
        <v>194</v>
      </c>
      <c r="F22" s="241" t="s">
        <v>376</v>
      </c>
      <c r="G22" s="242" t="s">
        <v>366</v>
      </c>
      <c r="H22" s="242" t="s">
        <v>370</v>
      </c>
      <c r="I22" s="243" t="s">
        <v>412</v>
      </c>
      <c r="J22" s="244" t="s">
        <v>413</v>
      </c>
      <c r="K22" s="245" t="s">
        <v>370</v>
      </c>
      <c r="L22" s="242" t="s">
        <v>379</v>
      </c>
      <c r="M22" s="242" t="s">
        <v>414</v>
      </c>
      <c r="N22" s="246"/>
    </row>
    <row r="23" spans="1:14" s="230" customFormat="1" ht="69.75">
      <c r="A23" s="248" t="s">
        <v>238</v>
      </c>
      <c r="B23" s="239" t="s">
        <v>141</v>
      </c>
      <c r="C23" s="240" t="s">
        <v>266</v>
      </c>
      <c r="D23" s="239" t="s">
        <v>290</v>
      </c>
      <c r="E23" s="239" t="s">
        <v>195</v>
      </c>
      <c r="F23" s="241" t="s">
        <v>376</v>
      </c>
      <c r="G23" s="242" t="s">
        <v>366</v>
      </c>
      <c r="H23" s="242" t="s">
        <v>370</v>
      </c>
      <c r="I23" s="243" t="s">
        <v>415</v>
      </c>
      <c r="J23" s="244" t="s">
        <v>381</v>
      </c>
      <c r="K23" s="245" t="s">
        <v>379</v>
      </c>
      <c r="L23" s="242" t="s">
        <v>379</v>
      </c>
      <c r="M23" s="242" t="s">
        <v>381</v>
      </c>
      <c r="N23" s="246"/>
    </row>
    <row r="24" spans="1:14" s="230" customFormat="1" ht="46.5">
      <c r="A24" s="238" t="s">
        <v>239</v>
      </c>
      <c r="B24" s="239" t="s">
        <v>196</v>
      </c>
      <c r="C24" s="240" t="s">
        <v>267</v>
      </c>
      <c r="D24" s="239" t="s">
        <v>291</v>
      </c>
      <c r="E24" s="239" t="s">
        <v>197</v>
      </c>
      <c r="F24" s="241" t="s">
        <v>376</v>
      </c>
      <c r="G24" s="242" t="s">
        <v>366</v>
      </c>
      <c r="H24" s="242" t="s">
        <v>397</v>
      </c>
      <c r="I24" s="243" t="s">
        <v>416</v>
      </c>
      <c r="J24" s="244" t="s">
        <v>379</v>
      </c>
      <c r="K24" s="245" t="s">
        <v>379</v>
      </c>
      <c r="L24" s="242" t="s">
        <v>379</v>
      </c>
      <c r="M24" s="242" t="s">
        <v>379</v>
      </c>
      <c r="N24" s="246"/>
    </row>
    <row r="25" spans="1:14" s="230" customFormat="1" ht="46.5">
      <c r="A25" s="238" t="s">
        <v>240</v>
      </c>
      <c r="B25" s="239" t="s">
        <v>198</v>
      </c>
      <c r="C25" s="240" t="s">
        <v>268</v>
      </c>
      <c r="D25" s="249" t="s">
        <v>292</v>
      </c>
      <c r="E25" s="239" t="s">
        <v>199</v>
      </c>
      <c r="F25" s="241" t="s">
        <v>376</v>
      </c>
      <c r="G25" s="242" t="s">
        <v>366</v>
      </c>
      <c r="H25" s="242" t="s">
        <v>370</v>
      </c>
      <c r="I25" s="243" t="s">
        <v>412</v>
      </c>
      <c r="J25" s="244" t="s">
        <v>414</v>
      </c>
      <c r="K25" s="245" t="s">
        <v>379</v>
      </c>
      <c r="L25" s="242" t="s">
        <v>379</v>
      </c>
      <c r="M25" s="242" t="s">
        <v>414</v>
      </c>
      <c r="N25" s="246"/>
    </row>
    <row r="26" spans="1:14" s="230" customFormat="1" ht="69.75">
      <c r="A26" s="238" t="s">
        <v>241</v>
      </c>
      <c r="B26" s="239" t="s">
        <v>497</v>
      </c>
      <c r="C26" s="240" t="s">
        <v>269</v>
      </c>
      <c r="D26" s="249"/>
      <c r="E26" s="239" t="s">
        <v>491</v>
      </c>
      <c r="F26" s="241" t="s">
        <v>365</v>
      </c>
      <c r="G26" s="242" t="s">
        <v>366</v>
      </c>
      <c r="H26" s="242" t="s">
        <v>370</v>
      </c>
      <c r="I26" s="243" t="s">
        <v>412</v>
      </c>
      <c r="J26" s="244" t="s">
        <v>413</v>
      </c>
      <c r="K26" s="245" t="s">
        <v>370</v>
      </c>
      <c r="L26" s="242" t="s">
        <v>379</v>
      </c>
      <c r="M26" s="242" t="s">
        <v>414</v>
      </c>
      <c r="N26" s="246"/>
    </row>
    <row r="27" spans="1:14" s="230" customFormat="1" ht="46.5">
      <c r="A27" s="248" t="s">
        <v>242</v>
      </c>
      <c r="B27" s="239" t="s">
        <v>495</v>
      </c>
      <c r="C27" s="250" t="s">
        <v>270</v>
      </c>
      <c r="D27" s="249"/>
      <c r="E27" s="239" t="s">
        <v>494</v>
      </c>
      <c r="F27" s="241" t="s">
        <v>365</v>
      </c>
      <c r="G27" s="242" t="s">
        <v>366</v>
      </c>
      <c r="H27" s="242" t="s">
        <v>379</v>
      </c>
      <c r="I27" s="243" t="s">
        <v>416</v>
      </c>
      <c r="J27" s="244" t="s">
        <v>379</v>
      </c>
      <c r="K27" s="245" t="s">
        <v>379</v>
      </c>
      <c r="L27" s="242" t="s">
        <v>379</v>
      </c>
      <c r="M27" s="242" t="s">
        <v>379</v>
      </c>
      <c r="N27" s="246"/>
    </row>
    <row r="28" spans="1:14" s="230" customFormat="1" ht="69.75">
      <c r="A28" s="248" t="s">
        <v>243</v>
      </c>
      <c r="B28" s="239" t="s">
        <v>498</v>
      </c>
      <c r="C28" s="250" t="s">
        <v>271</v>
      </c>
      <c r="D28" s="249" t="s">
        <v>304</v>
      </c>
      <c r="E28" s="239" t="s">
        <v>492</v>
      </c>
      <c r="F28" s="241" t="s">
        <v>365</v>
      </c>
      <c r="G28" s="242" t="s">
        <v>366</v>
      </c>
      <c r="H28" s="242" t="s">
        <v>379</v>
      </c>
      <c r="I28" s="243" t="s">
        <v>417</v>
      </c>
      <c r="J28" s="244" t="s">
        <v>418</v>
      </c>
      <c r="K28" s="245" t="s">
        <v>379</v>
      </c>
      <c r="L28" s="242" t="s">
        <v>379</v>
      </c>
      <c r="M28" s="242" t="s">
        <v>418</v>
      </c>
      <c r="N28" s="246"/>
    </row>
    <row r="29" spans="1:14" s="230" customFormat="1" ht="69.75">
      <c r="A29" s="248" t="s">
        <v>244</v>
      </c>
      <c r="B29" s="239" t="s">
        <v>496</v>
      </c>
      <c r="C29" s="250" t="s">
        <v>272</v>
      </c>
      <c r="D29" s="249"/>
      <c r="E29" s="239" t="s">
        <v>493</v>
      </c>
      <c r="F29" s="241" t="s">
        <v>365</v>
      </c>
      <c r="G29" s="242" t="s">
        <v>366</v>
      </c>
      <c r="H29" s="242" t="s">
        <v>379</v>
      </c>
      <c r="I29" s="243" t="s">
        <v>416</v>
      </c>
      <c r="J29" s="244" t="s">
        <v>379</v>
      </c>
      <c r="K29" s="245" t="s">
        <v>379</v>
      </c>
      <c r="L29" s="242" t="s">
        <v>379</v>
      </c>
      <c r="M29" s="242" t="s">
        <v>379</v>
      </c>
      <c r="N29" s="246"/>
    </row>
  </sheetData>
  <pageMargins left="0.1" right="0.1" top="0.1" bottom="0.1" header="0.1" footer="0.1"/>
  <pageSetup paperSize="9" scale="48" fitToHeight="0"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1972f4fa-a3a2-4010-a47e-cf3d6c5d1421">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860B5223DC73FB4F94B03CE9BB59FFEB" ma:contentTypeVersion="14" ma:contentTypeDescription="Create a new document." ma:contentTypeScope="" ma:versionID="22d40c827e80c99f6cef560426e7f7d1">
  <xsd:schema xmlns:xsd="http://www.w3.org/2001/XMLSchema" xmlns:xs="http://www.w3.org/2001/XMLSchema" xmlns:p="http://schemas.microsoft.com/office/2006/metadata/properties" xmlns:ns2="1972f4fa-a3a2-4010-a47e-cf3d6c5d1421" xmlns:ns3="8acacb1a-d766-4a03-bc0c-a95b168db3c7" targetNamespace="http://schemas.microsoft.com/office/2006/metadata/properties" ma:root="true" ma:fieldsID="3a9188bdc54e067977f7db91f1f90cb3" ns2:_="" ns3:_="">
    <xsd:import namespace="1972f4fa-a3a2-4010-a47e-cf3d6c5d1421"/>
    <xsd:import namespace="8acacb1a-d766-4a03-bc0c-a95b168db3c7"/>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3:SharedWithUsers" minOccurs="0"/>
                <xsd:element ref="ns3:SharedWithDetails" minOccurs="0"/>
                <xsd:element ref="ns2:lcf76f155ced4ddcb4097134ff3c332f" minOccurs="0"/>
                <xsd:element ref="ns2:MediaServiceDateTaken" minOccurs="0"/>
                <xsd:element ref="ns2:MediaServiceOCR" minOccurs="0"/>
                <xsd:element ref="ns2:MediaServiceGenerationTime" minOccurs="0"/>
                <xsd:element ref="ns2:MediaServiceEventHashCode" minOccurs="0"/>
                <xsd:element ref="ns2:MediaServiceLocation"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972f4fa-a3a2-4010-a47e-cf3d6c5d142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dab79d5a-a439-4055-a116-7b8effaafeff" ma:termSetId="09814cd3-568e-fe90-9814-8d621ff8fb84" ma:anchorId="fba54fb3-c3e1-fe81-a776-ca4b69148c4d" ma:open="true" ma:isKeyword="false">
      <xsd:complexType>
        <xsd:sequence>
          <xsd:element ref="pc:Terms" minOccurs="0" maxOccurs="1"/>
        </xsd:sequence>
      </xsd:complexType>
    </xsd:element>
    <xsd:element name="MediaServiceDateTaken" ma:index="16" nillable="true" ma:displayName="MediaServiceDateTaken" ma:hidden="true" ma:indexed="true" ma:internalName="MediaServiceDateTaken"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Location" ma:index="20" nillable="true" ma:displayName="Location" ma:indexed="true" ma:internalName="MediaServiceLocation" ma:readOnly="true">
      <xsd:simpleType>
        <xsd:restriction base="dms:Text"/>
      </xsd:simpleType>
    </xsd:element>
    <xsd:element name="MediaLengthInSeconds" ma:index="21"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8acacb1a-d766-4a03-bc0c-a95b168db3c7"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AA57EAE-4D0F-4868-9B7E-8EBA6AF9846A}">
  <ds:schemaRefs>
    <ds:schemaRef ds:uri="http://schemas.microsoft.com/office/2006/metadata/properties"/>
    <ds:schemaRef ds:uri="http://schemas.microsoft.com/office/infopath/2007/PartnerControls"/>
    <ds:schemaRef ds:uri="1972f4fa-a3a2-4010-a47e-cf3d6c5d1421"/>
  </ds:schemaRefs>
</ds:datastoreItem>
</file>

<file path=customXml/itemProps2.xml><?xml version="1.0" encoding="utf-8"?>
<ds:datastoreItem xmlns:ds="http://schemas.openxmlformats.org/officeDocument/2006/customXml" ds:itemID="{73605B34-7610-41F6-9ABE-2A62E249C81D}">
  <ds:schemaRefs>
    <ds:schemaRef ds:uri="http://schemas.microsoft.com/sharepoint/v3/contenttype/forms"/>
  </ds:schemaRefs>
</ds:datastoreItem>
</file>

<file path=customXml/itemProps3.xml><?xml version="1.0" encoding="utf-8"?>
<ds:datastoreItem xmlns:ds="http://schemas.openxmlformats.org/officeDocument/2006/customXml" ds:itemID="{ADE51457-5CE7-4935-8BA0-C0C5E26201D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972f4fa-a3a2-4010-a47e-cf3d6c5d1421"/>
    <ds:schemaRef ds:uri="8acacb1a-d766-4a03-bc0c-a95b168db3c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11</vt:i4>
      </vt:variant>
    </vt:vector>
  </HeadingPairs>
  <TitlesOfParts>
    <vt:vector size="19" baseType="lpstr">
      <vt:lpstr>TML SPORTS SHORT TSHIRT BLACK  </vt:lpstr>
      <vt:lpstr>C0057-SST047</vt:lpstr>
      <vt:lpstr>1. CUTTING DOCKET</vt:lpstr>
      <vt:lpstr>2. TRIM CARD</vt:lpstr>
      <vt:lpstr>QUY CÁCH MAY</vt:lpstr>
      <vt:lpstr>THÔNG SỐ FULL</vt:lpstr>
      <vt:lpstr>1ST PROTO COMMENT FOR PPS</vt:lpstr>
      <vt:lpstr>THÔNG SỐ MẪU PPS</vt:lpstr>
      <vt:lpstr>'1. CUTTING DOCKET'!Print_Area</vt:lpstr>
      <vt:lpstr>'1ST PROTO COMMENT FOR PPS'!Print_Area</vt:lpstr>
      <vt:lpstr>'2. TRIM CARD'!Print_Area</vt:lpstr>
      <vt:lpstr>'QUY CÁCH MAY'!Print_Area</vt:lpstr>
      <vt:lpstr>'1. CUTTING DOCKET'!Print_Titles</vt:lpstr>
      <vt:lpstr>'1ST PROTO COMMENT FOR PPS'!Print_Titles</vt:lpstr>
      <vt:lpstr>'2. TRIM CARD'!Print_Titles</vt:lpstr>
      <vt:lpstr>'C0057-SST047'!Print_Titles</vt:lpstr>
      <vt:lpstr>'THÔNG SỐ FULL'!Print_Titles</vt:lpstr>
      <vt:lpstr>'THÔNG SỐ MẪU PPS'!Print_Titles</vt:lpstr>
      <vt:lpstr>'TML SPORTS SHORT TSHIRT BLACK  '!Print_Titles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Trang Le Thi Thuy</dc:creator>
  <cp:lastModifiedBy>Chi Tran Thi Linh</cp:lastModifiedBy>
  <cp:lastPrinted>2024-11-22T09:13:52Z</cp:lastPrinted>
  <dcterms:created xsi:type="dcterms:W3CDTF">2016-05-06T01:47:29Z</dcterms:created>
  <dcterms:modified xsi:type="dcterms:W3CDTF">2025-02-16T11:40:49Z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0x010100860B5223DC73FB4F94B03CE9BB59FFEB</vt:lpwstr>
  </property>
  <property fmtid="{D5CDD505-2E9C-101B-9397-08002B2CF9AE}" pid="3" name="MediaServiceImageTags">
    <vt:lpwstr/>
  </property>
</Properties>
</file>