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DEV TEAM/4-SS26/1-SAMPLE/2-STYLE-FILE/3. CUTTING DOCKET/WOMENSWEAR/PROTO -prepare/"/>
    </mc:Choice>
  </mc:AlternateContent>
  <xr:revisionPtr revIDLastSave="519" documentId="8_{B4975F46-4556-4EE1-88EA-390F841400F7}" xr6:coauthVersionLast="47" xr6:coauthVersionMax="47" xr10:uidLastSave="{893B9F63-5F2A-4D2A-9581-D804E8DC021B}"/>
  <bookViews>
    <workbookView xWindow="-103" yWindow="-103" windowWidth="16663" windowHeight="8743" tabRatio="753" xr2:uid="{00000000-000D-0000-FFFF-FFFF00000000}"/>
  </bookViews>
  <sheets>
    <sheet name="1. CUTTING DOCKET" sheetId="1" r:id="rId1"/>
    <sheet name="2. TRIM CARD" sheetId="5" r:id="rId2"/>
    <sheet name="UA CHINH SUA 090125" sheetId="33" r:id="rId3"/>
    <sheet name="FRONT &amp; BACK DETAILS" sheetId="31" r:id="rId4"/>
    <sheet name="Sheet1" sheetId="28" r:id="rId5"/>
    <sheet name="GREY" sheetId="16" state="hidden" r:id="rId6"/>
    <sheet name="ĐÓNG GÓI" sheetId="27" state="hidden" r:id="rId7"/>
    <sheet name="PP MEETING" sheetId="18" state="hidden" r:id="rId8"/>
    <sheet name="2. TRIM CARD (GREY)" sheetId="17" state="hidden" r:id="rId9"/>
    <sheet name="3. ĐỊNH VỊ HÌNH IN.THÊU" sheetId="7" state="hidden" r:id="rId10"/>
    <sheet name="4. THÔNG SỐ SẢN XUẤT" sheetId="8" state="hidden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\5" localSheetId="6">#REF!</definedName>
    <definedName name="\5">#REF!</definedName>
    <definedName name="\C" localSheetId="6">#REF!</definedName>
    <definedName name="\C">#REF!</definedName>
    <definedName name="\d">#REF!</definedName>
    <definedName name="\J">#REF!</definedName>
    <definedName name="\O">#REF!</definedName>
    <definedName name="____SCM40">'[1]Raw material movement'!#REF!</definedName>
    <definedName name="___2021" hidden="1">{"'Sheet1'!$L$16"}</definedName>
    <definedName name="___SCM40">'[2]Raw material movement'!#REF!</definedName>
    <definedName name="__IntlFixup" hidden="1">TRUE</definedName>
    <definedName name="__NSO2" hidden="1">{"'Sheet1'!$L$16"}</definedName>
    <definedName name="__SCM40">'[3]Raw material movement'!#REF!</definedName>
    <definedName name="_1CAP002">[4]MTP!#REF!</definedName>
    <definedName name="_2DATA_DATA2_L">'[5]#REF'!#REF!</definedName>
    <definedName name="_2STREO7">[6]MTP!#REF!</definedName>
    <definedName name="_4GOIC01">[7]MTP!#REF!</definedName>
    <definedName name="_4OSLCTT">[7]MTP!#REF!</definedName>
    <definedName name="_6BNTTTH">[6]MTP1!#REF!</definedName>
    <definedName name="_6DCTTBO">[6]MTP1!#REF!</definedName>
    <definedName name="_6DD24TT">[6]MTP1!#REF!</definedName>
    <definedName name="_6FCOTBU">[6]MTP1!#REF!</definedName>
    <definedName name="_6LATUBU">[6]MTP1!#REF!</definedName>
    <definedName name="_6SDTT24">[6]MTP1!#REF!</definedName>
    <definedName name="_6TBUDTT">[6]MTP1!#REF!</definedName>
    <definedName name="_6TDDDTT">[6]MTP1!#REF!</definedName>
    <definedName name="_6TLTTTH">[6]MTP1!#REF!</definedName>
    <definedName name="_6TUBUTT">[6]MTP1!#REF!</definedName>
    <definedName name="_6UCLVIS">[6]MTP1!#REF!</definedName>
    <definedName name="_7DNCABC">[6]MTP1!#REF!</definedName>
    <definedName name="_7HDCTBU">[6]MTP1!#REF!</definedName>
    <definedName name="_7PKTUBU">[6]MTP1!#REF!</definedName>
    <definedName name="_7TBHT20">[6]MTP1!#REF!</definedName>
    <definedName name="_7TBHT30">[6]MTP1!#REF!</definedName>
    <definedName name="_7TDCABC">[6]MTP1!#REF!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2" hidden="1">{"'Sheet1'!$L$16"}</definedName>
    <definedName name="_ABC1" hidden="1">{"'Sheet1'!$L$16"}</definedName>
    <definedName name="_AMO_ContentDefinition_467123702" hidden="1">"'Partitions:5'"</definedName>
    <definedName name="_AMO_ContentDefinition_467123702.0" hidden="1">"'&lt;ContentDefinition name=""SASMain:CFCPUB.RETURN"" rsid=""467123702"" type=""PivotTable"" format=""REPORTXML"" imgfmt=""ACTIVEX"" created=""02/10/2009 14:46:12"" modifed=""02/10/2009 17:11:27"" user="" "" apply=""False"" thread=""BACKGROUND"" css=""C:\'"</definedName>
    <definedName name="_AMO_ContentDefinition_467123702.1" hidden="1">"'Program Files\SAS\Shared Files\BIClientStyles\AMODefault.css"" range=""SASMain_CFCPUB_RETURN"" auto=""False"" rdc=""False"" mig=""False"" xTime=""00:00:00.0156254"" rTime=""00:00:06.4064140"" bgnew=""False"" nFmt=""False"" grphSet=""False"" imgY=""'"</definedName>
    <definedName name="_AMO_ContentDefinition_467123702.2" hidden="1">"'0"" imgX=""0""&gt;_x000D_
  &lt;files /&gt;_x000D_
  &lt;param n=""DisplayName"" v=""SASMain:CFCPUB.RETURN"" /&gt;_x000D_
  &lt;param n=""AMO_Version"" v=""2.1"" /&gt;_x000D_
  &lt;param n=""NamedRange"" v=""_AMO_SingleObject_467123702_PivotTable_467123702"" /&gt;_x000D_
  &lt;param n=""DataSourceType"" v=""S'"</definedName>
    <definedName name="_AMO_ContentDefinition_467123702.3" hidden="1">"'AS DATASET"" /&gt;_x000D_
  &lt;param n=""DataSource"" v=""&amp;lt;SasDataSource Version=&amp;quot;2.1&amp;quot; Type=&amp;quot;SAS.Servers.Dataset&amp;quot; Svr=&amp;quot;SASMain&amp;quot; Lib=&amp;quot;CFCPUB&amp;quot; UseLbls=&amp;quot;true&amp;quot; ColSelFlg=&amp;quot;0&amp;quot; Name=&amp;quot;RETURN&amp;quot; /&amp;gt'"</definedName>
    <definedName name="_AMO_ContentDefinition_467123702.4" hidden="1">"';"" /&gt;_x000D_
  &lt;param n=""ServerName"" v=""SASMain"" /&gt;_x000D_
  &lt;param n=""SASFilter"" v="""" /&gt;_x000D_
  &lt;param n=""ClassName"" v=""SAS.OfficeAddin.PivotTable"" /&gt;_x000D_
&lt;/ContentDefinition&gt;'"</definedName>
    <definedName name="_AMO_ContentLocation_467123702_PivotTable_467123702" hidden="1">"'&lt;ContentLocation path=""467123702"" rsid=""467123702"" tag=""PivotTable"" fid=""0"" /&gt;'"</definedName>
    <definedName name="_AMO_RefreshMultipleList" hidden="1">"'467123702'"</definedName>
    <definedName name="_AMO_XmlVersion" hidden="1">"'1'"</definedName>
    <definedName name="_dao1">'[8]CT Thang Mo'!$B$189:$H$189</definedName>
    <definedName name="_dao2">'[8]CT Thang Mo'!$B$161:$H$161</definedName>
    <definedName name="_dap2">'[8]CT Thang Mo'!$B$162:$H$162</definedName>
    <definedName name="_DATA_DATA2_L">'[5]#REF'!#REF!</definedName>
    <definedName name="_day1">'[9]Chiet tinh dz22'!#REF!</definedName>
    <definedName name="_day2">'[10]Chiet tinh dz35'!$H$3</definedName>
    <definedName name="_dbu1">'[8]CT Thang Mo'!#REF!</definedName>
    <definedName name="_dbu2">'[8]CT Thang Mo'!$B$93:$F$93</definedName>
    <definedName name="_Fill" localSheetId="1" hidden="1">#REF!</definedName>
    <definedName name="_Fill" localSheetId="8" hidden="1">#REF!</definedName>
    <definedName name="_Fill" localSheetId="6" hidden="1">#REF!</definedName>
    <definedName name="_Fill" localSheetId="7" hidden="1">#REF!</definedName>
    <definedName name="_Fill" hidden="1">#REF!</definedName>
    <definedName name="_xlnm._FilterDatabase" localSheetId="0" hidden="1">'1. CUTTING DOCKET'!$A$36:$R$37</definedName>
    <definedName name="_xlnm._FilterDatabase" localSheetId="5" hidden="1">GREY!$A$64:$Q$131</definedName>
    <definedName name="_xlnm._FilterDatabase" hidden="1">#REF!</definedName>
    <definedName name="_Key1" hidden="1">#REF!</definedName>
    <definedName name="_Key2" hidden="1">#REF!</definedName>
    <definedName name="_lan1" hidden="1">{#N/A,#N/A,TRUE,"BT M200 da 10x20"}</definedName>
    <definedName name="_lap1" localSheetId="6">#REF!</definedName>
    <definedName name="_lap1">#REF!</definedName>
    <definedName name="_lap2" localSheetId="6">#REF!</definedName>
    <definedName name="_lap2">#REF!</definedName>
    <definedName name="_NSO2" hidden="1">{"'Sheet1'!$L$16"}</definedName>
    <definedName name="_Order1" hidden="1">255</definedName>
    <definedName name="_Order2" hidden="1">255</definedName>
    <definedName name="_SCM40">'[2]Raw material movement'!#REF!</definedName>
    <definedName name="_Sort" hidden="1">#REF!</definedName>
    <definedName name="_T01" hidden="1">#N/A</definedName>
    <definedName name="_Table1_In1" hidden="1">#N/A</definedName>
    <definedName name="_Table1_Out" hidden="1">#N/A</definedName>
    <definedName name="_vc1">'[8]CT Thang Mo'!$B$34:$H$34</definedName>
    <definedName name="_vc2">'[8]CT Thang Mo'!$B$35:$H$35</definedName>
    <definedName name="_vc3">'[8]CT Thang Mo'!$B$36:$H$36</definedName>
    <definedName name="á" hidden="1">{#N/A,#N/A,FALSE,"Aging Summary";#N/A,#N/A,FALSE,"Ratio Analysis";#N/A,#N/A,FALSE,"Test 120 Day Accts";#N/A,#N/A,FALSE,"Tickmarks"}</definedName>
    <definedName name="AB" localSheetId="6">#REF!</definedName>
    <definedName name="AB" localSheetId="7">#REF!</definedName>
    <definedName name="AB">#REF!</definedName>
    <definedName name="ABC" hidden="1">{"'Sheet1'!$L$16"}</definedName>
    <definedName name="AC" hidden="1">{#N/A,#N/A,FALSE,"Aging Summary";#N/A,#N/A,FALSE,"Ratio Analysis";#N/A,#N/A,FALSE,"Test 120 Day Accts";#N/A,#N/A,FALSE,"Tickmarks"}</definedName>
    <definedName name="AccessDatabase" hidden="1">"C:\Documents and Settings\trong.tran\My Documents\Phieu thu chi.mdb"</definedName>
    <definedName name="AgentName" localSheetId="6">#REF!</definedName>
    <definedName name="AgentName">#REF!</definedName>
    <definedName name="Amend_Agent" localSheetId="6">#REF!</definedName>
    <definedName name="Amend_Agent">#REF!</definedName>
    <definedName name="Amend_CoNbr" localSheetId="6">#REF!</definedName>
    <definedName name="Amend_CoNbr">#REF!</definedName>
    <definedName name="Amend_Fty" localSheetId="6">#REF!</definedName>
    <definedName name="Amend_Fty">#REF!</definedName>
    <definedName name="Amend_InqNbr" localSheetId="6">#REF!</definedName>
    <definedName name="Amend_InqNbr">#REF!</definedName>
    <definedName name="Amend_Sbu" localSheetId="6">#REF!</definedName>
    <definedName name="Amend_Sbu">#REF!</definedName>
    <definedName name="Amend_Season" localSheetId="6">#REF!</definedName>
    <definedName name="Amend_Season">#REF!</definedName>
    <definedName name="AmendDate" localSheetId="6">#REF!</definedName>
    <definedName name="AmendDate">#REF!</definedName>
    <definedName name="AmendPageWidth" localSheetId="6">#REF!</definedName>
    <definedName name="AmendPageWidth">#REF!</definedName>
    <definedName name="Amount">#REF!</definedName>
    <definedName name="Area_Print">[11]LB!$B$1:$R$28</definedName>
    <definedName name="AS2DocOpenMode" hidden="1">"AS2DocumentEdit"</definedName>
    <definedName name="AS2HasNoAutoHeaderFooter" hidden="1">" 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fasf" hidden="1">{"'Sheet1'!$L$16"}</definedName>
    <definedName name="B_Giaù" localSheetId="6">#REF!</definedName>
    <definedName name="B_Giaù">#REF!</definedName>
    <definedName name="Bang_TK">[11]TK!$A:$IV</definedName>
    <definedName name="Bang_TK1">[11]TK!$B$11:$Q$60</definedName>
    <definedName name="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Baõng_Kieåm_Tra">[12]TK!$A$61:$E$65</definedName>
    <definedName name="Baûng_giaù">[12]QT!$R$2:$U$5</definedName>
    <definedName name="Baûng_HS">[11]HS!$C$3:$C$49</definedName>
    <definedName name="Baûng_Kieåm_Tra">[11]TK!$E$62:$F$65</definedName>
    <definedName name="Baûng_QT">[11]QT!$A$5:$K$88</definedName>
    <definedName name="BG_Del" hidden="1">15</definedName>
    <definedName name="BG_Ins" hidden="1">4</definedName>
    <definedName name="BG_Mod" hidden="1">6</definedName>
    <definedName name="binh" hidden="1">{"'Sheet1'!$L$16"}</definedName>
    <definedName name="btdc2" hidden="1">#REF!</definedName>
    <definedName name="BTRAM">#REF!</definedName>
    <definedName name="bts" hidden="1">#REF!</definedName>
    <definedName name="Buttons" localSheetId="6">#REF!</definedName>
    <definedName name="Buttons">#REF!</definedName>
    <definedName name="By" localSheetId="6">#REF!</definedName>
    <definedName name="By">#REF!</definedName>
    <definedName name="Caáp_Baäc">[12]QT!$D$7:$M$42</definedName>
    <definedName name="Caáp_Baät" localSheetId="6">#REF!</definedName>
    <definedName name="Caáp_Baät">#REF!</definedName>
    <definedName name="cap" localSheetId="6">#REF!</definedName>
    <definedName name="cap">#REF!</definedName>
    <definedName name="cap0.7" localSheetId="6">#REF!</definedName>
    <definedName name="cap0.7">#REF!</definedName>
    <definedName name="CCNK">[13]QMCT!#REF!</definedName>
    <definedName name="Chart" localSheetId="6">#REF!</definedName>
    <definedName name="Chart">#REF!</definedName>
    <definedName name="chec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choi" localSheetId="6">#REF!</definedName>
    <definedName name="choi">#REF!</definedName>
    <definedName name="CL" localSheetId="6">#REF!</definedName>
    <definedName name="CL">#REF!</definedName>
    <definedName name="Cloth">#REF!</definedName>
    <definedName name="CLTMP">[13]QMCT!#REF!</definedName>
    <definedName name="CODE">[14]CODE!$A$6:$B$156</definedName>
    <definedName name="ColorTableArea" localSheetId="6">#REF!</definedName>
    <definedName name="ColorTableArea">#REF!</definedName>
    <definedName name="CombChkBox">"Check Box 115"</definedName>
    <definedName name="ctdn9697" localSheetId="6">#REF!</definedName>
    <definedName name="ctdn9697">#REF!</definedName>
    <definedName name="Ctn" localSheetId="6">#REF!</definedName>
    <definedName name="Ctn">#REF!</definedName>
    <definedName name="Customer" localSheetId="6">#REF!</definedName>
    <definedName name="Customer">#REF!</definedName>
    <definedName name="DA">'[15]Raw material movement'!#REF!</definedName>
    <definedName name="daotd">'[8]CT Thang Mo'!$B$323:$H$323</definedName>
    <definedName name="dap">'[8]CT Thang Mo'!$B$39:$H$39</definedName>
    <definedName name="daptd">'[8]CT Thang Mo'!$B$324:$H$324</definedName>
    <definedName name="DATA_DATA2_List" localSheetId="6">#REF!</definedName>
    <definedName name="DATA_DATA2_List">#REF!</definedName>
    <definedName name="data1" hidden="1">#REF!</definedName>
    <definedName name="data2" hidden="1">#REF!</definedName>
    <definedName name="data3" hidden="1">#REF!</definedName>
    <definedName name="_xlnm.Database" localSheetId="6">#REF!</definedName>
    <definedName name="_xlnm.Database">#REF!</definedName>
    <definedName name="dbc" hidden="1">{#N/A,#N/A,FALSE,"Chi tiÆt"}</definedName>
    <definedName name="DDAY" localSheetId="6">#REF!</definedName>
    <definedName name="DDAY">#REF!</definedName>
    <definedName name="Dec" hidden="1">#N/A</definedName>
    <definedName name="Description" localSheetId="6">#REF!</definedName>
    <definedName name="Description">#REF!</definedName>
    <definedName name="df">'[2]Raw material movement'!#REF!</definedName>
    <definedName name="DFGDFGFG" localSheetId="6">#REF!,#REF!</definedName>
    <definedName name="DFGDFGFG">#REF!,#REF!</definedName>
    <definedName name="Discount" hidden="1">#REF!</definedName>
    <definedName name="display_area_2" hidden="1">#REF!</definedName>
    <definedName name="DM" localSheetId="6">#REF!</definedName>
    <definedName name="DM">#REF!</definedName>
    <definedName name="DM_1">[11]TK!$E$11:$E$60</definedName>
    <definedName name="DM_2">[11]TK!$M$11:$M$60</definedName>
    <definedName name="dobt" localSheetId="6">#REF!</definedName>
    <definedName name="dobt">#REF!</definedName>
    <definedName name="Döõ_Lieäu_Thoâ">[11]TK!$E$11:$E$60,[11]TK!$G$11:$G$60,[11]TK!$M$11:$M$60,[11]TK!$Q$11:$Q$60</definedName>
    <definedName name="ds" hidden="1">{#N/A,#N/A,FALSE,"Chi tiÆt"}</definedName>
    <definedName name="dsdf">'[16]Raw material movement'!#REF!</definedName>
    <definedName name="DSDL" hidden="1">{"'Sheet1'!$L$16"}</definedName>
    <definedName name="dsfs" hidden="1">{#N/A,#N/A,FALSE,"Aging Summary";#N/A,#N/A,FALSE,"Ratio Analysis";#N/A,#N/A,FALSE,"Test 120 Day Accts";#N/A,#N/A,FALSE,"Tickmarks"}</definedName>
    <definedName name="dulieu" localSheetId="6">#REF!</definedName>
    <definedName name="dulieu">#REF!</definedName>
    <definedName name="errr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etetteet" hidden="1">{#N/A,#N/A,FALSE,"Gesamt";#N/A,#N/A,FALSE,"Ree KG";#N/A,#N/A,FALSE,"Ree Inter";#N/A,#N/A,FALSE,"BTM";#N/A,#N/A,FALSE,"GmbH";#N/A,#N/A,FALSE,"Sonstige"}</definedName>
    <definedName name="ExactAddinReports" hidden="1">1</definedName>
    <definedName name="F6A" hidden="1">{"'Sheet1'!$L$16"}</definedName>
    <definedName name="F6B" hidden="1">{"'Sheet1'!$L$16"}</definedName>
    <definedName name="FABRIC" hidden="1">#REF!</definedName>
    <definedName name="FactoryAgent" localSheetId="6">#REF!</definedName>
    <definedName name="FactoryAgent">#REF!</definedName>
    <definedName name="FCode" hidden="1">#REF!</definedName>
    <definedName name="feuille" hidden="1">{#N/A,#N/A,FALSE,"04";#N/A,#N/A,FALSE,"04.1";#N/A,#N/A,FALSE,"05";#N/A,#N/A,FALSE,"05.1";#N/A,#N/A,FALSE,"11";#N/A,#N/A,FALSE,"11.05";#N/A,#N/A,FALSE,"11.2";#N/A,#N/A,FALSE,"12";#N/A,#N/A,FALSE,"12.1";#N/A,#N/A,FALSE,"12.2";#N/A,#N/A,FALSE,"12.3";#N/A,#N/A,FALSE,"13";#N/A,#N/A,FALSE,"13.05";#N/A,#N/A,FALSE,"14";#N/A,#N/A,FALSE,"14.1";#N/A,#N/A,FALSE,"15";#N/A,#N/A,FALSE,"15.1"}</definedName>
    <definedName name="fff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GDFGDF" localSheetId="6">#REF!,#REF!</definedName>
    <definedName name="FGDFGDF">#REF!,#REF!</definedName>
    <definedName name="FGGTF" hidden="1">{#N/A,#N/A,FALSE,"Aging Summary";#N/A,#N/A,FALSE,"Ratio Analysis";#N/A,#N/A,FALSE,"Test 120 Day Accts";#N/A,#N/A,FALSE,"Tickmarks"}</definedName>
    <definedName name="FHT" localSheetId="6">#REF!</definedName>
    <definedName name="FHT">#REF!</definedName>
    <definedName name="Fixedoverhead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FtyName" localSheetId="6">#REF!</definedName>
    <definedName name="FtyName">#REF!</definedName>
    <definedName name="Full">[13]QMCT!#REF!</definedName>
    <definedName name="GDFD">'[17]Raw material movement'!#REF!</definedName>
    <definedName name="ggg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GHHHS" hidden="1">{"'Sheet1'!$L$16"}</definedName>
    <definedName name="ghm" hidden="1">{"Offgrid",#N/A,FALSE,"OFFGRID";"Region",#N/A,FALSE,"REGION";"Offgrid -2",#N/A,FALSE,"OFFGRID";"WTP",#N/A,FALSE,"WTP";"WTP -2",#N/A,FALSE,"WTP";"Project",#N/A,FALSE,"PROJECT";"Summary -2",#N/A,FALSE,"SUMMARY"}</definedName>
    <definedName name="giaca">'[18]dg-VTu'!$C$6:$F$55</definedName>
    <definedName name="giam" hidden="1">{#N/A,#N/A,FALSE,"Aging Summary";#N/A,#N/A,FALSE,"Ratio Analysis";#N/A,#N/A,FALSE,"Test 120 Day Accts";#N/A,#N/A,FALSE,"Tickmarks"}</definedName>
    <definedName name="GroupNameList" localSheetId="6">#REF!</definedName>
    <definedName name="GroupNameList">#REF!</definedName>
    <definedName name="h" hidden="1">{"'Sheet1'!$L$16"}</definedName>
    <definedName name="hanh" hidden="1">{"'Sheet1'!$L$16"}</definedName>
    <definedName name="HDCCT">[13]QMCT!#REF!</definedName>
    <definedName name="HDCD">[13]QMCT!#REF!</definedName>
    <definedName name="Heâ_Soá">'[19]He so'!$A$1:$AU$1</definedName>
    <definedName name="Heä_Soá_NS" localSheetId="6">#REF!</definedName>
    <definedName name="Heä_Soá_NS">#REF!</definedName>
    <definedName name="Heä_Soá_TC">[11]HS!$C$66:$E$79</definedName>
    <definedName name="hh" hidden="1">{#N/A,#N/A,FALSE,"Aging Summary";#N/A,#N/A,FALSE,"Ratio Analysis";#N/A,#N/A,FALSE,"Test 120 Day Accts";#N/A,#N/A,FALSE,"Tickmarks"}</definedName>
    <definedName name="hhh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HiddenRows" hidden="1">#REF!</definedName>
    <definedName name="HitDates" localSheetId="6">#REF!,#REF!</definedName>
    <definedName name="HitDates">#REF!,#REF!</definedName>
    <definedName name="hjk" hidden="1">{"'Sheet1'!$L$16"}</definedName>
    <definedName name="hjkhjhj" localSheetId="6">#REF!</definedName>
    <definedName name="hjkhjhj">#REF!</definedName>
    <definedName name="Home" localSheetId="6">#REF!</definedName>
    <definedName name="Home">#REF!</definedName>
    <definedName name="HS_1">[11]HS!#REF!</definedName>
    <definedName name="HS_2">[11]HS!#REF!</definedName>
    <definedName name="HS_3">[11]HS!#REF!</definedName>
    <definedName name="HS_4">[11]HS!#REF!</definedName>
    <definedName name="HS_5">[11]HS!#REF!</definedName>
    <definedName name="HS_6">[11]HS!#REF!</definedName>
    <definedName name="HS_7">[11]HS!#REF!</definedName>
    <definedName name="HS_8">[11]HS!#REF!</definedName>
    <definedName name="HS_9">[11]HS!#REF!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B" localSheetId="6">#REF!</definedName>
    <definedName name="IB" localSheetId="7">#REF!</definedName>
    <definedName name="IB">#REF!</definedName>
    <definedName name="IK" hidden="1">{#N/A,#N/A,FALSE,"Aging Summary";#N/A,#N/A,FALSE,"Ratio Analysis";#N/A,#N/A,FALSE,"Test 120 Day Accts";#N/A,#N/A,FALSE,"Tickmarks"}</definedName>
    <definedName name="InnerCtn" localSheetId="6">#REF!</definedName>
    <definedName name="InnerCtn">#REF!</definedName>
    <definedName name="Inq_CoNbr" localSheetId="6">#REF!</definedName>
    <definedName name="Inq_CoNbr">#REF!</definedName>
    <definedName name="InqDate" localSheetId="6">#REF!</definedName>
    <definedName name="InqDate">#REF!</definedName>
    <definedName name="InqFabric2" localSheetId="6">#REF!</definedName>
    <definedName name="InqFabric2">#REF!</definedName>
    <definedName name="InqFabric3" localSheetId="6">#REF!</definedName>
    <definedName name="InqFabric3">#REF!</definedName>
    <definedName name="InqFabric4" localSheetId="6">#REF!</definedName>
    <definedName name="InqFabric4">#REF!</definedName>
    <definedName name="InqFabric5" localSheetId="6">#REF!</definedName>
    <definedName name="InqFabric5">#REF!</definedName>
    <definedName name="InqMainFabric" localSheetId="6">#REF!</definedName>
    <definedName name="InqMainFabric">#REF!</definedName>
    <definedName name="InqPageWidth" localSheetId="6">#REF!</definedName>
    <definedName name="InqPageWidth">#REF!</definedName>
    <definedName name="InquiryNbr" localSheetId="6">#REF!</definedName>
    <definedName name="InquiryNbr">#REF!</definedName>
    <definedName name="in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INTERNAL_INVOICE">[20]UN!#REF!</definedName>
    <definedName name="Issued" localSheetId="6">#REF!</definedName>
    <definedName name="Issued">#REF!</definedName>
    <definedName name="jh" hidden="1">{#N/A,#N/A,FALSE,"Aging Summary";#N/A,#N/A,FALSE,"Ratio Analysis";#N/A,#N/A,FALSE,"Test 120 Day Accts";#N/A,#N/A,FALSE,"Tickmarks"}</definedName>
    <definedName name="JIJIIIJ" hidden="1">{#N/A,#N/A,FALSE,"Aging Summary";#N/A,#N/A,FALSE,"Ratio Analysis";#N/A,#N/A,FALSE,"Test 120 Day Accts";#N/A,#N/A,FALSE,"Tickmarks"}</definedName>
    <definedName name="jjj" hidden="1">{#N/A,#N/A,FALSE,"Gesamt";#N/A,#N/A,FALSE,"Ree KG";#N/A,#N/A,FALSE,"Ree Inter";#N/A,#N/A,FALSE,"BTM";#N/A,#N/A,FALSE,"GmbH";#N/A,#N/A,FALSE,"Sonstige"}</definedName>
    <definedName name="jjjj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K" localSheetId="6">#REF!</definedName>
    <definedName name="K">#REF!</definedName>
    <definedName name="K_1">[21]!K_1</definedName>
    <definedName name="K_2">[21]!K_2</definedName>
    <definedName name="Khaû_Naêng" localSheetId="6">#REF!</definedName>
    <definedName name="Khaû_Naêng">#REF!</definedName>
    <definedName name="khkh" hidden="1">{"Offgrid",#N/A,FALSE,"OFFGRID";"Region",#N/A,FALSE,"REGION";"Offgrid -2",#N/A,FALSE,"OFFGRID";"WTP",#N/A,FALSE,"WTP";"WTP -2",#N/A,FALSE,"WTP";"Project",#N/A,FALSE,"PROJECT";"Summary -2",#N/A,FALSE,"SUMMARY"}</definedName>
    <definedName name="kind" localSheetId="6">#REF!</definedName>
    <definedName name="kind">#REF!</definedName>
    <definedName name="kjjj" hidden="1">{#N/A,#N/A,FALSE,"Chi tiÆt"}</definedName>
    <definedName name="KN" localSheetId="6">#REF!</definedName>
    <definedName name="KN">#REF!</definedName>
    <definedName name="KNIT">'[22]GENERAL (K)'!$C$7:$C$4072</definedName>
    <definedName name="KVC" localSheetId="6">#REF!</definedName>
    <definedName name="KVC">#REF!</definedName>
    <definedName name="L" localSheetId="6">#REF!</definedName>
    <definedName name="L">#REF!</definedName>
    <definedName name="Label">#REF!</definedName>
    <definedName name="lan" hidden="1">{#N/A,#N/A,TRUE,"BT M200 da 10x20"}</definedName>
    <definedName name="lapa">'[8]CT Thang Mo'!$B$350:$H$350</definedName>
    <definedName name="lapb">'[8]CT Thang Mo'!$B$370:$H$370</definedName>
    <definedName name="lapc">'[8]CT Thang Mo'!$B$390:$H$390</definedName>
    <definedName name="Lininig" localSheetId="6">#REF!</definedName>
    <definedName name="Lininig">#REF!</definedName>
    <definedName name="LÑP" localSheetId="6">#REF!</definedName>
    <definedName name="LÑP">#REF!</definedName>
    <definedName name="Lot">#REF!</definedName>
    <definedName name="lVC" localSheetId="6">#REF!</definedName>
    <definedName name="lVC">#REF!</definedName>
    <definedName name="M10." hidden="1">{"'Sheet1'!$L$16"}</definedName>
    <definedName name="MadeIn">#REF!</definedName>
    <definedName name="MAHANG" localSheetId="6">#REF!</definedName>
    <definedName name="MAHANG" localSheetId="7">#REF!</definedName>
    <definedName name="MAHANG">#REF!</definedName>
    <definedName name="Maõ_CÑ" localSheetId="6">#REF!</definedName>
    <definedName name="Maõ_CÑ">#REF!</definedName>
    <definedName name="Maõ_Haøng" localSheetId="6">#REF!</definedName>
    <definedName name="Maõ_Haøng">#REF!</definedName>
    <definedName name="MarkUp" localSheetId="6">#REF!,#REF!</definedName>
    <definedName name="MarkUp">#REF!,#REF!</definedName>
    <definedName name="mat">[23]Tke!$AD$10:$AR$96</definedName>
    <definedName name="MAVT">[24]Code!$A$7:$A$73</definedName>
    <definedName name="May" localSheetId="6">#REF!</definedName>
    <definedName name="May">#REF!</definedName>
    <definedName name="MdsGrp" localSheetId="6">#REF!</definedName>
    <definedName name="MdsGrp">#REF!</definedName>
    <definedName name="MeasurePts" localSheetId="6">#REF!</definedName>
    <definedName name="MeasurePts">#REF!</definedName>
    <definedName name="mis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mm" hidden="1">{"'Sheet1'!$L$16"}</definedName>
    <definedName name="ModuleNbr" localSheetId="6">#REF!</definedName>
    <definedName name="ModuleNbr">#REF!</definedName>
    <definedName name="Naêng_Suaát_BQ">[12]QT!$P$3</definedName>
    <definedName name="Naêng_suaát_BQ__taïm" localSheetId="6">#REF!</definedName>
    <definedName name="Naêng_suaát_BQ__taïm">#REF!</definedName>
    <definedName name="Naêng_suaát_QÑ" localSheetId="6">#REF!</definedName>
    <definedName name="Naêng_suaát_QÑ">#REF!</definedName>
    <definedName name="Nam" hidden="1">#N/A</definedName>
    <definedName name="NAVY" localSheetId="6" hidden="1">#REF!</definedName>
    <definedName name="NAVY" localSheetId="7" hidden="1">#REF!</definedName>
    <definedName name="NAVY" hidden="1">#REF!</definedName>
    <definedName name="NCcap0.7" localSheetId="6">#REF!</definedName>
    <definedName name="NCcap0.7">#REF!</definedName>
    <definedName name="NCcap1" localSheetId="6">#REF!</definedName>
    <definedName name="NCcap1">#REF!</definedName>
    <definedName name="ÑG">[12]QT!$K$6</definedName>
    <definedName name="Ngaøy_thaùng_HH" localSheetId="6">#REF!</definedName>
    <definedName name="Ngaøy_thaùng_HH">#REF!</definedName>
    <definedName name="NHÃN_CHÍNH_GẮN_CHIP_NFC_70MM_x_38MM" localSheetId="6">#REF!</definedName>
    <definedName name="NHÃN_CHÍNH_GẮN_CHIP_NFC_70MM_x_38MM">#REF!</definedName>
    <definedName name="Ñinh_Möùc_BQ">[12]QT!$B$5</definedName>
    <definedName name="ÑMTB" localSheetId="6">#REF!</definedName>
    <definedName name="ÑMTB">#REF!</definedName>
    <definedName name="Ñoåi_teân">[11]HS!#REF!</definedName>
    <definedName name="Ñôn_Giaù_Duyeät" localSheetId="6">#REF!</definedName>
    <definedName name="Ñôn_Giaù_Duyeät">#REF!</definedName>
    <definedName name="Ñònh_Möùc_BQ" localSheetId="6">#REF!</definedName>
    <definedName name="Ñònh_Möùc_BQ">#REF!</definedName>
    <definedName name="NPP" hidden="1">#N/A</definedName>
    <definedName name="NSNM" localSheetId="6">#REF!</definedName>
    <definedName name="NSNM">#REF!</definedName>
    <definedName name="NToS">[25]!NToS</definedName>
    <definedName name="o" hidden="1">{#N/A,#N/A,FALSE,"Aging Summary";#N/A,#N/A,FALSE,"Ratio Analysis";#N/A,#N/A,FALSE,"Test 120 Day Accts";#N/A,#N/A,FALSE,"Tickmarks"}</definedName>
    <definedName name="OrderTable" hidden="1">#REF!</definedName>
    <definedName name="Pads" localSheetId="6">#REF!</definedName>
    <definedName name="Pads">#REF!</definedName>
    <definedName name="payable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PL" hidden="1">{#N/A,#N/A,FALSE,"Aging Summary";#N/A,#N/A,FALSE,"Ratio Analysis";#N/A,#N/A,FALSE,"Test 120 Day Accts";#N/A,#N/A,FALSE,"Tickmarks"}</definedName>
    <definedName name="PolyBag" localSheetId="6">#REF!</definedName>
    <definedName name="PolyBag">#REF!</definedName>
    <definedName name="PRICE" localSheetId="6">#REF!</definedName>
    <definedName name="PRICE" localSheetId="7">#REF!</definedName>
    <definedName name="PRICE">#REF!</definedName>
    <definedName name="_xlnm.Print_Area" localSheetId="0">'1. CUTTING DOCKET'!$A$1:$Q$76</definedName>
    <definedName name="_xlnm.Print_Area" localSheetId="1">'2. TRIM CARD'!$A$1:$B$24</definedName>
    <definedName name="_xlnm.Print_Area" localSheetId="8">'2. TRIM CARD (GREY)'!$A$1:$E$39</definedName>
    <definedName name="_xlnm.Print_Area" localSheetId="6">'ĐÓNG GÓI'!$A$1:$M$10</definedName>
    <definedName name="_xlnm.Print_Area" localSheetId="3">'FRONT &amp; BACK DETAILS'!$A$1:$N$45</definedName>
    <definedName name="_xlnm.Print_Area" localSheetId="5">GREY!$A$1:$P$169</definedName>
    <definedName name="_xlnm.Print_Area" localSheetId="7">'PP MEETING'!$A$1:$H$23</definedName>
    <definedName name="_xlnm.Print_Area" localSheetId="2">'UA CHINH SUA 090125'!$A$1:$N$26</definedName>
    <definedName name="Print_erea">[12]QT!$A$1:$U$54</definedName>
    <definedName name="_xlnm.Print_Titles" localSheetId="0">'1. CUTTING DOCKET'!$1:$15</definedName>
    <definedName name="_xlnm.Print_Titles" localSheetId="1">'2. TRIM CARD'!$1:$5</definedName>
    <definedName name="_xlnm.Print_Titles" localSheetId="8">'2. TRIM CARD (GREY)'!$1:$5</definedName>
    <definedName name="_xlnm.Print_Titles" localSheetId="5">GREY!$1:$15</definedName>
    <definedName name="ProdForm" hidden="1">#REF!</definedName>
    <definedName name="Product" hidden="1">#REF!</definedName>
    <definedName name="PxMarkup" localSheetId="6">#REF!,#REF!</definedName>
    <definedName name="PxMarkup">#REF!,#REF!</definedName>
    <definedName name="Q" hidden="1">#N/A</definedName>
    <definedName name="qq">#REF!</definedName>
    <definedName name="Quyõ_TG_SX" localSheetId="6">#REF!</definedName>
    <definedName name="Quyõ_TG_SX">#REF!</definedName>
    <definedName name="Quyõ_TGTB" localSheetId="6">#REF!</definedName>
    <definedName name="Quyõ_TGTB">#REF!</definedName>
    <definedName name="RCArea" hidden="1">#REF!</definedName>
    <definedName name="Remarks" localSheetId="6">#REF!</definedName>
    <definedName name="Remarks">#REF!</definedName>
    <definedName name="Required">#REF!</definedName>
    <definedName name="RevDate" localSheetId="6">#REF!</definedName>
    <definedName name="RevDate">#REF!</definedName>
    <definedName name="RevNbr" localSheetId="6">#REF!</definedName>
    <definedName name="RevNbr">#REF!</definedName>
    <definedName name="RevNum" localSheetId="6">#REF!</definedName>
    <definedName name="RevNum">#REF!</definedName>
    <definedName name="RnChart" localSheetId="6">#REF!</definedName>
    <definedName name="RnChart">#REF!</definedName>
    <definedName name="RnNbr" localSheetId="6">#REF!</definedName>
    <definedName name="RnNbr">#REF!</definedName>
    <definedName name="rrrrr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rrrrrrttt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sdsf" localSheetId="6">#REF!,#REF!</definedName>
    <definedName name="rsdsf">#REF!,#REF!</definedName>
    <definedName name="rwwrrwwr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ryryr" localSheetId="6">#REF!,#REF!</definedName>
    <definedName name="ryryr">#REF!,#REF!</definedName>
    <definedName name="S_löôïng_BQ1toå" localSheetId="6">#REF!</definedName>
    <definedName name="S_löôïng_BQ1toå">#REF!</definedName>
    <definedName name="sau">'[10]Chiet tinh dz35'!$H$4</definedName>
    <definedName name="SDDL">[13]QMCT!#REF!</definedName>
    <definedName name="Season" localSheetId="6">#REF!</definedName>
    <definedName name="Season">#REF!</definedName>
    <definedName name="SellingPrice" localSheetId="6">#REF!,#REF!</definedName>
    <definedName name="SellingPrice">#REF!,#REF!</definedName>
    <definedName name="SESEAM" localSheetId="6" hidden="1">#REF!</definedName>
    <definedName name="SESEAM" localSheetId="7" hidden="1">#REF!</definedName>
    <definedName name="SESEAM" hidden="1">#REF!</definedName>
    <definedName name="Shell" localSheetId="6">#REF!</definedName>
    <definedName name="Shell">#REF!</definedName>
    <definedName name="SIN.bank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Size">#REF!</definedName>
    <definedName name="SizeAssortChart" localSheetId="6">#REF!</definedName>
    <definedName name="SizeAssortChart">#REF!</definedName>
    <definedName name="SketchArea" localSheetId="6">#REF!</definedName>
    <definedName name="SketchArea">#REF!</definedName>
    <definedName name="SketchPageWidth" localSheetId="6">#REF!</definedName>
    <definedName name="SketchPageWidth">#REF!</definedName>
    <definedName name="Soá_Giôø_TC" localSheetId="6">#REF!</definedName>
    <definedName name="Soá_Giôø_TC">#REF!</definedName>
    <definedName name="Soá_Löôïng" localSheetId="6">#REF!</definedName>
    <definedName name="Soá_Löôïng">#REF!</definedName>
    <definedName name="Soá_ngaøy_SX" localSheetId="6">#REF!</definedName>
    <definedName name="Soá_ngaøy_SX">#REF!</definedName>
    <definedName name="Soá_TT" localSheetId="6">#REF!</definedName>
    <definedName name="Soá_TT">#REF!</definedName>
    <definedName name="SpecialPrice" hidden="1">#REF!</definedName>
    <definedName name="ssssssss" hidden="1">{"'Sheet1'!$L$16"}</definedName>
    <definedName name="Stitching">#REF!</definedName>
    <definedName name="style" localSheetId="6">#REF!</definedName>
    <definedName name="style" localSheetId="7">#REF!</definedName>
    <definedName name="style">#REF!</definedName>
    <definedName name="Style1" localSheetId="6">#REF!</definedName>
    <definedName name="Style1">#REF!</definedName>
    <definedName name="Style2" localSheetId="6">#REF!</definedName>
    <definedName name="Style2">#REF!</definedName>
    <definedName name="Style3" localSheetId="6">#REF!</definedName>
    <definedName name="Style3">#REF!</definedName>
    <definedName name="SubSbu" localSheetId="6">#REF!</definedName>
    <definedName name="SubSbu">#REF!</definedName>
    <definedName name="sy" hidden="1">#REF!</definedName>
    <definedName name="T" hidden="1">#REF!</definedName>
    <definedName name="TableStart">[26]Tables!$C$3</definedName>
    <definedName name="tablestart1">[27]Tables!$C$3</definedName>
    <definedName name="TAMTINH" localSheetId="6">#REF!</definedName>
    <definedName name="TAMTINH">#REF!</definedName>
    <definedName name="tbl_ProdInfo" hidden="1">#REF!</definedName>
    <definedName name="TextRefCopyRangeCount" hidden="1">21</definedName>
    <definedName name="TG_Bthöôøng" localSheetId="6">#REF!</definedName>
    <definedName name="TG_Bthöôøng">#REF!</definedName>
    <definedName name="Thôøi_gian_SX" localSheetId="6">#REF!</definedName>
    <definedName name="Thôøi_gian_SX">#REF!</definedName>
    <definedName name="TI" hidden="1">#N/A</definedName>
    <definedName name="TOUT" hidden="1">{#N/A,#N/A,TRUE,"I_S";#N/A,#N/A,TRUE,"Valvert";#N/A,#N/A,TRUE,"B_S";#N/A,#N/A,TRUE,"F_F";#N/A,#N/A,TRUE,"12.00";#N/A,#N/A,TRUE,"12.20";#N/A,#N/A,TRUE,"12.30";#N/A,#N/A,TRUE,"14.00";#N/A,#N/A,TRUE,"14.10";#N/A,#N/A,TRUE,"15.00";#N/A,#N/A,TRUE,"15.10";#N/A,#N/A,TRUE,"20.00";#N/A,#N/A,TRUE,"20.10";#N/A,#N/A,TRUE,"20.70";#N/A,#N/A,TRUE,"20.80";#N/A,#N/A,TRUE,"22.10";#N/A,#N/A,TRUE,"22.15";#N/A,#N/A,TRUE,"23.30";#N/A,#N/A,TRUE,"27.10";#N/A,#N/A,TRUE,"30.00";#N/A,#N/A,TRUE,"30.10";#N/A,#N/A,TRUE,"31.00";#N/A,#N/A,TRUE,"31.10";#N/A,#N/A,TRUE,"33.00";#N/A,#N/A,TRUE,"34.00";#N/A,#N/A,TRUE,"34.10";#N/A,#N/A,TRUE,"34.20";#N/A,#N/A,TRUE,"34.25";#N/A,#N/A,TRUE,"37.10";#N/A,#N/A,TRUE,"38.00";#N/A,#N/A,TRUE,"TA-101&amp;2";#N/A,#N/A,TRUE,"TA-105";#N/A,#N/A,TRUE,"TA-111&amp;12";#N/A,#N/A,TRUE,"TA-115";#N/A,#N/A,TRUE,"Computer"}</definedName>
    <definedName name="TRAM" localSheetId="6">#REF!</definedName>
    <definedName name="TRAM">#REF!</definedName>
    <definedName name="TRANG" hidden="1">{"'Sheet1'!$L$16"}</definedName>
    <definedName name="ttbt" localSheetId="6">#REF!</definedName>
    <definedName name="ttbt">#REF!</definedName>
    <definedName name="ttt">'[8]CT Thang Mo'!$B$309:$M$309</definedName>
    <definedName name="tttb">'[8]CT Thang Mo'!$B$431:$I$431</definedName>
    <definedName name="tttee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TU" hidden="1">{#N/A,#N/A,FALSE,"Aging Summary";#N/A,#N/A,FALSE,"Ratio Analysis";#N/A,#N/A,FALSE,"Test 120 Day Accts";#N/A,#N/A,FALSE,"Tickmarks"}</definedName>
    <definedName name="U" hidden="1">#REF!</definedName>
    <definedName name="UH" localSheetId="6">#REF!</definedName>
    <definedName name="UH">#REF!</definedName>
    <definedName name="vc3.">'[8]CT  PL'!$B$125:$H$125</definedName>
    <definedName name="vca">'[8]CT  PL'!$B$25:$H$25</definedName>
    <definedName name="vccot" localSheetId="6">#REF!</definedName>
    <definedName name="vccot">#REF!</definedName>
    <definedName name="vccot.">'[8]CT  PL'!$B$8:$H$8</definedName>
    <definedName name="vcdbt">'[8]CT Thang Mo'!$B$220:$I$220</definedName>
    <definedName name="vcdc.">'[28]Chi tiet'!#REF!</definedName>
    <definedName name="vcdd">'[8]CT Thang Mo'!$B$182:$H$182</definedName>
    <definedName name="vcdt">'[8]CT Thang Mo'!$B$406:$I$406</definedName>
    <definedName name="vcdtb">'[8]CT Thang Mo'!$B$432:$I$432</definedName>
    <definedName name="vctb" localSheetId="6">#REF!</definedName>
    <definedName name="vctb">#REF!</definedName>
    <definedName name="vctt">'[8]CT  PL'!$B$288:$H$288</definedName>
    <definedName name="VDCLY">[13]QMCT!#REF!</definedName>
    <definedName name="Vlcap0.7" localSheetId="6">#REF!</definedName>
    <definedName name="Vlcap0.7">#REF!</definedName>
    <definedName name="VLcap1" localSheetId="6">#REF!</definedName>
    <definedName name="VLcap1">#REF!</definedName>
    <definedName name="WAFORD" localSheetId="6">#REF!</definedName>
    <definedName name="WAFORD" localSheetId="7">#REF!</definedName>
    <definedName name="WAFORD">#REF!</definedName>
    <definedName name="WP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Aging._.and._.Trend._.Analysis." hidden="1">{#N/A,#N/A,FALSE,"Aging Summary";#N/A,#N/A,FALSE,"Ratio Analysis";#N/A,#N/A,FALSE,"Test 120 Day Accts";#N/A,#N/A,FALSE,"Tickmarks"}</definedName>
    <definedName name="wrn.BAOCAO." hidden="1">{#N/A,#N/A,FALSE,"sum";#N/A,#N/A,FALSE,"MARTV";#N/A,#N/A,FALSE,"APRTV"}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otal.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n.tout." hidden="1">{#N/A,#N/A,FALSE,"I_S";#N/A,#N/A,FALSE,"B_S";#N/A,#N/A,FALSE,"F_F"}</definedName>
    <definedName name="wrn.vd." hidden="1">{#N/A,#N/A,TRUE,"BT M200 da 10x20"}</definedName>
    <definedName name="wrn.Working._.Capital." hidden="1">{#N/A,#N/A,FALSE,"Gesamt";#N/A,#N/A,FALSE,"Ree KG";#N/A,#N/A,FALSE,"Ree Inter";#N/A,#N/A,FALSE,"BTM";#N/A,#N/A,FALSE,"GmbH";#N/A,#N/A,FALSE,"Sonstige"}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wrrwr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wrsfsf" localSheetId="6">#REF!,#REF!</definedName>
    <definedName name="wrsfsf">#REF!,#REF!</definedName>
    <definedName name="ww" hidden="1">{#N/A,#N/A,FALSE,"Aging Summary";#N/A,#N/A,FALSE,"Ratio Analysis";#N/A,#N/A,FALSE,"Test 120 Day Accts";#N/A,#N/A,FALSE,"Tickmarks"}</definedName>
    <definedName name="www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ls" hidden="1">{"'Sheet1'!$L$16"}</definedName>
    <definedName name="xx" hidden="1">{#N/A,#N/A,FALSE,"Aging Summary";#N/A,#N/A,FALSE,"Ratio Analysis";#N/A,#N/A,FALSE,"Test 120 Day Accts";#N/A,#N/A,FALSE,"Tickmarks"}</definedName>
    <definedName name="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xxxxxxxxxx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yuiyghj" localSheetId="6">#REF!</definedName>
    <definedName name="yuiyghj">#REF!</definedName>
    <definedName name="yxc" hidden="1">{#N/A,#N/A,FALSE,"1998_SK_DB2";#N/A,#N/A,FALSE,"1999_SK_DB2";#N/A,#N/A,FALSE,"2000_SK_DB2";#N/A,#N/A,FALSE,"SK_VE";#N/A,#N/A,FALSE,"1998_CZ_DB2";#N/A,#N/A,FALSE,"1999_CZ_DB2";#N/A,#N/A,FALSE,"2000_CZ_DB2";#N/A,#N/A,FALSE,"CZ_VE";#N/A,#N/A,FALSE,"1998_XX_DB2";#N/A,#N/A,FALSE,"1999_XX_DB2";#N/A,#N/A,FALSE,"2000_XX_DB2";#N/A,#N/A,FALSE,"XX_VE";#N/A,#N/A,FALSE,"SoKo";#N/A,#N/A,FALSE,"SoErg";#N/A,#N/A,FALSE,"Kon"}</definedName>
    <definedName name="Zippers" localSheetId="6">#REF!</definedName>
    <definedName name="Zipper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3" l="1"/>
  <c r="F2" i="33"/>
  <c r="F3" i="33"/>
  <c r="F4" i="33"/>
  <c r="A6" i="33"/>
  <c r="B7" i="33"/>
  <c r="M7" i="33"/>
  <c r="A8" i="33"/>
  <c r="B8" i="33"/>
  <c r="F8" i="33"/>
  <c r="E8" i="33" s="1"/>
  <c r="D8" i="33" s="1"/>
  <c r="H8" i="33"/>
  <c r="I8" i="33" s="1"/>
  <c r="J8" i="33" s="1"/>
  <c r="K8" i="33" s="1"/>
  <c r="L8" i="33" s="1"/>
  <c r="A9" i="33"/>
  <c r="B9" i="33"/>
  <c r="E9" i="33"/>
  <c r="D9" i="33" s="1"/>
  <c r="F9" i="33"/>
  <c r="H9" i="33"/>
  <c r="I9" i="33" s="1"/>
  <c r="J9" i="33" s="1"/>
  <c r="K9" i="33" s="1"/>
  <c r="L9" i="33" s="1"/>
  <c r="M9" i="33"/>
  <c r="A10" i="33"/>
  <c r="B10" i="33"/>
  <c r="F10" i="33"/>
  <c r="E10" i="33" s="1"/>
  <c r="D10" i="33" s="1"/>
  <c r="H10" i="33"/>
  <c r="I10" i="33"/>
  <c r="J10" i="33"/>
  <c r="K10" i="33"/>
  <c r="L10" i="33" s="1"/>
  <c r="M10" i="33"/>
  <c r="A11" i="33"/>
  <c r="B11" i="33"/>
  <c r="F11" i="33"/>
  <c r="E11" i="33" s="1"/>
  <c r="D11" i="33" s="1"/>
  <c r="H11" i="33"/>
  <c r="I11" i="33" s="1"/>
  <c r="J11" i="33" s="1"/>
  <c r="K11" i="33" s="1"/>
  <c r="L11" i="33" s="1"/>
  <c r="M11" i="33"/>
  <c r="A12" i="33"/>
  <c r="B12" i="33"/>
  <c r="D12" i="33"/>
  <c r="E12" i="33"/>
  <c r="F12" i="33"/>
  <c r="H12" i="33"/>
  <c r="I12" i="33"/>
  <c r="J12" i="33" s="1"/>
  <c r="K12" i="33" s="1"/>
  <c r="L12" i="33" s="1"/>
  <c r="M12" i="33"/>
  <c r="A13" i="33"/>
  <c r="B13" i="33"/>
  <c r="E13" i="33"/>
  <c r="D13" i="33" s="1"/>
  <c r="F13" i="33"/>
  <c r="H13" i="33"/>
  <c r="I13" i="33"/>
  <c r="J13" i="33"/>
  <c r="K13" i="33" s="1"/>
  <c r="L13" i="33" s="1"/>
  <c r="A14" i="33"/>
  <c r="B14" i="33"/>
  <c r="F14" i="33"/>
  <c r="E14" i="33" s="1"/>
  <c r="D14" i="33" s="1"/>
  <c r="H14" i="33"/>
  <c r="I14" i="33" s="1"/>
  <c r="J14" i="33" s="1"/>
  <c r="K14" i="33" s="1"/>
  <c r="L14" i="33" s="1"/>
  <c r="A15" i="33"/>
  <c r="B15" i="33"/>
  <c r="E15" i="33"/>
  <c r="D15" i="33" s="1"/>
  <c r="F15" i="33"/>
  <c r="H15" i="33"/>
  <c r="I15" i="33"/>
  <c r="J15" i="33"/>
  <c r="K15" i="33" s="1"/>
  <c r="L15" i="33" s="1"/>
  <c r="M15" i="33"/>
  <c r="A16" i="33"/>
  <c r="B16" i="33"/>
  <c r="F16" i="33"/>
  <c r="E16" i="33" s="1"/>
  <c r="D16" i="33" s="1"/>
  <c r="H16" i="33"/>
  <c r="I16" i="33"/>
  <c r="J16" i="33"/>
  <c r="K16" i="33"/>
  <c r="L16" i="33" s="1"/>
  <c r="M16" i="33"/>
  <c r="A17" i="33"/>
  <c r="B17" i="33"/>
  <c r="F17" i="33"/>
  <c r="E17" i="33" s="1"/>
  <c r="D17" i="33" s="1"/>
  <c r="H17" i="33"/>
  <c r="I17" i="33" s="1"/>
  <c r="J17" i="33" s="1"/>
  <c r="K17" i="33" s="1"/>
  <c r="L17" i="33" s="1"/>
  <c r="M17" i="33"/>
  <c r="A18" i="33"/>
  <c r="B18" i="33"/>
  <c r="D18" i="33"/>
  <c r="E18" i="33"/>
  <c r="F18" i="33"/>
  <c r="H18" i="33"/>
  <c r="I18" i="33"/>
  <c r="J18" i="33" s="1"/>
  <c r="K18" i="33" s="1"/>
  <c r="L18" i="33" s="1"/>
  <c r="A19" i="33"/>
  <c r="B19" i="33"/>
  <c r="F19" i="33"/>
  <c r="E19" i="33" s="1"/>
  <c r="D19" i="33" s="1"/>
  <c r="H19" i="33"/>
  <c r="I19" i="33"/>
  <c r="J19" i="33"/>
  <c r="K19" i="33"/>
  <c r="L19" i="33" s="1"/>
  <c r="A20" i="33"/>
  <c r="B20" i="33"/>
  <c r="F20" i="33"/>
  <c r="E20" i="33" s="1"/>
  <c r="D20" i="33" s="1"/>
  <c r="H20" i="33"/>
  <c r="I20" i="33"/>
  <c r="J20" i="33" s="1"/>
  <c r="K20" i="33" s="1"/>
  <c r="L20" i="33" s="1"/>
  <c r="A21" i="33"/>
  <c r="B21" i="33"/>
  <c r="F21" i="33"/>
  <c r="E21" i="33" s="1"/>
  <c r="D21" i="33" s="1"/>
  <c r="H21" i="33"/>
  <c r="I21" i="33" s="1"/>
  <c r="J21" i="33" s="1"/>
  <c r="K21" i="33" s="1"/>
  <c r="L21" i="33" s="1"/>
  <c r="A22" i="33"/>
  <c r="B22" i="33"/>
  <c r="D22" i="33"/>
  <c r="E22" i="33"/>
  <c r="F22" i="33"/>
  <c r="H22" i="33"/>
  <c r="I22" i="33"/>
  <c r="J22" i="33" s="1"/>
  <c r="K22" i="33" s="1"/>
  <c r="L22" i="33" s="1"/>
  <c r="A23" i="33"/>
  <c r="B23" i="33"/>
  <c r="F23" i="33"/>
  <c r="E23" i="33" s="1"/>
  <c r="D23" i="33" s="1"/>
  <c r="H23" i="33"/>
  <c r="I23" i="33"/>
  <c r="J23" i="33"/>
  <c r="K23" i="33"/>
  <c r="L23" i="33" s="1"/>
  <c r="M23" i="33"/>
  <c r="A24" i="33"/>
  <c r="B24" i="33"/>
  <c r="F24" i="33"/>
  <c r="E24" i="33" s="1"/>
  <c r="D24" i="33" s="1"/>
  <c r="H24" i="33"/>
  <c r="I24" i="33" s="1"/>
  <c r="J24" i="33" s="1"/>
  <c r="K24" i="33" s="1"/>
  <c r="L24" i="33" s="1"/>
  <c r="M24" i="33"/>
  <c r="A25" i="33"/>
  <c r="B25" i="33"/>
  <c r="D25" i="33"/>
  <c r="E25" i="33"/>
  <c r="F25" i="33"/>
  <c r="H25" i="33"/>
  <c r="I25" i="33"/>
  <c r="J25" i="33" s="1"/>
  <c r="K25" i="33" s="1"/>
  <c r="L25" i="33" s="1"/>
  <c r="A26" i="33"/>
  <c r="B26" i="33"/>
  <c r="F26" i="33"/>
  <c r="E26" i="33" s="1"/>
  <c r="D26" i="33" s="1"/>
  <c r="H26" i="33"/>
  <c r="I26" i="33"/>
  <c r="J26" i="33"/>
  <c r="K26" i="33"/>
  <c r="L26" i="33" s="1"/>
  <c r="A27" i="33"/>
  <c r="B27" i="33"/>
  <c r="G27" i="33"/>
  <c r="M27" i="33"/>
  <c r="A28" i="33"/>
  <c r="B28" i="33"/>
  <c r="G28" i="33"/>
  <c r="M28" i="33"/>
  <c r="A29" i="33"/>
  <c r="B29" i="33"/>
  <c r="G29" i="33"/>
  <c r="M29" i="33"/>
  <c r="A30" i="33"/>
  <c r="B30" i="33"/>
  <c r="G30" i="33"/>
  <c r="M30" i="33"/>
  <c r="A31" i="33"/>
  <c r="B31" i="33"/>
  <c r="G31" i="33"/>
  <c r="M31" i="33"/>
  <c r="N4" i="31" l="1"/>
  <c r="M4" i="31"/>
  <c r="L4" i="31"/>
  <c r="K4" i="31"/>
  <c r="J4" i="31"/>
  <c r="I4" i="31"/>
  <c r="G4" i="31"/>
  <c r="F4" i="31"/>
  <c r="E4" i="31"/>
  <c r="D4" i="31"/>
  <c r="C4" i="31"/>
  <c r="B4" i="31"/>
  <c r="N3" i="31"/>
  <c r="M3" i="31"/>
  <c r="L3" i="31"/>
  <c r="K3" i="31"/>
  <c r="J3" i="31"/>
  <c r="I3" i="31"/>
  <c r="G3" i="31"/>
  <c r="F3" i="31"/>
  <c r="E3" i="31"/>
  <c r="D3" i="31"/>
  <c r="C3" i="31"/>
  <c r="B3" i="31"/>
  <c r="N2" i="31"/>
  <c r="M2" i="31"/>
  <c r="L2" i="31"/>
  <c r="K2" i="31"/>
  <c r="J2" i="31"/>
  <c r="I2" i="31"/>
  <c r="G2" i="31"/>
  <c r="F2" i="31"/>
  <c r="E2" i="31"/>
  <c r="D2" i="31"/>
  <c r="C2" i="31"/>
  <c r="B2" i="31"/>
  <c r="N1" i="31"/>
  <c r="M1" i="31"/>
  <c r="L1" i="31"/>
  <c r="K1" i="31"/>
  <c r="J1" i="31"/>
  <c r="I1" i="31"/>
  <c r="G1" i="31"/>
  <c r="F1" i="31"/>
  <c r="E1" i="31"/>
  <c r="D1" i="31"/>
  <c r="C1" i="31"/>
  <c r="B1" i="31"/>
  <c r="B27" i="1"/>
  <c r="H37" i="1"/>
  <c r="E27" i="1"/>
  <c r="A15" i="5" l="1"/>
  <c r="B15" i="5"/>
  <c r="B11" i="5"/>
  <c r="A13" i="5"/>
  <c r="L38" i="1"/>
  <c r="I38" i="1"/>
  <c r="B71" i="1" l="1"/>
  <c r="I39" i="1" l="1"/>
  <c r="L37" i="1" l="1"/>
  <c r="A21" i="5" l="1"/>
  <c r="L44" i="1" l="1"/>
  <c r="G6" i="18" l="1"/>
  <c r="I20" i="1" l="1"/>
  <c r="I22" i="1" s="1"/>
  <c r="J20" i="1"/>
  <c r="J22" i="1" s="1"/>
  <c r="K20" i="1"/>
  <c r="K22" i="1" s="1"/>
  <c r="L20" i="1"/>
  <c r="L22" i="1" s="1"/>
  <c r="H20" i="1"/>
  <c r="H22" i="1" s="1"/>
  <c r="C17" i="18"/>
  <c r="H39" i="1" l="1"/>
  <c r="C18" i="18" l="1"/>
  <c r="G8" i="18"/>
  <c r="A19" i="5" l="1"/>
  <c r="B19" i="5"/>
  <c r="A17" i="5"/>
  <c r="B17" i="5"/>
  <c r="A23" i="5"/>
  <c r="B23" i="5"/>
  <c r="B21" i="5" s="1"/>
  <c r="A10" i="5"/>
  <c r="B9" i="5"/>
  <c r="A9" i="5"/>
  <c r="C19" i="18" l="1"/>
  <c r="D8" i="18"/>
  <c r="D6" i="18"/>
  <c r="D4" i="18"/>
  <c r="I42" i="1" l="1"/>
  <c r="I43" i="1"/>
  <c r="I45" i="1"/>
  <c r="L45" i="1"/>
  <c r="I44" i="1"/>
  <c r="E31" i="1" l="1"/>
  <c r="E30" i="1"/>
  <c r="E29" i="1"/>
  <c r="E32" i="1" l="1"/>
  <c r="D76" i="1"/>
  <c r="E76" i="1"/>
  <c r="F76" i="1"/>
  <c r="G76" i="1"/>
  <c r="C76" i="1"/>
  <c r="Q21" i="1" l="1"/>
  <c r="A8" i="5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B159" i="16" l="1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B55" i="16"/>
  <c r="A54" i="16"/>
  <c r="E55" i="16" s="1"/>
  <c r="E56" i="16" s="1"/>
  <c r="E57" i="16" s="1"/>
  <c r="B51" i="16"/>
  <c r="A50" i="16"/>
  <c r="E51" i="16" s="1"/>
  <c r="B47" i="16"/>
  <c r="A46" i="16"/>
  <c r="E47" i="16" s="1"/>
  <c r="K40" i="16"/>
  <c r="J40" i="16"/>
  <c r="I40" i="16"/>
  <c r="G40" i="16"/>
  <c r="P39" i="16"/>
  <c r="D39" i="16"/>
  <c r="D40" i="16" s="1"/>
  <c r="P38" i="16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P40" i="16" l="1"/>
  <c r="G42" i="16"/>
  <c r="C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H169" i="16" l="1"/>
  <c r="G52" i="16"/>
  <c r="I52" i="16" s="1"/>
  <c r="G53" i="16"/>
  <c r="I53" i="16" s="1"/>
  <c r="J53" i="16" s="1"/>
  <c r="G51" i="16"/>
  <c r="I51" i="16" s="1"/>
  <c r="J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7" i="5" l="1"/>
  <c r="B6" i="17" l="1"/>
  <c r="B6" i="5"/>
  <c r="B9" i="17" l="1"/>
  <c r="B11" i="17" l="1"/>
  <c r="E15" i="17" l="1"/>
  <c r="D15" i="17"/>
  <c r="C6" i="17" l="1"/>
  <c r="C9" i="17" l="1"/>
  <c r="C11" i="17" l="1"/>
  <c r="I37" i="1" l="1"/>
  <c r="D19" i="1"/>
  <c r="Q18" i="1"/>
  <c r="B2" i="5"/>
  <c r="B3" i="5"/>
  <c r="A4" i="5"/>
  <c r="A3" i="5"/>
  <c r="A2" i="5"/>
  <c r="B4" i="5"/>
  <c r="Q19" i="1"/>
  <c r="D20" i="1" l="1"/>
  <c r="A26" i="1" s="1"/>
  <c r="H38" i="1"/>
  <c r="H76" i="1"/>
  <c r="Q20" i="1"/>
  <c r="B51" i="1" l="1"/>
  <c r="B61" i="1"/>
  <c r="B5" i="5"/>
  <c r="H43" i="1"/>
  <c r="B5" i="17"/>
  <c r="H45" i="1"/>
  <c r="H44" i="1"/>
  <c r="H42" i="1"/>
  <c r="K39" i="1"/>
  <c r="M39" i="1" s="1"/>
  <c r="O39" i="1" s="1"/>
  <c r="K38" i="1"/>
  <c r="M38" i="1" s="1"/>
  <c r="O38" i="1" s="1"/>
  <c r="K42" i="1"/>
  <c r="M42" i="1" s="1"/>
  <c r="O42" i="1" s="1"/>
  <c r="K44" i="1"/>
  <c r="M44" i="1" s="1"/>
  <c r="O44" i="1" s="1"/>
  <c r="K45" i="1"/>
  <c r="M45" i="1" s="1"/>
  <c r="O45" i="1" s="1"/>
  <c r="K43" i="1"/>
  <c r="M43" i="1" s="1"/>
  <c r="O43" i="1" s="1"/>
  <c r="Q22" i="1"/>
  <c r="G33" i="1"/>
  <c r="I33" i="1" s="1"/>
  <c r="J33" i="1" s="1"/>
  <c r="B15" i="17"/>
  <c r="K37" i="1"/>
  <c r="M37" i="1" s="1"/>
  <c r="O37" i="1" s="1"/>
  <c r="G27" i="1"/>
  <c r="I27" i="1" s="1"/>
  <c r="J27" i="1" s="1"/>
  <c r="M33" i="1" l="1"/>
  <c r="M27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<sst xmlns="http://schemas.openxmlformats.org/spreadsheetml/2006/main" count="802" uniqueCount="363">
  <si>
    <t>Mã số:</t>
  </si>
  <si>
    <t>MER.QT-1.BM.4</t>
  </si>
  <si>
    <t>Lần ban hành:</t>
  </si>
  <si>
    <t>01</t>
  </si>
  <si>
    <t>Số trang</t>
  </si>
  <si>
    <t>03/03</t>
  </si>
  <si>
    <t>K.OANH/H.OANH</t>
  </si>
  <si>
    <t>CUTTING DOCKET</t>
  </si>
  <si>
    <t xml:space="preserve">JOB NUMBER:  </t>
  </si>
  <si>
    <t>U28  SS26  S2819</t>
  </si>
  <si>
    <t xml:space="preserve">STYLE NUMBER: </t>
  </si>
  <si>
    <t>U28-DR46</t>
  </si>
  <si>
    <t xml:space="preserve">STYLE NAME : </t>
  </si>
  <si>
    <t>Women Sleeveless Slim Dress</t>
  </si>
  <si>
    <t>SEASON:</t>
  </si>
  <si>
    <t>SS26</t>
  </si>
  <si>
    <t>TÊN HÀNG:</t>
  </si>
  <si>
    <t>DRESS</t>
  </si>
  <si>
    <t>DROP:</t>
  </si>
  <si>
    <t>SAMPLE</t>
  </si>
  <si>
    <t>NGÀY CẤP:</t>
  </si>
  <si>
    <t>VẢI CHÍNH:</t>
  </si>
  <si>
    <t>RIB 1X1_100% COTTON_SOLID_260_S0004</t>
  </si>
  <si>
    <t>NGÀY GIAO HÀNG:</t>
  </si>
  <si>
    <t xml:space="preserve">THÀNH PHẦN VẢI: </t>
  </si>
  <si>
    <t>100% COTTON</t>
  </si>
  <si>
    <t>KHỔ VẢI:</t>
  </si>
  <si>
    <t>177 CM</t>
  </si>
  <si>
    <t xml:space="preserve">Xí nghiệp: </t>
  </si>
  <si>
    <t>UN-AVAILABLE</t>
  </si>
  <si>
    <t>KHÁCH HÀNG:</t>
  </si>
  <si>
    <t>DEV</t>
  </si>
  <si>
    <t xml:space="preserve">XUẤT NGÀY </t>
  </si>
  <si>
    <t>SKU</t>
  </si>
  <si>
    <t>COLOR</t>
  </si>
  <si>
    <t>SIZE:</t>
  </si>
  <si>
    <t>S</t>
  </si>
  <si>
    <t>M</t>
  </si>
  <si>
    <t>L</t>
  </si>
  <si>
    <t>XL</t>
  </si>
  <si>
    <t>2XL</t>
  </si>
  <si>
    <t>TOTAL</t>
  </si>
  <si>
    <t xml:space="preserve">ORDER CUT </t>
  </si>
  <si>
    <t>GREEN</t>
  </si>
  <si>
    <t>EXTRA (+/-)</t>
  </si>
  <si>
    <t>TOTAL :</t>
  </si>
  <si>
    <t>SHIPPING SAMPLE REQUIRED</t>
  </si>
  <si>
    <t>GRAND TOTAL:</t>
  </si>
  <si>
    <t>NCC BAUTEX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</si>
  <si>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</si>
  <si>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</si>
  <si>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</si>
  <si>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</si>
  <si>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</si>
  <si>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</si>
  <si>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</si>
  <si>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>SỐ LƯỢNG THEO ĐỊNH MỨC  (NET)</t>
  </si>
  <si>
    <t>LỖI VẢI (DEFECT)
+ ĐẦU KHÚC</t>
  </si>
  <si>
    <t>SỐ LƯỢNG CẦN CẤP CHO TEST INHOUSE</t>
  </si>
  <si>
    <t>SỐ LƯỢNG CẦN CẤP CHO TEST OUTSOURCE</t>
  </si>
  <si>
    <t>SỐ LƯỢNG CẦN CẤP CHO TỔ CẮT (GROSS)</t>
  </si>
  <si>
    <t xml:space="preserve">GHI CHÚ / CODE VẢI </t>
  </si>
  <si>
    <t>VẢI CHÍNH/BO CỔ</t>
  </si>
  <si>
    <t>THEO PHIẾU CẤP CỦA MER</t>
  </si>
  <si>
    <t>CẤP VẢI ĐỂ TEST IN</t>
  </si>
  <si>
    <t>LOT VẢI CHÍNH</t>
  </si>
  <si>
    <t>ÁNH</t>
  </si>
  <si>
    <t>SỐ LƯỢNG (MET)</t>
  </si>
  <si>
    <t>GH CHÚ</t>
  </si>
  <si>
    <t xml:space="preserve">CODE VẢI </t>
  </si>
  <si>
    <t>14-3B</t>
  </si>
  <si>
    <t>A</t>
  </si>
  <si>
    <t>CẤP TRIỆT TIÊU</t>
  </si>
  <si>
    <t>CRSONYP0292001A00K</t>
  </si>
  <si>
    <t>14-7A</t>
  </si>
  <si>
    <t>14-5A</t>
  </si>
  <si>
    <t>CẤP ĐỦ SỐ LƯỢNG</t>
  </si>
  <si>
    <t>100% COTTON 1x1RIB (30'S/1 CM) - 190-
195GSM</t>
  </si>
  <si>
    <t>BO CỔ/
BO TAY</t>
  </si>
  <si>
    <t>BLACK</t>
  </si>
  <si>
    <t xml:space="preserve">PHẦN B : PHỤ LIỆU </t>
  </si>
  <si>
    <t>PHỤ LIỆU</t>
  </si>
  <si>
    <t>MÀU PHỤ LIỆU</t>
  </si>
  <si>
    <t>CODE MÀU</t>
  </si>
  <si>
    <t>MÀU VẢI</t>
  </si>
  <si>
    <t>SỐ LƯỢNG ĐH</t>
  </si>
  <si>
    <t xml:space="preserve">ĐỊNH MỨC </t>
  </si>
  <si>
    <t>SỐ LƯỢNG THEO ĐM</t>
  </si>
  <si>
    <t>HAO HỤT</t>
  </si>
  <si>
    <t xml:space="preserve">SỐ LƯỢNG CẤP </t>
  </si>
  <si>
    <t>GHI CHÚ</t>
  </si>
  <si>
    <t>CHỈ 40/2 MAY CHÍNH + VẮT SỔ</t>
  </si>
  <si>
    <t>CUỘN</t>
  </si>
  <si>
    <t xml:space="preserve">CHỈ 40/2 MAY NHÃN </t>
  </si>
  <si>
    <t>NHÃN CHÍNH UA</t>
  </si>
  <si>
    <t>NỀN ĐEN CHỮ TRẮNG</t>
  </si>
  <si>
    <t xml:space="preserve">PCS </t>
  </si>
  <si>
    <t>PHẦN C : PHỤ LIỆU ĐÓNG GÓI</t>
  </si>
  <si>
    <t>POLY BAG</t>
  </si>
  <si>
    <t>CLEAR</t>
  </si>
  <si>
    <t>BAO MAD HAPPY
MHSS23BAO0</t>
  </si>
  <si>
    <t>GIẤY CHỐNG ẨM</t>
  </si>
  <si>
    <t>THÙNG CARTOON BOX 60X40X30CM</t>
  </si>
  <si>
    <t>NATURAL</t>
  </si>
  <si>
    <t xml:space="preserve">TẤM LÓT 58X38CM </t>
  </si>
  <si>
    <t>PHẦN C : IN / THÊU / WASH</t>
  </si>
  <si>
    <t>PHẦN E : HÌNH</t>
  </si>
  <si>
    <r>
      <t>IN :</t>
    </r>
    <r>
      <rPr>
        <b/>
        <sz val="30"/>
        <rFont val="Calibri"/>
        <family val="2"/>
        <scheme val="minor"/>
      </rPr>
      <t xml:space="preserve"> </t>
    </r>
  </si>
  <si>
    <t>KHÔNG IN</t>
  </si>
  <si>
    <t>CHẤT LƯỢNG VÀ KÍCH THƯỚC</t>
  </si>
  <si>
    <t>DUYỆT HÌNH IN THEO</t>
  </si>
  <si>
    <t>THÔNG TIN SAU</t>
  </si>
  <si>
    <t>THÔNG TIN ĐỊNH VỊ HÌNH IN</t>
  </si>
  <si>
    <t xml:space="preserve">SIZE ARTWORK THÂN TRƯỚC </t>
  </si>
  <si>
    <t>IN THÂN TRƯỚC ÁO</t>
  </si>
  <si>
    <t>IN FULL THÂN TRƯỚC</t>
  </si>
  <si>
    <t>IN TOÀN BỘ THÂN TRƯỚC ÁO</t>
  </si>
  <si>
    <t>SIZE ARTWORK NHÃN CỔ THÂN SAU</t>
  </si>
  <si>
    <t>W:2" x H: 2"</t>
  </si>
  <si>
    <t>ĐỊNH VỊ HÌNH IN NHÃN CỔ THÂN SAU: IN Ở MẶT TRONG ÁO, CANH GIỮA TỪ ĐƯỜNG VIỀN CỔ DƯỚI ĐẾN ĐỈNH HÌNH IN</t>
  </si>
  <si>
    <t>1/2"</t>
  </si>
  <si>
    <r>
      <t>THÊU :</t>
    </r>
    <r>
      <rPr>
        <b/>
        <sz val="26"/>
        <rFont val="Calibri"/>
        <family val="2"/>
        <scheme val="minor"/>
      </rPr>
      <t xml:space="preserve"> </t>
    </r>
  </si>
  <si>
    <t>THÊU BTP- THÊU 2D EMBROIDERED UA LOGO PATCH - NỀN CÙNG MÀU THÂN, CHŨ MÀU TRẮNG</t>
  </si>
  <si>
    <t>DUYỆT HÌNH THÊU THEO</t>
  </si>
  <si>
    <t>THÊU THÂN TRƯỚC ÁO</t>
  </si>
  <si>
    <t>THÊU TT</t>
  </si>
  <si>
    <t>TỪ GIỮA ĐƯỜNG MAY CỔ TRƯỚC XUỐNG 8CM</t>
  </si>
  <si>
    <t>THÔNG TIN ĐỊNH VỊ VÀ KÍCH THƯỚC HÌNH THÊU</t>
  </si>
  <si>
    <t>W: 4.35CM x H: 1CM</t>
  </si>
  <si>
    <t>THÊU LAI THÂN TRƯỚC TRÁI</t>
  </si>
  <si>
    <r>
      <t>WASH:</t>
    </r>
    <r>
      <rPr>
        <sz val="22"/>
        <rFont val="Muli"/>
      </rPr>
      <t xml:space="preserve"> </t>
    </r>
  </si>
  <si>
    <t>KHÔNG WASH</t>
  </si>
  <si>
    <t>MÀU ÁO</t>
  </si>
  <si>
    <t>CHẤT LƯỢNG, HIỆU ỨNG  DUYỆT THEO</t>
  </si>
  <si>
    <t xml:space="preserve">PHẦN F: LƯU Ý </t>
  </si>
  <si>
    <t>-CÁCH MAY GIỐNG ÁO MẪU VÀ NHẬN XÉT CÁCH MAY THEO TÀI LIỆU KÈM THEO Ở BÊN DƯỚI</t>
  </si>
  <si>
    <t>SIZE</t>
  </si>
  <si>
    <t>SỐ LƯỢNG</t>
  </si>
  <si>
    <t>LƯU Ý: 
- DÙNG LẠI RẬP VÀ CÁCH MAY CỦA CORTIEZ-MÙA PLAIN 24-DROP BABY KEEM MÃ LS04 MÀU BLACK. ĐỘ CO RÚT LẤY KẾT QUẢ TEST LIGHT ACID WASH TỪ HẬU</t>
  </si>
  <si>
    <t>LƯU Ý : LẤY KẾT QUẢ TEST IN ỦI TỪ HẬU</t>
  </si>
  <si>
    <t xml:space="preserve">VẢI CHÍNH </t>
  </si>
  <si>
    <t>THÀNH PHẦN</t>
  </si>
  <si>
    <t>CHỈ</t>
  </si>
  <si>
    <t>1PCS/ÁO</t>
  </si>
  <si>
    <t>SỬ DỤNG GIẤY CHỐNG ẨM TRONG TỪNG SẢN PHẨM</t>
  </si>
  <si>
    <t>LÓT 2PCS MẶT TRÊN &amp; DƯỚI THÙNG</t>
  </si>
  <si>
    <t>'GHI ĐẦY ĐỦ THÔNG TIN BÊN NGOÀI THÙNG</t>
  </si>
  <si>
    <t>POM #</t>
  </si>
  <si>
    <t>DÀI VÁY TỪ GIỮA THÂN SAU</t>
  </si>
  <si>
    <t>1/2 EO -41CM TỪ ĐỈNH VAI</t>
  </si>
  <si>
    <t>1/2 LAI ĐO ÊM</t>
  </si>
  <si>
    <t>CAO LAI</t>
  </si>
  <si>
    <t>NGANG VAI</t>
  </si>
  <si>
    <t>ỨC SAU 1/2" 12CM TỪ ĐỈNH VAI</t>
  </si>
  <si>
    <t>RỘNG CỔ SAU</t>
  </si>
  <si>
    <t>HẠ CỔ SAU</t>
  </si>
  <si>
    <t>HẠ CỔ TRƯỚC</t>
  </si>
  <si>
    <t>NÁCH HẠ TỪ VAI</t>
  </si>
  <si>
    <t>DÀI TAY TỪ VAI</t>
  </si>
  <si>
    <t>DÀI TAY TỪ GIỮA THÂN SAU</t>
  </si>
  <si>
    <t>ĐƯỜNG MAY LAI TAY</t>
  </si>
  <si>
    <t>DÀI ÁO TỪ ĐỈNH VAI ĐẾN LAI</t>
  </si>
  <si>
    <t>MÔNG 20CM TỪ EO</t>
  </si>
  <si>
    <t>FRONT DETAILS:</t>
  </si>
  <si>
    <r>
      <t xml:space="preserve">BACK DETAILS </t>
    </r>
    <r>
      <rPr>
        <sz val="12"/>
        <color rgb="FF00B050"/>
        <rFont val="Calibri (Body)"/>
      </rPr>
      <t>(NOTE: SEE FRONT FOR STITCH DETAILS)</t>
    </r>
    <r>
      <rPr>
        <b/>
        <sz val="12"/>
        <color theme="1"/>
        <rFont val="Calibri"/>
        <family val="2"/>
        <scheme val="minor"/>
      </rPr>
      <t>:</t>
    </r>
  </si>
  <si>
    <t>PHƯƠNG LÂM 210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</si>
  <si>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</si>
  <si>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</si>
  <si>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</si>
  <si>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</si>
  <si>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</si>
  <si>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</si>
  <si>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</si>
  <si>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100% DRY COTTON FLEECE 410GSM</t>
  </si>
  <si>
    <t>186CM</t>
  </si>
  <si>
    <t>STUSSY</t>
  </si>
  <si>
    <t>XXL</t>
  </si>
  <si>
    <t>GREY HEATHER</t>
  </si>
  <si>
    <t>WASHED BURGUNDY</t>
  </si>
  <si>
    <t>LIME</t>
  </si>
  <si>
    <t>NCC TAHTONG</t>
  </si>
  <si>
    <t>LỖI VẢI (DEFECT)</t>
  </si>
  <si>
    <t>SỐ LƯỢNG CẦN CẤP CHO TEST IN</t>
  </si>
  <si>
    <t>VẢI CHÍNH</t>
  </si>
  <si>
    <t>RIB 1X1 430GSM</t>
  </si>
  <si>
    <t>RIB</t>
  </si>
  <si>
    <t xml:space="preserve"> 100% DRY COTTON (16OE) - 230GSM WITHOUT ENZYCUT </t>
  </si>
  <si>
    <t>VIỀN CỔ</t>
  </si>
  <si>
    <t>STHO22P0891003A00K
LOT 13-11 CẤP HẾT 461M
LOT 13-9 ÁNH A: CẤP 22M</t>
  </si>
  <si>
    <t>STHO22P0891004A00K
LOT 2-2 ÁNH A: CẤP 201M</t>
  </si>
  <si>
    <t>STSU22P0739001A00K
LOT 2-2 ÁNH A: CẤP 13M</t>
  </si>
  <si>
    <t>GY5137</t>
  </si>
  <si>
    <t xml:space="preserve">CHỈ 40/2 MAY NHÃN CHÍNH </t>
  </si>
  <si>
    <t>BLACK1500</t>
  </si>
  <si>
    <r>
      <t xml:space="preserve">NHÃN CHÍNH - </t>
    </r>
    <r>
      <rPr>
        <b/>
        <sz val="22"/>
        <rFont val="Muli"/>
      </rPr>
      <t>ZWVNL05</t>
    </r>
  </si>
  <si>
    <t>ZWVNL05</t>
  </si>
  <si>
    <r>
      <t xml:space="preserve">NHÃN SIZE  - </t>
    </r>
    <r>
      <rPr>
        <b/>
        <sz val="22"/>
        <rFont val="Muli"/>
      </rPr>
      <t>ZWVNL20</t>
    </r>
  </si>
  <si>
    <t>ZWVNL20</t>
  </si>
  <si>
    <t>NHÃN THÀNH PHẦN 100% COTTON</t>
  </si>
  <si>
    <t>NỀN TRẮNG CHỮ ĐEN</t>
  </si>
  <si>
    <t>S20 1389</t>
  </si>
  <si>
    <r>
      <t xml:space="preserve">NHÃN TRANG TRÍ - </t>
    </r>
    <r>
      <rPr>
        <b/>
        <sz val="22"/>
        <rFont val="Muli"/>
      </rPr>
      <t>ZDNA01</t>
    </r>
  </si>
  <si>
    <t>NỀN TRẮNG CHỮ XÁM</t>
  </si>
  <si>
    <t>ZDNA01</t>
  </si>
  <si>
    <t>STICKER DÁN THẺ BÀI + BAO SMST</t>
  </si>
  <si>
    <t>SMST</t>
  </si>
  <si>
    <t>PCS</t>
  </si>
  <si>
    <t>S20 1388</t>
  </si>
  <si>
    <t>STICKER DÁN THÙNG - SMST</t>
  </si>
  <si>
    <t>THẺ BÀI 1 LÁ - ZHGT08</t>
  </si>
  <si>
    <t>NỀN NATURAL CHỮ ĐEN</t>
  </si>
  <si>
    <t>ZHGT08</t>
  </si>
  <si>
    <t>POLY BAG - 25" x 20" + 2"</t>
  </si>
  <si>
    <t>BIG POLY BAG 100X120</t>
  </si>
  <si>
    <t xml:space="preserve">GIẤY CHỐNG ẨM </t>
  </si>
  <si>
    <t>WHITE</t>
  </si>
  <si>
    <t xml:space="preserve"> GÓI CHỐNG ẨM </t>
  </si>
  <si>
    <t>STICKER DÁN THÙNG</t>
  </si>
  <si>
    <t>YELLOW/
RED/
ORANGE/
WHITE</t>
  </si>
  <si>
    <t>03</t>
  </si>
  <si>
    <t>04</t>
  </si>
  <si>
    <t>05</t>
  </si>
  <si>
    <t>PHẦN D : IN / THÊU / WASH</t>
  </si>
  <si>
    <r>
      <t>IN :</t>
    </r>
    <r>
      <rPr>
        <b/>
        <sz val="22"/>
        <rFont val="Muli"/>
      </rPr>
      <t xml:space="preserve"> </t>
    </r>
  </si>
  <si>
    <t>KÍCH THƯỚC</t>
  </si>
  <si>
    <t>MÀU IN</t>
  </si>
  <si>
    <t>12.37” WIDE</t>
  </si>
  <si>
    <t>11-0601 TPG</t>
  </si>
  <si>
    <t>S/O DUYỆT IN MÀU BLACK CHUYỂN NGÀY 18/10/22</t>
  </si>
  <si>
    <t>11-0602 TPG</t>
  </si>
  <si>
    <t>S/O DUYỆT IN MÀU ORANGE CHUYỂN NGÀY 18/10/22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</si>
  <si>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</si>
  <si>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r>
      <t>THÊU :</t>
    </r>
    <r>
      <rPr>
        <b/>
        <sz val="22"/>
        <rFont val="Muli"/>
      </rPr>
      <t xml:space="preserve"> </t>
    </r>
  </si>
  <si>
    <t>THÊU BÁN THÀNH PHẨM THÂN TRƯỚC</t>
  </si>
  <si>
    <t>MÀU CHỈ THÊU</t>
  </si>
  <si>
    <t>KÍCH HÌNH THÊU</t>
  </si>
  <si>
    <t>WHITE EU-870</t>
  </si>
  <si>
    <t>1.5” WIDTH</t>
  </si>
  <si>
    <t>DUYỆT THEO MẪU PHOTOSHOOT TRƯỚC WASH</t>
  </si>
  <si>
    <t>DUYỆT THEO MẪU PHOTOSHOOT TRƯỚC WASH CHUYỂN MS TIÊN 8/2/22</t>
  </si>
  <si>
    <t>THÔNG TIN ĐỊNH VỊ HÌNH THÊU</t>
  </si>
  <si>
    <t>ĐỊNH VỊ HÌNH THÊU: TỪ ĐỈNH VAI ĐẾN ĐỈNH HÌNH THÊU</t>
  </si>
  <si>
    <t>TỪ GIỮA TRƯỚC</t>
  </si>
  <si>
    <t>HOT WASH</t>
  </si>
  <si>
    <t>CHẤT LƯỢNG, HIỆU ỨNG VÀ MÀU SẮC DUYỆT THEO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</si>
  <si>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</si>
  <si>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</si>
  <si>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TEAL</t>
  </si>
  <si>
    <t>ORANGE</t>
  </si>
  <si>
    <t>-CÁCH MAY THEO NHƯ TÀI LIỆU ĐÍNH KÈM</t>
  </si>
  <si>
    <t xml:space="preserve">-CÁCH GẮN NHÃN PHẢI NHƯ TÀI LIỆU YÊU CẦU </t>
  </si>
  <si>
    <t>-SỐ LƯỢNG NHÃN SIZE NHƯ SAU :</t>
  </si>
  <si>
    <t>CÁC BƯỚC ĐÓNG HÀNG CHO CEROMONY OF ROSES</t>
  </si>
  <si>
    <r>
      <rPr>
        <b/>
        <u/>
        <sz val="22"/>
        <color rgb="FFFF0000"/>
        <rFont val="Muli"/>
      </rPr>
      <t>LƯU Ý:</t>
    </r>
    <r>
      <rPr>
        <b/>
        <sz val="22"/>
        <color rgb="FFFF0000"/>
        <rFont val="Muli"/>
      </rPr>
      <t xml:space="preserve">  KHÔNG ĐƯỢC MIX SIZE, MIX MÀU
CHỈ CHO PHÉP MIX SIZE Ở THÙNG CUỐI CÙNG</t>
    </r>
  </si>
  <si>
    <t>T SHIRT</t>
  </si>
  <si>
    <t>B1: THÂN TRƯỚC</t>
  </si>
  <si>
    <t>B2: THÂN SAU</t>
  </si>
  <si>
    <t>B3: LÓT MỘT LỚP GIẤY CHỐNG ẨM KÍCH A4, SAU ĐÓ GẤP 2 SƯỜN ÁO+TAY</t>
  </si>
  <si>
    <t>B4: GẤP ĐÔI THÂN ÁO</t>
  </si>
  <si>
    <t>B5: BỎ VÀO BAO POLY BAG</t>
  </si>
  <si>
    <r>
      <t xml:space="preserve">B6: </t>
    </r>
    <r>
      <rPr>
        <b/>
        <sz val="11"/>
        <color rgb="FFFF0000"/>
        <rFont val="Muli"/>
      </rPr>
      <t>BỎ VÀO THÙNG KHÔNG DÙNG BIG POLYBAG+ DÂY SATIN.</t>
    </r>
  </si>
  <si>
    <t xml:space="preserve">HOODIE </t>
  </si>
  <si>
    <t>B3: ĐẶT GIẤY CHỐNG ẨM KÍCH A4 LÊN THÂN SAU, GẤP 2 TAY ÁO+NÓN</t>
  </si>
  <si>
    <t>B4: GẤP ĐÔI ÁO
(MẶT TRƯỚC + MẶT SAU)</t>
  </si>
  <si>
    <t>LS TEE</t>
  </si>
  <si>
    <t>MER.QT-4.BM4</t>
  </si>
  <si>
    <t>02</t>
  </si>
  <si>
    <t>01/01</t>
  </si>
  <si>
    <t>PP MEETING DATE</t>
  </si>
  <si>
    <t xml:space="preserve">BUYER 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</si>
  <si>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</si>
  <si>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</si>
  <si>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</si>
  <si>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</si>
  <si>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</si>
  <si>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</si>
  <si>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</si>
  <si>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</si>
  <si>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Fabric</t>
  </si>
  <si>
    <t>VẢI ĐÃ NHẬP KHO</t>
  </si>
  <si>
    <t>Trims and Accessories</t>
  </si>
  <si>
    <t>X</t>
  </si>
  <si>
    <t>Pattern &amp; Marker</t>
  </si>
  <si>
    <t>CẤP RẬP ĐỊNH VỊ IN THÂN TRƯỚC</t>
  </si>
  <si>
    <t>Cutting</t>
  </si>
  <si>
    <t>CẮT CHÍNH XÁC THEO TỪNG GROUP ĐÃ CHIA TRÊN TÁC NGHIỆP</t>
  </si>
  <si>
    <t>Technical Garment Construction</t>
  </si>
  <si>
    <t>MAY THEO MẪU PROTO CHUYỂN KÈM TÁC NGHIỆP</t>
  </si>
  <si>
    <t>Operation and Attachments</t>
  </si>
  <si>
    <t>Printting</t>
  </si>
  <si>
    <t>Embroidery</t>
  </si>
  <si>
    <t>Washing</t>
  </si>
  <si>
    <t>Packing</t>
  </si>
  <si>
    <t>VỆ SINH CÔNG NGHIỆP SẠCH SẼ
ĐÓNG GÓI THEO QUY CÁCH ĐÓNG GÓI ĐÍNH KÈM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</si>
  <si>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</si>
  <si>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</si>
  <si>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GẮN TẠI MIẾNG ĐẮP ĐÔ GIỮA CỔ SAU, TỪ ĐƯỜNG VIỀN CỔ XUỐNG 1 /2", MAY 4 CẠNH</t>
  </si>
  <si>
    <t>GẮN BÊN DƯỚI, GIỮA NHÃN  CHÍNH, GẤP ĐÔI KHI MAY</t>
  </si>
  <si>
    <t>GẮN BÊN DƯỚI NHÃN THÀNH PHẦN, MÉP NHÃN TRANG TRÍ BẰNG MÉP TRÊN NHÃN THÀNH PHẦN, GẤP ĐÔI KHI MAY</t>
  </si>
  <si>
    <t>GẮN BÊN TRONG SƯỜN TRÁI NGƯỜI MẶC CÁCH ĐƯỜNG TRA LAI LÊN 6.5CM</t>
  </si>
  <si>
    <t>DỰ KIẾN NHẬP KHO 14/2/23</t>
  </si>
  <si>
    <t>STICKER DÁN THẺ BÀI, POLY BAG, THÙNG - SMST</t>
  </si>
  <si>
    <t>DÁN LÊN MẶT SAU THẺ BÀI, BAO POLY BAG, THÙNG CARTON</t>
  </si>
  <si>
    <t>HÌNH ẢNH CHỈ ĐỂ THAM KHẢO KIỂU DÁNG STICKER</t>
  </si>
  <si>
    <t>GẮN LUỒN QUA NHÃN SIZE</t>
  </si>
  <si>
    <t>THÙNG, TẤM LÓT THÙNG, BAO 100X120</t>
  </si>
  <si>
    <t>THÙNG 60X40X30CM CÓ IN LOGO</t>
  </si>
  <si>
    <t>BỎ VÀO ÁO KHI GẤP XẾP</t>
  </si>
  <si>
    <t>CUSTOMER :</t>
  </si>
  <si>
    <t>5THEWAY</t>
  </si>
  <si>
    <t>VER.12/2019</t>
  </si>
  <si>
    <t>STYLE :</t>
  </si>
  <si>
    <t>SS NEW TEE</t>
  </si>
  <si>
    <t>Ngày cập nhật: 26/12/2019</t>
  </si>
  <si>
    <t>No.</t>
  </si>
  <si>
    <t>Measurement position</t>
  </si>
  <si>
    <t>Thông số</t>
  </si>
  <si>
    <t>TOLERANCE</t>
  </si>
  <si>
    <t>FRONT BODY LENGTH fm HSP/FRT</t>
  </si>
  <si>
    <t>DÀI THÂN TRƯỚC TỪ ĐỈNH VAI</t>
  </si>
  <si>
    <t>[+/-]  1 cm</t>
  </si>
  <si>
    <t>BACK BODY LENGTH (Center)</t>
  </si>
  <si>
    <t>DÀI GIỮA THÂN SAU</t>
  </si>
  <si>
    <t>1/2 CHEST 2CMS BLW ARMPIT</t>
  </si>
  <si>
    <t>1/2 NGỰC (DƯỚI NÁCH 2CM)</t>
  </si>
  <si>
    <t>1/2 BASE</t>
  </si>
  <si>
    <t>1/2 LAI</t>
  </si>
  <si>
    <t>ARMHOLE STRAIGHT</t>
  </si>
  <si>
    <t>NÁCH ĐO THẲNG</t>
  </si>
  <si>
    <t>[+/-]  0.5 cm</t>
  </si>
  <si>
    <t>NECK WIDTH (SEAM TO SEAM)</t>
  </si>
  <si>
    <t>RỘNG CỔ (TỪ ĐƯỜNG MAY ĐẾN ĐƯỜNG MAY)</t>
  </si>
  <si>
    <t>FRONT NECK DROP fm SNP to Seam</t>
  </si>
  <si>
    <t>BACK NECK DROP fm SNP to Seam</t>
  </si>
  <si>
    <t>SHOULDER LENGTH</t>
  </si>
  <si>
    <t>SLEEVE LENGTH - SHORT</t>
  </si>
  <si>
    <t>DÀI TAY</t>
  </si>
  <si>
    <t xml:space="preserve">SLEEVE OPENING </t>
  </si>
  <si>
    <t>CỬA TAY</t>
  </si>
  <si>
    <t>CUFF HEIGHT/ SLEEVE HEM DEPTH</t>
  </si>
  <si>
    <t>TO BẢN LAI TAY</t>
  </si>
  <si>
    <t>BOTTOM HEM DEPTH/ WELT DEPTH</t>
  </si>
  <si>
    <t>TO BẢN LAI ÁO</t>
  </si>
  <si>
    <t>NECK TRIM DEPTH</t>
  </si>
  <si>
    <t>TO BẢN BO CỔ</t>
  </si>
  <si>
    <t>QUY CÁCH MAY : MAY ÁO MẪU GỬI KÈM THEO TÁC NGHIỆP</t>
  </si>
  <si>
    <t>GẮN DƯỚI MÉP DƯỚI VIỀN CỔ 1/2"</t>
  </si>
  <si>
    <r>
      <t xml:space="preserve">GRADING BASE SIZE COLUMN IS LINKED TO THE  </t>
    </r>
    <r>
      <rPr>
        <b/>
        <sz val="10"/>
        <color theme="1"/>
        <rFont val="Calibri"/>
        <family val="2"/>
        <scheme val="minor"/>
      </rPr>
      <t>FINAL PRODUCTION</t>
    </r>
    <r>
      <rPr>
        <sz val="10"/>
        <color theme="1"/>
        <rFont val="Calibri"/>
        <family val="2"/>
        <scheme val="minor"/>
      </rPr>
      <t xml:space="preserve"> COLUMN IN MEASUREMENT CHART TAB</t>
    </r>
  </si>
  <si>
    <t>3XS</t>
  </si>
  <si>
    <t>XXS</t>
  </si>
  <si>
    <t>XS</t>
  </si>
  <si>
    <t xml:space="preserve">S   </t>
  </si>
  <si>
    <t xml:space="preserve">M    </t>
  </si>
  <si>
    <t>3XL</t>
  </si>
  <si>
    <t>1/2 NGỰC DƯỚI NÁCH 1CM</t>
  </si>
  <si>
    <t>CAO BO CỔ</t>
  </si>
  <si>
    <t>1/2 BẮP TAY DƯỚI NÁCH 1CM</t>
  </si>
  <si>
    <t>1/2 RỘNG LAI TAY</t>
  </si>
  <si>
    <t>ÁO BỊ NHĂN TẠI NÁCH</t>
  </si>
  <si>
    <t xml:space="preserve">ÁO BỊ NHĂN TẠI LƯNG </t>
  </si>
  <si>
    <t>Theo yêu cầu của khách ( mer gởi trong bts)</t>
  </si>
  <si>
    <t>TỪ LAI VÁY TP LÊN 4CM</t>
  </si>
  <si>
    <t>THÊU 2D EMBROIDERED UA LOGO PATCH - LODEN GREEN BACKGROUND (DTM) + WHITE 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</si>
</sst>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0.0%"/>
    <numFmt numFmtId="177" formatCode="&quot;$&quot;#,##0;\-&quot;$&quot;#,##0"/>
    <numFmt numFmtId="178" formatCode="&quot;$&quot;#,##0;[Red]\-&quot;$&quot;#,##0"/>
    <numFmt numFmtId="179" formatCode="_-&quot;$&quot;* #,##0_-;\-&quot;$&quot;* #,##0_-;_-&quot;$&quot;* &quot;-&quot;_-;_-@_-"/>
    <numFmt numFmtId="180" formatCode="_-* #,##0_-;\-* #,##0_-;_-* &quot;-&quot;_-;_-@_-"/>
    <numFmt numFmtId="181" formatCode="_-&quot;$&quot;* #,##0.00_-;\-&quot;$&quot;* #,##0.00_-;_-&quot;$&quot;* &quot;-&quot;??_-;_-@_-"/>
    <numFmt numFmtId="182" formatCode="[$-409]d\-mmm\-yy;@"/>
    <numFmt numFmtId="183" formatCode="_-* #,##0.00\ &quot;₫&quot;_-;\-* #,##0.00\ &quot;₫&quot;_-;_-* &quot;-&quot;??\ &quot;₫&quot;_-;_-@_-"/>
    <numFmt numFmtId="184" formatCode="_(* #,##0_);_(* \(#,##0\);_(* &quot;-&quot;??_);_(@_)"/>
    <numFmt numFmtId="185" formatCode="&quot;¥&quot;#,##0;[Red]&quot;¥&quot;&quot;¥&quot;\-#,##0"/>
    <numFmt numFmtId="186" formatCode="&quot;¥&quot;#,##0.00;[Red]&quot;¥&quot;&quot;¥&quot;&quot;¥&quot;&quot;¥&quot;&quot;¥&quot;&quot;¥&quot;\-#,##0.00"/>
    <numFmt numFmtId="187" formatCode="&quot;¥&quot;#,##0.00;[Red]&quot;¥&quot;\-#,##0.00"/>
    <numFmt numFmtId="188" formatCode="&quot;¥&quot;#,##0;[Red]&quot;¥&quot;\-#,##0"/>
    <numFmt numFmtId="189" formatCode="_ * #,##0.00_)\ &quot;F&quot;_ ;_ * \(#,##0.00\)\ &quot;F&quot;_ ;_ * &quot;-&quot;??_)\ &quot;F&quot;_ ;_ @_ "/>
    <numFmt numFmtId="190" formatCode="&quot;ß&quot;\t#,##0_);\(&quot;ß&quot;\t#,##0\)"/>
    <numFmt numFmtId="191" formatCode="_(\ß* \t#,##0_);_(\ß* \(\t#,##0\);_(\ß* &quot;-&quot;_);_(@_)"/>
    <numFmt numFmtId="192" formatCode="_ * #,##0.00_)\ _$_ ;_ * \(#,##0.00\)\ _$_ ;_ * &quot;-&quot;??_)\ _$_ ;_ @_ "/>
    <numFmt numFmtId="193" formatCode="&quot;ß&quot;\t#,##0_);[Red]\(&quot;ß&quot;\t#,##0\)"/>
    <numFmt numFmtId="194" formatCode="0.000"/>
    <numFmt numFmtId="195" formatCode="_ * #,##0.00_ ;_ * \-#,##0.00_ ;_ * &quot;-&quot;??_ ;_ @_ "/>
    <numFmt numFmtId="196" formatCode="_(* #,##0_);_(* \(#,##0\);_(* &quot;-&quot;?_);@_)"/>
    <numFmt numFmtId="197" formatCode="#,##0.0_);\(#,##0.0\)"/>
    <numFmt numFmtId="198" formatCode="_(* #,##0.0000_);_(* \(#,##0.0000\);_(* &quot;-&quot;??_);_(@_)"/>
    <numFmt numFmtId="199" formatCode="0.0%;[Red]\(0.0%\)"/>
    <numFmt numFmtId="200" formatCode="_ * #,##0.00_)&quot;£&quot;_ ;_ * \(#,##0.00\)&quot;£&quot;_ ;_ * &quot;-&quot;??_)&quot;£&quot;_ ;_ @_ "/>
    <numFmt numFmtId="201" formatCode="0.0%;\(0.0%\)"/>
    <numFmt numFmtId="202" formatCode="_-* #,##0.00\ _₫_-;\-* #,##0.00\ _₫_-;_-* &quot;-&quot;??\ _₫_-;_-@_-"/>
    <numFmt numFmtId="203" formatCode="_-&quot;₫&quot;* #,##0.00_-;\-&quot;₫&quot;* #,##0.00_-;_-&quot;₫&quot;* &quot;-&quot;??_-;_-@_-"/>
    <numFmt numFmtId="204" formatCode="_(&quot;€&quot;* #,##0.00_);_(&quot;€&quot;* \(#,##0.00\);_(&quot;€&quot;* &quot;-&quot;??_);_(@_)"/>
    <numFmt numFmtId="205" formatCode="#,###"/>
    <numFmt numFmtId="206" formatCode="&quot;\&quot;#,##0;[Red]\-&quot;\&quot;#,##0"/>
    <numFmt numFmtId="207" formatCode="&quot;\&quot;#,##0.00;\-&quot;\&quot;#,##0.00"/>
    <numFmt numFmtId="208" formatCode="#,##0.000_);\(#,##0.000\)"/>
    <numFmt numFmtId="209" formatCode="#,##0.00\ &quot;F&quot;;[Red]\-#,##0.00\ &quot;F&quot;"/>
    <numFmt numFmtId="210" formatCode="#,##0\ &quot;F&quot;;\-#,##0\ &quot;F&quot;"/>
    <numFmt numFmtId="211" formatCode="#,##0\ &quot;F&quot;;[Red]\-#,##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 &quot;\&quot;* #,##0_ ;_ &quot;\&quot;* \-#,##0_ ;_ &quot;\&quot;* &quot;-&quot;_ ;_ @_ "/>
    <numFmt numFmtId="215" formatCode="_ &quot;\&quot;* #,##0.00_ ;_ &quot;\&quot;* \-#,##0.00_ ;_ &quot;\&quot;* &quot;-&quot;??_ ;_ @_ "/>
  </numFmts>
  <fonts count="2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0"/>
      <name val="굴림체"/>
      <family val="3"/>
      <charset val="129"/>
    </font>
    <font>
      <sz val="14"/>
      <name val="Calibri"/>
      <family val="2"/>
      <scheme val="minor"/>
    </font>
    <font>
      <sz val="16"/>
      <color rgb="FF000000"/>
      <name val="Calibri"/>
      <family val="2"/>
      <scheme val="minor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16"/>
      <color rgb="FF000000"/>
      <name val="Calibri"/>
      <family val="2"/>
      <scheme val="minor"/>
    </font>
    <font>
      <b/>
      <sz val="14"/>
      <name val="Muli"/>
    </font>
    <font>
      <b/>
      <u/>
      <sz val="14"/>
      <name val="Muli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36"/>
      <color indexed="48"/>
      <name val="Muli"/>
    </font>
    <font>
      <b/>
      <sz val="36"/>
      <color theme="9" tint="-0.249977111117893"/>
      <name val="Muli"/>
    </font>
    <font>
      <b/>
      <sz val="40"/>
      <color theme="3"/>
      <name val="Muli"/>
    </font>
    <font>
      <sz val="22"/>
      <name val="Calibri"/>
      <family val="2"/>
      <scheme val="minor"/>
    </font>
    <font>
      <sz val="25"/>
      <name val="Muli"/>
    </font>
    <font>
      <b/>
      <sz val="25"/>
      <name val="Muli"/>
    </font>
    <font>
      <b/>
      <sz val="25"/>
      <color theme="1"/>
      <name val="Muli"/>
    </font>
    <font>
      <b/>
      <sz val="30"/>
      <color theme="1"/>
      <name val="Muli"/>
    </font>
    <font>
      <sz val="30"/>
      <name val="Muli"/>
    </font>
    <font>
      <sz val="30"/>
      <name val="Calibri"/>
      <family val="2"/>
      <scheme val="minor"/>
    </font>
    <font>
      <b/>
      <u/>
      <sz val="30"/>
      <name val="Muli"/>
    </font>
    <font>
      <b/>
      <sz val="30"/>
      <name val="Calibri"/>
      <family val="2"/>
      <scheme val="minor"/>
    </font>
    <font>
      <sz val="25"/>
      <color indexed="8"/>
      <name val="Muli"/>
    </font>
    <font>
      <b/>
      <sz val="11"/>
      <color theme="1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sz val="26"/>
      <name val="Calibri"/>
      <family val="2"/>
      <scheme val="minor"/>
    </font>
    <font>
      <b/>
      <sz val="26"/>
      <name val="Calibri"/>
      <family val="2"/>
      <scheme val="minor"/>
    </font>
    <font>
      <sz val="12"/>
      <name val="VNI-Times"/>
      <family val="2"/>
    </font>
    <font>
      <sz val="12"/>
      <name val="VNtimes new roman"/>
      <family val="2"/>
    </font>
    <font>
      <sz val="14"/>
      <name val="??"/>
      <family val="3"/>
      <charset val="129"/>
    </font>
    <font>
      <sz val="12"/>
      <name val="????"/>
      <family val="1"/>
    </font>
    <font>
      <sz val="12"/>
      <name val="???"/>
      <family val="3"/>
    </font>
    <font>
      <sz val="10"/>
      <name val="???"/>
      <family val="3"/>
      <charset val="129"/>
    </font>
    <font>
      <sz val="12"/>
      <name val="__"/>
      <family val="1"/>
      <charset val="129"/>
    </font>
    <font>
      <sz val="12"/>
      <name val="__"/>
      <family val="1"/>
    </font>
    <font>
      <sz val="12"/>
      <name val="__"/>
      <charset val="129"/>
    </font>
    <font>
      <sz val="14"/>
      <name val="__"/>
      <family val="3"/>
      <charset val="129"/>
    </font>
    <font>
      <sz val="14"/>
      <name val="__"/>
      <family val="3"/>
    </font>
    <font>
      <sz val="12"/>
      <name val="___"/>
      <family val="1"/>
      <charset val="129"/>
    </font>
    <font>
      <sz val="12"/>
      <name val="___"/>
      <family val="1"/>
    </font>
    <font>
      <sz val="12"/>
      <name val="____"/>
      <family val="1"/>
    </font>
    <font>
      <sz val="12"/>
      <name val="____"/>
    </font>
    <font>
      <sz val="10"/>
      <name val="___"/>
      <family val="3"/>
      <charset val="129"/>
    </font>
    <font>
      <sz val="10"/>
      <name val="___"/>
      <family val="3"/>
    </font>
    <font>
      <sz val="12"/>
      <name val="___"/>
      <family val="3"/>
    </font>
    <font>
      <sz val="12"/>
      <name val="____"/>
      <charset val="136"/>
    </font>
    <font>
      <sz val="10"/>
      <name val="VNI-Times"/>
      <family val="2"/>
    </font>
    <font>
      <b/>
      <sz val="11"/>
      <name val="Arial"/>
      <family val="2"/>
    </font>
    <font>
      <b/>
      <u/>
      <sz val="14"/>
      <color indexed="8"/>
      <name val=".VnBook-AntiquaH"/>
      <family val="2"/>
    </font>
    <font>
      <sz val="12"/>
      <name val="¹ÙÅÁÃ¼"/>
      <family val="2"/>
      <charset val="129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新細明體"/>
      <family val="1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2"/>
      <color indexed="9"/>
      <name val="新細明體"/>
      <family val="1"/>
      <charset val="136"/>
    </font>
    <font>
      <sz val="12"/>
      <color indexed="9"/>
      <name val="新細明體"/>
      <family val="1"/>
    </font>
    <font>
      <sz val="12"/>
      <name val="¹UAAA¼"/>
      <family val="3"/>
      <charset val="129"/>
    </font>
    <font>
      <sz val="12"/>
      <name val="¹UAAA¼"/>
      <family val="3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name val="µ¸¿ò"/>
      <family val="2"/>
      <charset val="129"/>
    </font>
    <font>
      <sz val="11"/>
      <name val="µ¸¿ò"/>
      <family val="1"/>
    </font>
    <font>
      <sz val="10"/>
      <name val="Helv"/>
      <family val="2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0"/>
      <name val="Helv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NI-Aptima"/>
      <family val="2"/>
    </font>
    <font>
      <sz val="10"/>
      <name val="VNI-Aptima"/>
    </font>
    <font>
      <b/>
      <sz val="10"/>
      <name val="Arial"/>
      <family val="2"/>
    </font>
    <font>
      <b/>
      <sz val="10"/>
      <name val="Verdana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.VnBook-AntiquaH"/>
      <family val="2"/>
    </font>
    <font>
      <b/>
      <sz val="12"/>
      <name val="Helv"/>
      <family val="2"/>
    </font>
    <font>
      <b/>
      <sz val="12"/>
      <name val="Helv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.VnTimeH"/>
      <family val="2"/>
    </font>
    <font>
      <u/>
      <sz val="10"/>
      <color indexed="12"/>
      <name val="Arial"/>
      <family val="2"/>
    </font>
    <font>
      <sz val="11"/>
      <color indexed="14"/>
      <name val="Calibri"/>
      <family val="2"/>
    </font>
    <font>
      <b/>
      <sz val="11"/>
      <name val="Helv"/>
      <family val="2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11"/>
      <color indexed="60"/>
      <name val="Calibri"/>
      <family val="2"/>
    </font>
    <font>
      <b/>
      <sz val="12"/>
      <name val="VN-NTime"/>
      <family val="2"/>
    </font>
    <font>
      <b/>
      <sz val="12"/>
      <name val="VN-NTime"/>
    </font>
    <font>
      <b/>
      <i/>
      <sz val="16"/>
      <name val="Helv"/>
      <family val="2"/>
    </font>
    <font>
      <sz val="12"/>
      <name val="바탕체"/>
      <family val="3"/>
      <charset val="129"/>
    </font>
    <font>
      <sz val="12"/>
      <name val="바탕체"/>
      <family val="1"/>
    </font>
    <font>
      <sz val="11"/>
      <color indexed="19"/>
      <name val="Calibri"/>
      <family val="2"/>
    </font>
    <font>
      <sz val="12"/>
      <name val="宋体"/>
    </font>
    <font>
      <sz val="12"/>
      <name val="宋体"/>
      <charset val="134"/>
    </font>
    <font>
      <sz val="14"/>
      <name val="System"/>
      <family val="2"/>
    </font>
    <font>
      <b/>
      <sz val="11"/>
      <color indexed="63"/>
      <name val="Calibri"/>
      <family val="2"/>
    </font>
    <font>
      <sz val="12"/>
      <name val="Helv"/>
      <family val="2"/>
    </font>
    <font>
      <sz val="12"/>
      <name val="Helv"/>
    </font>
    <font>
      <b/>
      <sz val="10"/>
      <name val="MS Sans Serif"/>
      <family val="2"/>
    </font>
    <font>
      <b/>
      <sz val="10"/>
      <name val="VNI-Aptima"/>
      <family val="2"/>
    </font>
    <font>
      <sz val="13"/>
      <name val=".VnTime"/>
      <family val="2"/>
    </font>
    <font>
      <sz val="12"/>
      <name val="VNTime"/>
    </font>
    <font>
      <sz val="12"/>
      <name val="VNTime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name val="VNI-Brush"/>
      <family val="2"/>
    </font>
    <font>
      <b/>
      <sz val="12"/>
      <name val="VNI-Brush"/>
    </font>
    <font>
      <b/>
      <sz val="14"/>
      <name val="VNI-Helve"/>
      <family val="2"/>
    </font>
    <font>
      <b/>
      <sz val="14"/>
      <name val="VNI-Helve"/>
    </font>
    <font>
      <b/>
      <u/>
      <sz val="11"/>
      <name val="VNI-Times"/>
      <family val="2"/>
    </font>
    <font>
      <b/>
      <u/>
      <sz val="11"/>
      <name val="VNI-Times"/>
    </font>
    <font>
      <sz val="10"/>
      <name val="VNtimes new roman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2"/>
      <name val="바탕체"/>
      <family val="3"/>
    </font>
    <font>
      <sz val="11"/>
      <name val="돋움"/>
      <family val="2"/>
      <charset val="129"/>
    </font>
    <font>
      <sz val="12"/>
      <name val="新細明體"/>
      <family val="1"/>
      <charset val="136"/>
    </font>
    <font>
      <sz val="12"/>
      <name val="新細明體"/>
      <family val="1"/>
    </font>
    <font>
      <sz val="12"/>
      <color indexed="60"/>
      <name val="新細明體"/>
      <family val="1"/>
      <charset val="136"/>
    </font>
    <font>
      <sz val="12"/>
      <color indexed="60"/>
      <name val="新細明體"/>
      <family val="1"/>
    </font>
    <font>
      <b/>
      <sz val="12"/>
      <color indexed="8"/>
      <name val="新細明體"/>
      <family val="1"/>
      <charset val="136"/>
    </font>
    <font>
      <b/>
      <sz val="12"/>
      <color indexed="8"/>
      <name val="新細明體"/>
      <family val="1"/>
    </font>
    <font>
      <sz val="12"/>
      <color indexed="20"/>
      <name val="新細明體"/>
      <family val="1"/>
      <charset val="136"/>
    </font>
    <font>
      <sz val="12"/>
      <color indexed="20"/>
      <name val="新細明體"/>
      <family val="1"/>
    </font>
    <font>
      <sz val="12"/>
      <color indexed="14"/>
      <name val="新細明體"/>
      <family val="1"/>
    </font>
    <font>
      <sz val="12"/>
      <color indexed="17"/>
      <name val="新細明體"/>
      <family val="1"/>
      <charset val="136"/>
    </font>
    <font>
      <sz val="12"/>
      <color indexed="17"/>
      <name val="新細明體"/>
      <family val="1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  <charset val="136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  <charset val="136"/>
    </font>
    <font>
      <b/>
      <sz val="11"/>
      <color indexed="56"/>
      <name val="新細明體"/>
      <family val="1"/>
    </font>
    <font>
      <b/>
      <sz val="18"/>
      <color indexed="56"/>
      <name val="新細明體"/>
      <family val="1"/>
    </font>
    <font>
      <b/>
      <sz val="18"/>
      <color indexed="62"/>
      <name val="新細明體"/>
      <family val="1"/>
    </font>
    <font>
      <b/>
      <sz val="12"/>
      <color indexed="9"/>
      <name val="新細明體"/>
      <family val="1"/>
      <charset val="136"/>
    </font>
    <font>
      <b/>
      <sz val="12"/>
      <color indexed="9"/>
      <name val="新細明體"/>
      <family val="1"/>
    </font>
    <font>
      <b/>
      <sz val="12"/>
      <color indexed="52"/>
      <name val="新細明體"/>
      <family val="1"/>
      <charset val="136"/>
    </font>
    <font>
      <b/>
      <sz val="12"/>
      <color indexed="52"/>
      <name val="新細明體"/>
      <family val="1"/>
    </font>
    <font>
      <i/>
      <sz val="12"/>
      <color indexed="23"/>
      <name val="新細明體"/>
      <family val="1"/>
      <charset val="136"/>
    </font>
    <font>
      <i/>
      <sz val="12"/>
      <color indexed="23"/>
      <name val="新細明體"/>
      <family val="1"/>
    </font>
    <font>
      <sz val="12"/>
      <color indexed="10"/>
      <name val="新細明體"/>
      <family val="1"/>
      <charset val="136"/>
    </font>
    <font>
      <sz val="12"/>
      <color indexed="10"/>
      <name val="新細明體"/>
      <family val="1"/>
    </font>
    <font>
      <sz val="12"/>
      <name val="Courier"/>
      <family val="3"/>
    </font>
    <font>
      <sz val="12"/>
      <color indexed="62"/>
      <name val="新細明體"/>
      <family val="1"/>
      <charset val="136"/>
    </font>
    <font>
      <sz val="12"/>
      <color indexed="62"/>
      <name val="新細明體"/>
      <family val="1"/>
    </font>
    <font>
      <b/>
      <sz val="12"/>
      <color indexed="63"/>
      <name val="新細明體"/>
      <family val="1"/>
      <charset val="136"/>
    </font>
    <font>
      <b/>
      <sz val="12"/>
      <color indexed="63"/>
      <name val="新細明體"/>
      <family val="1"/>
    </font>
    <font>
      <sz val="12"/>
      <color indexed="52"/>
      <name val="新細明體"/>
      <family val="1"/>
      <charset val="136"/>
    </font>
    <font>
      <sz val="12"/>
      <color indexed="52"/>
      <name val="新細明體"/>
      <family val="1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0"/>
      <color theme="1"/>
      <name val="Calibri"/>
      <family val="1"/>
      <charset val="136"/>
      <scheme val="minor"/>
    </font>
    <font>
      <sz val="11"/>
      <color theme="1"/>
      <name val="Calibri"/>
      <family val="1"/>
      <charset val="136"/>
      <scheme val="minor"/>
    </font>
    <font>
      <sz val="11"/>
      <color indexed="19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charset val="163"/>
      <scheme val="minor"/>
    </font>
    <font>
      <sz val="10"/>
      <color theme="1"/>
      <name val="Arial"/>
      <family val="2"/>
    </font>
    <font>
      <b/>
      <sz val="22"/>
      <color theme="1"/>
      <name val="Muli"/>
    </font>
    <font>
      <b/>
      <sz val="22"/>
      <color rgb="FFFF0000"/>
      <name val="Muli"/>
    </font>
    <font>
      <b/>
      <u/>
      <sz val="22"/>
      <color rgb="FFFF0000"/>
      <name val="Muli"/>
    </font>
    <font>
      <b/>
      <sz val="11"/>
      <color rgb="FFFF0000"/>
      <name val="Muli"/>
    </font>
    <font>
      <b/>
      <sz val="18"/>
      <color rgb="FFFF0000"/>
      <name val="Muli"/>
    </font>
    <font>
      <b/>
      <sz val="13"/>
      <color rgb="FFFF0000"/>
      <name val="Muli"/>
    </font>
    <font>
      <sz val="12"/>
      <color theme="1"/>
      <name val="Muli"/>
    </font>
    <font>
      <b/>
      <sz val="12"/>
      <color theme="1"/>
      <name val="Muli"/>
    </font>
    <font>
      <sz val="28"/>
      <name val="Calibri"/>
      <family val="2"/>
      <scheme val="minor"/>
    </font>
    <font>
      <sz val="24"/>
      <color indexed="8"/>
      <name val="Muli"/>
    </font>
    <font>
      <sz val="24"/>
      <color rgb="FFFF0000"/>
      <name val="Muli"/>
    </font>
    <font>
      <sz val="24"/>
      <name val="Calibri"/>
      <family val="2"/>
      <scheme val="minor"/>
    </font>
    <font>
      <sz val="16"/>
      <color indexed="8"/>
      <name val="Muli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B050"/>
      <name val="Calibri (Body)"/>
    </font>
    <font>
      <sz val="14"/>
      <color rgb="FF000000"/>
      <name val="Times"/>
      <family val="1"/>
    </font>
    <font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125">
        <fgColor indexed="1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6">
    <border>
      <left/>
      <right/>
      <top/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12">
    <xf numFmtId="0" fontId="0" fillId="0" borderId="0"/>
    <xf numFmtId="0" fontId="1" fillId="0" borderId="0"/>
    <xf numFmtId="0" fontId="5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7" fillId="0" borderId="10">
      <alignment horizontal="center"/>
    </xf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5" fillId="0" borderId="0" applyBorder="0" applyAlignment="0" applyProtection="0"/>
    <xf numFmtId="2" fontId="5" fillId="0" borderId="0" applyFont="0" applyFill="0" applyBorder="0" applyAlignment="0" applyProtection="0"/>
    <xf numFmtId="38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0" fontId="9" fillId="6" borderId="11" applyNumberFormat="0" applyBorder="0" applyAlignment="0" applyProtection="0"/>
    <xf numFmtId="168" fontId="12" fillId="0" borderId="0"/>
    <xf numFmtId="0" fontId="5" fillId="0" borderId="0"/>
    <xf numFmtId="0" fontId="5" fillId="0" borderId="0"/>
    <xf numFmtId="0" fontId="13" fillId="0" borderId="0"/>
    <xf numFmtId="0" fontId="14" fillId="0" borderId="0"/>
    <xf numFmtId="0" fontId="8" fillId="0" borderId="0" applyFill="0"/>
    <xf numFmtId="0" fontId="14" fillId="0" borderId="0"/>
    <xf numFmtId="0" fontId="15" fillId="0" borderId="0"/>
    <xf numFmtId="0" fontId="8" fillId="0" borderId="0"/>
    <xf numFmtId="0" fontId="8" fillId="0" borderId="0" applyFill="0"/>
    <xf numFmtId="0" fontId="5" fillId="0" borderId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" fontId="16" fillId="7" borderId="17" applyNumberFormat="0" applyProtection="0">
      <alignment horizontal="right" vertical="center"/>
    </xf>
    <xf numFmtId="0" fontId="5" fillId="8" borderId="17" applyNumberFormat="0" applyProtection="0">
      <alignment horizontal="left" vertical="center" indent="1"/>
    </xf>
    <xf numFmtId="0" fontId="5" fillId="0" borderId="0"/>
    <xf numFmtId="40" fontId="17" fillId="0" borderId="0"/>
    <xf numFmtId="0" fontId="5" fillId="0" borderId="18" applyNumberFormat="0" applyFont="0" applyFill="0" applyAlignment="0" applyProtection="0"/>
    <xf numFmtId="0" fontId="18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13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5" fillId="8" borderId="45" applyNumberFormat="0" applyProtection="0">
      <alignment horizontal="left" vertical="center" indent="1"/>
    </xf>
    <xf numFmtId="4" fontId="16" fillId="7" borderId="45" applyNumberFormat="0" applyProtection="0">
      <alignment horizontal="right" vertical="center"/>
    </xf>
    <xf numFmtId="10" fontId="9" fillId="6" borderId="44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75" fillId="0" borderId="0" applyNumberFormat="0" applyFill="0" applyBorder="0" applyAlignment="0" applyProtection="0"/>
    <xf numFmtId="0" fontId="76" fillId="0" borderId="50" applyNumberFormat="0" applyFill="0" applyAlignment="0" applyProtection="0"/>
    <xf numFmtId="0" fontId="77" fillId="0" borderId="51" applyNumberFormat="0" applyFill="0" applyAlignment="0" applyProtection="0"/>
    <xf numFmtId="0" fontId="78" fillId="0" borderId="52" applyNumberFormat="0" applyFill="0" applyAlignment="0" applyProtection="0"/>
    <xf numFmtId="0" fontId="78" fillId="0" borderId="0" applyNumberFormat="0" applyFill="0" applyBorder="0" applyAlignment="0" applyProtection="0"/>
    <xf numFmtId="0" fontId="79" fillId="16" borderId="0" applyNumberFormat="0" applyBorder="0" applyAlignment="0" applyProtection="0"/>
    <xf numFmtId="0" fontId="80" fillId="17" borderId="0" applyNumberFormat="0" applyBorder="0" applyAlignment="0" applyProtection="0"/>
    <xf numFmtId="0" fontId="81" fillId="18" borderId="0" applyNumberFormat="0" applyBorder="0" applyAlignment="0" applyProtection="0"/>
    <xf numFmtId="0" fontId="82" fillId="19" borderId="53" applyNumberFormat="0" applyAlignment="0" applyProtection="0"/>
    <xf numFmtId="0" fontId="83" fillId="20" borderId="54" applyNumberFormat="0" applyAlignment="0" applyProtection="0"/>
    <xf numFmtId="0" fontId="84" fillId="20" borderId="53" applyNumberFormat="0" applyAlignment="0" applyProtection="0"/>
    <xf numFmtId="0" fontId="85" fillId="0" borderId="55" applyNumberFormat="0" applyFill="0" applyAlignment="0" applyProtection="0"/>
    <xf numFmtId="0" fontId="86" fillId="21" borderId="56" applyNumberFormat="0" applyAlignment="0" applyProtection="0"/>
    <xf numFmtId="0" fontId="87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88" fillId="0" borderId="0" applyNumberFormat="0" applyFill="0" applyBorder="0" applyAlignment="0" applyProtection="0"/>
    <xf numFmtId="0" fontId="89" fillId="0" borderId="58" applyNumberFormat="0" applyFill="0" applyAlignment="0" applyProtection="0"/>
    <xf numFmtId="0" fontId="9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9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9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9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9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9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5" fillId="0" borderId="0" applyFont="0" applyFill="0" applyBorder="0" applyAlignment="0" applyProtection="0"/>
    <xf numFmtId="0" fontId="1" fillId="0" borderId="0"/>
    <xf numFmtId="0" fontId="16" fillId="0" borderId="0">
      <alignment vertical="top"/>
    </xf>
    <xf numFmtId="0" fontId="1" fillId="0" borderId="0"/>
    <xf numFmtId="0" fontId="1" fillId="0" borderId="0"/>
    <xf numFmtId="0" fontId="60" fillId="0" borderId="0"/>
    <xf numFmtId="0" fontId="5" fillId="0" borderId="0"/>
    <xf numFmtId="0" fontId="9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6" fillId="0" borderId="0"/>
    <xf numFmtId="0" fontId="1" fillId="0" borderId="0"/>
    <xf numFmtId="9" fontId="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4" fontId="113" fillId="0" borderId="75" applyFont="0" applyBorder="0"/>
    <xf numFmtId="184" fontId="113" fillId="0" borderId="75" applyFont="0" applyBorder="0"/>
    <xf numFmtId="170" fontId="5" fillId="0" borderId="0" applyFont="0" applyFill="0" applyBorder="0" applyAlignment="0" applyProtection="0"/>
    <xf numFmtId="0" fontId="114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0" fontId="114" fillId="0" borderId="0" applyFont="0" applyFill="0" applyBorder="0" applyAlignment="0" applyProtection="0"/>
    <xf numFmtId="38" fontId="114" fillId="0" borderId="0" applyFont="0" applyFill="0" applyBorder="0" applyAlignment="0" applyProtection="0"/>
    <xf numFmtId="180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0" fontId="117" fillId="0" borderId="0"/>
    <xf numFmtId="0" fontId="118" fillId="0" borderId="0"/>
    <xf numFmtId="0" fontId="119" fillId="0" borderId="0"/>
    <xf numFmtId="0" fontId="119" fillId="0" borderId="0"/>
    <xf numFmtId="174" fontId="118" fillId="0" borderId="0"/>
    <xf numFmtId="174" fontId="118" fillId="0" borderId="0"/>
    <xf numFmtId="174" fontId="118" fillId="0" borderId="0"/>
    <xf numFmtId="0" fontId="120" fillId="0" borderId="0"/>
    <xf numFmtId="0" fontId="119" fillId="0" borderId="0"/>
    <xf numFmtId="0" fontId="119" fillId="0" borderId="0"/>
    <xf numFmtId="174" fontId="120" fillId="0" borderId="0"/>
    <xf numFmtId="174" fontId="120" fillId="0" borderId="0"/>
    <xf numFmtId="174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1" fontId="123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7" fontId="124" fillId="0" borderId="0" applyFont="0" applyFill="0" applyBorder="0" applyAlignment="0" applyProtection="0"/>
    <xf numFmtId="185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79" fontId="125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6" fillId="0" borderId="0" applyFont="0" applyFill="0" applyBorder="0" applyAlignment="0" applyProtection="0"/>
    <xf numFmtId="179" fontId="125" fillId="0" borderId="0" applyFont="0" applyFill="0" applyBorder="0" applyAlignment="0" applyProtection="0"/>
    <xf numFmtId="0" fontId="127" fillId="0" borderId="0"/>
    <xf numFmtId="0" fontId="128" fillId="0" borderId="0"/>
    <xf numFmtId="0" fontId="128" fillId="0" borderId="0"/>
    <xf numFmtId="174" fontId="127" fillId="0" borderId="0"/>
    <xf numFmtId="174" fontId="127" fillId="0" borderId="0"/>
    <xf numFmtId="174" fontId="127" fillId="0" borderId="0"/>
    <xf numFmtId="0" fontId="128" fillId="0" borderId="0"/>
    <xf numFmtId="0" fontId="128" fillId="0" borderId="0"/>
    <xf numFmtId="180" fontId="125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6" fillId="0" borderId="0" applyFont="0" applyFill="0" applyBorder="0" applyAlignment="0" applyProtection="0"/>
    <xf numFmtId="180" fontId="125" fillId="0" borderId="0" applyFont="0" applyFill="0" applyBorder="0" applyAlignment="0" applyProtection="0"/>
    <xf numFmtId="40" fontId="121" fillId="0" borderId="0" applyFont="0" applyFill="0" applyBorder="0" applyAlignment="0" applyProtection="0"/>
    <xf numFmtId="40" fontId="122" fillId="0" borderId="0" applyFont="0" applyFill="0" applyBorder="0" applyAlignment="0" applyProtection="0"/>
    <xf numFmtId="40" fontId="122" fillId="0" borderId="0" applyFont="0" applyFill="0" applyBorder="0" applyAlignment="0" applyProtection="0"/>
    <xf numFmtId="38" fontId="121" fillId="0" borderId="0" applyFont="0" applyFill="0" applyBorder="0" applyAlignment="0" applyProtection="0"/>
    <xf numFmtId="38" fontId="122" fillId="0" borderId="0" applyFont="0" applyFill="0" applyBorder="0" applyAlignment="0" applyProtection="0"/>
    <xf numFmtId="38" fontId="122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124" fillId="0" borderId="0" applyFont="0" applyFill="0" applyBorder="0" applyAlignment="0" applyProtection="0"/>
    <xf numFmtId="175" fontId="125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6" fillId="0" borderId="0" applyFont="0" applyFill="0" applyBorder="0" applyAlignment="0" applyProtection="0"/>
    <xf numFmtId="175" fontId="12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72" fontId="123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8" fontId="124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0" fontId="125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26" fillId="0" borderId="0"/>
    <xf numFmtId="0" fontId="126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174" fontId="130" fillId="0" borderId="0"/>
    <xf numFmtId="174" fontId="130" fillId="0" borderId="0"/>
    <xf numFmtId="174" fontId="130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181" fontId="125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6" fillId="0" borderId="0" applyFont="0" applyFill="0" applyBorder="0" applyAlignment="0" applyProtection="0"/>
    <xf numFmtId="181" fontId="125" fillId="0" borderId="0" applyFont="0" applyFill="0" applyBorder="0" applyAlignment="0" applyProtection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125" fillId="0" borderId="0"/>
    <xf numFmtId="0" fontId="126" fillId="0" borderId="0"/>
    <xf numFmtId="0" fontId="126" fillId="0" borderId="0"/>
    <xf numFmtId="174" fontId="125" fillId="0" borderId="0"/>
    <xf numFmtId="174" fontId="125" fillId="0" borderId="0"/>
    <xf numFmtId="174" fontId="125" fillId="0" borderId="0"/>
    <xf numFmtId="0" fontId="126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121" fillId="0" borderId="0" applyFont="0" applyFill="0" applyBorder="0" applyAlignment="0" applyProtection="0"/>
    <xf numFmtId="0" fontId="122" fillId="0" borderId="0" applyFont="0" applyFill="0" applyBorder="0" applyAlignment="0" applyProtection="0"/>
    <xf numFmtId="0" fontId="122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4" fontId="12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8" fillId="0" borderId="0" applyFont="0" applyFill="0" applyBorder="0" applyAlignment="0" applyProtection="0"/>
    <xf numFmtId="180" fontId="112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5" fontId="131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5" fontId="131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175" fontId="112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12" fillId="0" borderId="0" applyFont="0" applyFill="0" applyBorder="0" applyAlignment="0" applyProtection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1" fontId="6" fillId="0" borderId="0"/>
    <xf numFmtId="0" fontId="133" fillId="4" borderId="0"/>
    <xf numFmtId="174" fontId="133" fillId="4" borderId="0"/>
    <xf numFmtId="174" fontId="133" fillId="4" borderId="0"/>
    <xf numFmtId="174" fontId="133" fillId="4" borderId="0"/>
    <xf numFmtId="9" fontId="134" fillId="0" borderId="0" applyFont="0" applyFill="0" applyBorder="0" applyAlignment="0" applyProtection="0"/>
    <xf numFmtId="0" fontId="135" fillId="4" borderId="0"/>
    <xf numFmtId="174" fontId="135" fillId="4" borderId="0"/>
    <xf numFmtId="174" fontId="135" fillId="4" borderId="0"/>
    <xf numFmtId="174" fontId="135" fillId="4" borderId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2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0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4" borderId="0" applyNumberFormat="0" applyBorder="0" applyAlignment="0" applyProtection="0"/>
    <xf numFmtId="0" fontId="136" fillId="55" borderId="0" applyNumberFormat="0" applyBorder="0" applyAlignment="0" applyProtection="0"/>
    <xf numFmtId="0" fontId="136" fillId="56" borderId="0" applyNumberFormat="0" applyBorder="0" applyAlignment="0" applyProtection="0"/>
    <xf numFmtId="0" fontId="136" fillId="57" borderId="0" applyNumberFormat="0" applyBorder="0" applyAlignment="0" applyProtection="0"/>
    <xf numFmtId="0" fontId="136" fillId="53" borderId="0" applyNumberFormat="0" applyBorder="0" applyAlignment="0" applyProtection="0"/>
    <xf numFmtId="0" fontId="136" fillId="51" borderId="0" applyNumberFormat="0" applyBorder="0" applyAlignment="0" applyProtection="0"/>
    <xf numFmtId="0" fontId="137" fillId="54" borderId="0" applyNumberFormat="0" applyBorder="0" applyAlignment="0" applyProtection="0">
      <alignment vertical="center"/>
    </xf>
    <xf numFmtId="0" fontId="138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174" fontId="137" fillId="54" borderId="0" applyNumberFormat="0" applyBorder="0" applyAlignment="0" applyProtection="0">
      <alignment vertical="center"/>
    </xf>
    <xf numFmtId="0" fontId="137" fillId="55" borderId="0" applyNumberFormat="0" applyBorder="0" applyAlignment="0" applyProtection="0">
      <alignment vertical="center"/>
    </xf>
    <xf numFmtId="0" fontId="138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174" fontId="137" fillId="55" borderId="0" applyNumberFormat="0" applyBorder="0" applyAlignment="0" applyProtection="0">
      <alignment vertical="center"/>
    </xf>
    <xf numFmtId="0" fontId="137" fillId="56" borderId="0" applyNumberFormat="0" applyBorder="0" applyAlignment="0" applyProtection="0">
      <alignment vertical="center"/>
    </xf>
    <xf numFmtId="0" fontId="138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174" fontId="137" fillId="56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53" borderId="0" applyNumberFormat="0" applyBorder="0" applyAlignment="0" applyProtection="0">
      <alignment vertical="center"/>
    </xf>
    <xf numFmtId="0" fontId="138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174" fontId="137" fillId="53" borderId="0" applyNumberFormat="0" applyBorder="0" applyAlignment="0" applyProtection="0">
      <alignment vertical="center"/>
    </xf>
    <xf numFmtId="0" fontId="137" fillId="51" borderId="0" applyNumberFormat="0" applyBorder="0" applyAlignment="0" applyProtection="0">
      <alignment vertical="center"/>
    </xf>
    <xf numFmtId="0" fontId="138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174" fontId="137" fillId="51" borderId="0" applyNumberFormat="0" applyBorder="0" applyAlignment="0" applyProtection="0">
      <alignment vertical="center"/>
    </xf>
    <xf numFmtId="0" fontId="139" fillId="4" borderId="0"/>
    <xf numFmtId="174" fontId="139" fillId="4" borderId="0"/>
    <xf numFmtId="174" fontId="139" fillId="4" borderId="0"/>
    <xf numFmtId="174" fontId="139" fillId="4" borderId="0"/>
    <xf numFmtId="0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174" fontId="140" fillId="0" borderId="0">
      <alignment wrapText="1"/>
    </xf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59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60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58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6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51" borderId="0" applyNumberFormat="0" applyBorder="0" applyAlignment="0" applyProtection="0"/>
    <xf numFmtId="0" fontId="136" fillId="61" borderId="0" applyNumberFormat="0" applyBorder="0" applyAlignment="0" applyProtection="0"/>
    <xf numFmtId="0" fontId="136" fillId="59" borderId="0" applyNumberFormat="0" applyBorder="0" applyAlignment="0" applyProtection="0"/>
    <xf numFmtId="0" fontId="136" fillId="62" borderId="0" applyNumberFormat="0" applyBorder="0" applyAlignment="0" applyProtection="0"/>
    <xf numFmtId="0" fontId="136" fillId="57" borderId="0" applyNumberFormat="0" applyBorder="0" applyAlignment="0" applyProtection="0"/>
    <xf numFmtId="0" fontId="136" fillId="61" borderId="0" applyNumberFormat="0" applyBorder="0" applyAlignment="0" applyProtection="0"/>
    <xf numFmtId="0" fontId="136" fillId="63" borderId="0" applyNumberFormat="0" applyBorder="0" applyAlignment="0" applyProtection="0"/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59" borderId="0" applyNumberFormat="0" applyBorder="0" applyAlignment="0" applyProtection="0">
      <alignment vertical="center"/>
    </xf>
    <xf numFmtId="0" fontId="138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174" fontId="137" fillId="59" borderId="0" applyNumberFormat="0" applyBorder="0" applyAlignment="0" applyProtection="0">
      <alignment vertical="center"/>
    </xf>
    <xf numFmtId="0" fontId="137" fillId="62" borderId="0" applyNumberFormat="0" applyBorder="0" applyAlignment="0" applyProtection="0">
      <alignment vertical="center"/>
    </xf>
    <xf numFmtId="0" fontId="138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174" fontId="137" fillId="62" borderId="0" applyNumberFormat="0" applyBorder="0" applyAlignment="0" applyProtection="0">
      <alignment vertical="center"/>
    </xf>
    <xf numFmtId="0" fontId="137" fillId="57" borderId="0" applyNumberFormat="0" applyBorder="0" applyAlignment="0" applyProtection="0">
      <alignment vertical="center"/>
    </xf>
    <xf numFmtId="0" fontId="138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174" fontId="137" fillId="57" borderId="0" applyNumberFormat="0" applyBorder="0" applyAlignment="0" applyProtection="0">
      <alignment vertical="center"/>
    </xf>
    <xf numFmtId="0" fontId="137" fillId="61" borderId="0" applyNumberFormat="0" applyBorder="0" applyAlignment="0" applyProtection="0">
      <alignment vertical="center"/>
    </xf>
    <xf numFmtId="0" fontId="138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174" fontId="137" fillId="61" borderId="0" applyNumberFormat="0" applyBorder="0" applyAlignment="0" applyProtection="0">
      <alignment vertical="center"/>
    </xf>
    <xf numFmtId="0" fontId="137" fillId="63" borderId="0" applyNumberFormat="0" applyBorder="0" applyAlignment="0" applyProtection="0">
      <alignment vertical="center"/>
    </xf>
    <xf numFmtId="0" fontId="138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174" fontId="137" fillId="63" borderId="0" applyNumberFormat="0" applyBorder="0" applyAlignment="0" applyProtection="0">
      <alignment vertical="center"/>
    </xf>
    <xf numFmtId="0" fontId="141" fillId="64" borderId="0" applyNumberFormat="0" applyBorder="0" applyAlignment="0" applyProtection="0"/>
    <xf numFmtId="0" fontId="141" fillId="59" borderId="0" applyNumberFormat="0" applyBorder="0" applyAlignment="0" applyProtection="0"/>
    <xf numFmtId="0" fontId="141" fillId="60" borderId="0" applyNumberFormat="0" applyBorder="0" applyAlignment="0" applyProtection="0"/>
    <xf numFmtId="0" fontId="141" fillId="58" borderId="0" applyNumberFormat="0" applyBorder="0" applyAlignment="0" applyProtection="0"/>
    <xf numFmtId="0" fontId="141" fillId="64" borderId="0" applyNumberFormat="0" applyBorder="0" applyAlignment="0" applyProtection="0"/>
    <xf numFmtId="0" fontId="141" fillId="51" borderId="0" applyNumberFormat="0" applyBorder="0" applyAlignment="0" applyProtection="0"/>
    <xf numFmtId="0" fontId="141" fillId="65" borderId="0" applyNumberFormat="0" applyBorder="0" applyAlignment="0" applyProtection="0"/>
    <xf numFmtId="0" fontId="141" fillId="59" borderId="0" applyNumberFormat="0" applyBorder="0" applyAlignment="0" applyProtection="0"/>
    <xf numFmtId="0" fontId="141" fillId="62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67" borderId="0" applyNumberFormat="0" applyBorder="0" applyAlignment="0" applyProtection="0"/>
    <xf numFmtId="0" fontId="142" fillId="65" borderId="0" applyNumberFormat="0" applyBorder="0" applyAlignment="0" applyProtection="0">
      <alignment vertical="center"/>
    </xf>
    <xf numFmtId="0" fontId="143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174" fontId="142" fillId="65" borderId="0" applyNumberFormat="0" applyBorder="0" applyAlignment="0" applyProtection="0">
      <alignment vertical="center"/>
    </xf>
    <xf numFmtId="0" fontId="142" fillId="59" borderId="0" applyNumberFormat="0" applyBorder="0" applyAlignment="0" applyProtection="0">
      <alignment vertical="center"/>
    </xf>
    <xf numFmtId="0" fontId="143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174" fontId="142" fillId="59" borderId="0" applyNumberFormat="0" applyBorder="0" applyAlignment="0" applyProtection="0">
      <alignment vertical="center"/>
    </xf>
    <xf numFmtId="0" fontId="142" fillId="62" borderId="0" applyNumberFormat="0" applyBorder="0" applyAlignment="0" applyProtection="0">
      <alignment vertical="center"/>
    </xf>
    <xf numFmtId="0" fontId="143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174" fontId="142" fillId="62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67" borderId="0" applyNumberFormat="0" applyBorder="0" applyAlignment="0" applyProtection="0">
      <alignment vertical="center"/>
    </xf>
    <xf numFmtId="0" fontId="143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174" fontId="142" fillId="67" borderId="0" applyNumberFormat="0" applyBorder="0" applyAlignment="0" applyProtection="0">
      <alignment vertical="center"/>
    </xf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141" fillId="70" borderId="0" applyNumberFormat="0" applyBorder="0" applyAlignment="0" applyProtection="0"/>
    <xf numFmtId="0" fontId="141" fillId="66" borderId="0" applyNumberFormat="0" applyBorder="0" applyAlignment="0" applyProtection="0"/>
    <xf numFmtId="0" fontId="141" fillId="64" borderId="0" applyNumberFormat="0" applyBorder="0" applyAlignment="0" applyProtection="0"/>
    <xf numFmtId="0" fontId="141" fillId="71" borderId="0" applyNumberFormat="0" applyBorder="0" applyAlignment="0" applyProtection="0"/>
    <xf numFmtId="189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0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14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0" fontId="144" fillId="0" borderId="0" applyFont="0" applyFill="0" applyBorder="0" applyAlignment="0" applyProtection="0"/>
    <xf numFmtId="195" fontId="134" fillId="0" borderId="0" applyFont="0" applyFill="0" applyBorder="0" applyAlignment="0" applyProtection="0"/>
    <xf numFmtId="179" fontId="112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8" fillId="0" borderId="0" applyFont="0" applyFill="0" applyBorder="0" applyAlignment="0" applyProtection="0"/>
    <xf numFmtId="179" fontId="112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55" borderId="0" applyNumberFormat="0" applyBorder="0" applyAlignment="0" applyProtection="0"/>
    <xf numFmtId="196" fontId="148" fillId="0" borderId="0" applyAlignment="0" applyProtection="0"/>
    <xf numFmtId="0" fontId="144" fillId="0" borderId="0"/>
    <xf numFmtId="0" fontId="149" fillId="0" borderId="0"/>
    <xf numFmtId="0" fontId="145" fillId="0" borderId="0"/>
    <xf numFmtId="0" fontId="150" fillId="0" borderId="0"/>
    <xf numFmtId="0" fontId="5" fillId="0" borderId="0" applyFill="0" applyBorder="0" applyAlignment="0"/>
    <xf numFmtId="0" fontId="5" fillId="0" borderId="0" applyFill="0" applyBorder="0" applyAlignment="0"/>
    <xf numFmtId="0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74" fontId="5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98" fontId="151" fillId="0" borderId="0" applyFill="0" applyBorder="0" applyAlignment="0"/>
    <xf numFmtId="198" fontId="152" fillId="0" borderId="0" applyFill="0" applyBorder="0" applyAlignment="0"/>
    <xf numFmtId="198" fontId="151" fillId="0" borderId="0" applyFill="0" applyBorder="0" applyAlignment="0"/>
    <xf numFmtId="199" fontId="151" fillId="0" borderId="0" applyFill="0" applyBorder="0" applyAlignment="0"/>
    <xf numFmtId="199" fontId="152" fillId="0" borderId="0" applyFill="0" applyBorder="0" applyAlignment="0"/>
    <xf numFmtId="199" fontId="151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200" fontId="5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3" fillId="50" borderId="76" applyNumberFormat="0" applyAlignment="0" applyProtection="0"/>
    <xf numFmtId="0" fontId="153" fillId="58" borderId="76" applyNumberFormat="0" applyAlignment="0" applyProtection="0"/>
    <xf numFmtId="0" fontId="154" fillId="0" borderId="0"/>
    <xf numFmtId="0" fontId="155" fillId="0" borderId="0"/>
    <xf numFmtId="174" fontId="154" fillId="0" borderId="0"/>
    <xf numFmtId="174" fontId="154" fillId="0" borderId="0"/>
    <xf numFmtId="0" fontId="154" fillId="0" borderId="0"/>
    <xf numFmtId="0" fontId="156" fillId="0" borderId="77" applyNumberFormat="0" applyFill="0" applyAlignment="0" applyProtection="0"/>
    <xf numFmtId="0" fontId="157" fillId="72" borderId="78" applyNumberFormat="0" applyAlignment="0" applyProtection="0"/>
    <xf numFmtId="1" fontId="158" fillId="0" borderId="9" applyBorder="0"/>
    <xf numFmtId="1" fontId="159" fillId="0" borderId="9" applyBorder="0"/>
    <xf numFmtId="1" fontId="158" fillId="0" borderId="9" applyBorder="0"/>
    <xf numFmtId="0" fontId="160" fillId="0" borderId="0" applyNumberFormat="0" applyFill="0" applyBorder="0" applyAlignment="0" applyProtection="0"/>
    <xf numFmtId="181" fontId="151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2" fillId="0" borderId="0" applyFont="0" applyFill="0" applyBorder="0" applyAlignment="0" applyProtection="0"/>
    <xf numFmtId="181" fontId="15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36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91" fillId="0" borderId="0" applyFont="0" applyFill="0" applyBorder="0" applyAlignment="0" applyProtection="0"/>
    <xf numFmtId="202" fontId="5" fillId="0" borderId="0" quotePrefix="1">
      <protection locked="0"/>
    </xf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15" fillId="52" borderId="80" applyNumberFormat="0" applyFont="0" applyAlignment="0" applyProtection="0"/>
    <xf numFmtId="197" fontId="151" fillId="0" borderId="0" applyFont="0" applyFill="0" applyBorder="0" applyAlignment="0" applyProtection="0"/>
    <xf numFmtId="197" fontId="152" fillId="0" borderId="0" applyFont="0" applyFill="0" applyBorder="0" applyAlignment="0" applyProtection="0"/>
    <xf numFmtId="197" fontId="151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16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136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91" fillId="0" borderId="0" applyFont="0" applyFill="0" applyBorder="0" applyAlignment="0" applyProtection="0"/>
    <xf numFmtId="181" fontId="254" fillId="0" borderId="0" applyFont="0" applyFill="0" applyBorder="0" applyAlignment="0" applyProtection="0"/>
    <xf numFmtId="183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203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15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4" fontId="16" fillId="0" borderId="0" applyFill="0" applyBorder="0" applyAlignment="0"/>
    <xf numFmtId="0" fontId="131" fillId="0" borderId="0"/>
    <xf numFmtId="0" fontId="8" fillId="0" borderId="0"/>
    <xf numFmtId="174" fontId="131" fillId="0" borderId="0"/>
    <xf numFmtId="174" fontId="131" fillId="0" borderId="0"/>
    <xf numFmtId="0" fontId="131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62" fillId="51" borderId="76" applyNumberFormat="0" applyAlignment="0" applyProtection="0"/>
    <xf numFmtId="204" fontId="15" fillId="0" borderId="0" applyFont="0" applyFill="0" applyBorder="0" applyAlignment="0" applyProtection="0"/>
    <xf numFmtId="204" fontId="15" fillId="0" borderId="0" applyFont="0" applyFill="0" applyBorder="0" applyAlignment="0" applyProtection="0"/>
    <xf numFmtId="175" fontId="5" fillId="0" borderId="0" applyBorder="0" applyAlignment="0" applyProtection="0"/>
    <xf numFmtId="0" fontId="163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64" fillId="56" borderId="0" applyNumberFormat="0" applyBorder="0" applyAlignment="0" applyProtection="0"/>
    <xf numFmtId="38" fontId="9" fillId="4" borderId="0" applyNumberFormat="0" applyBorder="0" applyAlignment="0" applyProtection="0"/>
    <xf numFmtId="38" fontId="252" fillId="4" borderId="0" applyNumberFormat="0" applyBorder="0" applyAlignment="0" applyProtection="0"/>
    <xf numFmtId="0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174" fontId="165" fillId="0" borderId="0" applyNumberFormat="0" applyFont="0" applyBorder="0" applyAlignment="0">
      <alignment horizontal="left" vertical="center"/>
    </xf>
    <xf numFmtId="0" fontId="166" fillId="0" borderId="0">
      <alignment horizontal="left"/>
    </xf>
    <xf numFmtId="0" fontId="167" fillId="0" borderId="0">
      <alignment horizontal="left"/>
    </xf>
    <xf numFmtId="174" fontId="166" fillId="0" borderId="0">
      <alignment horizontal="left"/>
    </xf>
    <xf numFmtId="174" fontId="166" fillId="0" borderId="0">
      <alignment horizontal="left"/>
    </xf>
    <xf numFmtId="0" fontId="166" fillId="0" borderId="0">
      <alignment horizontal="left"/>
    </xf>
    <xf numFmtId="0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174" fontId="11" fillId="0" borderId="5" applyNumberFormat="0" applyAlignment="0" applyProtection="0">
      <alignment horizontal="left" vertical="center"/>
    </xf>
    <xf numFmtId="0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1" fillId="0" borderId="81">
      <alignment horizontal="left" vertical="center"/>
    </xf>
    <xf numFmtId="174" fontId="11" fillId="0" borderId="81">
      <alignment horizontal="left" vertical="center"/>
    </xf>
    <xf numFmtId="0" fontId="168" fillId="0" borderId="82" applyNumberFormat="0" applyFill="0" applyAlignment="0" applyProtection="0"/>
    <xf numFmtId="0" fontId="169" fillId="0" borderId="83" applyNumberFormat="0" applyFill="0" applyAlignment="0" applyProtection="0"/>
    <xf numFmtId="0" fontId="170" fillId="0" borderId="84" applyNumberFormat="0" applyFill="0" applyAlignment="0" applyProtection="0"/>
    <xf numFmtId="0" fontId="170" fillId="0" borderId="0" applyNumberFormat="0" applyFill="0" applyBorder="0" applyAlignment="0" applyProtection="0"/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49" fontId="171" fillId="0" borderId="59">
      <alignment vertical="center"/>
    </xf>
    <xf numFmtId="174" fontId="172" fillId="0" borderId="0" applyNumberFormat="0" applyFill="0" applyBorder="0" applyAlignment="0" applyProtection="0">
      <alignment vertical="top"/>
      <protection locked="0"/>
    </xf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10" fontId="9" fillId="6" borderId="59" applyNumberFormat="0" applyBorder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62" fillId="51" borderId="76" applyNumberFormat="0" applyAlignment="0" applyProtection="0"/>
    <xf numFmtId="0" fontId="173" fillId="55" borderId="0" applyNumberFormat="0" applyBorder="0" applyAlignment="0" applyProtection="0"/>
    <xf numFmtId="0" fontId="6" fillId="0" borderId="0"/>
    <xf numFmtId="174" fontId="6" fillId="0" borderId="0"/>
    <xf numFmtId="174" fontId="6" fillId="0" borderId="0"/>
    <xf numFmtId="174" fontId="6" fillId="0" borderId="0"/>
    <xf numFmtId="174" fontId="6" fillId="0" borderId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56" fillId="0" borderId="77" applyNumberFormat="0" applyFill="0" applyAlignment="0" applyProtection="0"/>
    <xf numFmtId="180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174" fillId="0" borderId="24"/>
    <xf numFmtId="0" fontId="175" fillId="0" borderId="24"/>
    <xf numFmtId="174" fontId="174" fillId="0" borderId="24"/>
    <xf numFmtId="174" fontId="174" fillId="0" borderId="24"/>
    <xf numFmtId="0" fontId="174" fillId="0" borderId="24"/>
    <xf numFmtId="205" fontId="176" fillId="0" borderId="85"/>
    <xf numFmtId="205" fontId="176" fillId="0" borderId="85"/>
    <xf numFmtId="205" fontId="176" fillId="0" borderId="85"/>
    <xf numFmtId="205" fontId="176" fillId="0" borderId="85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0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174" fontId="177" fillId="0" borderId="0" applyNumberFormat="0" applyFont="0" applyFill="0" applyAlignment="0"/>
    <xf numFmtId="0" fontId="178" fillId="60" borderId="0" applyNumberFormat="0" applyBorder="0" applyAlignment="0" applyProtection="0"/>
    <xf numFmtId="0" fontId="178" fillId="60" borderId="0" applyNumberFormat="0" applyBorder="0" applyAlignment="0" applyProtection="0"/>
    <xf numFmtId="0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79" fillId="0" borderId="59" applyNumberFormat="0" applyFont="0" applyFill="0" applyBorder="0" applyAlignment="0">
      <alignment horizontal="center"/>
    </xf>
    <xf numFmtId="174" fontId="179" fillId="0" borderId="59" applyNumberFormat="0" applyFont="0" applyFill="0" applyBorder="0" applyAlignment="0">
      <alignment horizontal="center"/>
    </xf>
    <xf numFmtId="0" fontId="180" fillId="0" borderId="59" applyNumberFormat="0" applyFont="0" applyFill="0" applyBorder="0" applyAlignment="0">
      <alignment horizontal="center"/>
    </xf>
    <xf numFmtId="168" fontId="181" fillId="0" borderId="0"/>
    <xf numFmtId="0" fontId="182" fillId="0" borderId="0"/>
    <xf numFmtId="0" fontId="183" fillId="0" borderId="0"/>
    <xf numFmtId="0" fontId="183" fillId="0" borderId="0"/>
    <xf numFmtId="174" fontId="182" fillId="0" borderId="0"/>
    <xf numFmtId="174" fontId="182" fillId="0" borderId="0"/>
    <xf numFmtId="0" fontId="182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84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5" fillId="0" borderId="0"/>
    <xf numFmtId="0" fontId="1" fillId="0" borderId="0"/>
    <xf numFmtId="174" fontId="5" fillId="0" borderId="0"/>
    <xf numFmtId="174" fontId="5" fillId="0" borderId="0"/>
    <xf numFmtId="174" fontId="5" fillId="0" borderId="0"/>
    <xf numFmtId="0" fontId="5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0" fontId="25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0" fontId="1" fillId="0" borderId="0"/>
    <xf numFmtId="174" fontId="5" fillId="0" borderId="0"/>
    <xf numFmtId="0" fontId="5" fillId="0" borderId="0"/>
    <xf numFmtId="0" fontId="5" fillId="0" borderId="0"/>
    <xf numFmtId="174" fontId="5" fillId="0" borderId="0"/>
    <xf numFmtId="174" fontId="5" fillId="0" borderId="0"/>
    <xf numFmtId="0" fontId="5" fillId="0" borderId="0"/>
    <xf numFmtId="0" fontId="256" fillId="0" borderId="0"/>
    <xf numFmtId="0" fontId="185" fillId="0" borderId="0"/>
    <xf numFmtId="174" fontId="5" fillId="0" borderId="0"/>
    <xf numFmtId="174" fontId="5" fillId="0" borderId="0"/>
    <xf numFmtId="0" fontId="185" fillId="0" borderId="0"/>
    <xf numFmtId="0" fontId="5" fillId="0" borderId="0"/>
    <xf numFmtId="174" fontId="5" fillId="0" borderId="0"/>
    <xf numFmtId="0" fontId="184" fillId="0" borderId="0"/>
    <xf numFmtId="174" fontId="5" fillId="0" borderId="0"/>
    <xf numFmtId="0" fontId="256" fillId="0" borderId="0"/>
    <xf numFmtId="0" fontId="1" fillId="0" borderId="0"/>
    <xf numFmtId="0" fontId="8" fillId="0" borderId="0" applyFill="0"/>
    <xf numFmtId="174" fontId="5" fillId="0" borderId="0"/>
    <xf numFmtId="0" fontId="8" fillId="0" borderId="0" applyFill="0"/>
    <xf numFmtId="174" fontId="5" fillId="0" borderId="0"/>
    <xf numFmtId="174" fontId="5" fillId="0" borderId="0"/>
    <xf numFmtId="174" fontId="5" fillId="0" borderId="0"/>
    <xf numFmtId="174" fontId="5" fillId="0" borderId="0"/>
    <xf numFmtId="174" fontId="5" fillId="0" borderId="0"/>
    <xf numFmtId="0" fontId="1" fillId="0" borderId="0"/>
    <xf numFmtId="0" fontId="1" fillId="0" borderId="0"/>
    <xf numFmtId="0" fontId="8" fillId="0" borderId="0" applyFill="0"/>
    <xf numFmtId="0" fontId="5" fillId="0" borderId="0"/>
    <xf numFmtId="0" fontId="5" fillId="0" borderId="0"/>
    <xf numFmtId="0" fontId="5" fillId="0" borderId="0"/>
    <xf numFmtId="0" fontId="5" fillId="0" borderId="0" applyProtection="0"/>
    <xf numFmtId="174" fontId="5" fillId="0" borderId="0"/>
    <xf numFmtId="0" fontId="5" fillId="0" borderId="0"/>
    <xf numFmtId="0" fontId="5" fillId="0" borderId="0" applyProtection="0"/>
    <xf numFmtId="0" fontId="186" fillId="0" borderId="0">
      <alignment vertical="center"/>
    </xf>
    <xf numFmtId="0" fontId="5" fillId="0" borderId="0" applyProtection="0"/>
    <xf numFmtId="0" fontId="184" fillId="0" borderId="0"/>
    <xf numFmtId="0" fontId="5" fillId="0" borderId="0"/>
    <xf numFmtId="182" fontId="5" fillId="0" borderId="0"/>
    <xf numFmtId="174" fontId="5" fillId="0" borderId="0"/>
    <xf numFmtId="174" fontId="5" fillId="0" borderId="0"/>
    <xf numFmtId="182" fontId="5" fillId="0" borderId="0"/>
    <xf numFmtId="0" fontId="5" fillId="0" borderId="0"/>
    <xf numFmtId="174" fontId="5" fillId="0" borderId="0"/>
    <xf numFmtId="0" fontId="5" fillId="0" borderId="0"/>
    <xf numFmtId="0" fontId="5" fillId="0" borderId="0"/>
    <xf numFmtId="174" fontId="186" fillId="0" borderId="0"/>
    <xf numFmtId="0" fontId="5" fillId="0" borderId="0"/>
    <xf numFmtId="0" fontId="5" fillId="0" borderId="0"/>
    <xf numFmtId="174" fontId="5" fillId="0" borderId="0"/>
    <xf numFmtId="0" fontId="5" fillId="0" borderId="0"/>
    <xf numFmtId="0" fontId="257" fillId="0" borderId="0"/>
    <xf numFmtId="0" fontId="257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58" fillId="0" borderId="0"/>
    <xf numFmtId="0" fontId="15" fillId="0" borderId="0"/>
    <xf numFmtId="0" fontId="258" fillId="0" borderId="0"/>
    <xf numFmtId="0" fontId="258" fillId="0" borderId="0"/>
    <xf numFmtId="0" fontId="5" fillId="0" borderId="0"/>
    <xf numFmtId="0" fontId="5" fillId="0" borderId="0"/>
    <xf numFmtId="0" fontId="184" fillId="0" borderId="0"/>
    <xf numFmtId="0" fontId="5" fillId="0" borderId="0"/>
    <xf numFmtId="0" fontId="185" fillId="0" borderId="0"/>
    <xf numFmtId="0" fontId="186" fillId="0" borderId="0"/>
    <xf numFmtId="0" fontId="185" fillId="0" borderId="0"/>
    <xf numFmtId="174" fontId="1" fillId="0" borderId="0"/>
    <xf numFmtId="174" fontId="1" fillId="0" borderId="0"/>
    <xf numFmtId="0" fontId="259" fillId="0" borderId="0"/>
    <xf numFmtId="0" fontId="259" fillId="0" borderId="0"/>
    <xf numFmtId="0" fontId="91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15" fillId="0" borderId="0"/>
    <xf numFmtId="0" fontId="256" fillId="0" borderId="0"/>
    <xf numFmtId="0" fontId="1" fillId="0" borderId="0"/>
    <xf numFmtId="0" fontId="5" fillId="0" borderId="0"/>
    <xf numFmtId="0" fontId="1" fillId="0" borderId="0"/>
    <xf numFmtId="0" fontId="184" fillId="0" borderId="0"/>
    <xf numFmtId="0" fontId="184" fillId="0" borderId="0"/>
    <xf numFmtId="0" fontId="15" fillId="0" borderId="0"/>
    <xf numFmtId="0" fontId="184" fillId="0" borderId="0"/>
    <xf numFmtId="0" fontId="258" fillId="0" borderId="0"/>
    <xf numFmtId="0" fontId="258" fillId="0" borderId="0"/>
    <xf numFmtId="0" fontId="5" fillId="0" borderId="0"/>
    <xf numFmtId="0" fontId="256" fillId="0" borderId="0"/>
    <xf numFmtId="0" fontId="5" fillId="0" borderId="0"/>
    <xf numFmtId="0" fontId="5" fillId="0" borderId="0"/>
    <xf numFmtId="0" fontId="15" fillId="0" borderId="0"/>
    <xf numFmtId="0" fontId="91" fillId="0" borderId="0"/>
    <xf numFmtId="0" fontId="9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5" fillId="0" borderId="0"/>
    <xf numFmtId="0" fontId="5" fillId="0" borderId="0"/>
    <xf numFmtId="174" fontId="5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1" fillId="0" borderId="0"/>
    <xf numFmtId="0" fontId="184" fillId="0" borderId="0"/>
    <xf numFmtId="0" fontId="1" fillId="0" borderId="0"/>
    <xf numFmtId="0" fontId="5" fillId="0" borderId="0"/>
    <xf numFmtId="174" fontId="186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5" fillId="0" borderId="0"/>
    <xf numFmtId="174" fontId="5" fillId="0" borderId="0"/>
    <xf numFmtId="174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6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184" fillId="0" borderId="0"/>
    <xf numFmtId="0" fontId="184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25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174" fontId="1" fillId="0" borderId="0"/>
    <xf numFmtId="0" fontId="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174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0" fontId="5" fillId="52" borderId="80" applyNumberFormat="0" applyFont="0" applyAlignment="0" applyProtection="0"/>
    <xf numFmtId="3" fontId="187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88" fillId="58" borderId="86" applyNumberFormat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208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5" fillId="0" borderId="0" quotePrefix="1">
      <protection locked="0"/>
    </xf>
    <xf numFmtId="9" fontId="6" fillId="0" borderId="20" applyNumberFormat="0" applyBorder="0"/>
    <xf numFmtId="9" fontId="6" fillId="0" borderId="20" applyNumberFormat="0" applyBorder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181" fontId="151" fillId="0" borderId="0" applyFill="0" applyBorder="0" applyAlignment="0"/>
    <xf numFmtId="181" fontId="152" fillId="0" borderId="0" applyFill="0" applyBorder="0" applyAlignment="0"/>
    <xf numFmtId="181" fontId="152" fillId="0" borderId="0" applyFill="0" applyBorder="0" applyAlignment="0"/>
    <xf numFmtId="181" fontId="151" fillId="0" borderId="0" applyFill="0" applyBorder="0" applyAlignment="0"/>
    <xf numFmtId="201" fontId="151" fillId="0" borderId="0" applyFill="0" applyBorder="0" applyAlignment="0"/>
    <xf numFmtId="201" fontId="152" fillId="0" borderId="0" applyFill="0" applyBorder="0" applyAlignment="0"/>
    <xf numFmtId="201" fontId="151" fillId="0" borderId="0" applyFill="0" applyBorder="0" applyAlignment="0"/>
    <xf numFmtId="197" fontId="151" fillId="0" borderId="0" applyFill="0" applyBorder="0" applyAlignment="0"/>
    <xf numFmtId="197" fontId="152" fillId="0" borderId="0" applyFill="0" applyBorder="0" applyAlignment="0"/>
    <xf numFmtId="197" fontId="151" fillId="0" borderId="0" applyFill="0" applyBorder="0" applyAlignment="0"/>
    <xf numFmtId="0" fontId="189" fillId="0" borderId="0"/>
    <xf numFmtId="0" fontId="190" fillId="0" borderId="0"/>
    <xf numFmtId="174" fontId="189" fillId="0" borderId="0"/>
    <xf numFmtId="174" fontId="189" fillId="0" borderId="0"/>
    <xf numFmtId="0" fontId="189" fillId="0" borderId="0"/>
    <xf numFmtId="0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174" fontId="6" fillId="0" borderId="0" applyNumberFormat="0" applyFont="0" applyFill="0" applyBorder="0" applyAlignment="0" applyProtection="0">
      <alignment horizontal="left"/>
    </xf>
    <xf numFmtId="0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174" fontId="191" fillId="0" borderId="24">
      <alignment horizontal="center"/>
    </xf>
    <xf numFmtId="0" fontId="192" fillId="0" borderId="0" applyNumberForma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4" fontId="16" fillId="7" borderId="86" applyNumberFormat="0" applyProtection="0">
      <alignment horizontal="right" vertical="center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0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174" fontId="5" fillId="8" borderId="86" applyNumberFormat="0" applyProtection="0">
      <alignment horizontal="left" vertical="center" indent="1"/>
    </xf>
    <xf numFmtId="0" fontId="164" fillId="56" borderId="0" applyNumberFormat="0" applyBorder="0" applyAlignment="0" applyProtection="0"/>
    <xf numFmtId="0" fontId="188" fillId="50" borderId="86" applyNumberFormat="0" applyAlignment="0" applyProtection="0"/>
    <xf numFmtId="0" fontId="5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131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131" fillId="0" borderId="0" applyFont="0" applyFill="0" applyBorder="0" applyAlignment="0" applyProtection="0"/>
    <xf numFmtId="179" fontId="131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79" fontId="131" fillId="0" borderId="0" applyFont="0" applyFill="0" applyBorder="0" applyAlignment="0" applyProtection="0"/>
    <xf numFmtId="0" fontId="174" fillId="0" borderId="0"/>
    <xf numFmtId="0" fontId="175" fillId="0" borderId="0"/>
    <xf numFmtId="174" fontId="174" fillId="0" borderId="0"/>
    <xf numFmtId="174" fontId="174" fillId="0" borderId="0"/>
    <xf numFmtId="0" fontId="174" fillId="0" borderId="0"/>
    <xf numFmtId="209" fontId="193" fillId="0" borderId="87">
      <alignment horizontal="right" vertical="center"/>
    </xf>
    <xf numFmtId="209" fontId="193" fillId="0" borderId="87">
      <alignment horizontal="right" vertical="center"/>
    </xf>
    <xf numFmtId="209" fontId="193" fillId="0" borderId="87">
      <alignment horizontal="right" vertical="center"/>
    </xf>
    <xf numFmtId="49" fontId="16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0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211" fontId="5" fillId="0" borderId="0" applyFill="0" applyBorder="0" applyAlignment="0"/>
    <xf numFmtId="0" fontId="163" fillId="0" borderId="0" applyNumberFormat="0" applyFill="0" applyBorder="0" applyAlignment="0" applyProtection="0"/>
    <xf numFmtId="212" fontId="193" fillId="0" borderId="87">
      <alignment horizontal="center"/>
    </xf>
    <xf numFmtId="0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174" fontId="132" fillId="0" borderId="0" applyNumberFormat="0" applyFill="0" applyBorder="0" applyAlignment="0" applyProtection="0"/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212" fontId="193" fillId="0" borderId="87">
      <alignment horizontal="center"/>
    </xf>
    <xf numFmtId="0" fontId="194" fillId="0" borderId="88"/>
    <xf numFmtId="0" fontId="195" fillId="0" borderId="88"/>
    <xf numFmtId="0" fontId="194" fillId="0" borderId="88"/>
    <xf numFmtId="174" fontId="195" fillId="0" borderId="88"/>
    <xf numFmtId="174" fontId="195" fillId="0" borderId="88"/>
    <xf numFmtId="0" fontId="195" fillId="0" borderId="88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174" fontId="132" fillId="0" borderId="0" applyNumberFormat="0" applyFill="0" applyBorder="0" applyAlignment="0" applyProtection="0"/>
    <xf numFmtId="40" fontId="17" fillId="0" borderId="0"/>
    <xf numFmtId="40" fontId="253" fillId="0" borderId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198" fillId="0" borderId="89" applyNumberFormat="0" applyFill="0" applyAlignment="0" applyProtection="0"/>
    <xf numFmtId="0" fontId="199" fillId="0" borderId="83" applyNumberFormat="0" applyFill="0" applyAlignment="0" applyProtection="0"/>
    <xf numFmtId="0" fontId="200" fillId="0" borderId="90" applyNumberFormat="0" applyFill="0" applyAlignment="0" applyProtection="0"/>
    <xf numFmtId="0" fontId="200" fillId="0" borderId="0" applyNumberFormat="0" applyFill="0" applyBorder="0" applyAlignment="0" applyProtection="0"/>
    <xf numFmtId="0" fontId="201" fillId="0" borderId="91" applyNumberFormat="0" applyFill="0" applyAlignment="0" applyProtection="0"/>
    <xf numFmtId="0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174" fontId="176" fillId="0" borderId="92" applyNumberFormat="0" applyAlignment="0">
      <alignment horizontal="center"/>
    </xf>
    <xf numFmtId="0" fontId="202" fillId="0" borderId="0">
      <alignment horizontal="centerContinuous"/>
    </xf>
    <xf numFmtId="0" fontId="203" fillId="0" borderId="0">
      <alignment horizontal="centerContinuous"/>
    </xf>
    <xf numFmtId="174" fontId="202" fillId="0" borderId="0">
      <alignment horizontal="centerContinuous"/>
    </xf>
    <xf numFmtId="174" fontId="202" fillId="0" borderId="0">
      <alignment horizontal="centerContinuous"/>
    </xf>
    <xf numFmtId="0" fontId="202" fillId="0" borderId="0">
      <alignment horizontal="centerContinuous"/>
    </xf>
    <xf numFmtId="0" fontId="204" fillId="0" borderId="0">
      <alignment horizontal="centerContinuous"/>
    </xf>
    <xf numFmtId="0" fontId="205" fillId="0" borderId="0">
      <alignment horizontal="centerContinuous"/>
    </xf>
    <xf numFmtId="174" fontId="204" fillId="0" borderId="0">
      <alignment horizontal="centerContinuous"/>
    </xf>
    <xf numFmtId="174" fontId="204" fillId="0" borderId="0">
      <alignment horizontal="centerContinuous"/>
    </xf>
    <xf numFmtId="0" fontId="204" fillId="0" borderId="0">
      <alignment horizontal="centerContinuous"/>
    </xf>
    <xf numFmtId="0" fontId="206" fillId="0" borderId="0"/>
    <xf numFmtId="0" fontId="207" fillId="0" borderId="0"/>
    <xf numFmtId="174" fontId="206" fillId="0" borderId="0"/>
    <xf numFmtId="174" fontId="206" fillId="0" borderId="0"/>
    <xf numFmtId="0" fontId="206" fillId="0" borderId="0"/>
    <xf numFmtId="0" fontId="157" fillId="72" borderId="78" applyNumberFormat="0" applyAlignment="0" applyProtection="0"/>
    <xf numFmtId="211" fontId="193" fillId="0" borderId="0"/>
    <xf numFmtId="213" fontId="193" fillId="0" borderId="59"/>
    <xf numFmtId="213" fontId="193" fillId="0" borderId="59"/>
    <xf numFmtId="213" fontId="193" fillId="0" borderId="59"/>
    <xf numFmtId="213" fontId="193" fillId="0" borderId="59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8" fillId="0" borderId="0"/>
    <xf numFmtId="174" fontId="208" fillId="0" borderId="0"/>
    <xf numFmtId="174" fontId="208" fillId="0" borderId="0"/>
    <xf numFmtId="174" fontId="208" fillId="0" borderId="0"/>
    <xf numFmtId="0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0" fontId="209" fillId="73" borderId="59">
      <alignment horizontal="left" vertical="center"/>
    </xf>
    <xf numFmtId="174" fontId="209" fillId="73" borderId="59">
      <alignment horizontal="left" vertical="center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0" fillId="0" borderId="79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177" fontId="211" fillId="0" borderId="41">
      <alignment horizontal="left" vertical="top"/>
    </xf>
    <xf numFmtId="0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174" fontId="212" fillId="0" borderId="41">
      <alignment horizontal="left" vertical="center"/>
    </xf>
    <xf numFmtId="0" fontId="146" fillId="0" borderId="0" applyNumberFormat="0" applyFill="0" applyBorder="0" applyAlignment="0" applyProtection="0"/>
    <xf numFmtId="0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174" fontId="213" fillId="0" borderId="0" applyNumberFormat="0" applyFill="0" applyBorder="0" applyAlignment="0" applyProtection="0"/>
    <xf numFmtId="0" fontId="214" fillId="0" borderId="0" applyFont="0" applyFill="0" applyBorder="0" applyAlignment="0" applyProtection="0"/>
    <xf numFmtId="0" fontId="214" fillId="0" borderId="0" applyFont="0" applyFill="0" applyBorder="0" applyAlignment="0" applyProtection="0"/>
    <xf numFmtId="0" fontId="13" fillId="0" borderId="0">
      <alignment vertical="center"/>
    </xf>
    <xf numFmtId="9" fontId="215" fillId="0" borderId="0" applyFont="0" applyFill="0" applyBorder="0" applyAlignment="0" applyProtection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0" fontId="151" fillId="0" borderId="0"/>
    <xf numFmtId="0" fontId="152" fillId="0" borderId="0"/>
    <xf numFmtId="0" fontId="152" fillId="0" borderId="0"/>
    <xf numFmtId="174" fontId="151" fillId="0" borderId="0"/>
    <xf numFmtId="174" fontId="151" fillId="0" borderId="0"/>
    <xf numFmtId="174" fontId="151" fillId="0" borderId="0"/>
    <xf numFmtId="180" fontId="216" fillId="0" borderId="0" applyFont="0" applyFill="0" applyBorder="0" applyAlignment="0" applyProtection="0"/>
    <xf numFmtId="175" fontId="216" fillId="0" borderId="0" applyFont="0" applyFill="0" applyBorder="0" applyAlignment="0" applyProtection="0"/>
    <xf numFmtId="214" fontId="182" fillId="0" borderId="0" applyFont="0" applyFill="0" applyBorder="0" applyAlignment="0" applyProtection="0"/>
    <xf numFmtId="215" fontId="182" fillId="0" borderId="0" applyFont="0" applyFill="0" applyBorder="0" applyAlignment="0" applyProtection="0"/>
    <xf numFmtId="0" fontId="217" fillId="0" borderId="0">
      <alignment vertical="center"/>
    </xf>
    <xf numFmtId="0" fontId="218" fillId="0" borderId="0">
      <alignment vertical="center"/>
    </xf>
    <xf numFmtId="0" fontId="218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174" fontId="217" fillId="0" borderId="0">
      <alignment vertical="center"/>
    </xf>
    <xf numFmtId="0" fontId="177" fillId="0" borderId="0"/>
    <xf numFmtId="0" fontId="219" fillId="60" borderId="0" applyNumberFormat="0" applyBorder="0" applyAlignment="0" applyProtection="0">
      <alignment vertical="center"/>
    </xf>
    <xf numFmtId="0" fontId="220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174" fontId="219" fillId="60" borderId="0" applyNumberFormat="0" applyBorder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5" fillId="52" borderId="80" applyNumberFormat="0" applyFont="0" applyAlignment="0" applyProtection="0">
      <alignment vertical="center"/>
    </xf>
    <xf numFmtId="174" fontId="5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0" fontId="137" fillId="52" borderId="80" applyNumberFormat="0" applyFont="0" applyAlignment="0" applyProtection="0">
      <alignment vertical="center"/>
    </xf>
    <xf numFmtId="174" fontId="137" fillId="52" borderId="80" applyNumberFormat="0" applyFont="0" applyAlignment="0" applyProtection="0">
      <alignment vertical="center"/>
    </xf>
    <xf numFmtId="180" fontId="148" fillId="0" borderId="0" applyFont="0" applyFill="0" applyBorder="0" applyAlignment="0" applyProtection="0"/>
    <xf numFmtId="175" fontId="148" fillId="0" borderId="0" applyFont="0" applyFill="0" applyBorder="0" applyAlignment="0" applyProtection="0"/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1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2" fillId="0" borderId="91" applyNumberFormat="0" applyFill="0" applyAlignment="0" applyProtection="0">
      <alignment vertical="center"/>
    </xf>
    <xf numFmtId="174" fontId="221" fillId="0" borderId="91" applyNumberFormat="0" applyFill="0" applyAlignment="0" applyProtection="0">
      <alignment vertical="center"/>
    </xf>
    <xf numFmtId="0" fontId="223" fillId="55" borderId="0" applyNumberFormat="0" applyBorder="0" applyAlignment="0" applyProtection="0">
      <alignment vertical="center"/>
    </xf>
    <xf numFmtId="0" fontId="224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174" fontId="223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225" fillId="55" borderId="0" applyNumberFormat="0" applyBorder="0" applyAlignment="0" applyProtection="0">
      <alignment vertical="center"/>
    </xf>
    <xf numFmtId="0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174" fontId="147" fillId="55" borderId="0" applyNumberFormat="0" applyBorder="0" applyAlignment="0" applyProtection="0"/>
    <xf numFmtId="0" fontId="226" fillId="56" borderId="0" applyNumberFormat="0" applyBorder="0" applyAlignment="0" applyProtection="0">
      <alignment vertical="center"/>
    </xf>
    <xf numFmtId="0" fontId="227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174" fontId="226" fillId="56" borderId="0" applyNumberFormat="0" applyBorder="0" applyAlignment="0" applyProtection="0">
      <alignment vertical="center"/>
    </xf>
    <xf numFmtId="0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174" fontId="164" fillId="56" borderId="0" applyNumberFormat="0" applyBorder="0" applyAlignment="0" applyProtection="0"/>
    <xf numFmtId="0" fontId="186" fillId="0" borderId="0">
      <alignment vertical="center"/>
    </xf>
    <xf numFmtId="0" fontId="186" fillId="0" borderId="0">
      <alignment vertical="center"/>
    </xf>
    <xf numFmtId="0" fontId="186" fillId="0" borderId="0"/>
    <xf numFmtId="180" fontId="5" fillId="0" borderId="0" applyFont="0" applyFill="0" applyBorder="0" applyAlignment="0" applyProtection="0"/>
    <xf numFmtId="0" fontId="5" fillId="0" borderId="0"/>
    <xf numFmtId="0" fontId="228" fillId="0" borderId="0" applyNumberFormat="0" applyFill="0" applyBorder="0" applyAlignment="0" applyProtection="0">
      <alignment vertical="center"/>
    </xf>
    <xf numFmtId="0" fontId="229" fillId="0" borderId="82" applyNumberFormat="0" applyFill="0" applyAlignment="0" applyProtection="0">
      <alignment vertical="center"/>
    </xf>
    <xf numFmtId="0" fontId="230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174" fontId="229" fillId="0" borderId="82" applyNumberFormat="0" applyFill="0" applyAlignment="0" applyProtection="0">
      <alignment vertical="center"/>
    </xf>
    <xf numFmtId="0" fontId="231" fillId="0" borderId="83" applyNumberFormat="0" applyFill="0" applyAlignment="0" applyProtection="0">
      <alignment vertical="center"/>
    </xf>
    <xf numFmtId="0" fontId="232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174" fontId="231" fillId="0" borderId="83" applyNumberFormat="0" applyFill="0" applyAlignment="0" applyProtection="0">
      <alignment vertical="center"/>
    </xf>
    <xf numFmtId="0" fontId="233" fillId="0" borderId="84" applyNumberFormat="0" applyFill="0" applyAlignment="0" applyProtection="0">
      <alignment vertical="center"/>
    </xf>
    <xf numFmtId="0" fontId="234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174" fontId="233" fillId="0" borderId="84" applyNumberFormat="0" applyFill="0" applyAlignment="0" applyProtection="0">
      <alignment vertical="center"/>
    </xf>
    <xf numFmtId="0" fontId="233" fillId="0" borderId="0" applyNumberFormat="0" applyFill="0" applyBorder="0" applyAlignment="0" applyProtection="0">
      <alignment vertical="center"/>
    </xf>
    <xf numFmtId="0" fontId="234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174" fontId="233" fillId="0" borderId="0" applyNumberFormat="0" applyFill="0" applyBorder="0" applyAlignment="0" applyProtection="0">
      <alignment vertical="center"/>
    </xf>
    <xf numFmtId="0" fontId="235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174" fontId="228" fillId="0" borderId="0" applyNumberFormat="0" applyFill="0" applyBorder="0" applyAlignment="0" applyProtection="0">
      <alignment vertical="center"/>
    </xf>
    <xf numFmtId="0" fontId="236" fillId="0" borderId="0" applyNumberFormat="0" applyFill="0" applyBorder="0" applyAlignment="0" applyProtection="0">
      <alignment vertical="center"/>
    </xf>
    <xf numFmtId="0" fontId="237" fillId="72" borderId="78" applyNumberFormat="0" applyAlignment="0" applyProtection="0">
      <alignment vertical="center"/>
    </xf>
    <xf numFmtId="0" fontId="238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174" fontId="237" fillId="72" borderId="78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39" fillId="58" borderId="76" applyNumberFormat="0" applyAlignment="0" applyProtection="0">
      <alignment vertical="center"/>
    </xf>
    <xf numFmtId="174" fontId="239" fillId="58" borderId="76" applyNumberFormat="0" applyAlignment="0" applyProtection="0">
      <alignment vertical="center"/>
    </xf>
    <xf numFmtId="0" fontId="240" fillId="58" borderId="76" applyNumberFormat="0" applyAlignment="0" applyProtection="0">
      <alignment vertical="center"/>
    </xf>
    <xf numFmtId="0" fontId="241" fillId="0" borderId="0" applyNumberFormat="0" applyFill="0" applyBorder="0" applyAlignment="0" applyProtection="0">
      <alignment vertical="center"/>
    </xf>
    <xf numFmtId="0" fontId="242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174" fontId="241" fillId="0" borderId="0" applyNumberFormat="0" applyFill="0" applyBorder="0" applyAlignment="0" applyProtection="0">
      <alignment vertical="center"/>
    </xf>
    <xf numFmtId="0" fontId="243" fillId="0" borderId="0" applyNumberFormat="0" applyFill="0" applyBorder="0" applyAlignment="0" applyProtection="0">
      <alignment vertical="center"/>
    </xf>
    <xf numFmtId="0" fontId="244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4" fontId="243" fillId="0" borderId="0" applyNumberFormat="0" applyFill="0" applyBorder="0" applyAlignment="0" applyProtection="0">
      <alignment vertical="center"/>
    </xf>
    <xf numFmtId="179" fontId="148" fillId="0" borderId="0" applyFont="0" applyFill="0" applyBorder="0" applyAlignment="0" applyProtection="0"/>
    <xf numFmtId="178" fontId="245" fillId="0" borderId="0" applyFont="0" applyFill="0" applyBorder="0" applyAlignment="0" applyProtection="0"/>
    <xf numFmtId="181" fontId="148" fillId="0" borderId="0" applyFont="0" applyFill="0" applyBorder="0" applyAlignment="0" applyProtection="0"/>
    <xf numFmtId="0" fontId="142" fillId="68" borderId="0" applyNumberFormat="0" applyBorder="0" applyAlignment="0" applyProtection="0">
      <alignment vertical="center"/>
    </xf>
    <xf numFmtId="0" fontId="143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174" fontId="142" fillId="68" borderId="0" applyNumberFormat="0" applyBorder="0" applyAlignment="0" applyProtection="0">
      <alignment vertical="center"/>
    </xf>
    <xf numFmtId="0" fontId="142" fillId="69" borderId="0" applyNumberFormat="0" applyBorder="0" applyAlignment="0" applyProtection="0">
      <alignment vertical="center"/>
    </xf>
    <xf numFmtId="0" fontId="143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174" fontId="142" fillId="69" borderId="0" applyNumberFormat="0" applyBorder="0" applyAlignment="0" applyProtection="0">
      <alignment vertical="center"/>
    </xf>
    <xf numFmtId="0" fontId="142" fillId="70" borderId="0" applyNumberFormat="0" applyBorder="0" applyAlignment="0" applyProtection="0">
      <alignment vertical="center"/>
    </xf>
    <xf numFmtId="0" fontId="143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174" fontId="142" fillId="70" borderId="0" applyNumberFormat="0" applyBorder="0" applyAlignment="0" applyProtection="0">
      <alignment vertical="center"/>
    </xf>
    <xf numFmtId="0" fontId="142" fillId="66" borderId="0" applyNumberFormat="0" applyBorder="0" applyAlignment="0" applyProtection="0">
      <alignment vertical="center"/>
    </xf>
    <xf numFmtId="0" fontId="143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174" fontId="142" fillId="66" borderId="0" applyNumberFormat="0" applyBorder="0" applyAlignment="0" applyProtection="0">
      <alignment vertical="center"/>
    </xf>
    <xf numFmtId="0" fontId="142" fillId="64" borderId="0" applyNumberFormat="0" applyBorder="0" applyAlignment="0" applyProtection="0">
      <alignment vertical="center"/>
    </xf>
    <xf numFmtId="0" fontId="143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174" fontId="142" fillId="64" borderId="0" applyNumberFormat="0" applyBorder="0" applyAlignment="0" applyProtection="0">
      <alignment vertical="center"/>
    </xf>
    <xf numFmtId="0" fontId="142" fillId="71" borderId="0" applyNumberFormat="0" applyBorder="0" applyAlignment="0" applyProtection="0">
      <alignment vertical="center"/>
    </xf>
    <xf numFmtId="0" fontId="143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174" fontId="142" fillId="71" borderId="0" applyNumberFormat="0" applyBorder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6" fillId="51" borderId="76" applyNumberFormat="0" applyAlignment="0" applyProtection="0">
      <alignment vertical="center"/>
    </xf>
    <xf numFmtId="174" fontId="246" fillId="51" borderId="76" applyNumberFormat="0" applyAlignment="0" applyProtection="0">
      <alignment vertical="center"/>
    </xf>
    <xf numFmtId="0" fontId="247" fillId="51" borderId="7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8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49" fillId="58" borderId="86" applyNumberFormat="0" applyAlignment="0" applyProtection="0">
      <alignment vertical="center"/>
    </xf>
    <xf numFmtId="174" fontId="248" fillId="58" borderId="86" applyNumberFormat="0" applyAlignment="0" applyProtection="0">
      <alignment vertical="center"/>
    </xf>
    <xf numFmtId="0" fontId="250" fillId="0" borderId="77" applyNumberFormat="0" applyFill="0" applyAlignment="0" applyProtection="0">
      <alignment vertical="center"/>
    </xf>
    <xf numFmtId="0" fontId="251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174" fontId="250" fillId="0" borderId="77" applyNumberFormat="0" applyFill="0" applyAlignment="0" applyProtection="0">
      <alignment vertical="center"/>
    </xf>
    <xf numFmtId="41" fontId="136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45" fillId="0" borderId="0"/>
    <xf numFmtId="0" fontId="273" fillId="0" borderId="0"/>
    <xf numFmtId="0" fontId="274" fillId="0" borderId="0"/>
  </cellStyleXfs>
  <cellXfs count="761">
    <xf numFmtId="0" fontId="0" fillId="0" borderId="0" xfId="0"/>
    <xf numFmtId="0" fontId="3" fillId="0" borderId="0" xfId="0" applyFont="1"/>
    <xf numFmtId="0" fontId="23" fillId="0" borderId="0" xfId="0" applyFont="1"/>
    <xf numFmtId="0" fontId="3" fillId="0" borderId="0" xfId="0" applyFont="1" applyAlignment="1">
      <alignment horizontal="center"/>
    </xf>
    <xf numFmtId="0" fontId="24" fillId="2" borderId="0" xfId="0" applyFont="1" applyFill="1" applyAlignment="1">
      <alignment vertical="center"/>
    </xf>
    <xf numFmtId="0" fontId="2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8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3" borderId="0" xfId="0" applyFont="1" applyFill="1" applyAlignment="1">
      <alignment horizontal="left" vertical="center"/>
    </xf>
    <xf numFmtId="0" fontId="25" fillId="0" borderId="0" xfId="0" applyFont="1" applyAlignment="1">
      <alignment vertical="center" wrapText="1"/>
    </xf>
    <xf numFmtId="0" fontId="25" fillId="3" borderId="0" xfId="0" applyFont="1" applyFill="1" applyAlignment="1">
      <alignment horizontal="left" vertical="center" wrapText="1"/>
    </xf>
    <xf numFmtId="0" fontId="30" fillId="2" borderId="0" xfId="0" applyFont="1" applyFill="1" applyAlignment="1">
      <alignment vertical="center"/>
    </xf>
    <xf numFmtId="0" fontId="31" fillId="2" borderId="0" xfId="0" applyFont="1" applyFill="1" applyAlignment="1">
      <alignment horizontal="left" vertical="center"/>
    </xf>
    <xf numFmtId="0" fontId="31" fillId="3" borderId="0" xfId="0" applyFont="1" applyFill="1" applyAlignment="1">
      <alignment vertical="center"/>
    </xf>
    <xf numFmtId="0" fontId="31" fillId="2" borderId="0" xfId="0" applyFont="1" applyFill="1" applyAlignment="1">
      <alignment vertical="center"/>
    </xf>
    <xf numFmtId="0" fontId="31" fillId="2" borderId="0" xfId="0" applyFont="1" applyFill="1" applyAlignment="1">
      <alignment vertical="center" wrapText="1"/>
    </xf>
    <xf numFmtId="0" fontId="31" fillId="3" borderId="0" xfId="0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 wrapText="1"/>
    </xf>
    <xf numFmtId="0" fontId="33" fillId="2" borderId="0" xfId="0" applyFont="1" applyFill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3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37" fillId="2" borderId="0" xfId="0" applyFont="1" applyFill="1" applyAlignment="1">
      <alignment horizontal="center" vertical="center"/>
    </xf>
    <xf numFmtId="0" fontId="37" fillId="2" borderId="3" xfId="0" applyFont="1" applyFill="1" applyBorder="1" applyAlignment="1">
      <alignment vertical="center"/>
    </xf>
    <xf numFmtId="0" fontId="37" fillId="2" borderId="3" xfId="0" applyFont="1" applyFill="1" applyBorder="1" applyAlignment="1">
      <alignment vertical="center" wrapText="1"/>
    </xf>
    <xf numFmtId="0" fontId="37" fillId="2" borderId="3" xfId="0" applyFont="1" applyFill="1" applyBorder="1" applyAlignment="1">
      <alignment horizontal="center" vertical="center"/>
    </xf>
    <xf numFmtId="166" fontId="30" fillId="2" borderId="0" xfId="0" applyNumberFormat="1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 wrapText="1"/>
    </xf>
    <xf numFmtId="0" fontId="31" fillId="2" borderId="0" xfId="0" applyFont="1" applyFill="1" applyAlignment="1">
      <alignment horizontal="center" vertical="center"/>
    </xf>
    <xf numFmtId="166" fontId="31" fillId="2" borderId="0" xfId="0" applyNumberFormat="1" applyFont="1" applyFill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39" fillId="2" borderId="0" xfId="0" applyFont="1" applyFill="1" applyAlignment="1">
      <alignment horizontal="center" vertical="center"/>
    </xf>
    <xf numFmtId="0" fontId="40" fillId="3" borderId="0" xfId="0" applyFont="1" applyFill="1"/>
    <xf numFmtId="0" fontId="36" fillId="0" borderId="35" xfId="0" applyFont="1" applyBorder="1"/>
    <xf numFmtId="0" fontId="26" fillId="0" borderId="19" xfId="0" applyFont="1" applyBorder="1"/>
    <xf numFmtId="0" fontId="26" fillId="0" borderId="20" xfId="0" applyFont="1" applyBorder="1"/>
    <xf numFmtId="0" fontId="26" fillId="0" borderId="21" xfId="0" applyFont="1" applyBorder="1"/>
    <xf numFmtId="0" fontId="2" fillId="0" borderId="0" xfId="0" applyFont="1"/>
    <xf numFmtId="0" fontId="41" fillId="0" borderId="0" xfId="0" applyFont="1"/>
    <xf numFmtId="0" fontId="26" fillId="0" borderId="22" xfId="0" applyFont="1" applyBorder="1" applyAlignment="1">
      <alignment horizontal="left"/>
    </xf>
    <xf numFmtId="0" fontId="26" fillId="0" borderId="0" xfId="0" applyFont="1" applyAlignment="1">
      <alignment horizontal="left"/>
    </xf>
    <xf numFmtId="0" fontId="42" fillId="0" borderId="29" xfId="0" applyFont="1" applyBorder="1"/>
    <xf numFmtId="0" fontId="43" fillId="0" borderId="30" xfId="0" applyFont="1" applyBorder="1"/>
    <xf numFmtId="0" fontId="42" fillId="0" borderId="30" xfId="0" applyFont="1" applyBorder="1" applyAlignment="1">
      <alignment horizontal="center"/>
    </xf>
    <xf numFmtId="0" fontId="42" fillId="0" borderId="31" xfId="0" applyFont="1" applyBorder="1" applyAlignment="1">
      <alignment horizontal="center"/>
    </xf>
    <xf numFmtId="0" fontId="22" fillId="0" borderId="0" xfId="0" applyFont="1"/>
    <xf numFmtId="0" fontId="44" fillId="0" borderId="0" xfId="0" applyFont="1"/>
    <xf numFmtId="0" fontId="36" fillId="0" borderId="32" xfId="0" applyFont="1" applyBorder="1"/>
    <xf numFmtId="0" fontId="36" fillId="0" borderId="33" xfId="0" applyFont="1" applyBorder="1"/>
    <xf numFmtId="0" fontId="36" fillId="0" borderId="33" xfId="0" applyFont="1" applyBorder="1" applyAlignment="1">
      <alignment horizontal="center"/>
    </xf>
    <xf numFmtId="165" fontId="36" fillId="0" borderId="34" xfId="0" applyNumberFormat="1" applyFont="1" applyBorder="1" applyAlignment="1">
      <alignment horizontal="center" wrapText="1"/>
    </xf>
    <xf numFmtId="0" fontId="4" fillId="0" borderId="0" xfId="0" applyFont="1"/>
    <xf numFmtId="0" fontId="45" fillId="0" borderId="0" xfId="0" applyFont="1"/>
    <xf numFmtId="165" fontId="36" fillId="0" borderId="35" xfId="0" applyNumberFormat="1" applyFont="1" applyBorder="1" applyAlignment="1">
      <alignment horizontal="center"/>
    </xf>
    <xf numFmtId="165" fontId="36" fillId="0" borderId="36" xfId="0" applyNumberFormat="1" applyFont="1" applyBorder="1" applyAlignment="1">
      <alignment horizontal="center" wrapText="1"/>
    </xf>
    <xf numFmtId="165" fontId="36" fillId="0" borderId="36" xfId="0" applyNumberFormat="1" applyFont="1" applyBorder="1" applyAlignment="1">
      <alignment horizontal="center"/>
    </xf>
    <xf numFmtId="165" fontId="36" fillId="0" borderId="34" xfId="0" applyNumberFormat="1" applyFont="1" applyBorder="1" applyAlignment="1">
      <alignment horizontal="center"/>
    </xf>
    <xf numFmtId="0" fontId="36" fillId="0" borderId="37" xfId="0" applyFont="1" applyBorder="1"/>
    <xf numFmtId="165" fontId="36" fillId="0" borderId="37" xfId="0" applyNumberFormat="1" applyFont="1" applyBorder="1" applyAlignment="1">
      <alignment horizontal="center"/>
    </xf>
    <xf numFmtId="165" fontId="36" fillId="0" borderId="38" xfId="0" applyNumberFormat="1" applyFont="1" applyBorder="1" applyAlignment="1">
      <alignment horizontal="center"/>
    </xf>
    <xf numFmtId="0" fontId="24" fillId="2" borderId="39" xfId="0" applyFont="1" applyFill="1" applyBorder="1" applyAlignment="1">
      <alignment vertical="center"/>
    </xf>
    <xf numFmtId="0" fontId="25" fillId="2" borderId="39" xfId="0" applyFont="1" applyFill="1" applyBorder="1" applyAlignment="1">
      <alignment vertical="center" wrapText="1"/>
    </xf>
    <xf numFmtId="0" fontId="24" fillId="2" borderId="40" xfId="0" applyFont="1" applyFill="1" applyBorder="1" applyAlignment="1">
      <alignment vertical="center"/>
    </xf>
    <xf numFmtId="0" fontId="46" fillId="0" borderId="0" xfId="2" applyFont="1" applyAlignment="1">
      <alignment vertical="center"/>
    </xf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7" fillId="0" borderId="0" xfId="2" applyFont="1" applyAlignment="1">
      <alignment horizontal="left" vertical="center"/>
    </xf>
    <xf numFmtId="0" fontId="47" fillId="0" borderId="0" xfId="2" applyFont="1" applyAlignment="1">
      <alignment horizontal="center" vertical="center"/>
    </xf>
    <xf numFmtId="0" fontId="50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33" fillId="0" borderId="0" xfId="2" applyFont="1" applyAlignment="1">
      <alignment horizontal="center" vertical="center"/>
    </xf>
    <xf numFmtId="0" fontId="33" fillId="0" borderId="0" xfId="2" applyFont="1" applyAlignment="1">
      <alignment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53" fillId="2" borderId="0" xfId="0" applyFont="1" applyFill="1" applyAlignment="1">
      <alignment vertical="center"/>
    </xf>
    <xf numFmtId="0" fontId="54" fillId="2" borderId="0" xfId="0" applyFont="1" applyFill="1" applyAlignment="1">
      <alignment horizontal="left" vertical="center"/>
    </xf>
    <xf numFmtId="0" fontId="54" fillId="2" borderId="0" xfId="0" applyFont="1" applyFill="1" applyAlignment="1">
      <alignment vertical="center"/>
    </xf>
    <xf numFmtId="0" fontId="54" fillId="2" borderId="0" xfId="0" applyFont="1" applyFill="1" applyAlignment="1">
      <alignment vertical="center" wrapText="1"/>
    </xf>
    <xf numFmtId="0" fontId="55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2" fontId="30" fillId="2" borderId="0" xfId="0" applyNumberFormat="1" applyFont="1" applyFill="1" applyAlignment="1">
      <alignment horizontal="center" vertical="center"/>
    </xf>
    <xf numFmtId="0" fontId="57" fillId="2" borderId="0" xfId="0" applyFont="1" applyFill="1" applyAlignment="1">
      <alignment horizontal="left" vertical="center"/>
    </xf>
    <xf numFmtId="0" fontId="30" fillId="2" borderId="0" xfId="0" quotePrefix="1" applyFont="1" applyFill="1" applyAlignment="1">
      <alignment horizontal="left" vertical="center"/>
    </xf>
    <xf numFmtId="0" fontId="58" fillId="0" borderId="0" xfId="0" applyFont="1" applyAlignment="1">
      <alignment vertical="center"/>
    </xf>
    <xf numFmtId="0" fontId="58" fillId="0" borderId="0" xfId="0" applyFont="1" applyAlignment="1">
      <alignment vertical="center" wrapText="1"/>
    </xf>
    <xf numFmtId="0" fontId="47" fillId="2" borderId="0" xfId="0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34" fillId="15" borderId="0" xfId="0" applyFont="1" applyFill="1" applyAlignment="1">
      <alignment horizontal="left" vertical="center"/>
    </xf>
    <xf numFmtId="0" fontId="34" fillId="15" borderId="0" xfId="0" applyFont="1" applyFill="1" applyAlignment="1">
      <alignment horizontal="center" vertical="center"/>
    </xf>
    <xf numFmtId="0" fontId="25" fillId="3" borderId="0" xfId="0" applyFont="1" applyFill="1" applyAlignment="1">
      <alignment vertical="center"/>
    </xf>
    <xf numFmtId="0" fontId="25" fillId="15" borderId="0" xfId="0" applyFont="1" applyFill="1" applyAlignment="1">
      <alignment horizontal="center" vertical="center"/>
    </xf>
    <xf numFmtId="1" fontId="25" fillId="15" borderId="0" xfId="0" applyNumberFormat="1" applyFont="1" applyFill="1" applyAlignment="1">
      <alignment vertical="center"/>
    </xf>
    <xf numFmtId="1" fontId="25" fillId="15" borderId="0" xfId="0" applyNumberFormat="1" applyFont="1" applyFill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5" fillId="2" borderId="1" xfId="0" applyFont="1" applyFill="1" applyBorder="1" applyAlignment="1">
      <alignment horizontal="center" vertical="center"/>
    </xf>
    <xf numFmtId="0" fontId="66" fillId="3" borderId="0" xfId="0" applyFont="1" applyFill="1" applyAlignment="1">
      <alignment vertical="center"/>
    </xf>
    <xf numFmtId="0" fontId="64" fillId="4" borderId="1" xfId="0" quotePrefix="1" applyFont="1" applyFill="1" applyBorder="1" applyAlignment="1">
      <alignment horizontal="center" vertical="center"/>
    </xf>
    <xf numFmtId="0" fontId="66" fillId="2" borderId="1" xfId="0" applyFont="1" applyFill="1" applyBorder="1" applyAlignment="1">
      <alignment horizontal="center" vertical="center"/>
    </xf>
    <xf numFmtId="0" fontId="67" fillId="2" borderId="0" xfId="0" applyFont="1" applyFill="1" applyAlignment="1">
      <alignment vertical="center"/>
    </xf>
    <xf numFmtId="0" fontId="66" fillId="2" borderId="1" xfId="0" applyFont="1" applyFill="1" applyBorder="1" applyAlignment="1">
      <alignment horizontal="left" vertical="center"/>
    </xf>
    <xf numFmtId="0" fontId="65" fillId="2" borderId="1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horizontal="left" vertical="center"/>
    </xf>
    <xf numFmtId="0" fontId="64" fillId="2" borderId="2" xfId="0" applyFont="1" applyFill="1" applyBorder="1" applyAlignment="1">
      <alignment vertical="center"/>
    </xf>
    <xf numFmtId="0" fontId="64" fillId="2" borderId="2" xfId="0" applyFont="1" applyFill="1" applyBorder="1" applyAlignment="1">
      <alignment horizontal="center" vertical="center"/>
    </xf>
    <xf numFmtId="3" fontId="64" fillId="2" borderId="2" xfId="0" applyNumberFormat="1" applyFont="1" applyFill="1" applyBorder="1" applyAlignment="1">
      <alignment horizontal="center" vertical="center"/>
    </xf>
    <xf numFmtId="0" fontId="64" fillId="2" borderId="2" xfId="57" applyNumberFormat="1" applyFont="1" applyFill="1" applyBorder="1" applyAlignment="1">
      <alignment horizontal="center" vertical="center"/>
    </xf>
    <xf numFmtId="0" fontId="64" fillId="13" borderId="2" xfId="0" applyFont="1" applyFill="1" applyBorder="1" applyAlignment="1">
      <alignment horizontal="center" vertical="center"/>
    </xf>
    <xf numFmtId="0" fontId="64" fillId="5" borderId="2" xfId="0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3" borderId="0" xfId="0" applyFont="1" applyFill="1" applyAlignment="1">
      <alignment horizontal="left" vertical="center"/>
    </xf>
    <xf numFmtId="0" fontId="64" fillId="2" borderId="0" xfId="0" applyFont="1" applyFill="1" applyAlignment="1">
      <alignment horizontal="right" vertical="center"/>
    </xf>
    <xf numFmtId="0" fontId="64" fillId="2" borderId="0" xfId="0" applyFont="1" applyFill="1" applyAlignment="1">
      <alignment horizontal="right" vertical="center" wrapText="1"/>
    </xf>
    <xf numFmtId="0" fontId="64" fillId="2" borderId="3" xfId="0" applyFont="1" applyFill="1" applyBorder="1" applyAlignment="1">
      <alignment vertical="center" wrapText="1"/>
    </xf>
    <xf numFmtId="0" fontId="64" fillId="2" borderId="1" xfId="0" applyFont="1" applyFill="1" applyBorder="1" applyAlignment="1">
      <alignment horizontal="right" vertical="center"/>
    </xf>
    <xf numFmtId="0" fontId="48" fillId="2" borderId="0" xfId="0" applyFont="1" applyFill="1" applyAlignment="1">
      <alignment vertical="center"/>
    </xf>
    <xf numFmtId="0" fontId="48" fillId="0" borderId="9" xfId="0" applyFont="1" applyBorder="1" applyAlignment="1">
      <alignment horizontal="center" vertical="center"/>
    </xf>
    <xf numFmtId="0" fontId="64" fillId="13" borderId="1" xfId="0" quotePrefix="1" applyFont="1" applyFill="1" applyBorder="1" applyAlignment="1">
      <alignment horizontal="center" vertical="center"/>
    </xf>
    <xf numFmtId="0" fontId="66" fillId="13" borderId="0" xfId="0" applyFont="1" applyFill="1" applyAlignment="1">
      <alignment vertical="center"/>
    </xf>
    <xf numFmtId="0" fontId="64" fillId="13" borderId="1" xfId="0" applyFont="1" applyFill="1" applyBorder="1" applyAlignment="1">
      <alignment horizontal="center" vertical="center"/>
    </xf>
    <xf numFmtId="0" fontId="65" fillId="13" borderId="1" xfId="0" applyFont="1" applyFill="1" applyBorder="1" applyAlignment="1">
      <alignment horizontal="center" vertical="center"/>
    </xf>
    <xf numFmtId="0" fontId="64" fillId="5" borderId="1" xfId="0" quotePrefix="1" applyFont="1" applyFill="1" applyBorder="1" applyAlignment="1">
      <alignment horizontal="center" vertical="center"/>
    </xf>
    <xf numFmtId="0" fontId="55" fillId="3" borderId="0" xfId="0" applyFont="1" applyFill="1" applyAlignment="1">
      <alignment vertical="center"/>
    </xf>
    <xf numFmtId="0" fontId="71" fillId="2" borderId="1" xfId="0" applyFont="1" applyFill="1" applyBorder="1" applyAlignment="1">
      <alignment horizontal="center" vertical="center"/>
    </xf>
    <xf numFmtId="0" fontId="72" fillId="3" borderId="0" xfId="0" applyFont="1" applyFill="1" applyAlignment="1">
      <alignment vertical="center"/>
    </xf>
    <xf numFmtId="0" fontId="73" fillId="5" borderId="1" xfId="0" quotePrefix="1" applyFont="1" applyFill="1" applyBorder="1" applyAlignment="1">
      <alignment horizontal="center" vertical="center"/>
    </xf>
    <xf numFmtId="0" fontId="73" fillId="5" borderId="0" xfId="0" quotePrefix="1" applyFont="1" applyFill="1" applyAlignment="1">
      <alignment horizontal="center" vertical="center"/>
    </xf>
    <xf numFmtId="0" fontId="72" fillId="2" borderId="1" xfId="0" applyFont="1" applyFill="1" applyBorder="1" applyAlignment="1">
      <alignment horizontal="center" vertical="center"/>
    </xf>
    <xf numFmtId="0" fontId="74" fillId="2" borderId="0" xfId="0" applyFont="1" applyFill="1" applyAlignment="1">
      <alignment vertical="center"/>
    </xf>
    <xf numFmtId="0" fontId="72" fillId="2" borderId="1" xfId="0" applyFont="1" applyFill="1" applyBorder="1" applyAlignment="1">
      <alignment horizontal="left" vertical="center"/>
    </xf>
    <xf numFmtId="0" fontId="71" fillId="2" borderId="1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horizontal="left" vertical="center"/>
    </xf>
    <xf numFmtId="0" fontId="73" fillId="2" borderId="2" xfId="0" applyFont="1" applyFill="1" applyBorder="1" applyAlignment="1">
      <alignment vertical="center"/>
    </xf>
    <xf numFmtId="0" fontId="73" fillId="2" borderId="2" xfId="0" applyFont="1" applyFill="1" applyBorder="1" applyAlignment="1">
      <alignment horizontal="center" vertical="center"/>
    </xf>
    <xf numFmtId="3" fontId="73" fillId="2" borderId="2" xfId="0" applyNumberFormat="1" applyFont="1" applyFill="1" applyBorder="1" applyAlignment="1">
      <alignment horizontal="center" vertical="center"/>
    </xf>
    <xf numFmtId="0" fontId="73" fillId="2" borderId="2" xfId="57" applyNumberFormat="1" applyFont="1" applyFill="1" applyBorder="1" applyAlignment="1">
      <alignment horizontal="center" vertical="center"/>
    </xf>
    <xf numFmtId="0" fontId="73" fillId="13" borderId="2" xfId="0" applyFont="1" applyFill="1" applyBorder="1" applyAlignment="1">
      <alignment horizontal="center" vertical="center"/>
    </xf>
    <xf numFmtId="0" fontId="73" fillId="5" borderId="2" xfId="0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vertical="center"/>
    </xf>
    <xf numFmtId="1" fontId="73" fillId="13" borderId="2" xfId="0" applyNumberFormat="1" applyFont="1" applyFill="1" applyBorder="1" applyAlignment="1">
      <alignment horizontal="center" vertical="center"/>
    </xf>
    <xf numFmtId="1" fontId="73" fillId="13" borderId="1" xfId="0" applyNumberFormat="1" applyFont="1" applyFill="1" applyBorder="1" applyAlignment="1">
      <alignment horizontal="center" vertical="center"/>
    </xf>
    <xf numFmtId="0" fontId="73" fillId="2" borderId="0" xfId="0" applyFont="1" applyFill="1" applyAlignment="1">
      <alignment vertical="center"/>
    </xf>
    <xf numFmtId="0" fontId="73" fillId="14" borderId="0" xfId="0" applyFont="1" applyFill="1" applyAlignment="1">
      <alignment horizontal="left" vertical="center"/>
    </xf>
    <xf numFmtId="0" fontId="73" fillId="14" borderId="0" xfId="0" applyFont="1" applyFill="1" applyAlignment="1">
      <alignment horizontal="center" vertical="center"/>
    </xf>
    <xf numFmtId="1" fontId="73" fillId="14" borderId="0" xfId="0" applyNumberFormat="1" applyFont="1" applyFill="1" applyAlignment="1">
      <alignment horizontal="right" vertical="center"/>
    </xf>
    <xf numFmtId="1" fontId="73" fillId="14" borderId="0" xfId="0" applyNumberFormat="1" applyFont="1" applyFill="1" applyAlignment="1">
      <alignment horizontal="center" vertical="center"/>
    </xf>
    <xf numFmtId="165" fontId="48" fillId="2" borderId="9" xfId="0" applyNumberFormat="1" applyFont="1" applyFill="1" applyBorder="1" applyAlignment="1">
      <alignment horizontal="center" vertical="center"/>
    </xf>
    <xf numFmtId="1" fontId="48" fillId="2" borderId="9" xfId="0" applyNumberFormat="1" applyFont="1" applyFill="1" applyBorder="1" applyAlignment="1">
      <alignment horizontal="center" vertical="center"/>
    </xf>
    <xf numFmtId="0" fontId="93" fillId="2" borderId="1" xfId="0" applyFont="1" applyFill="1" applyBorder="1" applyAlignment="1">
      <alignment horizontal="center" vertical="center"/>
    </xf>
    <xf numFmtId="0" fontId="94" fillId="3" borderId="0" xfId="0" applyFont="1" applyFill="1" applyAlignment="1">
      <alignment vertical="center"/>
    </xf>
    <xf numFmtId="0" fontId="52" fillId="4" borderId="1" xfId="0" quotePrefix="1" applyFont="1" applyFill="1" applyBorder="1" applyAlignment="1">
      <alignment horizontal="center" vertical="center"/>
    </xf>
    <xf numFmtId="0" fontId="51" fillId="2" borderId="0" xfId="0" applyFont="1" applyFill="1" applyAlignment="1">
      <alignment vertical="center"/>
    </xf>
    <xf numFmtId="0" fontId="94" fillId="2" borderId="1" xfId="0" applyFont="1" applyFill="1" applyBorder="1" applyAlignment="1">
      <alignment horizontal="left" vertical="center"/>
    </xf>
    <xf numFmtId="0" fontId="93" fillId="2" borderId="1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horizontal="left" vertical="center"/>
    </xf>
    <xf numFmtId="0" fontId="52" fillId="2" borderId="2" xfId="0" applyFont="1" applyFill="1" applyBorder="1" applyAlignment="1">
      <alignment vertical="center"/>
    </xf>
    <xf numFmtId="0" fontId="52" fillId="2" borderId="2" xfId="0" applyFont="1" applyFill="1" applyBorder="1" applyAlignment="1">
      <alignment horizontal="center" vertical="center"/>
    </xf>
    <xf numFmtId="3" fontId="52" fillId="2" borderId="2" xfId="0" applyNumberFormat="1" applyFont="1" applyFill="1" applyBorder="1" applyAlignment="1">
      <alignment horizontal="center" vertical="center"/>
    </xf>
    <xf numFmtId="0" fontId="52" fillId="2" borderId="2" xfId="57" applyNumberFormat="1" applyFont="1" applyFill="1" applyBorder="1" applyAlignment="1">
      <alignment horizontal="center" vertical="center"/>
    </xf>
    <xf numFmtId="0" fontId="52" fillId="13" borderId="2" xfId="0" applyFont="1" applyFill="1" applyBorder="1" applyAlignment="1">
      <alignment horizontal="center" vertical="center"/>
    </xf>
    <xf numFmtId="0" fontId="52" fillId="5" borderId="2" xfId="0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vertical="center"/>
    </xf>
    <xf numFmtId="1" fontId="52" fillId="13" borderId="2" xfId="0" applyNumberFormat="1" applyFont="1" applyFill="1" applyBorder="1" applyAlignment="1">
      <alignment horizontal="center" vertical="center"/>
    </xf>
    <xf numFmtId="0" fontId="52" fillId="5" borderId="1" xfId="0" quotePrefix="1" applyFont="1" applyFill="1" applyBorder="1" applyAlignment="1">
      <alignment horizontal="center" vertical="center"/>
    </xf>
    <xf numFmtId="0" fontId="52" fillId="2" borderId="0" xfId="0" applyFont="1" applyFill="1" applyAlignment="1">
      <alignment vertical="center"/>
    </xf>
    <xf numFmtId="0" fontId="52" fillId="14" borderId="0" xfId="0" applyFont="1" applyFill="1" applyAlignment="1">
      <alignment horizontal="left" vertical="center"/>
    </xf>
    <xf numFmtId="0" fontId="52" fillId="14" borderId="0" xfId="0" applyFont="1" applyFill="1" applyAlignment="1">
      <alignment horizontal="center" vertical="center"/>
    </xf>
    <xf numFmtId="1" fontId="52" fillId="14" borderId="0" xfId="0" applyNumberFormat="1" applyFont="1" applyFill="1" applyAlignment="1">
      <alignment horizontal="center" vertical="center"/>
    </xf>
    <xf numFmtId="0" fontId="94" fillId="2" borderId="1" xfId="0" applyFont="1" applyFill="1" applyBorder="1" applyAlignment="1">
      <alignment horizontal="right" vertical="center"/>
    </xf>
    <xf numFmtId="0" fontId="95" fillId="48" borderId="1" xfId="0" applyFont="1" applyFill="1" applyBorder="1" applyAlignment="1">
      <alignment horizontal="left" vertical="center"/>
    </xf>
    <xf numFmtId="0" fontId="95" fillId="48" borderId="3" xfId="0" applyFont="1" applyFill="1" applyBorder="1" applyAlignment="1">
      <alignment horizontal="center" vertical="center"/>
    </xf>
    <xf numFmtId="0" fontId="95" fillId="48" borderId="0" xfId="0" applyFont="1" applyFill="1" applyAlignment="1">
      <alignment horizontal="center" vertical="center"/>
    </xf>
    <xf numFmtId="0" fontId="95" fillId="48" borderId="0" xfId="0" applyFont="1" applyFill="1" applyAlignment="1">
      <alignment horizontal="center" vertical="center" wrapText="1"/>
    </xf>
    <xf numFmtId="0" fontId="95" fillId="48" borderId="1" xfId="0" applyFont="1" applyFill="1" applyBorder="1" applyAlignment="1">
      <alignment horizontal="center" vertical="center"/>
    </xf>
    <xf numFmtId="0" fontId="52" fillId="4" borderId="1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vertical="center" wrapText="1"/>
    </xf>
    <xf numFmtId="176" fontId="100" fillId="3" borderId="0" xfId="124" applyNumberFormat="1" applyFont="1" applyFill="1" applyBorder="1" applyAlignment="1">
      <alignment vertical="center" wrapText="1"/>
    </xf>
    <xf numFmtId="0" fontId="97" fillId="2" borderId="0" xfId="0" applyFont="1" applyFill="1" applyAlignment="1">
      <alignment vertical="center"/>
    </xf>
    <xf numFmtId="176" fontId="97" fillId="2" borderId="0" xfId="124" applyNumberFormat="1" applyFont="1" applyFill="1" applyAlignment="1">
      <alignment vertical="center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176" fontId="101" fillId="2" borderId="0" xfId="124" applyNumberFormat="1" applyFont="1" applyFill="1" applyAlignment="1">
      <alignment vertical="center"/>
    </xf>
    <xf numFmtId="0" fontId="101" fillId="2" borderId="0" xfId="0" applyFont="1" applyFill="1" applyAlignment="1">
      <alignment vertical="center"/>
    </xf>
    <xf numFmtId="165" fontId="101" fillId="3" borderId="0" xfId="0" applyNumberFormat="1" applyFont="1" applyFill="1" applyAlignment="1">
      <alignment horizontal="center" vertical="center" wrapText="1"/>
    </xf>
    <xf numFmtId="176" fontId="34" fillId="2" borderId="0" xfId="124" applyNumberFormat="1" applyFont="1" applyFill="1" applyAlignment="1">
      <alignment vertical="center"/>
    </xf>
    <xf numFmtId="0" fontId="34" fillId="2" borderId="0" xfId="0" applyFont="1" applyFill="1" applyAlignment="1">
      <alignment vertical="center"/>
    </xf>
    <xf numFmtId="165" fontId="34" fillId="3" borderId="0" xfId="0" applyNumberFormat="1" applyFont="1" applyFill="1" applyAlignment="1">
      <alignment horizontal="center" vertical="center" wrapText="1"/>
    </xf>
    <xf numFmtId="0" fontId="102" fillId="2" borderId="0" xfId="0" applyFont="1" applyFill="1" applyAlignment="1">
      <alignment horizontal="left" vertical="center"/>
    </xf>
    <xf numFmtId="0" fontId="103" fillId="2" borderId="0" xfId="0" applyFont="1" applyFill="1" applyAlignment="1">
      <alignment horizontal="left" vertical="center"/>
    </xf>
    <xf numFmtId="0" fontId="102" fillId="2" borderId="0" xfId="0" applyFont="1" applyFill="1" applyAlignment="1">
      <alignment vertical="center" wrapText="1"/>
    </xf>
    <xf numFmtId="0" fontId="104" fillId="2" borderId="0" xfId="0" applyFont="1" applyFill="1" applyAlignment="1">
      <alignment vertical="center" wrapText="1"/>
    </xf>
    <xf numFmtId="0" fontId="102" fillId="2" borderId="0" xfId="0" applyFont="1" applyFill="1" applyAlignment="1">
      <alignment vertical="center"/>
    </xf>
    <xf numFmtId="0" fontId="101" fillId="2" borderId="0" xfId="0" applyFont="1" applyFill="1" applyAlignment="1">
      <alignment vertical="center" wrapText="1"/>
    </xf>
    <xf numFmtId="0" fontId="97" fillId="2" borderId="0" xfId="0" applyFont="1" applyFill="1" applyAlignment="1">
      <alignment horizontal="center" vertical="center"/>
    </xf>
    <xf numFmtId="0" fontId="96" fillId="2" borderId="0" xfId="0" applyFont="1" applyFill="1" applyAlignment="1">
      <alignment horizontal="left" vertical="center"/>
    </xf>
    <xf numFmtId="0" fontId="96" fillId="2" borderId="0" xfId="0" applyFont="1" applyFill="1" applyAlignment="1">
      <alignment vertical="center" wrapText="1"/>
    </xf>
    <xf numFmtId="0" fontId="96" fillId="2" borderId="0" xfId="0" applyFont="1" applyFill="1" applyAlignment="1">
      <alignment vertical="center"/>
    </xf>
    <xf numFmtId="0" fontId="36" fillId="0" borderId="0" xfId="54" applyFont="1"/>
    <xf numFmtId="0" fontId="107" fillId="0" borderId="0" xfId="54" applyFont="1" applyAlignment="1">
      <alignment vertical="center"/>
    </xf>
    <xf numFmtId="0" fontId="107" fillId="5" borderId="60" xfId="54" applyFont="1" applyFill="1" applyBorder="1" applyAlignment="1">
      <alignment horizontal="left" vertical="center"/>
    </xf>
    <xf numFmtId="14" fontId="107" fillId="49" borderId="60" xfId="54" applyNumberFormat="1" applyFont="1" applyFill="1" applyBorder="1" applyAlignment="1">
      <alignment horizontal="center" vertical="center"/>
    </xf>
    <xf numFmtId="16" fontId="107" fillId="0" borderId="5" xfId="54" applyNumberFormat="1" applyFont="1" applyBorder="1" applyAlignment="1">
      <alignment horizontal="center" vertical="center"/>
    </xf>
    <xf numFmtId="0" fontId="107" fillId="49" borderId="60" xfId="54" applyFont="1" applyFill="1" applyBorder="1" applyAlignment="1">
      <alignment horizontal="center" vertical="center"/>
    </xf>
    <xf numFmtId="0" fontId="107" fillId="0" borderId="5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/>
    </xf>
    <xf numFmtId="0" fontId="107" fillId="0" borderId="0" xfId="54" applyFont="1" applyAlignment="1">
      <alignment horizontal="center" vertical="center"/>
    </xf>
    <xf numFmtId="0" fontId="0" fillId="0" borderId="22" xfId="0" applyBorder="1"/>
    <xf numFmtId="0" fontId="36" fillId="0" borderId="24" xfId="54" applyFont="1" applyBorder="1"/>
    <xf numFmtId="0" fontId="36" fillId="0" borderId="20" xfId="54" applyFont="1" applyBorder="1"/>
    <xf numFmtId="0" fontId="37" fillId="5" borderId="60" xfId="54" applyFont="1" applyFill="1" applyBorder="1" applyAlignment="1">
      <alignment horizontal="center" vertical="center"/>
    </xf>
    <xf numFmtId="0" fontId="37" fillId="5" borderId="4" xfId="54" applyFont="1" applyFill="1" applyBorder="1" applyAlignment="1">
      <alignment horizontal="center" vertical="center"/>
    </xf>
    <xf numFmtId="0" fontId="37" fillId="5" borderId="60" xfId="54" applyFont="1" applyFill="1" applyBorder="1" applyAlignment="1">
      <alignment horizontal="center" vertical="center" wrapText="1"/>
    </xf>
    <xf numFmtId="0" fontId="37" fillId="5" borderId="6" xfId="54" applyFont="1" applyFill="1" applyBorder="1" applyAlignment="1">
      <alignment horizontal="center" vertical="center" wrapText="1"/>
    </xf>
    <xf numFmtId="0" fontId="107" fillId="0" borderId="61" xfId="54" applyFont="1" applyBorder="1" applyAlignment="1">
      <alignment horizontal="center" vertical="center"/>
    </xf>
    <xf numFmtId="0" fontId="107" fillId="0" borderId="61" xfId="54" applyFont="1" applyBorder="1" applyAlignment="1">
      <alignment horizontal="center" vertical="center" wrapText="1"/>
    </xf>
    <xf numFmtId="0" fontId="107" fillId="0" borderId="65" xfId="54" applyFont="1" applyBorder="1" applyAlignment="1">
      <alignment horizontal="center" vertical="center"/>
    </xf>
    <xf numFmtId="0" fontId="107" fillId="0" borderId="66" xfId="54" applyFont="1" applyBorder="1" applyAlignment="1">
      <alignment horizontal="center" vertical="center" wrapText="1"/>
    </xf>
    <xf numFmtId="0" fontId="107" fillId="0" borderId="70" xfId="54" applyFont="1" applyBorder="1" applyAlignment="1">
      <alignment horizontal="center" vertical="center"/>
    </xf>
    <xf numFmtId="0" fontId="107" fillId="0" borderId="71" xfId="54" applyFont="1" applyBorder="1" applyAlignment="1">
      <alignment horizontal="center" vertical="center"/>
    </xf>
    <xf numFmtId="0" fontId="107" fillId="0" borderId="72" xfId="54" applyFont="1" applyBorder="1" applyAlignment="1">
      <alignment horizontal="center" vertical="center" wrapText="1"/>
    </xf>
    <xf numFmtId="0" fontId="107" fillId="0" borderId="72" xfId="54" applyFont="1" applyBorder="1" applyAlignment="1">
      <alignment horizontal="center" vertical="center"/>
    </xf>
    <xf numFmtId="0" fontId="107" fillId="0" borderId="0" xfId="54" applyFont="1" applyAlignment="1">
      <alignment horizontal="left" vertical="center" wrapText="1"/>
    </xf>
    <xf numFmtId="0" fontId="107" fillId="0" borderId="0" xfId="0" applyFont="1" applyAlignment="1">
      <alignment vertical="center"/>
    </xf>
    <xf numFmtId="0" fontId="107" fillId="0" borderId="0" xfId="54" applyFont="1" applyAlignment="1">
      <alignment horizontal="center" vertical="top"/>
    </xf>
    <xf numFmtId="0" fontId="36" fillId="0" borderId="0" xfId="54" applyFont="1" applyAlignment="1">
      <alignment vertical="center"/>
    </xf>
    <xf numFmtId="0" fontId="110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110" fillId="2" borderId="0" xfId="0" applyFont="1" applyFill="1" applyAlignment="1">
      <alignment vertical="center" wrapText="1"/>
    </xf>
    <xf numFmtId="0" fontId="111" fillId="2" borderId="0" xfId="0" applyFont="1" applyFill="1" applyAlignment="1">
      <alignment vertical="center" wrapText="1"/>
    </xf>
    <xf numFmtId="0" fontId="260" fillId="0" borderId="0" xfId="0" applyFont="1"/>
    <xf numFmtId="0" fontId="260" fillId="3" borderId="0" xfId="0" applyFont="1" applyFill="1" applyAlignment="1">
      <alignment horizontal="left" vertical="center"/>
    </xf>
    <xf numFmtId="0" fontId="260" fillId="3" borderId="0" xfId="0" applyFont="1" applyFill="1" applyAlignment="1">
      <alignment horizontal="center"/>
    </xf>
    <xf numFmtId="0" fontId="260" fillId="3" borderId="0" xfId="0" applyFont="1" applyFill="1"/>
    <xf numFmtId="0" fontId="40" fillId="0" borderId="0" xfId="0" applyFont="1"/>
    <xf numFmtId="0" fontId="40" fillId="3" borderId="0" xfId="0" applyFont="1" applyFill="1" applyAlignment="1">
      <alignment horizontal="center"/>
    </xf>
    <xf numFmtId="0" fontId="106" fillId="74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/>
    </xf>
    <xf numFmtId="0" fontId="106" fillId="3" borderId="0" xfId="0" applyFont="1" applyFill="1" applyAlignment="1">
      <alignment horizontal="center" vertical="center"/>
    </xf>
    <xf numFmtId="0" fontId="106" fillId="5" borderId="0" xfId="0" applyFont="1" applyFill="1" applyAlignment="1">
      <alignment horizontal="center" vertical="center" wrapText="1"/>
    </xf>
    <xf numFmtId="0" fontId="264" fillId="0" borderId="0" xfId="0" applyFont="1" applyAlignment="1">
      <alignment vertical="center" wrapText="1"/>
    </xf>
    <xf numFmtId="0" fontId="265" fillId="0" borderId="0" xfId="0" applyFont="1" applyAlignment="1">
      <alignment vertical="center" wrapText="1"/>
    </xf>
    <xf numFmtId="0" fontId="0" fillId="3" borderId="0" xfId="0" applyFill="1"/>
    <xf numFmtId="0" fontId="260" fillId="3" borderId="0" xfId="0" applyFont="1" applyFill="1" applyAlignment="1">
      <alignment horizontal="center" vertical="center" wrapText="1"/>
    </xf>
    <xf numFmtId="0" fontId="266" fillId="3" borderId="0" xfId="0" applyFont="1" applyFill="1" applyAlignment="1">
      <alignment vertical="center"/>
    </xf>
    <xf numFmtId="0" fontId="106" fillId="0" borderId="0" xfId="0" applyFont="1" applyAlignment="1">
      <alignment horizontal="center" vertical="center" wrapText="1"/>
    </xf>
    <xf numFmtId="0" fontId="37" fillId="47" borderId="0" xfId="0" applyFont="1" applyFill="1" applyAlignment="1">
      <alignment horizontal="center" vertical="center" wrapText="1"/>
    </xf>
    <xf numFmtId="0" fontId="106" fillId="3" borderId="0" xfId="0" applyFont="1" applyFill="1"/>
    <xf numFmtId="0" fontId="40" fillId="74" borderId="0" xfId="0" applyFont="1" applyFill="1"/>
    <xf numFmtId="0" fontId="267" fillId="3" borderId="0" xfId="0" applyFont="1" applyFill="1" applyAlignment="1">
      <alignment horizontal="left" vertical="center" indent="5"/>
    </xf>
    <xf numFmtId="0" fontId="40" fillId="3" borderId="0" xfId="0" applyFont="1" applyFill="1" applyAlignment="1">
      <alignment horizontal="center" wrapText="1"/>
    </xf>
    <xf numFmtId="0" fontId="266" fillId="3" borderId="0" xfId="0" applyFont="1" applyFill="1" applyAlignment="1">
      <alignment horizontal="left" vertical="center" indent="5"/>
    </xf>
    <xf numFmtId="0" fontId="267" fillId="3" borderId="0" xfId="0" applyFont="1" applyFill="1" applyAlignment="1">
      <alignment vertical="center"/>
    </xf>
    <xf numFmtId="0" fontId="266" fillId="3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left" vertical="center"/>
    </xf>
    <xf numFmtId="0" fontId="271" fillId="2" borderId="0" xfId="0" quotePrefix="1" applyFont="1" applyFill="1" applyAlignment="1">
      <alignment horizontal="left" vertical="center"/>
    </xf>
    <xf numFmtId="0" fontId="48" fillId="2" borderId="0" xfId="0" applyFont="1" applyFill="1" applyAlignment="1">
      <alignment vertical="center" wrapText="1"/>
    </xf>
    <xf numFmtId="0" fontId="48" fillId="2" borderId="0" xfId="0" applyFont="1" applyFill="1" applyAlignment="1">
      <alignment horizontal="center" vertical="center"/>
    </xf>
    <xf numFmtId="166" fontId="48" fillId="2" borderId="0" xfId="0" applyNumberFormat="1" applyFont="1" applyFill="1" applyAlignment="1">
      <alignment horizontal="center" vertical="center"/>
    </xf>
    <xf numFmtId="0" fontId="274" fillId="0" borderId="0" xfId="3611"/>
    <xf numFmtId="0" fontId="274" fillId="0" borderId="0" xfId="3611" applyAlignment="1">
      <alignment horizontal="center"/>
    </xf>
    <xf numFmtId="0" fontId="274" fillId="0" borderId="0" xfId="3611" applyAlignment="1">
      <alignment vertical="center"/>
    </xf>
    <xf numFmtId="0" fontId="274" fillId="0" borderId="0" xfId="3611" applyAlignment="1">
      <alignment horizontal="left"/>
    </xf>
    <xf numFmtId="0" fontId="275" fillId="0" borderId="0" xfId="3611" applyFont="1" applyAlignment="1">
      <alignment horizontal="left"/>
    </xf>
    <xf numFmtId="14" fontId="274" fillId="0" borderId="0" xfId="3611" applyNumberFormat="1" applyAlignment="1">
      <alignment horizontal="left"/>
    </xf>
    <xf numFmtId="0" fontId="276" fillId="0" borderId="0" xfId="3611" applyFont="1" applyAlignment="1">
      <alignment horizontal="left"/>
    </xf>
    <xf numFmtId="0" fontId="274" fillId="0" borderId="0" xfId="3611" applyAlignment="1">
      <alignment horizontal="center" vertical="top" wrapText="1"/>
    </xf>
    <xf numFmtId="0" fontId="275" fillId="0" borderId="4" xfId="3611" applyFont="1" applyBorder="1"/>
    <xf numFmtId="0" fontId="274" fillId="0" borderId="6" xfId="3611" applyBorder="1"/>
    <xf numFmtId="0" fontId="274" fillId="0" borderId="5" xfId="3611" applyBorder="1" applyAlignment="1">
      <alignment horizontal="left"/>
    </xf>
    <xf numFmtId="0" fontId="276" fillId="0" borderId="4" xfId="3611" applyFont="1" applyBorder="1" applyAlignment="1">
      <alignment wrapText="1"/>
    </xf>
    <xf numFmtId="0" fontId="274" fillId="0" borderId="6" xfId="3611" applyBorder="1" applyAlignment="1">
      <alignment horizontal="left"/>
    </xf>
    <xf numFmtId="0" fontId="276" fillId="0" borderId="4" xfId="3611" applyFont="1" applyBorder="1"/>
    <xf numFmtId="0" fontId="4" fillId="0" borderId="6" xfId="3611" applyFont="1" applyBorder="1" applyAlignment="1">
      <alignment horizontal="left"/>
    </xf>
    <xf numFmtId="0" fontId="275" fillId="0" borderId="4" xfId="3611" applyFont="1" applyBorder="1" applyAlignment="1">
      <alignment horizontal="left" vertical="center"/>
    </xf>
    <xf numFmtId="0" fontId="274" fillId="0" borderId="5" xfId="3611" applyBorder="1" applyAlignment="1">
      <alignment horizontal="left" vertical="center" wrapText="1"/>
    </xf>
    <xf numFmtId="0" fontId="275" fillId="0" borderId="4" xfId="3611" applyFont="1" applyBorder="1" applyAlignment="1">
      <alignment vertical="center"/>
    </xf>
    <xf numFmtId="14" fontId="274" fillId="0" borderId="6" xfId="3611" applyNumberFormat="1" applyBorder="1" applyAlignment="1">
      <alignment horizontal="left"/>
    </xf>
    <xf numFmtId="14" fontId="274" fillId="0" borderId="6" xfId="3611" applyNumberFormat="1" applyBorder="1" applyAlignment="1">
      <alignment horizontal="left" vertical="center"/>
    </xf>
    <xf numFmtId="0" fontId="276" fillId="0" borderId="4" xfId="3611" applyFont="1" applyBorder="1" applyAlignment="1">
      <alignment vertical="center"/>
    </xf>
    <xf numFmtId="0" fontId="274" fillId="0" borderId="6" xfId="3611" applyBorder="1" applyAlignment="1">
      <alignment horizontal="left" vertical="center"/>
    </xf>
    <xf numFmtId="0" fontId="284" fillId="0" borderId="0" xfId="3611" applyFont="1"/>
    <xf numFmtId="0" fontId="281" fillId="0" borderId="101" xfId="3611" applyFont="1" applyBorder="1" applyAlignment="1">
      <alignment horizontal="left" wrapText="1"/>
    </xf>
    <xf numFmtId="0" fontId="281" fillId="0" borderId="101" xfId="3611" applyFont="1" applyBorder="1" applyAlignment="1">
      <alignment horizontal="left"/>
    </xf>
    <xf numFmtId="0" fontId="31" fillId="2" borderId="102" xfId="0" applyFont="1" applyFill="1" applyBorder="1" applyAlignment="1" applyProtection="1">
      <alignment vertical="center"/>
      <protection hidden="1"/>
    </xf>
    <xf numFmtId="0" fontId="32" fillId="2" borderId="102" xfId="0" applyFont="1" applyFill="1" applyBorder="1" applyAlignment="1">
      <alignment horizontal="left" vertical="center"/>
    </xf>
    <xf numFmtId="0" fontId="32" fillId="2" borderId="102" xfId="0" applyFont="1" applyFill="1" applyBorder="1" applyAlignment="1">
      <alignment horizontal="left" vertical="center" wrapText="1"/>
    </xf>
    <xf numFmtId="0" fontId="31" fillId="2" borderId="102" xfId="0" applyFont="1" applyFill="1" applyBorder="1" applyAlignment="1">
      <alignment vertical="center"/>
    </xf>
    <xf numFmtId="0" fontId="31" fillId="2" borderId="102" xfId="0" applyFont="1" applyFill="1" applyBorder="1" applyAlignment="1">
      <alignment horizontal="left" vertical="center"/>
    </xf>
    <xf numFmtId="15" fontId="31" fillId="2" borderId="102" xfId="0" applyNumberFormat="1" applyFont="1" applyFill="1" applyBorder="1" applyAlignment="1">
      <alignment horizontal="left" vertical="center"/>
    </xf>
    <xf numFmtId="15" fontId="31" fillId="2" borderId="102" xfId="0" applyNumberFormat="1" applyFont="1" applyFill="1" applyBorder="1" applyAlignment="1">
      <alignment horizontal="left" vertical="center" wrapText="1"/>
    </xf>
    <xf numFmtId="164" fontId="31" fillId="2" borderId="102" xfId="0" quotePrefix="1" applyNumberFormat="1" applyFont="1" applyFill="1" applyBorder="1" applyAlignment="1">
      <alignment horizontal="left" vertical="center"/>
    </xf>
    <xf numFmtId="0" fontId="31" fillId="2" borderId="102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vertical="center" wrapText="1"/>
    </xf>
    <xf numFmtId="0" fontId="48" fillId="2" borderId="103" xfId="0" applyFont="1" applyFill="1" applyBorder="1" applyAlignment="1">
      <alignment horizontal="center" vertical="center"/>
    </xf>
    <xf numFmtId="0" fontId="48" fillId="2" borderId="103" xfId="0" applyFont="1" applyFill="1" applyBorder="1" applyAlignment="1">
      <alignment horizontal="center" vertical="center" wrapText="1"/>
    </xf>
    <xf numFmtId="1" fontId="48" fillId="2" borderId="103" xfId="0" applyNumberFormat="1" applyFont="1" applyFill="1" applyBorder="1" applyAlignment="1">
      <alignment horizontal="center" vertical="center" wrapText="1"/>
    </xf>
    <xf numFmtId="0" fontId="48" fillId="0" borderId="103" xfId="0" applyFont="1" applyBorder="1" applyAlignment="1">
      <alignment horizontal="center" vertical="center"/>
    </xf>
    <xf numFmtId="165" fontId="48" fillId="0" borderId="103" xfId="0" applyNumberFormat="1" applyFont="1" applyBorder="1" applyAlignment="1">
      <alignment horizontal="center" vertical="center"/>
    </xf>
    <xf numFmtId="1" fontId="48" fillId="2" borderId="103" xfId="0" applyNumberFormat="1" applyFont="1" applyFill="1" applyBorder="1" applyAlignment="1">
      <alignment horizontal="center" vertical="center"/>
    </xf>
    <xf numFmtId="165" fontId="48" fillId="2" borderId="103" xfId="0" applyNumberFormat="1" applyFont="1" applyFill="1" applyBorder="1" applyAlignment="1">
      <alignment horizontal="center" vertical="center"/>
    </xf>
    <xf numFmtId="1" fontId="48" fillId="0" borderId="103" xfId="0" applyNumberFormat="1" applyFont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/>
    </xf>
    <xf numFmtId="0" fontId="31" fillId="2" borderId="103" xfId="0" quotePrefix="1" applyFont="1" applyFill="1" applyBorder="1" applyAlignment="1">
      <alignment horizontal="left" vertical="center"/>
    </xf>
    <xf numFmtId="0" fontId="31" fillId="2" borderId="103" xfId="0" applyFont="1" applyFill="1" applyBorder="1" applyAlignment="1">
      <alignment horizontal="center" vertical="center"/>
    </xf>
    <xf numFmtId="1" fontId="31" fillId="2" borderId="103" xfId="0" applyNumberFormat="1" applyFont="1" applyFill="1" applyBorder="1" applyAlignment="1">
      <alignment horizontal="center" vertical="center"/>
    </xf>
    <xf numFmtId="0" fontId="52" fillId="12" borderId="103" xfId="2" applyFont="1" applyFill="1" applyBorder="1" applyAlignment="1">
      <alignment horizontal="center" vertical="center" wrapText="1"/>
    </xf>
    <xf numFmtId="0" fontId="49" fillId="5" borderId="103" xfId="2" applyFont="1" applyFill="1" applyBorder="1" applyAlignment="1">
      <alignment horizontal="center" vertical="center" wrapText="1"/>
    </xf>
    <xf numFmtId="0" fontId="49" fillId="5" borderId="103" xfId="2" applyFont="1" applyFill="1" applyBorder="1" applyAlignment="1">
      <alignment horizontal="center" vertical="center"/>
    </xf>
    <xf numFmtId="0" fontId="50" fillId="0" borderId="103" xfId="2" applyFont="1" applyBorder="1" applyAlignment="1">
      <alignment horizontal="center" vertical="center" wrapText="1"/>
    </xf>
    <xf numFmtId="1" fontId="49" fillId="5" borderId="103" xfId="2" applyNumberFormat="1" applyFont="1" applyFill="1" applyBorder="1" applyAlignment="1">
      <alignment horizontal="center" vertical="center" wrapText="1"/>
    </xf>
    <xf numFmtId="1" fontId="49" fillId="0" borderId="103" xfId="2" applyNumberFormat="1" applyFont="1" applyBorder="1" applyAlignment="1">
      <alignment horizontal="center" vertical="center" wrapText="1"/>
    </xf>
    <xf numFmtId="0" fontId="50" fillId="0" borderId="103" xfId="2" quotePrefix="1" applyFont="1" applyBorder="1" applyAlignment="1">
      <alignment horizontal="center" vertical="center" wrapText="1"/>
    </xf>
    <xf numFmtId="0" fontId="31" fillId="2" borderId="105" xfId="0" applyFont="1" applyFill="1" applyBorder="1" applyAlignment="1" applyProtection="1">
      <alignment vertical="center"/>
      <protection hidden="1"/>
    </xf>
    <xf numFmtId="0" fontId="32" fillId="2" borderId="105" xfId="0" applyFont="1" applyFill="1" applyBorder="1" applyAlignment="1">
      <alignment horizontal="left" vertical="center"/>
    </xf>
    <xf numFmtId="0" fontId="32" fillId="2" borderId="105" xfId="0" applyFont="1" applyFill="1" applyBorder="1" applyAlignment="1">
      <alignment horizontal="left" vertical="center" wrapText="1"/>
    </xf>
    <xf numFmtId="0" fontId="31" fillId="2" borderId="105" xfId="0" applyFont="1" applyFill="1" applyBorder="1" applyAlignment="1">
      <alignment vertical="center"/>
    </xf>
    <xf numFmtId="0" fontId="31" fillId="2" borderId="105" xfId="0" applyFont="1" applyFill="1" applyBorder="1" applyAlignment="1">
      <alignment horizontal="left" vertical="center"/>
    </xf>
    <xf numFmtId="15" fontId="31" fillId="2" borderId="105" xfId="0" applyNumberFormat="1" applyFont="1" applyFill="1" applyBorder="1" applyAlignment="1">
      <alignment horizontal="left" vertical="center"/>
    </xf>
    <xf numFmtId="15" fontId="31" fillId="2" borderId="105" xfId="0" applyNumberFormat="1" applyFont="1" applyFill="1" applyBorder="1" applyAlignment="1">
      <alignment horizontal="left" vertical="center" wrapText="1"/>
    </xf>
    <xf numFmtId="164" fontId="31" fillId="2" borderId="105" xfId="0" quotePrefix="1" applyNumberFormat="1" applyFont="1" applyFill="1" applyBorder="1" applyAlignment="1">
      <alignment horizontal="left" vertical="center"/>
    </xf>
    <xf numFmtId="0" fontId="31" fillId="2" borderId="105" xfId="0" applyFont="1" applyFill="1" applyBorder="1" applyAlignment="1">
      <alignment horizontal="center" vertical="center" wrapText="1"/>
    </xf>
    <xf numFmtId="0" fontId="31" fillId="2" borderId="105" xfId="0" applyFont="1" applyFill="1" applyBorder="1" applyAlignment="1">
      <alignment horizontal="center" vertical="center"/>
    </xf>
    <xf numFmtId="0" fontId="31" fillId="2" borderId="105" xfId="0" applyFont="1" applyFill="1" applyBorder="1" applyAlignment="1">
      <alignment vertical="center" wrapText="1"/>
    </xf>
    <xf numFmtId="0" fontId="48" fillId="47" borderId="103" xfId="0" applyFont="1" applyFill="1" applyBorder="1" applyAlignment="1">
      <alignment horizontal="center" vertical="center"/>
    </xf>
    <xf numFmtId="1" fontId="48" fillId="47" borderId="103" xfId="0" applyNumberFormat="1" applyFont="1" applyFill="1" applyBorder="1" applyAlignment="1">
      <alignment horizontal="center" vertical="center"/>
    </xf>
    <xf numFmtId="0" fontId="30" fillId="2" borderId="103" xfId="0" applyFont="1" applyFill="1" applyBorder="1" applyAlignment="1">
      <alignment horizontal="center" vertical="center"/>
    </xf>
    <xf numFmtId="1" fontId="56" fillId="0" borderId="103" xfId="1" applyNumberFormat="1" applyFont="1" applyBorder="1" applyAlignment="1">
      <alignment horizontal="center" vertical="center" wrapText="1"/>
    </xf>
    <xf numFmtId="1" fontId="31" fillId="0" borderId="103" xfId="1" applyNumberFormat="1" applyFont="1" applyBorder="1" applyAlignment="1">
      <alignment horizontal="center" vertical="center" wrapText="1"/>
    </xf>
    <xf numFmtId="1" fontId="30" fillId="2" borderId="103" xfId="0" applyNumberFormat="1" applyFont="1" applyFill="1" applyBorder="1" applyAlignment="1">
      <alignment horizontal="center" vertical="center"/>
    </xf>
    <xf numFmtId="2" fontId="70" fillId="2" borderId="103" xfId="0" applyNumberFormat="1" applyFont="1" applyFill="1" applyBorder="1" applyAlignment="1">
      <alignment horizontal="center" vertical="center"/>
    </xf>
    <xf numFmtId="165" fontId="30" fillId="2" borderId="103" xfId="0" applyNumberFormat="1" applyFont="1" applyFill="1" applyBorder="1" applyAlignment="1">
      <alignment horizontal="center" vertical="center"/>
    </xf>
    <xf numFmtId="173" fontId="30" fillId="2" borderId="103" xfId="0" applyNumberFormat="1" applyFont="1" applyFill="1" applyBorder="1" applyAlignment="1">
      <alignment horizontal="center" vertical="center"/>
    </xf>
    <xf numFmtId="2" fontId="30" fillId="2" borderId="103" xfId="0" applyNumberFormat="1" applyFont="1" applyFill="1" applyBorder="1" applyAlignment="1">
      <alignment horizontal="center" vertical="center"/>
    </xf>
    <xf numFmtId="0" fontId="31" fillId="0" borderId="103" xfId="0" applyFont="1" applyBorder="1" applyAlignment="1">
      <alignment horizontal="center" vertical="center" wrapText="1"/>
    </xf>
    <xf numFmtId="12" fontId="47" fillId="0" borderId="103" xfId="0" quotePrefix="1" applyNumberFormat="1" applyFont="1" applyBorder="1" applyAlignment="1">
      <alignment horizontal="center" vertical="center" wrapText="1"/>
    </xf>
    <xf numFmtId="0" fontId="31" fillId="0" borderId="103" xfId="0" applyFont="1" applyBorder="1" applyAlignment="1">
      <alignment vertical="center" wrapText="1"/>
    </xf>
    <xf numFmtId="1" fontId="30" fillId="2" borderId="103" xfId="0" applyNumberFormat="1" applyFont="1" applyFill="1" applyBorder="1" applyAlignment="1">
      <alignment vertical="center" wrapText="1"/>
    </xf>
    <xf numFmtId="0" fontId="30" fillId="2" borderId="103" xfId="0" quotePrefix="1" applyFont="1" applyFill="1" applyBorder="1" applyAlignment="1">
      <alignment vertical="center" wrapText="1"/>
    </xf>
    <xf numFmtId="12" fontId="31" fillId="0" borderId="103" xfId="0" quotePrefix="1" applyNumberFormat="1" applyFont="1" applyBorder="1" applyAlignment="1">
      <alignment horizontal="center" vertical="center" wrapText="1"/>
    </xf>
    <xf numFmtId="0" fontId="106" fillId="11" borderId="103" xfId="0" applyFont="1" applyFill="1" applyBorder="1" applyAlignment="1">
      <alignment vertical="center"/>
    </xf>
    <xf numFmtId="0" fontId="40" fillId="0" borderId="103" xfId="0" applyFont="1" applyBorder="1" applyAlignment="1">
      <alignment horizontal="center"/>
    </xf>
    <xf numFmtId="0" fontId="40" fillId="0" borderId="103" xfId="0" quotePrefix="1" applyFont="1" applyBorder="1" applyAlignment="1">
      <alignment horizontal="center"/>
    </xf>
    <xf numFmtId="16" fontId="40" fillId="0" borderId="103" xfId="0" quotePrefix="1" applyNumberFormat="1" applyFont="1" applyBorder="1" applyAlignment="1">
      <alignment horizontal="center"/>
    </xf>
    <xf numFmtId="0" fontId="51" fillId="0" borderId="103" xfId="2" applyFont="1" applyBorder="1" applyAlignment="1">
      <alignment horizontal="center" vertical="center" wrapText="1"/>
    </xf>
    <xf numFmtId="0" fontId="51" fillId="0" borderId="103" xfId="2" applyFont="1" applyBorder="1" applyAlignment="1">
      <alignment vertical="center" wrapText="1"/>
    </xf>
    <xf numFmtId="0" fontId="49" fillId="5" borderId="103" xfId="2" applyFont="1" applyFill="1" applyBorder="1" applyAlignment="1">
      <alignment horizontal="left" vertical="center" wrapText="1"/>
    </xf>
    <xf numFmtId="1" fontId="49" fillId="5" borderId="103" xfId="2" applyNumberFormat="1" applyFont="1" applyFill="1" applyBorder="1" applyAlignment="1">
      <alignment vertical="center"/>
    </xf>
    <xf numFmtId="0" fontId="92" fillId="2" borderId="105" xfId="0" applyFont="1" applyFill="1" applyBorder="1" applyAlignment="1">
      <alignment vertical="center"/>
    </xf>
    <xf numFmtId="0" fontId="26" fillId="5" borderId="104" xfId="0" applyFont="1" applyFill="1" applyBorder="1" applyAlignment="1">
      <alignment horizontal="center" vertical="center"/>
    </xf>
    <xf numFmtId="0" fontId="26" fillId="5" borderId="104" xfId="0" applyFont="1" applyFill="1" applyBorder="1" applyAlignment="1">
      <alignment horizontal="center" vertical="center" wrapText="1"/>
    </xf>
    <xf numFmtId="0" fontId="48" fillId="2" borderId="104" xfId="0" applyFont="1" applyFill="1" applyBorder="1" applyAlignment="1">
      <alignment horizontal="center" vertical="center"/>
    </xf>
    <xf numFmtId="0" fontId="48" fillId="2" borderId="104" xfId="0" applyFont="1" applyFill="1" applyBorder="1" applyAlignment="1">
      <alignment horizontal="center" vertical="center" wrapText="1"/>
    </xf>
    <xf numFmtId="1" fontId="48" fillId="2" borderId="104" xfId="0" applyNumberFormat="1" applyFont="1" applyFill="1" applyBorder="1" applyAlignment="1">
      <alignment horizontal="center" vertical="center" wrapText="1"/>
    </xf>
    <xf numFmtId="0" fontId="48" fillId="0" borderId="104" xfId="0" applyFont="1" applyBorder="1" applyAlignment="1">
      <alignment horizontal="center" vertical="center"/>
    </xf>
    <xf numFmtId="165" fontId="48" fillId="0" borderId="104" xfId="0" applyNumberFormat="1" applyFont="1" applyBorder="1" applyAlignment="1">
      <alignment horizontal="center" vertical="center"/>
    </xf>
    <xf numFmtId="4" fontId="48" fillId="2" borderId="104" xfId="0" applyNumberFormat="1" applyFont="1" applyFill="1" applyBorder="1" applyAlignment="1">
      <alignment horizontal="center" vertical="center"/>
    </xf>
    <xf numFmtId="4" fontId="48" fillId="0" borderId="104" xfId="0" applyNumberFormat="1" applyFont="1" applyBorder="1" applyAlignment="1">
      <alignment horizontal="center" vertical="center"/>
    </xf>
    <xf numFmtId="1" fontId="97" fillId="3" borderId="106" xfId="0" applyNumberFormat="1" applyFont="1" applyFill="1" applyBorder="1" applyAlignment="1">
      <alignment horizontal="center" vertical="center"/>
    </xf>
    <xf numFmtId="0" fontId="98" fillId="3" borderId="107" xfId="0" applyFont="1" applyFill="1" applyBorder="1" applyAlignment="1">
      <alignment horizontal="center" vertical="center"/>
    </xf>
    <xf numFmtId="0" fontId="98" fillId="3" borderId="108" xfId="0" applyFont="1" applyFill="1" applyBorder="1" applyAlignment="1">
      <alignment horizontal="center" vertical="center"/>
    </xf>
    <xf numFmtId="0" fontId="98" fillId="3" borderId="106" xfId="0" applyFont="1" applyFill="1" applyBorder="1" applyAlignment="1">
      <alignment horizontal="center" vertical="center" wrapText="1"/>
    </xf>
    <xf numFmtId="1" fontId="101" fillId="3" borderId="106" xfId="0" applyNumberFormat="1" applyFont="1" applyFill="1" applyBorder="1" applyAlignment="1">
      <alignment horizontal="center" vertical="center"/>
    </xf>
    <xf numFmtId="0" fontId="101" fillId="3" borderId="107" xfId="0" applyFont="1" applyFill="1" applyBorder="1" applyAlignment="1">
      <alignment horizontal="left" vertical="center" wrapText="1"/>
    </xf>
    <xf numFmtId="0" fontId="101" fillId="3" borderId="108" xfId="0" applyFont="1" applyFill="1" applyBorder="1" applyAlignment="1">
      <alignment vertical="center" wrapText="1"/>
    </xf>
    <xf numFmtId="0" fontId="101" fillId="3" borderId="106" xfId="0" applyFont="1" applyFill="1" applyBorder="1" applyAlignment="1">
      <alignment horizontal="center" vertical="center" wrapText="1"/>
    </xf>
    <xf numFmtId="2" fontId="101" fillId="0" borderId="106" xfId="0" applyNumberFormat="1" applyFont="1" applyBorder="1" applyAlignment="1">
      <alignment horizontal="center" vertical="center" wrapText="1"/>
    </xf>
    <xf numFmtId="0" fontId="98" fillId="3" borderId="110" xfId="0" applyFont="1" applyFill="1" applyBorder="1" applyAlignment="1">
      <alignment horizontal="center" vertical="center"/>
    </xf>
    <xf numFmtId="1" fontId="34" fillId="3" borderId="106" xfId="0" applyNumberFormat="1" applyFont="1" applyFill="1" applyBorder="1" applyAlignment="1">
      <alignment horizontal="center" vertical="center"/>
    </xf>
    <xf numFmtId="0" fontId="34" fillId="3" borderId="107" xfId="0" applyFont="1" applyFill="1" applyBorder="1" applyAlignment="1">
      <alignment horizontal="left" vertical="center" wrapText="1"/>
    </xf>
    <xf numFmtId="0" fontId="34" fillId="3" borderId="108" xfId="0" applyFont="1" applyFill="1" applyBorder="1" applyAlignment="1">
      <alignment vertical="center" wrapText="1"/>
    </xf>
    <xf numFmtId="0" fontId="34" fillId="3" borderId="106" xfId="0" applyFont="1" applyFill="1" applyBorder="1" applyAlignment="1">
      <alignment horizontal="center" vertical="center" wrapText="1"/>
    </xf>
    <xf numFmtId="2" fontId="34" fillId="0" borderId="106" xfId="0" applyNumberFormat="1" applyFont="1" applyBorder="1" applyAlignment="1">
      <alignment horizontal="center" vertical="center" wrapText="1"/>
    </xf>
    <xf numFmtId="1" fontId="100" fillId="3" borderId="107" xfId="0" applyNumberFormat="1" applyFont="1" applyFill="1" applyBorder="1" applyAlignment="1">
      <alignment vertical="center"/>
    </xf>
    <xf numFmtId="1" fontId="100" fillId="3" borderId="110" xfId="0" applyNumberFormat="1" applyFont="1" applyFill="1" applyBorder="1" applyAlignment="1">
      <alignment vertical="center"/>
    </xf>
    <xf numFmtId="1" fontId="100" fillId="3" borderId="108" xfId="0" applyNumberFormat="1" applyFont="1" applyFill="1" applyBorder="1" applyAlignment="1">
      <alignment vertical="center"/>
    </xf>
    <xf numFmtId="1" fontId="269" fillId="0" borderId="104" xfId="1" applyNumberFormat="1" applyFont="1" applyBorder="1" applyAlignment="1">
      <alignment horizontal="center" vertical="center" wrapText="1"/>
    </xf>
    <xf numFmtId="1" fontId="47" fillId="0" borderId="104" xfId="1" applyNumberFormat="1" applyFont="1" applyBorder="1" applyAlignment="1">
      <alignment horizontal="center" vertical="center" wrapText="1"/>
    </xf>
    <xf numFmtId="1" fontId="48" fillId="2" borderId="104" xfId="0" applyNumberFormat="1" applyFont="1" applyFill="1" applyBorder="1" applyAlignment="1">
      <alignment horizontal="center" vertical="center"/>
    </xf>
    <xf numFmtId="2" fontId="270" fillId="2" borderId="104" xfId="0" applyNumberFormat="1" applyFont="1" applyFill="1" applyBorder="1" applyAlignment="1">
      <alignment horizontal="center" vertical="center"/>
    </xf>
    <xf numFmtId="165" fontId="48" fillId="2" borderId="104" xfId="0" applyNumberFormat="1" applyFont="1" applyFill="1" applyBorder="1" applyAlignment="1">
      <alignment horizontal="center" vertical="center"/>
    </xf>
    <xf numFmtId="1" fontId="47" fillId="2" borderId="104" xfId="0" applyNumberFormat="1" applyFont="1" applyFill="1" applyBorder="1" applyAlignment="1">
      <alignment horizontal="center" vertical="center"/>
    </xf>
    <xf numFmtId="1" fontId="272" fillId="0" borderId="104" xfId="1" applyNumberFormat="1" applyFont="1" applyBorder="1" applyAlignment="1">
      <alignment horizontal="center" vertical="center" wrapText="1"/>
    </xf>
    <xf numFmtId="1" fontId="48" fillId="0" borderId="104" xfId="0" applyNumberFormat="1" applyFont="1" applyBorder="1" applyAlignment="1">
      <alignment horizontal="center" vertical="center"/>
    </xf>
    <xf numFmtId="2" fontId="270" fillId="0" borderId="104" xfId="0" applyNumberFormat="1" applyFont="1" applyBorder="1" applyAlignment="1">
      <alignment horizontal="center" vertical="center"/>
    </xf>
    <xf numFmtId="0" fontId="98" fillId="5" borderId="104" xfId="0" applyFont="1" applyFill="1" applyBorder="1" applyAlignment="1">
      <alignment horizontal="center" vertical="center"/>
    </xf>
    <xf numFmtId="0" fontId="98" fillId="5" borderId="104" xfId="0" applyFont="1" applyFill="1" applyBorder="1" applyAlignment="1">
      <alignment horizontal="center" vertical="center" wrapText="1"/>
    </xf>
    <xf numFmtId="0" fontId="97" fillId="2" borderId="104" xfId="0" applyFont="1" applyFill="1" applyBorder="1" applyAlignment="1">
      <alignment horizontal="center" vertical="center"/>
    </xf>
    <xf numFmtId="1" fontId="105" fillId="0" borderId="104" xfId="1" applyNumberFormat="1" applyFont="1" applyBorder="1" applyAlignment="1">
      <alignment horizontal="center" vertical="center" wrapText="1"/>
    </xf>
    <xf numFmtId="1" fontId="97" fillId="2" borderId="104" xfId="0" applyNumberFormat="1" applyFont="1" applyFill="1" applyBorder="1" applyAlignment="1">
      <alignment horizontal="center" vertical="center"/>
    </xf>
    <xf numFmtId="2" fontId="97" fillId="2" borderId="104" xfId="0" applyNumberFormat="1" applyFont="1" applyFill="1" applyBorder="1" applyAlignment="1">
      <alignment horizontal="center" vertical="center"/>
    </xf>
    <xf numFmtId="165" fontId="97" fillId="2" borderId="104" xfId="0" applyNumberFormat="1" applyFont="1" applyFill="1" applyBorder="1" applyAlignment="1">
      <alignment horizontal="center" vertical="center"/>
    </xf>
    <xf numFmtId="1" fontId="98" fillId="2" borderId="104" xfId="0" applyNumberFormat="1" applyFont="1" applyFill="1" applyBorder="1" applyAlignment="1">
      <alignment horizontal="center" vertical="center"/>
    </xf>
    <xf numFmtId="0" fontId="34" fillId="0" borderId="104" xfId="0" applyFont="1" applyBorder="1" applyAlignment="1">
      <alignment horizontal="center" vertical="center"/>
    </xf>
    <xf numFmtId="1" fontId="101" fillId="2" borderId="107" xfId="0" applyNumberFormat="1" applyFont="1" applyFill="1" applyBorder="1" applyAlignment="1">
      <alignment vertical="center" wrapText="1"/>
    </xf>
    <xf numFmtId="0" fontId="25" fillId="0" borderId="104" xfId="0" applyFont="1" applyBorder="1" applyAlignment="1">
      <alignment horizontal="center" vertical="center"/>
    </xf>
    <xf numFmtId="1" fontId="28" fillId="2" borderId="113" xfId="0" applyNumberFormat="1" applyFont="1" applyFill="1" applyBorder="1" applyAlignment="1">
      <alignment vertical="center" wrapText="1"/>
    </xf>
    <xf numFmtId="0" fontId="28" fillId="2" borderId="104" xfId="0" applyFont="1" applyFill="1" applyBorder="1" applyAlignment="1">
      <alignment vertical="center" wrapText="1"/>
    </xf>
    <xf numFmtId="0" fontId="31" fillId="0" borderId="104" xfId="0" applyFont="1" applyBorder="1" applyAlignment="1">
      <alignment horizontal="center" vertical="center"/>
    </xf>
    <xf numFmtId="1" fontId="30" fillId="2" borderId="107" xfId="0" applyNumberFormat="1" applyFont="1" applyFill="1" applyBorder="1" applyAlignment="1">
      <alignment vertical="center" wrapText="1"/>
    </xf>
    <xf numFmtId="0" fontId="31" fillId="2" borderId="104" xfId="0" quotePrefix="1" applyFont="1" applyFill="1" applyBorder="1" applyAlignment="1">
      <alignment horizontal="left" vertical="center"/>
    </xf>
    <xf numFmtId="0" fontId="31" fillId="2" borderId="104" xfId="0" applyFont="1" applyFill="1" applyBorder="1" applyAlignment="1">
      <alignment horizontal="center" vertical="center"/>
    </xf>
    <xf numFmtId="1" fontId="31" fillId="2" borderId="104" xfId="0" applyNumberFormat="1" applyFont="1" applyFill="1" applyBorder="1" applyAlignment="1">
      <alignment horizontal="center" vertical="center"/>
    </xf>
    <xf numFmtId="0" fontId="47" fillId="0" borderId="104" xfId="2" applyFont="1" applyBorder="1" applyAlignment="1">
      <alignment horizontal="center" vertical="center"/>
    </xf>
    <xf numFmtId="0" fontId="52" fillId="12" borderId="104" xfId="2" applyFont="1" applyFill="1" applyBorder="1" applyAlignment="1">
      <alignment horizontal="center" vertical="center" wrapText="1"/>
    </xf>
    <xf numFmtId="0" fontId="49" fillId="5" borderId="104" xfId="2" applyFont="1" applyFill="1" applyBorder="1" applyAlignment="1">
      <alignment horizontal="center" vertical="center" wrapText="1"/>
    </xf>
    <xf numFmtId="0" fontId="49" fillId="5" borderId="104" xfId="2" applyFont="1" applyFill="1" applyBorder="1" applyAlignment="1">
      <alignment horizontal="center" vertical="center"/>
    </xf>
    <xf numFmtId="0" fontId="50" fillId="0" borderId="104" xfId="2" applyFont="1" applyBorder="1" applyAlignment="1">
      <alignment horizontal="center" vertical="center" wrapText="1"/>
    </xf>
    <xf numFmtId="16" fontId="51" fillId="0" borderId="104" xfId="2" applyNumberFormat="1" applyFont="1" applyBorder="1" applyAlignment="1">
      <alignment vertical="center" wrapText="1"/>
    </xf>
    <xf numFmtId="16" fontId="51" fillId="0" borderId="104" xfId="2" applyNumberFormat="1" applyFont="1" applyBorder="1" applyAlignment="1">
      <alignment horizontal="right" vertical="center" wrapText="1"/>
    </xf>
    <xf numFmtId="1" fontId="49" fillId="5" borderId="104" xfId="2" applyNumberFormat="1" applyFont="1" applyFill="1" applyBorder="1" applyAlignment="1">
      <alignment horizontal="center" vertical="center" wrapText="1"/>
    </xf>
    <xf numFmtId="1" fontId="49" fillId="0" borderId="104" xfId="2" applyNumberFormat="1" applyFont="1" applyBorder="1" applyAlignment="1">
      <alignment horizontal="center" vertical="center" wrapText="1"/>
    </xf>
    <xf numFmtId="1" fontId="50" fillId="0" borderId="104" xfId="2" applyNumberFormat="1" applyFont="1" applyBorder="1" applyAlignment="1">
      <alignment horizontal="center" vertical="center" wrapText="1"/>
    </xf>
    <xf numFmtId="0" fontId="50" fillId="0" borderId="104" xfId="2" quotePrefix="1" applyFont="1" applyBorder="1" applyAlignment="1">
      <alignment horizontal="center" vertical="center" wrapText="1"/>
    </xf>
    <xf numFmtId="1" fontId="31" fillId="2" borderId="108" xfId="0" applyNumberFormat="1" applyFont="1" applyFill="1" applyBorder="1" applyAlignment="1">
      <alignment vertical="center"/>
    </xf>
    <xf numFmtId="1" fontId="31" fillId="2" borderId="108" xfId="0" applyNumberFormat="1" applyFont="1" applyFill="1" applyBorder="1" applyAlignment="1">
      <alignment horizontal="center" vertical="center"/>
    </xf>
    <xf numFmtId="0" fontId="31" fillId="0" borderId="106" xfId="0" quotePrefix="1" applyFont="1" applyBorder="1" applyAlignment="1">
      <alignment horizontal="center" vertical="center"/>
    </xf>
    <xf numFmtId="12" fontId="31" fillId="0" borderId="107" xfId="0" quotePrefix="1" applyNumberFormat="1" applyFont="1" applyBorder="1" applyAlignment="1">
      <alignment vertical="center" wrapText="1"/>
    </xf>
    <xf numFmtId="0" fontId="51" fillId="0" borderId="108" xfId="2" applyFont="1" applyBorder="1" applyAlignment="1">
      <alignment vertical="center" wrapText="1"/>
    </xf>
    <xf numFmtId="1" fontId="49" fillId="5" borderId="110" xfId="2" applyNumberFormat="1" applyFont="1" applyFill="1" applyBorder="1" applyAlignment="1">
      <alignment vertical="center" wrapText="1"/>
    </xf>
    <xf numFmtId="0" fontId="63" fillId="0" borderId="110" xfId="2" applyFont="1" applyBorder="1" applyAlignment="1">
      <alignment vertical="center"/>
    </xf>
    <xf numFmtId="0" fontId="49" fillId="5" borderId="110" xfId="2" applyFont="1" applyFill="1" applyBorder="1" applyAlignment="1">
      <alignment vertical="center" wrapText="1"/>
    </xf>
    <xf numFmtId="0" fontId="274" fillId="0" borderId="20" xfId="3611" applyBorder="1" applyAlignment="1">
      <alignment horizontal="center"/>
    </xf>
    <xf numFmtId="0" fontId="274" fillId="0" borderId="24" xfId="3611" applyBorder="1" applyAlignment="1">
      <alignment horizontal="center"/>
    </xf>
    <xf numFmtId="0" fontId="277" fillId="0" borderId="16" xfId="3611" applyFont="1" applyBorder="1" applyAlignment="1">
      <alignment horizontal="left" vertical="center"/>
    </xf>
    <xf numFmtId="0" fontId="91" fillId="0" borderId="95" xfId="3611" applyFont="1" applyBorder="1" applyAlignment="1">
      <alignment horizontal="center" vertical="center" wrapText="1"/>
    </xf>
    <xf numFmtId="0" fontId="286" fillId="75" borderId="96" xfId="3611" applyFont="1" applyFill="1" applyBorder="1" applyAlignment="1">
      <alignment horizontal="center" vertical="center" wrapText="1"/>
    </xf>
    <xf numFmtId="0" fontId="89" fillId="0" borderId="0" xfId="3611" applyFont="1" applyAlignment="1">
      <alignment horizontal="center" vertical="center" wrapText="1"/>
    </xf>
    <xf numFmtId="0" fontId="280" fillId="0" borderId="0" xfId="3611" applyFont="1" applyAlignment="1">
      <alignment horizontal="center" vertical="center" wrapText="1"/>
    </xf>
    <xf numFmtId="0" fontId="279" fillId="0" borderId="0" xfId="3611" applyFont="1" applyAlignment="1">
      <alignment horizontal="center" vertical="center" wrapText="1"/>
    </xf>
    <xf numFmtId="0" fontId="1" fillId="47" borderId="95" xfId="3611" applyFont="1" applyFill="1" applyBorder="1"/>
    <xf numFmtId="0" fontId="89" fillId="0" borderId="0" xfId="3611" applyFont="1" applyAlignment="1">
      <alignment horizontal="center"/>
    </xf>
    <xf numFmtId="0" fontId="280" fillId="0" borderId="95" xfId="3611" applyFont="1" applyBorder="1" applyAlignment="1">
      <alignment horizontal="center"/>
    </xf>
    <xf numFmtId="0" fontId="280" fillId="0" borderId="97" xfId="3611" applyFont="1" applyBorder="1" applyAlignment="1">
      <alignment horizontal="center"/>
    </xf>
    <xf numFmtId="0" fontId="279" fillId="0" borderId="98" xfId="3611" applyFont="1" applyBorder="1" applyAlignment="1">
      <alignment horizontal="left" wrapText="1"/>
    </xf>
    <xf numFmtId="0" fontId="274" fillId="0" borderId="98" xfId="3611" applyBorder="1"/>
    <xf numFmtId="0" fontId="287" fillId="0" borderId="98" xfId="3611" applyFont="1" applyBorder="1"/>
    <xf numFmtId="0" fontId="287" fillId="47" borderId="98" xfId="3611" applyFont="1" applyFill="1" applyBorder="1"/>
    <xf numFmtId="0" fontId="286" fillId="75" borderId="99" xfId="3611" applyFont="1" applyFill="1" applyBorder="1" applyAlignment="1">
      <alignment horizontal="center" vertical="center" wrapText="1"/>
    </xf>
    <xf numFmtId="0" fontId="274" fillId="0" borderId="0" xfId="3611" applyAlignment="1">
      <alignment vertical="top" wrapText="1"/>
    </xf>
    <xf numFmtId="0" fontId="288" fillId="0" borderId="0" xfId="0" applyFont="1"/>
    <xf numFmtId="0" fontId="274" fillId="0" borderId="114" xfId="3611" applyBorder="1"/>
    <xf numFmtId="0" fontId="287" fillId="0" borderId="114" xfId="3611" applyFont="1" applyBorder="1"/>
    <xf numFmtId="0" fontId="287" fillId="47" borderId="114" xfId="3611" applyFont="1" applyFill="1" applyBorder="1"/>
    <xf numFmtId="0" fontId="279" fillId="0" borderId="114" xfId="3611" applyFont="1" applyBorder="1" applyAlignment="1">
      <alignment horizontal="left" wrapText="1"/>
    </xf>
    <xf numFmtId="0" fontId="274" fillId="10" borderId="0" xfId="3611" applyFill="1"/>
    <xf numFmtId="0" fontId="287" fillId="10" borderId="114" xfId="3611" applyFont="1" applyFill="1" applyBorder="1"/>
    <xf numFmtId="0" fontId="277" fillId="0" borderId="114" xfId="3611" applyFont="1" applyBorder="1" applyAlignment="1">
      <alignment horizontal="center" vertical="center"/>
    </xf>
    <xf numFmtId="0" fontId="277" fillId="0" borderId="114" xfId="3611" applyFont="1" applyBorder="1" applyAlignment="1">
      <alignment horizontal="center" vertical="center" wrapText="1"/>
    </xf>
    <xf numFmtId="0" fontId="277" fillId="47" borderId="114" xfId="3611" applyFont="1" applyFill="1" applyBorder="1" applyAlignment="1">
      <alignment horizontal="center" vertical="center" wrapText="1"/>
    </xf>
    <xf numFmtId="0" fontId="278" fillId="0" borderId="114" xfId="3611" applyFont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3" borderId="107" xfId="0" applyFont="1" applyFill="1" applyBorder="1" applyAlignment="1">
      <alignment horizontal="center" vertical="center" wrapText="1"/>
    </xf>
    <xf numFmtId="0" fontId="34" fillId="3" borderId="110" xfId="0" applyFont="1" applyFill="1" applyBorder="1" applyAlignment="1">
      <alignment horizontal="center" vertical="center" wrapText="1"/>
    </xf>
    <xf numFmtId="0" fontId="34" fillId="3" borderId="111" xfId="0" applyFont="1" applyFill="1" applyBorder="1" applyAlignment="1">
      <alignment horizontal="center" vertical="center" wrapText="1"/>
    </xf>
    <xf numFmtId="0" fontId="34" fillId="3" borderId="112" xfId="0" applyFont="1" applyFill="1" applyBorder="1" applyAlignment="1">
      <alignment horizontal="center" vertical="center" wrapText="1"/>
    </xf>
    <xf numFmtId="0" fontId="34" fillId="2" borderId="107" xfId="0" quotePrefix="1" applyFont="1" applyFill="1" applyBorder="1" applyAlignment="1">
      <alignment horizontal="center" vertical="center" wrapText="1"/>
    </xf>
    <xf numFmtId="0" fontId="34" fillId="2" borderId="108" xfId="0" applyFont="1" applyFill="1" applyBorder="1" applyAlignment="1">
      <alignment horizontal="center" vertical="center" wrapText="1"/>
    </xf>
    <xf numFmtId="0" fontId="34" fillId="0" borderId="107" xfId="0" quotePrefix="1" applyFont="1" applyBorder="1" applyAlignment="1">
      <alignment horizontal="center" vertical="center" wrapText="1"/>
    </xf>
    <xf numFmtId="0" fontId="34" fillId="0" borderId="110" xfId="0" quotePrefix="1" applyFont="1" applyBorder="1" applyAlignment="1">
      <alignment horizontal="center" vertical="center"/>
    </xf>
    <xf numFmtId="0" fontId="34" fillId="0" borderId="108" xfId="0" quotePrefix="1" applyFont="1" applyBorder="1" applyAlignment="1">
      <alignment horizontal="center" vertical="center"/>
    </xf>
    <xf numFmtId="0" fontId="102" fillId="2" borderId="113" xfId="0" applyFont="1" applyFill="1" applyBorder="1" applyAlignment="1">
      <alignment horizontal="center" vertical="center"/>
    </xf>
    <xf numFmtId="0" fontId="102" fillId="2" borderId="111" xfId="0" applyFont="1" applyFill="1" applyBorder="1" applyAlignment="1">
      <alignment horizontal="center" vertical="center"/>
    </xf>
    <xf numFmtId="0" fontId="102" fillId="2" borderId="112" xfId="0" applyFont="1" applyFill="1" applyBorder="1" applyAlignment="1">
      <alignment horizontal="center" vertical="center"/>
    </xf>
    <xf numFmtId="0" fontId="102" fillId="2" borderId="47" xfId="0" applyFont="1" applyFill="1" applyBorder="1" applyAlignment="1">
      <alignment horizontal="center" vertical="center"/>
    </xf>
    <xf numFmtId="0" fontId="102" fillId="2" borderId="46" xfId="0" applyFont="1" applyFill="1" applyBorder="1" applyAlignment="1">
      <alignment horizontal="center" vertical="center"/>
    </xf>
    <xf numFmtId="0" fontId="102" fillId="2" borderId="48" xfId="0" applyFont="1" applyFill="1" applyBorder="1" applyAlignment="1">
      <alignment horizontal="center" vertical="center"/>
    </xf>
    <xf numFmtId="0" fontId="101" fillId="3" borderId="107" xfId="0" applyFont="1" applyFill="1" applyBorder="1" applyAlignment="1">
      <alignment horizontal="left" vertical="center" wrapText="1"/>
    </xf>
    <xf numFmtId="0" fontId="101" fillId="3" borderId="108" xfId="0" applyFont="1" applyFill="1" applyBorder="1" applyAlignment="1">
      <alignment horizontal="left" vertical="center" wrapText="1"/>
    </xf>
    <xf numFmtId="12" fontId="64" fillId="3" borderId="107" xfId="0" quotePrefix="1" applyNumberFormat="1" applyFont="1" applyFill="1" applyBorder="1" applyAlignment="1">
      <alignment horizontal="center" vertical="center" wrapText="1"/>
    </xf>
    <xf numFmtId="12" fontId="64" fillId="3" borderId="110" xfId="0" quotePrefix="1" applyNumberFormat="1" applyFont="1" applyFill="1" applyBorder="1" applyAlignment="1">
      <alignment horizontal="center" vertical="center" wrapText="1"/>
    </xf>
    <xf numFmtId="12" fontId="64" fillId="3" borderId="108" xfId="0" quotePrefix="1" applyNumberFormat="1" applyFont="1" applyFill="1" applyBorder="1" applyAlignment="1">
      <alignment horizontal="center" vertical="center" wrapText="1"/>
    </xf>
    <xf numFmtId="0" fontId="34" fillId="3" borderId="46" xfId="0" applyFont="1" applyFill="1" applyBorder="1" applyAlignment="1">
      <alignment horizontal="center" vertical="center" wrapText="1"/>
    </xf>
    <xf numFmtId="0" fontId="34" fillId="3" borderId="48" xfId="0" applyFont="1" applyFill="1" applyBorder="1" applyAlignment="1">
      <alignment horizontal="center" vertical="center" wrapText="1"/>
    </xf>
    <xf numFmtId="0" fontId="34" fillId="0" borderId="107" xfId="0" applyFont="1" applyBorder="1" applyAlignment="1">
      <alignment horizontal="center" vertical="center"/>
    </xf>
    <xf numFmtId="0" fontId="34" fillId="0" borderId="110" xfId="0" applyFont="1" applyBorder="1" applyAlignment="1">
      <alignment horizontal="center" vertical="center"/>
    </xf>
    <xf numFmtId="0" fontId="34" fillId="0" borderId="108" xfId="0" applyFont="1" applyBorder="1" applyAlignment="1">
      <alignment horizontal="center" vertical="center"/>
    </xf>
    <xf numFmtId="0" fontId="102" fillId="2" borderId="107" xfId="0" quotePrefix="1" applyFont="1" applyFill="1" applyBorder="1" applyAlignment="1">
      <alignment horizontal="center" vertical="center" wrapText="1"/>
    </xf>
    <xf numFmtId="0" fontId="102" fillId="2" borderId="110" xfId="0" quotePrefix="1" applyFont="1" applyFill="1" applyBorder="1" applyAlignment="1">
      <alignment horizontal="center" vertical="center" wrapText="1"/>
    </xf>
    <xf numFmtId="0" fontId="102" fillId="2" borderId="108" xfId="0" quotePrefix="1" applyFont="1" applyFill="1" applyBorder="1" applyAlignment="1">
      <alignment horizontal="center" vertical="center" wrapText="1"/>
    </xf>
    <xf numFmtId="1" fontId="47" fillId="2" borderId="107" xfId="0" quotePrefix="1" applyNumberFormat="1" applyFont="1" applyFill="1" applyBorder="1" applyAlignment="1">
      <alignment horizontal="center" vertical="center"/>
    </xf>
    <xf numFmtId="1" fontId="47" fillId="2" borderId="108" xfId="0" applyNumberFormat="1" applyFont="1" applyFill="1" applyBorder="1" applyAlignment="1">
      <alignment horizontal="center" vertical="center"/>
    </xf>
    <xf numFmtId="1" fontId="68" fillId="0" borderId="104" xfId="0" applyNumberFormat="1" applyFont="1" applyBorder="1" applyAlignment="1">
      <alignment horizontal="center" vertical="center" wrapText="1"/>
    </xf>
    <xf numFmtId="0" fontId="48" fillId="0" borderId="104" xfId="0" applyFont="1" applyBorder="1" applyAlignment="1">
      <alignment horizontal="center" vertical="center" wrapText="1"/>
    </xf>
    <xf numFmtId="0" fontId="48" fillId="0" borderId="104" xfId="0" applyFont="1" applyBorder="1" applyAlignment="1">
      <alignment horizontal="center" vertical="center"/>
    </xf>
    <xf numFmtId="1" fontId="48" fillId="0" borderId="107" xfId="0" applyNumberFormat="1" applyFont="1" applyBorder="1" applyAlignment="1">
      <alignment horizontal="center" vertical="center" wrapText="1"/>
    </xf>
    <xf numFmtId="1" fontId="48" fillId="0" borderId="108" xfId="0" applyNumberFormat="1" applyFont="1" applyBorder="1" applyAlignment="1">
      <alignment horizontal="center" vertical="center" wrapText="1"/>
    </xf>
    <xf numFmtId="0" fontId="31" fillId="10" borderId="104" xfId="0" applyFont="1" applyFill="1" applyBorder="1" applyAlignment="1">
      <alignment horizontal="center" vertical="center"/>
    </xf>
    <xf numFmtId="1" fontId="98" fillId="2" borderId="104" xfId="0" applyNumberFormat="1" applyFont="1" applyFill="1" applyBorder="1" applyAlignment="1">
      <alignment horizontal="center" vertical="center"/>
    </xf>
    <xf numFmtId="0" fontId="97" fillId="2" borderId="104" xfId="0" applyFont="1" applyFill="1" applyBorder="1" applyAlignment="1">
      <alignment horizontal="center" vertical="center" wrapText="1"/>
    </xf>
    <xf numFmtId="0" fontId="97" fillId="2" borderId="104" xfId="0" applyFont="1" applyFill="1" applyBorder="1" applyAlignment="1">
      <alignment horizontal="center" vertical="center"/>
    </xf>
    <xf numFmtId="1" fontId="97" fillId="2" borderId="104" xfId="0" applyNumberFormat="1" applyFont="1" applyFill="1" applyBorder="1" applyAlignment="1">
      <alignment horizontal="center" vertical="center" wrapText="1"/>
    </xf>
    <xf numFmtId="0" fontId="98" fillId="5" borderId="104" xfId="0" applyFont="1" applyFill="1" applyBorder="1" applyAlignment="1">
      <alignment horizontal="center" vertical="center" wrapText="1"/>
    </xf>
    <xf numFmtId="1" fontId="98" fillId="0" borderId="104" xfId="0" applyNumberFormat="1" applyFont="1" applyBorder="1" applyAlignment="1">
      <alignment horizontal="center" vertical="center"/>
    </xf>
    <xf numFmtId="0" fontId="98" fillId="5" borderId="104" xfId="0" applyFont="1" applyFill="1" applyBorder="1" applyAlignment="1">
      <alignment horizontal="center" vertical="center"/>
    </xf>
    <xf numFmtId="1" fontId="98" fillId="47" borderId="104" xfId="0" applyNumberFormat="1" applyFont="1" applyFill="1" applyBorder="1" applyAlignment="1">
      <alignment horizontal="center" vertical="center" wrapText="1"/>
    </xf>
    <xf numFmtId="1" fontId="100" fillId="3" borderId="107" xfId="0" applyNumberFormat="1" applyFont="1" applyFill="1" applyBorder="1" applyAlignment="1">
      <alignment horizontal="center" vertical="center" wrapText="1"/>
    </xf>
    <xf numFmtId="1" fontId="100" fillId="3" borderId="110" xfId="0" applyNumberFormat="1" applyFont="1" applyFill="1" applyBorder="1" applyAlignment="1">
      <alignment horizontal="center" vertical="center" wrapText="1"/>
    </xf>
    <xf numFmtId="1" fontId="100" fillId="3" borderId="108" xfId="0" applyNumberFormat="1" applyFont="1" applyFill="1" applyBorder="1" applyAlignment="1">
      <alignment horizontal="center" vertical="center" wrapText="1"/>
    </xf>
    <xf numFmtId="0" fontId="48" fillId="2" borderId="104" xfId="0" applyFont="1" applyFill="1" applyBorder="1" applyAlignment="1">
      <alignment horizontal="center" vertical="center" wrapText="1"/>
    </xf>
    <xf numFmtId="0" fontId="48" fillId="2" borderId="104" xfId="0" applyFont="1" applyFill="1" applyBorder="1" applyAlignment="1">
      <alignment horizontal="center" vertical="center"/>
    </xf>
    <xf numFmtId="1" fontId="48" fillId="2" borderId="107" xfId="0" applyNumberFormat="1" applyFont="1" applyFill="1" applyBorder="1" applyAlignment="1">
      <alignment horizontal="center" vertical="center" wrapText="1"/>
    </xf>
    <xf numFmtId="1" fontId="48" fillId="2" borderId="108" xfId="0" applyNumberFormat="1" applyFont="1" applyFill="1" applyBorder="1" applyAlignment="1">
      <alignment horizontal="center" vertical="center" wrapText="1"/>
    </xf>
    <xf numFmtId="0" fontId="98" fillId="3" borderId="107" xfId="0" applyFont="1" applyFill="1" applyBorder="1" applyAlignment="1">
      <alignment horizontal="center" vertical="center"/>
    </xf>
    <xf numFmtId="0" fontId="98" fillId="3" borderId="110" xfId="0" applyFont="1" applyFill="1" applyBorder="1" applyAlignment="1">
      <alignment horizontal="center" vertical="center"/>
    </xf>
    <xf numFmtId="0" fontId="98" fillId="3" borderId="108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horizontal="center" vertical="center" wrapText="1"/>
    </xf>
    <xf numFmtId="0" fontId="26" fillId="5" borderId="13" xfId="0" applyFont="1" applyFill="1" applyBorder="1" applyAlignment="1">
      <alignment horizontal="center" vertical="center" wrapText="1"/>
    </xf>
    <xf numFmtId="0" fontId="98" fillId="3" borderId="109" xfId="0" applyFont="1" applyFill="1" applyBorder="1" applyAlignment="1">
      <alignment horizontal="center" vertical="center"/>
    </xf>
    <xf numFmtId="1" fontId="99" fillId="3" borderId="109" xfId="0" applyNumberFormat="1" applyFont="1" applyFill="1" applyBorder="1" applyAlignment="1">
      <alignment horizontal="center" vertical="center" wrapText="1"/>
    </xf>
    <xf numFmtId="0" fontId="62" fillId="0" borderId="0" xfId="0" quotePrefix="1" applyFont="1" applyAlignment="1">
      <alignment horizontal="left" vertical="center" wrapText="1"/>
    </xf>
    <xf numFmtId="0" fontId="53" fillId="2" borderId="0" xfId="0" applyFont="1" applyFill="1" applyAlignment="1">
      <alignment horizontal="left" vertical="center"/>
    </xf>
    <xf numFmtId="0" fontId="26" fillId="5" borderId="15" xfId="0" applyFont="1" applyFill="1" applyBorder="1" applyAlignment="1">
      <alignment horizontal="center" vertical="center" wrapText="1"/>
    </xf>
    <xf numFmtId="0" fontId="26" fillId="5" borderId="12" xfId="0" applyFont="1" applyFill="1" applyBorder="1" applyAlignment="1">
      <alignment horizontal="center" vertical="center"/>
    </xf>
    <xf numFmtId="0" fontId="26" fillId="5" borderId="15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31" fillId="0" borderId="107" xfId="0" applyFont="1" applyBorder="1" applyAlignment="1">
      <alignment horizontal="center" vertical="center"/>
    </xf>
    <xf numFmtId="0" fontId="31" fillId="0" borderId="110" xfId="0" applyFont="1" applyBorder="1" applyAlignment="1">
      <alignment horizontal="center" vertical="center"/>
    </xf>
    <xf numFmtId="0" fontId="31" fillId="0" borderId="108" xfId="0" applyFont="1" applyBorder="1" applyAlignment="1">
      <alignment horizontal="center" vertical="center"/>
    </xf>
    <xf numFmtId="0" fontId="268" fillId="3" borderId="107" xfId="0" quotePrefix="1" applyFont="1" applyFill="1" applyBorder="1" applyAlignment="1">
      <alignment horizontal="center" vertical="center" wrapText="1"/>
    </xf>
    <xf numFmtId="0" fontId="268" fillId="3" borderId="110" xfId="0" quotePrefix="1" applyFont="1" applyFill="1" applyBorder="1" applyAlignment="1">
      <alignment horizontal="center" vertical="center" wrapText="1"/>
    </xf>
    <xf numFmtId="0" fontId="268" fillId="3" borderId="108" xfId="0" quotePrefix="1" applyFont="1" applyFill="1" applyBorder="1" applyAlignment="1">
      <alignment horizontal="center" vertical="center" wrapText="1"/>
    </xf>
    <xf numFmtId="176" fontId="100" fillId="3" borderId="49" xfId="124" applyNumberFormat="1" applyFont="1" applyFill="1" applyBorder="1" applyAlignment="1">
      <alignment horizontal="left" vertical="center" wrapText="1"/>
    </xf>
    <xf numFmtId="176" fontId="100" fillId="3" borderId="0" xfId="124" applyNumberFormat="1" applyFont="1" applyFill="1" applyBorder="1" applyAlignment="1">
      <alignment horizontal="left" vertical="center" wrapText="1"/>
    </xf>
    <xf numFmtId="176" fontId="100" fillId="3" borderId="43" xfId="124" applyNumberFormat="1" applyFont="1" applyFill="1" applyBorder="1" applyAlignment="1">
      <alignment horizontal="left" vertical="center" wrapText="1"/>
    </xf>
    <xf numFmtId="0" fontId="26" fillId="5" borderId="104" xfId="0" applyFont="1" applyFill="1" applyBorder="1" applyAlignment="1">
      <alignment horizontal="center" vertical="center"/>
    </xf>
    <xf numFmtId="0" fontId="28" fillId="3" borderId="0" xfId="0" applyFont="1" applyFill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0" fontId="52" fillId="47" borderId="19" xfId="0" applyFont="1" applyFill="1" applyBorder="1" applyAlignment="1">
      <alignment horizontal="center" vertical="center" wrapText="1"/>
    </xf>
    <xf numFmtId="0" fontId="52" fillId="47" borderId="20" xfId="0" applyFont="1" applyFill="1" applyBorder="1" applyAlignment="1">
      <alignment horizontal="center" vertical="center" wrapText="1"/>
    </xf>
    <xf numFmtId="0" fontId="52" fillId="47" borderId="21" xfId="0" applyFont="1" applyFill="1" applyBorder="1" applyAlignment="1">
      <alignment horizontal="center" vertical="center" wrapText="1"/>
    </xf>
    <xf numFmtId="0" fontId="52" fillId="47" borderId="22" xfId="0" applyFont="1" applyFill="1" applyBorder="1" applyAlignment="1">
      <alignment horizontal="center" vertical="center" wrapText="1"/>
    </xf>
    <xf numFmtId="0" fontId="52" fillId="47" borderId="0" xfId="0" applyFont="1" applyFill="1" applyAlignment="1">
      <alignment horizontal="center" vertical="center" wrapText="1"/>
    </xf>
    <xf numFmtId="0" fontId="52" fillId="47" borderId="23" xfId="0" applyFont="1" applyFill="1" applyBorder="1" applyAlignment="1">
      <alignment horizontal="center" vertical="center" wrapText="1"/>
    </xf>
    <xf numFmtId="0" fontId="52" fillId="47" borderId="25" xfId="0" applyFont="1" applyFill="1" applyBorder="1" applyAlignment="1">
      <alignment horizontal="center" vertical="center" wrapText="1"/>
    </xf>
    <xf numFmtId="0" fontId="52" fillId="47" borderId="24" xfId="0" applyFont="1" applyFill="1" applyBorder="1" applyAlignment="1">
      <alignment horizontal="center" vertical="center" wrapText="1"/>
    </xf>
    <xf numFmtId="0" fontId="52" fillId="47" borderId="26" xfId="0" applyFont="1" applyFill="1" applyBorder="1" applyAlignment="1">
      <alignment horizontal="center" vertical="center" wrapText="1"/>
    </xf>
    <xf numFmtId="0" fontId="31" fillId="2" borderId="105" xfId="0" applyFont="1" applyFill="1" applyBorder="1" applyAlignment="1">
      <alignment horizontal="left" vertical="center" wrapText="1"/>
    </xf>
    <xf numFmtId="0" fontId="52" fillId="15" borderId="0" xfId="0" applyFont="1" applyFill="1" applyAlignment="1">
      <alignment horizontal="left"/>
    </xf>
    <xf numFmtId="15" fontId="31" fillId="2" borderId="105" xfId="0" quotePrefix="1" applyNumberFormat="1" applyFont="1" applyFill="1" applyBorder="1" applyAlignment="1">
      <alignment horizontal="left" vertical="center"/>
    </xf>
    <xf numFmtId="15" fontId="31" fillId="2" borderId="105" xfId="0" applyNumberFormat="1" applyFont="1" applyFill="1" applyBorder="1" applyAlignment="1">
      <alignment horizontal="left" vertical="center"/>
    </xf>
    <xf numFmtId="0" fontId="31" fillId="2" borderId="105" xfId="0" applyFont="1" applyFill="1" applyBorder="1" applyAlignment="1">
      <alignment horizontal="center" vertical="center"/>
    </xf>
    <xf numFmtId="0" fontId="26" fillId="5" borderId="104" xfId="0" applyFont="1" applyFill="1" applyBorder="1" applyAlignment="1">
      <alignment horizontal="center" vertical="center" wrapText="1"/>
    </xf>
    <xf numFmtId="0" fontId="26" fillId="11" borderId="104" xfId="0" applyFont="1" applyFill="1" applyBorder="1" applyAlignment="1">
      <alignment horizontal="center" vertical="center"/>
    </xf>
    <xf numFmtId="0" fontId="27" fillId="0" borderId="104" xfId="0" applyFont="1" applyBorder="1" applyAlignment="1">
      <alignment horizontal="center" vertical="center"/>
    </xf>
    <xf numFmtId="0" fontId="27" fillId="0" borderId="104" xfId="0" quotePrefix="1" applyFont="1" applyBorder="1" applyAlignment="1">
      <alignment horizontal="center" vertical="center"/>
    </xf>
    <xf numFmtId="16" fontId="27" fillId="0" borderId="104" xfId="0" quotePrefix="1" applyNumberFormat="1" applyFont="1" applyBorder="1" applyAlignment="1">
      <alignment horizontal="center" vertical="center"/>
    </xf>
    <xf numFmtId="0" fontId="25" fillId="3" borderId="107" xfId="0" applyFont="1" applyFill="1" applyBorder="1" applyAlignment="1">
      <alignment horizontal="center" vertical="center" wrapText="1"/>
    </xf>
    <xf numFmtId="0" fontId="25" fillId="3" borderId="110" xfId="0" applyFont="1" applyFill="1" applyBorder="1" applyAlignment="1">
      <alignment horizontal="center" vertical="center" wrapText="1"/>
    </xf>
    <xf numFmtId="0" fontId="25" fillId="3" borderId="108" xfId="0" applyFont="1" applyFill="1" applyBorder="1" applyAlignment="1">
      <alignment horizontal="center" vertical="center" wrapText="1"/>
    </xf>
    <xf numFmtId="0" fontId="25" fillId="0" borderId="107" xfId="0" applyFont="1" applyBorder="1" applyAlignment="1">
      <alignment horizontal="center" vertical="center"/>
    </xf>
    <xf numFmtId="0" fontId="25" fillId="0" borderId="110" xfId="0" applyFont="1" applyBorder="1" applyAlignment="1">
      <alignment horizontal="center" vertical="center"/>
    </xf>
    <xf numFmtId="0" fontId="25" fillId="0" borderId="108" xfId="0" applyFont="1" applyBorder="1" applyAlignment="1">
      <alignment horizontal="center" vertical="center"/>
    </xf>
    <xf numFmtId="0" fontId="110" fillId="2" borderId="113" xfId="0" quotePrefix="1" applyFont="1" applyFill="1" applyBorder="1" applyAlignment="1">
      <alignment horizontal="center" vertical="center" wrapText="1"/>
    </xf>
    <xf numFmtId="0" fontId="110" fillId="2" borderId="111" xfId="0" quotePrefix="1" applyFont="1" applyFill="1" applyBorder="1" applyAlignment="1">
      <alignment horizontal="center" vertical="center" wrapText="1"/>
    </xf>
    <xf numFmtId="0" fontId="110" fillId="2" borderId="112" xfId="0" quotePrefix="1" applyFont="1" applyFill="1" applyBorder="1" applyAlignment="1">
      <alignment horizontal="center" vertical="center" wrapText="1"/>
    </xf>
    <xf numFmtId="0" fontId="25" fillId="3" borderId="104" xfId="0" applyFont="1" applyFill="1" applyBorder="1" applyAlignment="1">
      <alignment horizontal="center" vertical="center" wrapText="1"/>
    </xf>
    <xf numFmtId="0" fontId="25" fillId="2" borderId="104" xfId="0" quotePrefix="1" applyFont="1" applyFill="1" applyBorder="1" applyAlignment="1">
      <alignment horizontal="center" vertical="center" wrapText="1"/>
    </xf>
    <xf numFmtId="0" fontId="25" fillId="2" borderId="104" xfId="0" applyFont="1" applyFill="1" applyBorder="1" applyAlignment="1">
      <alignment horizontal="center" vertical="center" wrapText="1"/>
    </xf>
    <xf numFmtId="0" fontId="25" fillId="0" borderId="104" xfId="0" quotePrefix="1" applyFont="1" applyBorder="1" applyAlignment="1">
      <alignment horizontal="center" vertical="center" wrapText="1"/>
    </xf>
    <xf numFmtId="0" fontId="25" fillId="0" borderId="104" xfId="0" quotePrefix="1" applyFont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0" fontId="28" fillId="3" borderId="104" xfId="0" applyFont="1" applyFill="1" applyBorder="1" applyAlignment="1">
      <alignment horizontal="left" vertical="center" wrapText="1"/>
    </xf>
    <xf numFmtId="12" fontId="25" fillId="3" borderId="104" xfId="0" quotePrefix="1" applyNumberFormat="1" applyFont="1" applyFill="1" applyBorder="1" applyAlignment="1">
      <alignment horizontal="center" vertical="center" wrapText="1"/>
    </xf>
    <xf numFmtId="0" fontId="275" fillId="0" borderId="95" xfId="3611" applyFont="1" applyBorder="1" applyAlignment="1">
      <alignment horizontal="left"/>
    </xf>
    <xf numFmtId="0" fontId="275" fillId="0" borderId="114" xfId="3611" applyFont="1" applyBorder="1" applyAlignment="1">
      <alignment horizontal="left"/>
    </xf>
    <xf numFmtId="0" fontId="274" fillId="0" borderId="22" xfId="3611" applyBorder="1" applyAlignment="1">
      <alignment horizontal="center"/>
    </xf>
    <xf numFmtId="0" fontId="274" fillId="0" borderId="23" xfId="3611" applyBorder="1" applyAlignment="1">
      <alignment horizontal="center"/>
    </xf>
    <xf numFmtId="0" fontId="274" fillId="0" borderId="25" xfId="3611" applyBorder="1" applyAlignment="1">
      <alignment horizontal="center"/>
    </xf>
    <xf numFmtId="0" fontId="274" fillId="0" borderId="26" xfId="3611" applyBorder="1" applyAlignment="1">
      <alignment horizontal="center"/>
    </xf>
    <xf numFmtId="0" fontId="274" fillId="0" borderId="114" xfId="3611" applyBorder="1" applyAlignment="1">
      <alignment horizontal="left"/>
    </xf>
    <xf numFmtId="0" fontId="274" fillId="0" borderId="96" xfId="3611" applyBorder="1" applyAlignment="1">
      <alignment horizontal="left"/>
    </xf>
    <xf numFmtId="0" fontId="274" fillId="0" borderId="98" xfId="3611" applyBorder="1" applyAlignment="1">
      <alignment horizontal="left"/>
    </xf>
    <xf numFmtId="0" fontId="274" fillId="0" borderId="99" xfId="3611" applyBorder="1" applyAlignment="1">
      <alignment horizontal="left"/>
    </xf>
    <xf numFmtId="0" fontId="275" fillId="0" borderId="97" xfId="3611" applyFont="1" applyBorder="1" applyAlignment="1">
      <alignment horizontal="left"/>
    </xf>
    <xf numFmtId="0" fontId="275" fillId="0" borderId="98" xfId="3611" applyFont="1" applyBorder="1" applyAlignment="1">
      <alignment horizontal="left"/>
    </xf>
    <xf numFmtId="0" fontId="277" fillId="0" borderId="93" xfId="3611" applyFont="1" applyBorder="1" applyAlignment="1">
      <alignment horizontal="left" vertical="center"/>
    </xf>
    <xf numFmtId="0" fontId="277" fillId="0" borderId="16" xfId="3611" applyFont="1" applyBorder="1" applyAlignment="1">
      <alignment horizontal="left" vertical="center"/>
    </xf>
    <xf numFmtId="0" fontId="91" fillId="47" borderId="16" xfId="3611" applyFont="1" applyFill="1" applyBorder="1" applyAlignment="1">
      <alignment horizontal="center" vertical="center" wrapText="1"/>
    </xf>
    <xf numFmtId="0" fontId="91" fillId="47" borderId="94" xfId="3611" applyFont="1" applyFill="1" applyBorder="1" applyAlignment="1">
      <alignment horizontal="center" vertical="center" wrapText="1"/>
    </xf>
    <xf numFmtId="0" fontId="285" fillId="47" borderId="19" xfId="3611" applyFont="1" applyFill="1" applyBorder="1" applyAlignment="1">
      <alignment horizontal="center" vertical="center"/>
    </xf>
    <xf numFmtId="0" fontId="285" fillId="47" borderId="20" xfId="3611" applyFont="1" applyFill="1" applyBorder="1" applyAlignment="1">
      <alignment horizontal="center" vertical="center"/>
    </xf>
    <xf numFmtId="0" fontId="285" fillId="47" borderId="22" xfId="3611" applyFont="1" applyFill="1" applyBorder="1" applyAlignment="1">
      <alignment horizontal="center" vertical="center"/>
    </xf>
    <xf numFmtId="0" fontId="285" fillId="47" borderId="0" xfId="3611" applyFont="1" applyFill="1" applyAlignment="1">
      <alignment horizontal="center" vertical="center"/>
    </xf>
    <xf numFmtId="0" fontId="285" fillId="47" borderId="25" xfId="3611" applyFont="1" applyFill="1" applyBorder="1" applyAlignment="1">
      <alignment horizontal="center" vertical="center"/>
    </xf>
    <xf numFmtId="0" fontId="285" fillId="47" borderId="24" xfId="3611" applyFont="1" applyFill="1" applyBorder="1" applyAlignment="1">
      <alignment horizontal="center" vertical="center"/>
    </xf>
    <xf numFmtId="0" fontId="274" fillId="0" borderId="16" xfId="3611" applyBorder="1" applyAlignment="1">
      <alignment horizontal="left"/>
    </xf>
    <xf numFmtId="0" fontId="274" fillId="0" borderId="94" xfId="3611" applyBorder="1" applyAlignment="1">
      <alignment horizontal="left"/>
    </xf>
    <xf numFmtId="0" fontId="275" fillId="0" borderId="93" xfId="3611" applyFont="1" applyBorder="1" applyAlignment="1">
      <alignment horizontal="left"/>
    </xf>
    <xf numFmtId="0" fontId="275" fillId="0" borderId="16" xfId="3611" applyFont="1" applyBorder="1" applyAlignment="1">
      <alignment horizontal="left"/>
    </xf>
    <xf numFmtId="0" fontId="274" fillId="0" borderId="13" xfId="3611" applyBorder="1" applyAlignment="1">
      <alignment horizontal="center" vertical="top" wrapText="1"/>
    </xf>
    <xf numFmtId="0" fontId="274" fillId="0" borderId="94" xfId="3611" applyBorder="1" applyAlignment="1">
      <alignment horizontal="center" vertical="top" wrapText="1"/>
    </xf>
    <xf numFmtId="0" fontId="274" fillId="0" borderId="115" xfId="3611" applyBorder="1" applyAlignment="1">
      <alignment horizontal="center" vertical="top" wrapText="1"/>
    </xf>
    <xf numFmtId="0" fontId="274" fillId="0" borderId="96" xfId="3611" applyBorder="1" applyAlignment="1">
      <alignment horizontal="center" vertical="top" wrapText="1"/>
    </xf>
    <xf numFmtId="0" fontId="274" fillId="0" borderId="100" xfId="3611" applyBorder="1" applyAlignment="1">
      <alignment horizontal="center" vertical="top" wrapText="1"/>
    </xf>
    <xf numFmtId="0" fontId="274" fillId="0" borderId="99" xfId="3611" applyBorder="1" applyAlignment="1">
      <alignment horizontal="center" vertical="top" wrapText="1"/>
    </xf>
    <xf numFmtId="0" fontId="274" fillId="0" borderId="19" xfId="3611" applyBorder="1" applyAlignment="1">
      <alignment horizontal="center"/>
    </xf>
    <xf numFmtId="0" fontId="282" fillId="5" borderId="4" xfId="3611" applyFont="1" applyFill="1" applyBorder="1" applyAlignment="1">
      <alignment horizontal="left"/>
    </xf>
    <xf numFmtId="0" fontId="282" fillId="5" borderId="5" xfId="3611" applyFont="1" applyFill="1" applyBorder="1" applyAlignment="1">
      <alignment horizontal="left"/>
    </xf>
    <xf numFmtId="0" fontId="282" fillId="5" borderId="6" xfId="3611" applyFont="1" applyFill="1" applyBorder="1" applyAlignment="1">
      <alignment horizontal="left"/>
    </xf>
    <xf numFmtId="0" fontId="282" fillId="0" borderId="19" xfId="3611" applyFont="1" applyBorder="1" applyAlignment="1">
      <alignment horizontal="center" wrapText="1"/>
    </xf>
    <xf numFmtId="0" fontId="282" fillId="0" borderId="20" xfId="3611" applyFont="1" applyBorder="1" applyAlignment="1">
      <alignment horizontal="center" wrapText="1"/>
    </xf>
    <xf numFmtId="0" fontId="282" fillId="0" borderId="21" xfId="3611" applyFont="1" applyBorder="1" applyAlignment="1">
      <alignment horizontal="center" wrapText="1"/>
    </xf>
    <xf numFmtId="0" fontId="282" fillId="0" borderId="22" xfId="3611" applyFont="1" applyBorder="1" applyAlignment="1">
      <alignment horizontal="center" wrapText="1"/>
    </xf>
    <xf numFmtId="0" fontId="282" fillId="0" borderId="0" xfId="3611" applyFont="1" applyAlignment="1">
      <alignment horizontal="center" wrapText="1"/>
    </xf>
    <xf numFmtId="0" fontId="282" fillId="0" borderId="23" xfId="3611" applyFont="1" applyBorder="1" applyAlignment="1">
      <alignment horizontal="center" wrapText="1"/>
    </xf>
    <xf numFmtId="0" fontId="282" fillId="0" borderId="25" xfId="3611" applyFont="1" applyBorder="1" applyAlignment="1">
      <alignment horizontal="center" wrapText="1"/>
    </xf>
    <xf numFmtId="0" fontId="282" fillId="0" borderId="24" xfId="3611" applyFont="1" applyBorder="1" applyAlignment="1">
      <alignment horizontal="center" wrapText="1"/>
    </xf>
    <xf numFmtId="0" fontId="282" fillId="0" borderId="26" xfId="3611" applyFont="1" applyBorder="1" applyAlignment="1">
      <alignment horizontal="center" wrapText="1"/>
    </xf>
    <xf numFmtId="0" fontId="30" fillId="2" borderId="107" xfId="0" quotePrefix="1" applyFont="1" applyFill="1" applyBorder="1" applyAlignment="1">
      <alignment horizontal="center" vertical="center" wrapText="1"/>
    </xf>
    <xf numFmtId="0" fontId="30" fillId="2" borderId="110" xfId="0" quotePrefix="1" applyFont="1" applyFill="1" applyBorder="1" applyAlignment="1">
      <alignment horizontal="center" vertical="center" wrapText="1"/>
    </xf>
    <xf numFmtId="0" fontId="30" fillId="2" borderId="108" xfId="0" quotePrefix="1" applyFont="1" applyFill="1" applyBorder="1" applyAlignment="1">
      <alignment horizontal="center" vertical="center" wrapText="1"/>
    </xf>
    <xf numFmtId="0" fontId="30" fillId="2" borderId="113" xfId="0" quotePrefix="1" applyFont="1" applyFill="1" applyBorder="1" applyAlignment="1">
      <alignment horizontal="center" vertical="center" wrapText="1"/>
    </xf>
    <xf numFmtId="0" fontId="30" fillId="2" borderId="111" xfId="0" quotePrefix="1" applyFont="1" applyFill="1" applyBorder="1" applyAlignment="1">
      <alignment horizontal="center" vertical="center" wrapText="1"/>
    </xf>
    <xf numFmtId="0" fontId="30" fillId="2" borderId="112" xfId="0" quotePrefix="1" applyFont="1" applyFill="1" applyBorder="1" applyAlignment="1">
      <alignment horizontal="center" vertical="center" wrapText="1"/>
    </xf>
    <xf numFmtId="0" fontId="30" fillId="2" borderId="49" xfId="0" quotePrefix="1" applyFont="1" applyFill="1" applyBorder="1" applyAlignment="1">
      <alignment horizontal="center" vertical="center" wrapText="1"/>
    </xf>
    <xf numFmtId="0" fontId="30" fillId="2" borderId="0" xfId="0" quotePrefix="1" applyFont="1" applyFill="1" applyAlignment="1">
      <alignment horizontal="center" vertical="center" wrapText="1"/>
    </xf>
    <xf numFmtId="0" fontId="30" fillId="2" borderId="43" xfId="0" quotePrefix="1" applyFont="1" applyFill="1" applyBorder="1" applyAlignment="1">
      <alignment horizontal="center" vertical="center" wrapText="1"/>
    </xf>
    <xf numFmtId="0" fontId="30" fillId="2" borderId="47" xfId="0" quotePrefix="1" applyFont="1" applyFill="1" applyBorder="1" applyAlignment="1">
      <alignment horizontal="center" vertical="center" wrapText="1"/>
    </xf>
    <xf numFmtId="0" fontId="30" fillId="2" borderId="46" xfId="0" quotePrefix="1" applyFont="1" applyFill="1" applyBorder="1" applyAlignment="1">
      <alignment horizontal="center" vertical="center" wrapText="1"/>
    </xf>
    <xf numFmtId="0" fontId="30" fillId="2" borderId="48" xfId="0" quotePrefix="1" applyFont="1" applyFill="1" applyBorder="1" applyAlignment="1">
      <alignment horizontal="center" vertical="center" wrapText="1"/>
    </xf>
    <xf numFmtId="0" fontId="69" fillId="0" borderId="0" xfId="0" quotePrefix="1" applyFont="1" applyAlignment="1">
      <alignment horizontal="left" vertical="center" wrapText="1"/>
    </xf>
    <xf numFmtId="0" fontId="30" fillId="2" borderId="107" xfId="0" applyFont="1" applyFill="1" applyBorder="1" applyAlignment="1">
      <alignment horizontal="center" vertical="center" wrapText="1"/>
    </xf>
    <xf numFmtId="0" fontId="30" fillId="2" borderId="108" xfId="0" applyFont="1" applyFill="1" applyBorder="1" applyAlignment="1">
      <alignment horizontal="center" vertical="center" wrapText="1"/>
    </xf>
    <xf numFmtId="0" fontId="30" fillId="9" borderId="107" xfId="0" applyFont="1" applyFill="1" applyBorder="1" applyAlignment="1">
      <alignment horizontal="left" vertical="center" wrapText="1"/>
    </xf>
    <xf numFmtId="0" fontId="30" fillId="9" borderId="108" xfId="0" applyFont="1" applyFill="1" applyBorder="1" applyAlignment="1">
      <alignment horizontal="left" vertical="center" wrapText="1"/>
    </xf>
    <xf numFmtId="0" fontId="31" fillId="0" borderId="107" xfId="0" applyFont="1" applyBorder="1" applyAlignment="1">
      <alignment horizontal="center" vertical="center" wrapText="1"/>
    </xf>
    <xf numFmtId="0" fontId="31" fillId="0" borderId="110" xfId="0" applyFont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1" fillId="3" borderId="107" xfId="0" applyFont="1" applyFill="1" applyBorder="1" applyAlignment="1">
      <alignment horizontal="center" vertical="center" wrapText="1"/>
    </xf>
    <xf numFmtId="0" fontId="31" fillId="3" borderId="110" xfId="0" applyFont="1" applyFill="1" applyBorder="1" applyAlignment="1">
      <alignment horizontal="center" vertical="center" wrapText="1"/>
    </xf>
    <xf numFmtId="0" fontId="31" fillId="3" borderId="111" xfId="0" applyFont="1" applyFill="1" applyBorder="1" applyAlignment="1">
      <alignment horizontal="center" vertical="center" wrapText="1"/>
    </xf>
    <xf numFmtId="0" fontId="31" fillId="3" borderId="112" xfId="0" applyFont="1" applyFill="1" applyBorder="1" applyAlignment="1">
      <alignment horizontal="center" vertical="center" wrapText="1"/>
    </xf>
    <xf numFmtId="0" fontId="48" fillId="9" borderId="103" xfId="0" applyFont="1" applyFill="1" applyBorder="1" applyAlignment="1">
      <alignment horizontal="left" vertical="center" wrapText="1"/>
    </xf>
    <xf numFmtId="12" fontId="47" fillId="0" borderId="107" xfId="0" quotePrefix="1" applyNumberFormat="1" applyFont="1" applyBorder="1" applyAlignment="1">
      <alignment horizontal="center" vertical="center" wrapText="1"/>
    </xf>
    <xf numFmtId="12" fontId="47" fillId="0" borderId="110" xfId="0" quotePrefix="1" applyNumberFormat="1" applyFont="1" applyBorder="1" applyAlignment="1">
      <alignment horizontal="center" vertical="center" wrapText="1"/>
    </xf>
    <xf numFmtId="12" fontId="47" fillId="0" borderId="108" xfId="0" quotePrefix="1" applyNumberFormat="1" applyFont="1" applyBorder="1" applyAlignment="1">
      <alignment horizontal="center" vertical="center" wrapText="1"/>
    </xf>
    <xf numFmtId="0" fontId="31" fillId="2" borderId="0" xfId="0" applyFont="1" applyFill="1" applyAlignment="1">
      <alignment horizontal="left" vertical="center" wrapText="1"/>
    </xf>
    <xf numFmtId="0" fontId="31" fillId="3" borderId="108" xfId="0" applyFont="1" applyFill="1" applyBorder="1" applyAlignment="1">
      <alignment horizontal="center" vertical="center" wrapText="1"/>
    </xf>
    <xf numFmtId="0" fontId="31" fillId="0" borderId="103" xfId="0" applyFont="1" applyBorder="1" applyAlignment="1">
      <alignment horizontal="center" vertical="center"/>
    </xf>
    <xf numFmtId="0" fontId="30" fillId="2" borderId="106" xfId="0" quotePrefix="1" applyFont="1" applyFill="1" applyBorder="1" applyAlignment="1">
      <alignment horizontal="center" vertical="center" wrapText="1"/>
    </xf>
    <xf numFmtId="0" fontId="30" fillId="2" borderId="9" xfId="0" quotePrefix="1" applyFont="1" applyFill="1" applyBorder="1" applyAlignment="1">
      <alignment horizontal="center" vertical="center" wrapText="1"/>
    </xf>
    <xf numFmtId="0" fontId="61" fillId="2" borderId="108" xfId="0" quotePrefix="1" applyFont="1" applyFill="1" applyBorder="1" applyAlignment="1">
      <alignment horizontal="center" vertical="center" wrapText="1"/>
    </xf>
    <xf numFmtId="0" fontId="61" fillId="2" borderId="103" xfId="0" quotePrefix="1" applyFont="1" applyFill="1" applyBorder="1" applyAlignment="1">
      <alignment horizontal="center" vertical="center" wrapText="1"/>
    </xf>
    <xf numFmtId="0" fontId="30" fillId="2" borderId="103" xfId="0" quotePrefix="1" applyFont="1" applyFill="1" applyBorder="1" applyAlignment="1">
      <alignment horizontal="center" vertical="center" wrapText="1"/>
    </xf>
    <xf numFmtId="0" fontId="30" fillId="2" borderId="103" xfId="0" applyFont="1" applyFill="1" applyBorder="1" applyAlignment="1">
      <alignment horizontal="center" vertical="center" wrapText="1"/>
    </xf>
    <xf numFmtId="0" fontId="30" fillId="2" borderId="103" xfId="0" applyFont="1" applyFill="1" applyBorder="1" applyAlignment="1">
      <alignment horizontal="center" vertical="center"/>
    </xf>
    <xf numFmtId="1" fontId="56" fillId="3" borderId="103" xfId="1" applyNumberFormat="1" applyFont="1" applyFill="1" applyBorder="1" applyAlignment="1">
      <alignment horizontal="center" vertical="center" wrapText="1"/>
    </xf>
    <xf numFmtId="1" fontId="30" fillId="2" borderId="107" xfId="0" quotePrefix="1" applyNumberFormat="1" applyFont="1" applyFill="1" applyBorder="1" applyAlignment="1">
      <alignment horizontal="center" vertical="center" wrapText="1"/>
    </xf>
    <xf numFmtId="1" fontId="30" fillId="2" borderId="108" xfId="0" applyNumberFormat="1" applyFont="1" applyFill="1" applyBorder="1" applyAlignment="1">
      <alignment horizontal="center" vertical="center" wrapText="1"/>
    </xf>
    <xf numFmtId="1" fontId="30" fillId="2" borderId="107" xfId="0" applyNumberFormat="1" applyFont="1" applyFill="1" applyBorder="1" applyAlignment="1">
      <alignment horizontal="center" vertical="center" wrapText="1"/>
    </xf>
    <xf numFmtId="0" fontId="30" fillId="2" borderId="110" xfId="0" applyFont="1" applyFill="1" applyBorder="1" applyAlignment="1">
      <alignment horizontal="center" vertical="center" wrapText="1"/>
    </xf>
    <xf numFmtId="1" fontId="56" fillId="0" borderId="106" xfId="1" applyNumberFormat="1" applyFont="1" applyBorder="1" applyAlignment="1">
      <alignment horizontal="center" vertical="center" wrapText="1"/>
    </xf>
    <xf numFmtId="1" fontId="56" fillId="0" borderId="41" xfId="1" applyNumberFormat="1" applyFont="1" applyBorder="1" applyAlignment="1">
      <alignment horizontal="center" vertical="center" wrapText="1"/>
    </xf>
    <xf numFmtId="1" fontId="56" fillId="0" borderId="9" xfId="1" applyNumberFormat="1" applyFont="1" applyBorder="1" applyAlignment="1">
      <alignment horizontal="center" vertical="center" wrapText="1"/>
    </xf>
    <xf numFmtId="1" fontId="59" fillId="0" borderId="106" xfId="1" applyNumberFormat="1" applyFont="1" applyBorder="1" applyAlignment="1">
      <alignment horizontal="center" vertical="center" wrapText="1"/>
    </xf>
    <xf numFmtId="1" fontId="59" fillId="0" borderId="41" xfId="1" applyNumberFormat="1" applyFont="1" applyBorder="1" applyAlignment="1">
      <alignment horizontal="center" vertical="center" wrapText="1"/>
    </xf>
    <xf numFmtId="1" fontId="59" fillId="0" borderId="9" xfId="1" applyNumberFormat="1" applyFont="1" applyBorder="1" applyAlignment="1">
      <alignment horizontal="center" vertical="center" wrapText="1"/>
    </xf>
    <xf numFmtId="1" fontId="30" fillId="2" borderId="47" xfId="0" applyNumberFormat="1" applyFont="1" applyFill="1" applyBorder="1" applyAlignment="1">
      <alignment horizontal="center" vertical="center" wrapText="1"/>
    </xf>
    <xf numFmtId="1" fontId="30" fillId="2" borderId="48" xfId="0" applyNumberFormat="1" applyFont="1" applyFill="1" applyBorder="1" applyAlignment="1">
      <alignment horizontal="center" vertical="center" wrapText="1"/>
    </xf>
    <xf numFmtId="1" fontId="56" fillId="0" borderId="103" xfId="1" applyNumberFormat="1" applyFont="1" applyBorder="1" applyAlignment="1">
      <alignment horizontal="center" vertical="center" wrapText="1"/>
    </xf>
    <xf numFmtId="1" fontId="59" fillId="0" borderId="103" xfId="1" applyNumberFormat="1" applyFont="1" applyBorder="1" applyAlignment="1">
      <alignment horizontal="center" vertical="center" wrapText="1"/>
    </xf>
    <xf numFmtId="1" fontId="30" fillId="2" borderId="113" xfId="0" applyNumberFormat="1" applyFont="1" applyFill="1" applyBorder="1" applyAlignment="1">
      <alignment horizontal="center" vertical="center" wrapText="1"/>
    </xf>
    <xf numFmtId="1" fontId="30" fillId="2" borderId="112" xfId="0" applyNumberFormat="1" applyFont="1" applyFill="1" applyBorder="1" applyAlignment="1">
      <alignment horizontal="center" vertical="center" wrapText="1"/>
    </xf>
    <xf numFmtId="1" fontId="30" fillId="2" borderId="103" xfId="0" applyNumberFormat="1" applyFont="1" applyFill="1" applyBorder="1" applyAlignment="1">
      <alignment horizontal="center" vertical="center" wrapText="1"/>
    </xf>
    <xf numFmtId="0" fontId="31" fillId="10" borderId="22" xfId="0" applyFont="1" applyFill="1" applyBorder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31" fillId="10" borderId="43" xfId="0" applyFont="1" applyFill="1" applyBorder="1" applyAlignment="1">
      <alignment horizontal="center" vertical="center"/>
    </xf>
    <xf numFmtId="0" fontId="48" fillId="2" borderId="103" xfId="0" applyFont="1" applyFill="1" applyBorder="1" applyAlignment="1">
      <alignment horizontal="center" vertical="center" wrapText="1"/>
    </xf>
    <xf numFmtId="1" fontId="68" fillId="0" borderId="107" xfId="0" applyNumberFormat="1" applyFont="1" applyBorder="1" applyAlignment="1">
      <alignment horizontal="center" vertical="center" wrapText="1"/>
    </xf>
    <xf numFmtId="1" fontId="68" fillId="0" borderId="110" xfId="0" applyNumberFormat="1" applyFont="1" applyBorder="1" applyAlignment="1">
      <alignment horizontal="center" vertical="center" wrapText="1"/>
    </xf>
    <xf numFmtId="1" fontId="68" fillId="0" borderId="108" xfId="0" applyNumberFormat="1" applyFont="1" applyBorder="1" applyAlignment="1">
      <alignment horizontal="center" vertical="center" wrapText="1"/>
    </xf>
    <xf numFmtId="0" fontId="48" fillId="0" borderId="103" xfId="0" applyFont="1" applyBorder="1" applyAlignment="1">
      <alignment horizontal="center" vertical="center" wrapText="1"/>
    </xf>
    <xf numFmtId="0" fontId="31" fillId="10" borderId="19" xfId="0" applyFont="1" applyFill="1" applyBorder="1" applyAlignment="1">
      <alignment horizontal="center" vertical="center"/>
    </xf>
    <xf numFmtId="0" fontId="31" fillId="10" borderId="20" xfId="0" applyFont="1" applyFill="1" applyBorder="1" applyAlignment="1">
      <alignment horizontal="center" vertical="center"/>
    </xf>
    <xf numFmtId="0" fontId="31" fillId="10" borderId="42" xfId="0" applyFont="1" applyFill="1" applyBorder="1" applyAlignment="1">
      <alignment horizontal="center" vertical="center"/>
    </xf>
    <xf numFmtId="0" fontId="64" fillId="2" borderId="2" xfId="0" applyFont="1" applyFill="1" applyBorder="1" applyAlignment="1">
      <alignment horizontal="left" vertical="center" wrapText="1"/>
    </xf>
    <xf numFmtId="0" fontId="64" fillId="13" borderId="2" xfId="0" applyFont="1" applyFill="1" applyBorder="1" applyAlignment="1">
      <alignment horizontal="left" vertical="center" wrapText="1"/>
    </xf>
    <xf numFmtId="0" fontId="52" fillId="15" borderId="24" xfId="0" applyFont="1" applyFill="1" applyBorder="1" applyAlignment="1">
      <alignment horizontal="left"/>
    </xf>
    <xf numFmtId="0" fontId="26" fillId="5" borderId="4" xfId="0" applyFont="1" applyFill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6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15" fontId="31" fillId="2" borderId="102" xfId="0" quotePrefix="1" applyNumberFormat="1" applyFont="1" applyFill="1" applyBorder="1" applyAlignment="1">
      <alignment horizontal="left" vertical="center"/>
    </xf>
    <xf numFmtId="15" fontId="31" fillId="2" borderId="102" xfId="0" applyNumberFormat="1" applyFont="1" applyFill="1" applyBorder="1" applyAlignment="1">
      <alignment horizontal="left" vertical="center"/>
    </xf>
    <xf numFmtId="0" fontId="31" fillId="2" borderId="102" xfId="0" applyFont="1" applyFill="1" applyBorder="1" applyAlignment="1">
      <alignment horizontal="left" vertical="center" wrapText="1"/>
    </xf>
    <xf numFmtId="0" fontId="31" fillId="2" borderId="102" xfId="0" applyFont="1" applyFill="1" applyBorder="1" applyAlignment="1">
      <alignment horizontal="center" vertical="center"/>
    </xf>
    <xf numFmtId="0" fontId="261" fillId="3" borderId="0" xfId="0" applyFont="1" applyFill="1" applyAlignment="1">
      <alignment horizontal="left" vertical="center" wrapText="1"/>
    </xf>
    <xf numFmtId="0" fontId="106" fillId="5" borderId="0" xfId="0" applyFont="1" applyFill="1" applyAlignment="1">
      <alignment horizontal="center" vertical="center" wrapText="1"/>
    </xf>
    <xf numFmtId="0" fontId="107" fillId="0" borderId="0" xfId="54" applyFont="1" applyAlignment="1">
      <alignment horizontal="left" vertical="center" wrapText="1"/>
    </xf>
    <xf numFmtId="16" fontId="107" fillId="0" borderId="62" xfId="54" applyNumberFormat="1" applyFont="1" applyBorder="1" applyAlignment="1">
      <alignment horizontal="center" vertical="center" wrapText="1"/>
    </xf>
    <xf numFmtId="16" fontId="107" fillId="0" borderId="63" xfId="54" applyNumberFormat="1" applyFont="1" applyBorder="1" applyAlignment="1">
      <alignment horizontal="center" vertical="center" wrapText="1"/>
    </xf>
    <xf numFmtId="16" fontId="107" fillId="0" borderId="64" xfId="54" applyNumberFormat="1" applyFont="1" applyBorder="1" applyAlignment="1">
      <alignment horizontal="center" vertical="center" wrapText="1"/>
    </xf>
    <xf numFmtId="0" fontId="107" fillId="0" borderId="67" xfId="54" applyFont="1" applyBorder="1" applyAlignment="1">
      <alignment horizontal="center" vertical="center" wrapText="1"/>
    </xf>
    <xf numFmtId="0" fontId="107" fillId="0" borderId="68" xfId="54" applyFont="1" applyBorder="1" applyAlignment="1">
      <alignment horizontal="center" vertical="center" wrapText="1"/>
    </xf>
    <xf numFmtId="0" fontId="107" fillId="0" borderId="69" xfId="54" applyFont="1" applyBorder="1" applyAlignment="1">
      <alignment horizontal="center" vertical="center" wrapText="1"/>
    </xf>
    <xf numFmtId="0" fontId="107" fillId="0" borderId="71" xfId="54" applyFont="1" applyBorder="1" applyAlignment="1">
      <alignment horizontal="center" vertical="center" wrapText="1"/>
    </xf>
    <xf numFmtId="0" fontId="107" fillId="0" borderId="73" xfId="54" applyFont="1" applyBorder="1" applyAlignment="1">
      <alignment horizontal="center" vertical="center" wrapText="1"/>
    </xf>
    <xf numFmtId="0" fontId="107" fillId="0" borderId="74" xfId="54" applyFont="1" applyBorder="1" applyAlignment="1">
      <alignment horizontal="center" vertical="center" wrapText="1"/>
    </xf>
    <xf numFmtId="0" fontId="37" fillId="5" borderId="4" xfId="54" applyFont="1" applyFill="1" applyBorder="1" applyAlignment="1">
      <alignment horizontal="center" vertical="center"/>
    </xf>
    <xf numFmtId="0" fontId="37" fillId="5" borderId="5" xfId="54" applyFont="1" applyFill="1" applyBorder="1" applyAlignment="1">
      <alignment horizontal="center" vertical="center"/>
    </xf>
    <xf numFmtId="0" fontId="107" fillId="5" borderId="60" xfId="54" applyFont="1" applyFill="1" applyBorder="1" applyAlignment="1">
      <alignment horizontal="left" vertical="center"/>
    </xf>
    <xf numFmtId="0" fontId="107" fillId="0" borderId="5" xfId="54" applyFont="1" applyBorder="1" applyAlignment="1">
      <alignment vertical="center"/>
    </xf>
    <xf numFmtId="0" fontId="107" fillId="0" borderId="5" xfId="54" applyFont="1" applyBorder="1" applyAlignment="1">
      <alignment horizontal="left" vertical="center"/>
    </xf>
    <xf numFmtId="1" fontId="50" fillId="0" borderId="107" xfId="2" applyNumberFormat="1" applyFont="1" applyBorder="1" applyAlignment="1">
      <alignment horizontal="center" vertical="center" wrapText="1"/>
    </xf>
    <xf numFmtId="1" fontId="50" fillId="0" borderId="110" xfId="2" applyNumberFormat="1" applyFont="1" applyBorder="1" applyAlignment="1">
      <alignment horizontal="center" vertical="center" wrapText="1"/>
    </xf>
    <xf numFmtId="1" fontId="49" fillId="5" borderId="107" xfId="2" applyNumberFormat="1" applyFont="1" applyFill="1" applyBorder="1" applyAlignment="1">
      <alignment horizontal="center" vertical="center"/>
    </xf>
    <xf numFmtId="1" fontId="49" fillId="5" borderId="110" xfId="2" applyNumberFormat="1" applyFont="1" applyFill="1" applyBorder="1" applyAlignment="1">
      <alignment horizontal="center" vertical="center"/>
    </xf>
    <xf numFmtId="1" fontId="49" fillId="5" borderId="108" xfId="2" applyNumberFormat="1" applyFont="1" applyFill="1" applyBorder="1" applyAlignment="1">
      <alignment horizontal="center" vertical="center"/>
    </xf>
    <xf numFmtId="1" fontId="50" fillId="0" borderId="103" xfId="2" applyNumberFormat="1" applyFont="1" applyBorder="1" applyAlignment="1">
      <alignment horizontal="center" vertical="center" wrapText="1"/>
    </xf>
    <xf numFmtId="1" fontId="49" fillId="5" borderId="107" xfId="2" applyNumberFormat="1" applyFont="1" applyFill="1" applyBorder="1" applyAlignment="1">
      <alignment horizontal="center" vertical="center" wrapText="1"/>
    </xf>
    <xf numFmtId="1" fontId="49" fillId="5" borderId="110" xfId="2" applyNumberFormat="1" applyFont="1" applyFill="1" applyBorder="1" applyAlignment="1">
      <alignment horizontal="center" vertical="center" wrapText="1"/>
    </xf>
    <xf numFmtId="0" fontId="49" fillId="0" borderId="107" xfId="2" applyFont="1" applyBorder="1" applyAlignment="1">
      <alignment horizontal="center"/>
    </xf>
    <xf numFmtId="0" fontId="49" fillId="0" borderId="110" xfId="2" applyFont="1" applyBorder="1" applyAlignment="1">
      <alignment horizontal="center"/>
    </xf>
    <xf numFmtId="1" fontId="49" fillId="5" borderId="108" xfId="2" applyNumberFormat="1" applyFont="1" applyFill="1" applyBorder="1" applyAlignment="1">
      <alignment horizontal="center" vertical="center" wrapText="1"/>
    </xf>
    <xf numFmtId="0" fontId="34" fillId="0" borderId="107" xfId="2" quotePrefix="1" applyFont="1" applyBorder="1" applyAlignment="1">
      <alignment horizontal="left" wrapText="1"/>
    </xf>
    <xf numFmtId="0" fontId="34" fillId="0" borderId="110" xfId="2" quotePrefix="1" applyFont="1" applyBorder="1" applyAlignment="1">
      <alignment horizontal="left" wrapText="1"/>
    </xf>
    <xf numFmtId="0" fontId="34" fillId="0" borderId="110" xfId="2" applyFont="1" applyBorder="1" applyAlignment="1">
      <alignment horizontal="left"/>
    </xf>
    <xf numFmtId="0" fontId="49" fillId="0" borderId="107" xfId="2" applyFont="1" applyBorder="1" applyAlignment="1">
      <alignment horizontal="left"/>
    </xf>
    <xf numFmtId="0" fontId="49" fillId="0" borderId="110" xfId="2" applyFont="1" applyBorder="1" applyAlignment="1">
      <alignment horizontal="left"/>
    </xf>
    <xf numFmtId="0" fontId="52" fillId="0" borderId="107" xfId="2" applyFont="1" applyBorder="1" applyAlignment="1">
      <alignment horizontal="center"/>
    </xf>
    <xf numFmtId="0" fontId="52" fillId="0" borderId="110" xfId="2" applyFont="1" applyBorder="1" applyAlignment="1">
      <alignment horizontal="center"/>
    </xf>
    <xf numFmtId="1" fontId="49" fillId="0" borderId="107" xfId="2" applyNumberFormat="1" applyFont="1" applyBorder="1" applyAlignment="1">
      <alignment horizontal="center"/>
    </xf>
    <xf numFmtId="1" fontId="49" fillId="0" borderId="110" xfId="2" applyNumberFormat="1" applyFont="1" applyBorder="1" applyAlignment="1">
      <alignment horizontal="center"/>
    </xf>
    <xf numFmtId="0" fontId="49" fillId="5" borderId="107" xfId="2" applyFont="1" applyFill="1" applyBorder="1" applyAlignment="1">
      <alignment horizontal="center" vertical="center" wrapText="1"/>
    </xf>
    <xf numFmtId="0" fontId="49" fillId="5" borderId="110" xfId="2" applyFont="1" applyFill="1" applyBorder="1" applyAlignment="1">
      <alignment horizontal="center" vertical="center" wrapText="1"/>
    </xf>
    <xf numFmtId="0" fontId="49" fillId="5" borderId="108" xfId="2" applyFont="1" applyFill="1" applyBorder="1" applyAlignment="1">
      <alignment horizontal="center" vertical="center" wrapText="1"/>
    </xf>
    <xf numFmtId="0" fontId="51" fillId="0" borderId="107" xfId="2" applyFont="1" applyBorder="1" applyAlignment="1">
      <alignment horizontal="center" vertical="center" wrapText="1"/>
    </xf>
    <xf numFmtId="0" fontId="51" fillId="0" borderId="110" xfId="2" applyFont="1" applyBorder="1" applyAlignment="1">
      <alignment horizontal="center" vertical="center" wrapText="1"/>
    </xf>
    <xf numFmtId="0" fontId="51" fillId="0" borderId="108" xfId="2" applyFont="1" applyBorder="1" applyAlignment="1">
      <alignment horizontal="center" vertical="center" wrapText="1"/>
    </xf>
    <xf numFmtId="1" fontId="49" fillId="0" borderId="107" xfId="2" applyNumberFormat="1" applyFont="1" applyBorder="1" applyAlignment="1">
      <alignment horizontal="center" vertical="center" wrapText="1"/>
    </xf>
    <xf numFmtId="1" fontId="49" fillId="0" borderId="110" xfId="2" applyNumberFormat="1" applyFont="1" applyBorder="1" applyAlignment="1">
      <alignment horizontal="center" vertical="center" wrapText="1"/>
    </xf>
    <xf numFmtId="1" fontId="49" fillId="0" borderId="108" xfId="2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left"/>
    </xf>
    <xf numFmtId="0" fontId="26" fillId="0" borderId="27" xfId="0" applyFont="1" applyBorder="1" applyAlignment="1">
      <alignment horizontal="center"/>
    </xf>
    <xf numFmtId="0" fontId="26" fillId="0" borderId="28" xfId="0" applyFont="1" applyBorder="1" applyAlignment="1">
      <alignment horizontal="center"/>
    </xf>
  </cellXfs>
  <cellStyles count="3612">
    <cellStyle name="_x0001_" xfId="125" xr:uid="{61BC1AF0-1737-4AC3-8188-11C01FEEFB70}"/>
    <cellStyle name="_x0001_ 2" xfId="126" xr:uid="{A08FBFC2-E38C-4B18-86F4-1ABB8A6FB09C}"/>
    <cellStyle name="_x0001_ 2 2" xfId="127" xr:uid="{B4B6C1AD-0E98-4517-9610-261B75FF6D5A}"/>
    <cellStyle name="_x0001_ 3" xfId="128" xr:uid="{4C6F54F0-B4ED-41E7-8D28-5897FC3F9682}"/>
    <cellStyle name="." xfId="129" xr:uid="{C77789A3-5662-405F-BE16-1514CE7AEC78}"/>
    <cellStyle name=". 2" xfId="130" xr:uid="{CE9466E4-D4BC-4745-B3D9-FABCD5373940}"/>
    <cellStyle name="??" xfId="131" xr:uid="{2B8A810A-3BDC-479A-A443-620F6122C4FE}"/>
    <cellStyle name="?? [0.00]_PRODUCT DETAIL Q1" xfId="132" xr:uid="{29794629-B244-4FE8-B83C-F33B7817EDB9}"/>
    <cellStyle name="?? [0]" xfId="133" xr:uid="{5B2FF48C-1FC9-464D-9B52-71874C775796}"/>
    <cellStyle name="?? [0] 2" xfId="134" xr:uid="{15F3B5E9-8222-4E3F-A49C-DC933F803E81}"/>
    <cellStyle name="?? [0] 2 2" xfId="135" xr:uid="{C2C0251A-E9C7-49CA-89C4-6C890C9856BE}"/>
    <cellStyle name="?? [0] 3" xfId="136" xr:uid="{DF944C60-B33E-4D77-9410-C7CA4DF9446C}"/>
    <cellStyle name="?? [0] 3 2" xfId="137" xr:uid="{72C6F097-70CD-4BDC-ADC4-CAB775AB7BBC}"/>
    <cellStyle name="?? 10" xfId="138" xr:uid="{8D2BDEE6-AC01-4F04-B631-B0A9C5E68039}"/>
    <cellStyle name="?? 10 2" xfId="139" xr:uid="{5E65E208-E7D9-49C5-A1C5-D30D3F3B7172}"/>
    <cellStyle name="?? 11" xfId="140" xr:uid="{D00D029F-265A-4CBB-B417-8F034F754927}"/>
    <cellStyle name="?? 11 2" xfId="141" xr:uid="{3E376E08-9F2F-4F8E-B672-4F4B97907B61}"/>
    <cellStyle name="?? 11 3" xfId="142" xr:uid="{6AC3328C-E86E-49AB-B574-47256045AB25}"/>
    <cellStyle name="?? 12" xfId="143" xr:uid="{22540EAE-3C7B-4440-92D3-4B91A9587A6A}"/>
    <cellStyle name="?? 12 2" xfId="144" xr:uid="{7EFC96EB-83B8-4C0B-98AD-A0DDA7926C68}"/>
    <cellStyle name="?? 13" xfId="145" xr:uid="{494C07B5-75DB-425C-8366-DF925199A0F6}"/>
    <cellStyle name="?? 14" xfId="146" xr:uid="{E4805AA7-3D18-4392-9F2B-F92A56103FA6}"/>
    <cellStyle name="?? 15" xfId="147" xr:uid="{0D71E995-5916-4EF7-B803-4E1EB9BF025E}"/>
    <cellStyle name="?? 16" xfId="148" xr:uid="{ED96FB5A-7C67-4E3C-8D5F-5AC6A39C8FD4}"/>
    <cellStyle name="?? 2" xfId="149" xr:uid="{D4ACFBB8-EFC3-42C3-99F5-5F8A54E6F881}"/>
    <cellStyle name="?? 2 2" xfId="150" xr:uid="{574E8B80-C21D-4713-8558-92D5B988FBB5}"/>
    <cellStyle name="?? 3" xfId="151" xr:uid="{A081FB3A-D9FE-4365-A787-8C451D5FCD19}"/>
    <cellStyle name="?? 3 2" xfId="152" xr:uid="{0B5B451C-CEA9-4249-B2C1-EDCF072B8EDA}"/>
    <cellStyle name="?? 4" xfId="153" xr:uid="{F3638A10-38E0-4B3E-9E10-48D4855B499B}"/>
    <cellStyle name="?? 4 2" xfId="154" xr:uid="{9914D011-437D-4516-B0CA-46C3649A9147}"/>
    <cellStyle name="?? 5" xfId="155" xr:uid="{373FED08-B773-4457-8B2A-537126E0214F}"/>
    <cellStyle name="?? 5 2" xfId="156" xr:uid="{1CE7D709-E827-4147-A150-E231524A7C24}"/>
    <cellStyle name="?? 6" xfId="157" xr:uid="{2A9A60DE-2EA5-4EAA-973B-67E554E12C05}"/>
    <cellStyle name="?? 6 2" xfId="158" xr:uid="{D8012A27-E7A6-4AD2-8ABA-47EFD212D93D}"/>
    <cellStyle name="?? 7" xfId="159" xr:uid="{BF2DD3C1-1C6C-463E-9B41-BA838C385D6A}"/>
    <cellStyle name="?? 7 2" xfId="160" xr:uid="{7E6AB889-C7FA-43E2-A86C-9BA836EB91B5}"/>
    <cellStyle name="?? 8" xfId="161" xr:uid="{C5289C34-4C5C-452E-99FB-11FA397C99A6}"/>
    <cellStyle name="?? 8 2" xfId="162" xr:uid="{7562CA1D-FCA5-467F-8117-18989D1AAE1D}"/>
    <cellStyle name="?? 9" xfId="163" xr:uid="{D44B35D0-0C1B-4D14-9195-4986B175FE21}"/>
    <cellStyle name="?? 9 2" xfId="164" xr:uid="{C5E297DC-C923-4470-A524-1A306E0CCEF3}"/>
    <cellStyle name="???? [0.00]_PRODUCT DETAIL Q1" xfId="165" xr:uid="{12ACE5CE-2F6E-41FF-883B-571BF85B555D}"/>
    <cellStyle name="????_PRODUCT DETAIL Q1" xfId="166" xr:uid="{F44CC55D-78AD-480A-94B8-34BAA872F145}"/>
    <cellStyle name="???[0]_Book1" xfId="167" xr:uid="{C3C84B80-9725-4994-A4B2-5219932F959D}"/>
    <cellStyle name="???_95" xfId="168" xr:uid="{384AAC9C-A262-4AC8-B485-AEA5FE4A8EDB}"/>
    <cellStyle name="??_(????)??????" xfId="169" xr:uid="{4F90A077-C756-46A5-963A-B0CAAEA3D15F}"/>
    <cellStyle name="_?_BOOKSHIP" xfId="170" xr:uid="{3DEC5F1C-E51E-4C95-BF33-CDF814156899}"/>
    <cellStyle name="_?_BOOKSHIP 2" xfId="171" xr:uid="{64EFDEB1-9FA6-4F77-9005-33572F541C13}"/>
    <cellStyle name="_?_BOOKSHIP 2 2" xfId="172" xr:uid="{164A347A-8BCA-45AF-86B1-2A1CEC41F70A}"/>
    <cellStyle name="_?_BOOKSHIP 2 3" xfId="173" xr:uid="{307EECB3-F286-43CC-AD56-504B88B9F90B}"/>
    <cellStyle name="_?_BOOKSHIP 3" xfId="174" xr:uid="{93EDE57A-2C74-4DDC-8A36-CD777F762DC5}"/>
    <cellStyle name="_?_BOOKSHIP 4" xfId="175" xr:uid="{D204846A-170B-42D7-91D9-CFECF9325A45}"/>
    <cellStyle name="_?_BOOKSHIP_Copy of #1542-1-revised quotation (2)" xfId="176" xr:uid="{9FA69FCE-70DA-4937-9534-88E2717AE574}"/>
    <cellStyle name="_?_BOOKSHIP_Copy of #1542-1-revised quotation (2) 2" xfId="177" xr:uid="{AA5D2B50-5A48-4EF3-82CD-0CE7EB94F5E9}"/>
    <cellStyle name="_?_BOOKSHIP_Copy of #1542-1-revised quotation (2) 2 2" xfId="178" xr:uid="{7B4C5A35-1BFF-4A1E-8A15-6022DC808505}"/>
    <cellStyle name="_?_BOOKSHIP_Copy of #1542-1-revised quotation (2) 2 3" xfId="179" xr:uid="{01D57BF3-7CDB-4812-87A8-55332CD273B1}"/>
    <cellStyle name="_?_BOOKSHIP_Copy of #1542-1-revised quotation (2) 3" xfId="180" xr:uid="{EB8CF9A2-A794-422B-811D-B88044B4962F}"/>
    <cellStyle name="_?_BOOKSHIP_Copy of #1542-1-revised quotation (2) 4" xfId="181" xr:uid="{A1A6A319-79D3-4E6E-9B54-98713B82C904}"/>
    <cellStyle name="_?_BOOKSHIP_Copy of #1542-1-revised quotation (2)_Copy of the status of KOTAI fabric 21-10" xfId="182" xr:uid="{0BF4FC46-FB4E-4615-83EF-887B2398918A}"/>
    <cellStyle name="_?_BOOKSHIP_Copy of #1542-1-revised quotation (2)_The composition of fabric" xfId="183" xr:uid="{B760D6C5-A998-4DAE-BAEA-0568B7512A18}"/>
    <cellStyle name="_?_BOOKSHIP_Copy of #1542-1-revised quotation (2)_The composition of fabric 2" xfId="184" xr:uid="{6C6D9B3A-1CED-46DC-A02A-3BDAFB234F88}"/>
    <cellStyle name="_?_BOOKSHIP_Copy of #1542-1-revised quotation (2)_TROISE FILL" xfId="185" xr:uid="{A92DF8A0-E258-4A89-8836-97FC85EC2A98}"/>
    <cellStyle name="_?_BOOKSHIP_SMS TO CHINA" xfId="186" xr:uid="{5AC9C424-CF91-4FDF-A469-DEC517F806B3}"/>
    <cellStyle name="_?_BOOKSHIP_SMS TO CHINA 2" xfId="187" xr:uid="{4AF5D7C9-476F-47B0-B652-D729612BDC59}"/>
    <cellStyle name="__ [0.00]_PRODUCT DETAIL Q1" xfId="188" xr:uid="{E0711599-83A2-4C02-AD40-19CB9793DD3E}"/>
    <cellStyle name="__ [0.00]_PRODUCT DETAIL Q1 2" xfId="189" xr:uid="{4B92B873-D66E-4692-B33B-3A74E2C64428}"/>
    <cellStyle name="__ [0.00]_PRODUCT DETAIL Q1 2 2" xfId="190" xr:uid="{3C5658C2-DA74-4E5D-8B7E-9BB97A3F4264}"/>
    <cellStyle name="__ [0.00]_PRODUCT DETAIL Q1 2 3" xfId="191" xr:uid="{5B5A4084-DB21-47E2-B140-60D87EF04B0F}"/>
    <cellStyle name="__ [0.00]_PRODUCT DETAIL Q1 3" xfId="192" xr:uid="{5BC52AC8-673F-4088-ADB1-0C8A557A93B8}"/>
    <cellStyle name="__ [0.00]_PRODUCT DETAIL Q1 4" xfId="193" xr:uid="{2050E22A-3C62-497C-819A-DFAABA4DB490}"/>
    <cellStyle name="__ [0]_1202" xfId="194" xr:uid="{DAF4B28B-9394-4B02-9EDC-D63A7457C43E}"/>
    <cellStyle name="__ [0]_1202 2" xfId="195" xr:uid="{0C194F28-317B-44FC-BB88-53FC530BD5D8}"/>
    <cellStyle name="__ [0]_1202 2 2" xfId="196" xr:uid="{0CFBEB0E-BEC6-4A66-A2D2-2960921DA308}"/>
    <cellStyle name="__ [0]_1202 3" xfId="197" xr:uid="{929EA23D-39BD-4335-92A3-2DB7779441DD}"/>
    <cellStyle name="__ [0]_1202 3 2" xfId="198" xr:uid="{D7AC7930-F32F-4284-9034-9758D548B3E3}"/>
    <cellStyle name="__ [0]_1202_Result Red Store Jun" xfId="199" xr:uid="{B3C4583F-576F-489E-8B84-10CFCF9E7269}"/>
    <cellStyle name="__ [0]_1202_Result Red Store Jun 2" xfId="200" xr:uid="{9F77847D-33C4-4877-9C9D-8E8E91BED0B3}"/>
    <cellStyle name="__ [0]_1202_Result Red Store Jun 2 2" xfId="201" xr:uid="{8FFE725E-0898-4D1D-B65C-41D9EC6261B4}"/>
    <cellStyle name="__ [0]_1202_Result Red Store Jun_SMS TO CHINA" xfId="202" xr:uid="{5B43D62F-DBA5-4EBA-AC43-BBDA54DDCF72}"/>
    <cellStyle name="__ [0]_1202_Result Red Store Jun_SMS TO CHINA 2" xfId="203" xr:uid="{ED219327-5C61-4267-89EF-365B76EFD1F9}"/>
    <cellStyle name="__ [0]_1202_SMS TO CHINA" xfId="204" xr:uid="{5F6E17EA-935F-4A3F-A98B-C80171F1C088}"/>
    <cellStyle name="__ [0]_1202_SMS TO CHINA 2" xfId="205" xr:uid="{85BBED80-8729-4089-8A93-E429FE7660C7}"/>
    <cellStyle name="__ [0]_Book1" xfId="206" xr:uid="{B5462823-CE8F-45FE-8A8F-72DFC9F6AF75}"/>
    <cellStyle name="__ [0]_Book1 2" xfId="207" xr:uid="{4CB6B30B-240C-46D2-81F0-27DAB76400D7}"/>
    <cellStyle name="__ [0]_Book1 2 2" xfId="208" xr:uid="{CC3184DA-F7A9-4644-B4B2-26EECB9F7C13}"/>
    <cellStyle name="__ [0]_Book1 3" xfId="209" xr:uid="{C8688C11-016D-4630-BDFE-C5B68FCCB770}"/>
    <cellStyle name="___(____)______" xfId="210" xr:uid="{7ECC84AE-D38E-4FC8-B206-D5DB6CF33715}"/>
    <cellStyle name="___(____)______ 2" xfId="211" xr:uid="{13C7F346-6E0B-4E07-9ACA-C9C6FD8FEB18}"/>
    <cellStyle name="___(____)______ 2 2" xfId="212" xr:uid="{E7773181-3907-4FB0-A082-63C6ACDCF193}"/>
    <cellStyle name="___(____)______ 2 3" xfId="213" xr:uid="{C5A5722E-3878-4C9A-8A79-28C0139A5515}"/>
    <cellStyle name="___(____)______ 3" xfId="214" xr:uid="{841A57F5-ABE8-4CE1-89CB-0C8C20BF095B}"/>
    <cellStyle name="___(____)______ 4" xfId="215" xr:uid="{0F2C411F-A9B4-4CD9-B23E-CD1B3BDCAC18}"/>
    <cellStyle name="___(____)_______SMS TO CHINA" xfId="216" xr:uid="{BE424110-9519-4BA2-B70C-E964528230D1}"/>
    <cellStyle name="___(____)_______SMS TO CHINA 2" xfId="217" xr:uid="{43836A47-D654-4AA6-9716-B6370AEB7411}"/>
    <cellStyle name="___[0]_Book1" xfId="218" xr:uid="{25A7D03C-8A6D-4F30-BEDA-3DA3DBD29670}"/>
    <cellStyle name="___[0]_Book1 2" xfId="219" xr:uid="{0C360DCB-333A-4AC5-8BA1-CDB4D14231D9}"/>
    <cellStyle name="___[0]_Book1 2 2" xfId="220" xr:uid="{A112838E-8E05-41C0-A193-B468882C9006}"/>
    <cellStyle name="___[0]_Book1 3" xfId="221" xr:uid="{56A96F22-781C-4AD2-899E-0EC1B0976967}"/>
    <cellStyle name="____ [0.00]_PRODUCT DETAIL Q1" xfId="222" xr:uid="{96BFB428-9F82-46ED-B469-93355294B967}"/>
    <cellStyle name="____ [0.00]_PRODUCT DETAIL Q1 2" xfId="223" xr:uid="{469A43A8-8869-47A4-98AD-5858E16B646F}"/>
    <cellStyle name="____ [0.00]_PRODUCT DETAIL Q1 2 2" xfId="224" xr:uid="{BA6AFA9D-52F3-4385-B438-74F70B1FDA24}"/>
    <cellStyle name="_____PRODUCT DETAIL Q1" xfId="225" xr:uid="{F5F21F58-E79B-4A47-86A8-D64441A69A45}"/>
    <cellStyle name="_____PRODUCT DETAIL Q1 2" xfId="226" xr:uid="{E0B22B7B-C92B-48AD-BAC5-AE04A821D9E1}"/>
    <cellStyle name="_____PRODUCT DETAIL Q1 2 2" xfId="227" xr:uid="{63859A83-4EA7-4C7C-B3B3-625F28670F3A}"/>
    <cellStyle name="____95" xfId="228" xr:uid="{DE7FB960-934B-4229-8BFA-D50ECE27DEDA}"/>
    <cellStyle name="____95 2" xfId="229" xr:uid="{313D3584-F1B4-486A-9A25-C1FD1A8C42B5}"/>
    <cellStyle name="____95 2 2" xfId="230" xr:uid="{C0099E42-9CBF-482D-9499-3DB67D578F2E}"/>
    <cellStyle name="____Book1" xfId="231" xr:uid="{701F84BD-4318-43AE-ABF1-26ADA9515552}"/>
    <cellStyle name="____Book1 2" xfId="232" xr:uid="{522D4DEF-433E-42F8-9CBD-A5EE1A92999C}"/>
    <cellStyle name="____Book1 2 2" xfId="233" xr:uid="{39F3D9E3-E86C-4F1F-A1C6-03C99239D166}"/>
    <cellStyle name="____Book1 3" xfId="234" xr:uid="{947287E8-F467-4DE1-9E7B-8B4932A7C35F}"/>
    <cellStyle name="___1202" xfId="235" xr:uid="{E00699E6-2F74-4E63-B0ED-649FF9FDEE36}"/>
    <cellStyle name="___1202 2" xfId="236" xr:uid="{3AEF69B1-F134-4AF8-8D54-C55C328BF4AB}"/>
    <cellStyle name="___1202 2 2" xfId="237" xr:uid="{085D5FFF-163E-4E8E-A9EB-CCE6C149673B}"/>
    <cellStyle name="___1202 3" xfId="238" xr:uid="{72F92FB9-0DF5-4069-A3D6-005F30FF4BF1}"/>
    <cellStyle name="___1202 3 2" xfId="239" xr:uid="{858DB4DF-0B91-40C3-A606-BFC19B55ACC4}"/>
    <cellStyle name="___1202_Result Red Store Jun" xfId="240" xr:uid="{55F84A34-00C1-4426-A51C-7CF3E0E8BB0D}"/>
    <cellStyle name="___1202_Result Red Store Jun 2" xfId="241" xr:uid="{8924DEC9-B230-4C8F-A5D2-BE18A859E766}"/>
    <cellStyle name="___1202_Result Red Store Jun 2 2" xfId="242" xr:uid="{B183D427-36BB-4733-A2CC-1655B55C9635}"/>
    <cellStyle name="___1202_Result Red Store Jun_1" xfId="243" xr:uid="{204DF6BC-7700-412B-98C4-A13AA997939A}"/>
    <cellStyle name="___1202_Result Red Store Jun_1 2" xfId="244" xr:uid="{1D2283B9-B79D-4B09-9E6F-20A3A8AB454C}"/>
    <cellStyle name="___1202_Result Red Store Jun_1 2 2" xfId="245" xr:uid="{F4320B57-9245-4D2B-B00C-930D8F156BAA}"/>
    <cellStyle name="___1202_Result Red Store Jun_1_SMS TO CHINA" xfId="246" xr:uid="{0495AED7-201A-4365-ACF9-AF05B3F6D003}"/>
    <cellStyle name="___1202_Result Red Store Jun_1_SMS TO CHINA 2" xfId="247" xr:uid="{BB3259D1-2D92-49A2-8E14-50C5366FBD55}"/>
    <cellStyle name="___1202_Result Red Store Jun_SMS TO CHINA" xfId="248" xr:uid="{9BFA34A5-5872-4642-951F-70E5DF5A12FF}"/>
    <cellStyle name="___1202_Result Red Store Jun_SMS TO CHINA 2" xfId="249" xr:uid="{C01F43BA-94D6-4514-87D3-F3EEA4161C44}"/>
    <cellStyle name="___1202_SMS TO CHINA" xfId="250" xr:uid="{888F8F4A-3D56-430E-A971-47015D4CD904}"/>
    <cellStyle name="___1202_SMS TO CHINA 2" xfId="251" xr:uid="{F1AC2B8A-C6C4-4228-AA3C-09ECB0F517A7}"/>
    <cellStyle name="___Book1" xfId="252" xr:uid="{49772A22-FA00-4509-8FC2-07D28BDE66AD}"/>
    <cellStyle name="___Book1 2" xfId="253" xr:uid="{3AD0B7C9-ACCA-446F-B90E-DA5CF44DDD1F}"/>
    <cellStyle name="___Book1 2 2" xfId="254" xr:uid="{A4B4A6D1-EEBD-4E9D-96F6-C4F468A18443}"/>
    <cellStyle name="___Book1 3" xfId="255" xr:uid="{5A823107-3CA3-41B1-9B42-3AF8E9AED288}"/>
    <cellStyle name="___Book1 4" xfId="256" xr:uid="{6F03C8BA-F0B5-4BBE-A3C2-9129860CC321}"/>
    <cellStyle name="___Book1 5" xfId="257" xr:uid="{C385F740-F70E-4B50-AC37-979E0C947A91}"/>
    <cellStyle name="___Book1_CMP &amp; the rating of thread" xfId="258" xr:uid="{73104171-E762-44FA-8469-B164D596CEC2}"/>
    <cellStyle name="___Book1_CMP &amp; the rating of thread 2" xfId="259" xr:uid="{51DB45F5-EF8E-4027-AECC-E119607EFC61}"/>
    <cellStyle name="___Book1_CMP &amp; the rating of thread 2 2" xfId="260" xr:uid="{4BDDD45B-A9EA-4220-B137-286B921C3C69}"/>
    <cellStyle name="___Book1_CMP &amp; the rating of thread 2 3" xfId="261" xr:uid="{0A8CE0F3-393F-43F7-97D0-C62DB0BA7B07}"/>
    <cellStyle name="___Book1_CMP &amp; the rating of thread 3" xfId="262" xr:uid="{780F0914-956B-48D5-9DB4-BFDA757076CA}"/>
    <cellStyle name="___Book1_CMP &amp; the rating of thread 4" xfId="263" xr:uid="{6F4EC55B-0465-4D1C-AAD0-1057FD35AACE}"/>
    <cellStyle name="___Book1_CMP &amp; the rating of thread_Copy of 2010-5-10 Kotai fabric - PO#1456REV (2)" xfId="264" xr:uid="{C6F5C972-96F9-4E34-8A3C-1B3BCC816BD4}"/>
    <cellStyle name="___Book1_CMP &amp; the rating of thread_Copy of 2010-5-10 Kotai fabric - PO#1456REV (2) 2" xfId="265" xr:uid="{24610D05-4D5A-409D-B52C-737EF18477E7}"/>
    <cellStyle name="___Book1_CMP &amp; the rating of thread_Copy of 2010-5-10 Kotai fabric - PO#1456REV (2) 2 2" xfId="266" xr:uid="{06631434-13A5-4894-801D-A6ED3151B599}"/>
    <cellStyle name="___Book1_CMP &amp; the rating of thread_Copy of 2010-5-10 Kotai fabric - PO#1456REV (2) 2 3" xfId="267" xr:uid="{7CFE93AD-BBBF-422D-B226-015FC53CDC45}"/>
    <cellStyle name="___Book1_CMP &amp; the rating of thread_Copy of 2010-5-10 Kotai fabric - PO#1456REV (2) 3" xfId="268" xr:uid="{316735A4-C65F-4AFA-B380-309C42393A51}"/>
    <cellStyle name="___Book1_CMP &amp; the rating of thread_Copy of 2010-5-10 Kotai fabric - PO#1456REV (2) 4" xfId="269" xr:uid="{E018C5B8-F08D-4D1A-BB75-A1C7F582DF4B}"/>
    <cellStyle name="___Book1_CMP &amp; the rating of thread_Copy of 2010-5-10 Kotai fabric - PO#1456REV (2)_TROISE FILL" xfId="270" xr:uid="{10659EDE-0B4F-40E1-A4B7-77CDFE71FE76}"/>
    <cellStyle name="___Book1_CMP &amp; the rating of thread_Copy of the status of KOTAI fabric 21-10" xfId="271" xr:uid="{49E3B33D-769E-4449-AD73-DEC7BAC60FC4}"/>
    <cellStyle name="___Book1_CMP &amp; the rating of thread_Copy of the status of KOTAI fabric 21-10_TROISE FILL" xfId="272" xr:uid="{AF69FE20-87A0-4593-97C7-A2A05DA3A85B}"/>
    <cellStyle name="___Book1_CMP &amp; the rating of thread_kotai fabric - first order for AW10 (status)" xfId="273" xr:uid="{E4607E14-0F7E-4D92-A56B-1719B2CD3701}"/>
    <cellStyle name="___Book1_CMP &amp; the rating of thread_kotai fabric - first order for AW10 (status) 2" xfId="274" xr:uid="{BE060E8A-37E4-41AE-9BE0-ACB6EAD68930}"/>
    <cellStyle name="___Book1_CMP &amp; the rating of thread_kotai fabric - first order for AW10 (status) 2 2" xfId="275" xr:uid="{304C8216-D04C-46FB-9013-3266DBEC477C}"/>
    <cellStyle name="___Book1_CMP &amp; the rating of thread_kotai fabric - first order for AW10 (status) 2 3" xfId="276" xr:uid="{BC1BF9FE-E60C-4E73-B990-A6DE9C18A8AA}"/>
    <cellStyle name="___Book1_CMP &amp; the rating of thread_kotai fabric - first order for AW10 (status) 3" xfId="277" xr:uid="{FE4D54EA-1F1B-4D70-96B7-7821B4A873D1}"/>
    <cellStyle name="___Book1_CMP &amp; the rating of thread_kotai fabric - first order for AW10 (status) 4" xfId="278" xr:uid="{BC7A3C46-4995-4B4C-926B-062430912422}"/>
    <cellStyle name="___Book1_CMP &amp; the rating of thread_kotai fabric - first order for AW10 (status)_TROISE FILL" xfId="279" xr:uid="{0C4EA3DE-A7E3-41A8-9181-427275FD7459}"/>
    <cellStyle name="___Book1_CMP &amp; the rating of thread_The composition of fabric" xfId="280" xr:uid="{AC1CC5CD-556E-4DCE-B27B-A86742AAE56A}"/>
    <cellStyle name="___Book1_CMP &amp; the rating of thread_The composition of fabric 2" xfId="281" xr:uid="{988C3062-AC61-4316-8080-9F6096C4749A}"/>
    <cellStyle name="___Book1_Copy of Copy of Copy of Fabric balance for AW10 pro" xfId="282" xr:uid="{42A7894C-D63B-4615-BEFA-B3ADEF6A09BC}"/>
    <cellStyle name="___Book1_Copy of Copy of Copy of Fabric balance for AW10 pro 2" xfId="283" xr:uid="{708FD117-DF89-469E-A194-B4E488CF6725}"/>
    <cellStyle name="___Book1_Copy of Copy of Copy of Fabric balance for AW10 pro 2 2" xfId="284" xr:uid="{767939C2-3596-4722-9CCE-0C8FF371C943}"/>
    <cellStyle name="___Book1_Copy of Copy of Copy of Fabric balance for AW10 pro 2 3" xfId="285" xr:uid="{7214446B-775C-4AE2-8ED7-7EDE3E9DF2A1}"/>
    <cellStyle name="___Book1_Copy of Copy of Copy of Fabric balance for AW10 pro 3" xfId="286" xr:uid="{9FD773D0-0FE1-4C64-AD25-BA51F63EC7EB}"/>
    <cellStyle name="___Book1_Copy of Copy of Copy of Fabric balance for AW10 pro 4" xfId="287" xr:uid="{33FF9FE6-D93F-4049-80EA-57854D809353}"/>
    <cellStyle name="___Book1_Copy of Copy of Copy of Fabric balance for AW10 pro_Copy of the status of KOTAI fabric 21-10" xfId="288" xr:uid="{FB68FB29-E3F7-4519-B8AF-E26A402C590B}"/>
    <cellStyle name="___Book1_Copy of Copy of Copy of Fabric balance for AW10 pro_Copy of the status of KOTAI fabric 21-10_TROISE FILL" xfId="289" xr:uid="{CE6E3F3C-FE35-4D98-AFB9-74614011C3DC}"/>
    <cellStyle name="___Book1_Copy of Copy of Copy of Fabric balance for AW10 pro_The composition of fabric" xfId="290" xr:uid="{A0CCEB8B-0D92-4554-A282-F61438B89C15}"/>
    <cellStyle name="___Book1_Copy of Copy of Copy of Fabric balance for AW10 pro_The composition of fabric 2" xfId="291" xr:uid="{17CE4AAA-92DE-48D0-81C9-81C035EB3713}"/>
    <cellStyle name="___Book1_Copy of Copy of Fabric balance for AW10 pro" xfId="292" xr:uid="{1BC527C5-2A9A-4E96-ACD8-E7484AA27E16}"/>
    <cellStyle name="___Book1_Copy of Copy of Fabric balance for AW10 pro 2" xfId="293" xr:uid="{AB486BA2-818C-465A-BCB6-7362A7AE0809}"/>
    <cellStyle name="___Book1_Copy of Copy of Fabric balance for AW10 pro 2 2" xfId="294" xr:uid="{E1026B35-2D95-4FC5-9FE9-C366F57BCE44}"/>
    <cellStyle name="___Book1_Copy of Copy of Fabric balance for AW10 pro 2 3" xfId="295" xr:uid="{5DF7BCE6-4489-46AD-AD6B-5F8C1A35EF35}"/>
    <cellStyle name="___Book1_Copy of Copy of Fabric balance for AW10 pro 3" xfId="296" xr:uid="{6359F222-074B-4F8F-8B52-CA175BB88BFA}"/>
    <cellStyle name="___Book1_Copy of Copy of Fabric balance for AW10 pro 4" xfId="297" xr:uid="{3E30FD5B-650A-418A-89EA-1C8CB94C103B}"/>
    <cellStyle name="___Book1_Copy of Copy of Fabric balance for AW10 pro_Copy of the status of KOTAI fabric 21-10" xfId="298" xr:uid="{1B0FF74E-53AA-4C52-9EFD-056152DC59A0}"/>
    <cellStyle name="___Book1_Copy of Copy of Fabric balance for AW10 pro_Copy of the status of KOTAI fabric 21-10_TROISE FILL" xfId="299" xr:uid="{B3836CB3-F602-4B36-B094-FD6056025373}"/>
    <cellStyle name="___Book1_Copy of Copy of Fabric balance for AW10 pro_The composition of fabric" xfId="300" xr:uid="{401C8F04-4989-4E88-B454-1DCED991202D}"/>
    <cellStyle name="___Book1_Copy of Copy of Fabric balance for AW10 pro_The composition of fabric 2" xfId="301" xr:uid="{273E423F-C144-42B8-8047-9481C2F09EB2}"/>
    <cellStyle name="___Book1_Copy of Fabric balance for AW10 pro" xfId="302" xr:uid="{D769F5E5-B221-4BEC-8481-43F3147D623A}"/>
    <cellStyle name="___Book1_Copy of Fabric balance for AW10 pro 2" xfId="303" xr:uid="{19E9C987-175F-4247-B7C1-D73E461863BE}"/>
    <cellStyle name="___Book1_Copy of Fabric balance for AW10 pro 2 2" xfId="304" xr:uid="{CDB57007-F01E-4C19-8273-259B5931039D}"/>
    <cellStyle name="___Book1_Copy of Fabric balance for AW10 pro 2 3" xfId="305" xr:uid="{4165D007-9682-4219-B148-CC5E99770805}"/>
    <cellStyle name="___Book1_Copy of Fabric balance for AW10 pro 3" xfId="306" xr:uid="{A9BC36B4-B776-4A6A-A154-CC9795BE0B25}"/>
    <cellStyle name="___Book1_Copy of Fabric balance for AW10 pro 4" xfId="307" xr:uid="{0E3382EE-12FA-4F56-AA92-13C76B06AAFE}"/>
    <cellStyle name="___Book1_Copy of Fabric balance for AW10 pro_Copy of the status of KOTAI fabric 21-10" xfId="308" xr:uid="{D5594105-1980-49F8-B47C-8EF438DB351E}"/>
    <cellStyle name="___Book1_Copy of Fabric balance for AW10 pro_Copy of the status of KOTAI fabric 21-10_TROISE FILL" xfId="309" xr:uid="{248C671B-B9FF-4D52-B213-47EC99D0FC3C}"/>
    <cellStyle name="___Book1_Copy of Fabric balance for AW10 pro_The composition of fabric" xfId="310" xr:uid="{E10741AE-7024-4583-8345-BB1ED355E80C}"/>
    <cellStyle name="___Book1_Copy of Fabric balance for AW10 pro_The composition of fabric 2" xfId="311" xr:uid="{A29F3612-233B-4F7E-9328-695185332B0A}"/>
    <cellStyle name="___Book1_Copy of the status of KOTAI fabric 21-10" xfId="312" xr:uid="{ACEB6FAF-C4EC-48CC-8339-826105AE7541}"/>
    <cellStyle name="___Book1_Copy of the status of KOTAI fabric 21-10_TROISE FILL" xfId="313" xr:uid="{C0DF02B0-787E-4E99-886A-630F16659E24}"/>
    <cellStyle name="___Book1_Fabric balance for AW10 pro" xfId="314" xr:uid="{BB9CAE61-ED97-4E67-B99C-C6B694BEF92D}"/>
    <cellStyle name="___Book1_Fabric balance for AW10 pro 2" xfId="315" xr:uid="{80C78F88-1856-4633-9913-00511DC2F3DB}"/>
    <cellStyle name="___Book1_Fabric balance for AW10 pro 2 2" xfId="316" xr:uid="{4DA7FFA2-A612-4087-BAD6-9FDE86641F44}"/>
    <cellStyle name="___Book1_Fabric balance for AW10 pro 2 3" xfId="317" xr:uid="{F8A9F5B3-27AD-4CB7-8BBC-EA97E489DAB4}"/>
    <cellStyle name="___Book1_Fabric balance for AW10 pro 3" xfId="318" xr:uid="{CC626A61-BBF0-402D-A4B7-FD6ECC600389}"/>
    <cellStyle name="___Book1_Fabric balance for AW10 pro 4" xfId="319" xr:uid="{A7C009F8-0615-4480-BBB2-B007111E68FB}"/>
    <cellStyle name="___Book1_Fabric balance for AW10 pro_Copy of 2010-5-10 Kotai fabric - PO#1456REV (2)" xfId="320" xr:uid="{CBC00311-5786-4636-BA50-4654FD5A348F}"/>
    <cellStyle name="___Book1_Fabric balance for AW10 pro_Copy of 2010-5-10 Kotai fabric - PO#1456REV (2) 2" xfId="321" xr:uid="{E6F8F5EF-40B9-4D15-842F-0A647FDB93E6}"/>
    <cellStyle name="___Book1_Fabric balance for AW10 pro_Copy of 2010-5-10 Kotai fabric - PO#1456REV (2) 2 2" xfId="322" xr:uid="{6AD99192-2B33-4E20-8DB6-1D2A7F88A2F9}"/>
    <cellStyle name="___Book1_Fabric balance for AW10 pro_Copy of 2010-5-10 Kotai fabric - PO#1456REV (2) 2 3" xfId="323" xr:uid="{FB387FBD-F348-4637-ADA1-D976C72C65E1}"/>
    <cellStyle name="___Book1_Fabric balance for AW10 pro_Copy of 2010-5-10 Kotai fabric - PO#1456REV (2) 3" xfId="324" xr:uid="{BEC54E79-8F87-4C36-AB51-EDEB619A3E1E}"/>
    <cellStyle name="___Book1_Fabric balance for AW10 pro_Copy of 2010-5-10 Kotai fabric - PO#1456REV (2) 4" xfId="325" xr:uid="{A8D9919E-A982-4B0B-AE41-47E6BC54243B}"/>
    <cellStyle name="___Book1_Fabric balance for AW10 pro_Copy of 2010-5-10 Kotai fabric - PO#1456REV (2)_TROISE FILL" xfId="326" xr:uid="{24D18496-0AF5-4B56-B650-1EC0BE11A9E4}"/>
    <cellStyle name="___Book1_Fabric balance for AW10 pro_Copy of the status of KOTAI fabric 21-10" xfId="327" xr:uid="{1B89BB4A-D5B7-4C73-9BFF-0574A02E945F}"/>
    <cellStyle name="___Book1_Fabric balance for AW10 pro_Copy of the status of KOTAI fabric 21-10_TROISE FILL" xfId="328" xr:uid="{4A2A457D-5AB5-4045-A6C0-A7A2E8ACA754}"/>
    <cellStyle name="___Book1_Fabric balance for AW10 pro_kotai fabric - first order for AW10 (status)" xfId="329" xr:uid="{662C000A-BE4A-4F0F-BE9A-3B9947260E8F}"/>
    <cellStyle name="___Book1_Fabric balance for AW10 pro_kotai fabric - first order for AW10 (status) 2" xfId="330" xr:uid="{AA35DCDB-4C47-4D61-9C4E-CAD5F5EBAA8F}"/>
    <cellStyle name="___Book1_Fabric balance for AW10 pro_kotai fabric - first order for AW10 (status) 2 2" xfId="331" xr:uid="{156099A7-AEC4-47FE-9E1A-5BB93EFBECDF}"/>
    <cellStyle name="___Book1_Fabric balance for AW10 pro_kotai fabric - first order for AW10 (status) 2 3" xfId="332" xr:uid="{B043C116-565B-4BEC-A7DB-F0256772D178}"/>
    <cellStyle name="___Book1_Fabric balance for AW10 pro_kotai fabric - first order for AW10 (status) 3" xfId="333" xr:uid="{C8ACEFF0-2EE6-4120-8946-4D582F758B6D}"/>
    <cellStyle name="___Book1_Fabric balance for AW10 pro_kotai fabric - first order for AW10 (status) 4" xfId="334" xr:uid="{CF2E04D1-C7AF-4ED2-A289-7A193F9BA8A9}"/>
    <cellStyle name="___Book1_Fabric balance for AW10 pro_kotai fabric - first order for AW10 (status)_TROISE FILL" xfId="335" xr:uid="{047B03B0-7D40-4FEE-8A9D-25B5EF4EAFB2}"/>
    <cellStyle name="___Book1_Fabric balance for AW10 pro_The composition of fabric" xfId="336" xr:uid="{480A965B-9DD2-4B31-9B80-8BCBD4AC23E0}"/>
    <cellStyle name="___Book1_Fabric balance for AW10 pro_The composition of fabric 2" xfId="337" xr:uid="{318CCEBA-EBA1-409C-A5EE-A83AD9879278}"/>
    <cellStyle name="___Book1_Fabric balance for SPRING 2012 sample sms ( RV 22.06)" xfId="338" xr:uid="{55F5D9BB-5195-465D-83BE-BBF06CA33AE7}"/>
    <cellStyle name="___Book1_Fabric balance for SPRING 2012 sample sms ( RV 22.06) 2" xfId="339" xr:uid="{009369A8-7A13-4753-9BF4-3DB270BE4473}"/>
    <cellStyle name="___Book1_Fabric balance for SPRING 2012 sample sms ( RV 22.06) 3" xfId="340" xr:uid="{351D5F96-ED5F-4E2C-BA86-F7F31A679C9A}"/>
    <cellStyle name="___Book1_Fabric balance for SPRING 2012 sample sms ( RV 22.06) 4" xfId="341" xr:uid="{A0D2EDD3-02AC-43E1-9F2C-67F0AF54C8CC}"/>
    <cellStyle name="___Book1_kotai fabric - first order for AW10 (status)" xfId="342" xr:uid="{12BF1E35-D876-4202-B3F1-C57C72828B00}"/>
    <cellStyle name="___Book1_kotai fabric - first order for AW10 (status) 2" xfId="343" xr:uid="{06400FAF-2D1F-408B-B1BC-DFA1E0C27745}"/>
    <cellStyle name="___Book1_kotai fabric - first order for AW10 (status) 2 2" xfId="344" xr:uid="{00055738-5346-4C78-95C3-B3745CC14589}"/>
    <cellStyle name="___Book1_kotai fabric - first order for AW10 (status) 2 3" xfId="345" xr:uid="{0B70334D-AEAE-49A7-ADF2-7EA4FDFD575A}"/>
    <cellStyle name="___Book1_kotai fabric - first order for AW10 (status) 3" xfId="346" xr:uid="{50602F71-C7C2-4888-923A-A19B55829199}"/>
    <cellStyle name="___Book1_kotai fabric - first order for AW10 (status) 4" xfId="347" xr:uid="{09DF2788-AAEB-430C-87FE-D49481443FFF}"/>
    <cellStyle name="___Book1_kotai fabric - first order for AW10 (status)_TROISE FILL" xfId="348" xr:uid="{CF1BDF2D-F5A2-4E48-8BCE-D32CE3FF4761}"/>
    <cellStyle name="___Book1_Result Red Store Jun" xfId="349" xr:uid="{F737008C-E98F-48EA-B3DE-4397E87F1086}"/>
    <cellStyle name="___Book1_Result Red Store Jun 2" xfId="350" xr:uid="{2A9E8778-1427-42D6-8562-D45BCF957A90}"/>
    <cellStyle name="___Book1_Result Red Store Jun 2 2" xfId="351" xr:uid="{8B71753D-0BA3-4FAF-9245-B01C0EE47C95}"/>
    <cellStyle name="___Book1_Result Red Store Jun 3" xfId="352" xr:uid="{2FD5A1C1-EF53-46C0-97F3-6D6A02723FC6}"/>
    <cellStyle name="___Book1_SMS TO CHINA" xfId="353" xr:uid="{D344996F-4E09-411E-AB96-A2B3CC31EE72}"/>
    <cellStyle name="___Book1_SMS TO CHINA 2" xfId="354" xr:uid="{CBCCBC8C-497A-4550-A837-0AA6A0F9A5D1}"/>
    <cellStyle name="___Book1_SPRING - Trim 2nd" xfId="355" xr:uid="{4969E621-BD1B-4E1F-8048-9AEFFAFFADC5}"/>
    <cellStyle name="___Book1_SPRING - Trim 2nd 2" xfId="356" xr:uid="{6C015166-76BC-451D-9AAF-970CBE48A24A}"/>
    <cellStyle name="___Book1_SS11 PO" xfId="357" xr:uid="{FA6BB1B1-D2E7-44DC-80D7-0C69BDE5580F}"/>
    <cellStyle name="___Book1_SS11 PO 2" xfId="358" xr:uid="{83A2287E-E20A-45CC-8B93-3C4F2D6D4179}"/>
    <cellStyle name="___Book1_SS11 PO 2 2" xfId="359" xr:uid="{9D3D979B-22F7-4F53-BA60-120CFCB6B9CA}"/>
    <cellStyle name="___Book1_SS11 PO 2 3" xfId="360" xr:uid="{F70F06D1-A6C8-4C21-83C3-7A09DC2BC67D}"/>
    <cellStyle name="___Book1_SS11 PO 3" xfId="361" xr:uid="{87737EBE-CF6F-4861-9CDD-6FCEC8E67C44}"/>
    <cellStyle name="___Book1_SS11 PO 4" xfId="362" xr:uid="{F4B4CEB0-F6A8-4CAE-85FD-E451734D1029}"/>
    <cellStyle name="___Book1_SS11 PO_TROISE FILL" xfId="363" xr:uid="{5F4E0A2B-EF53-44CC-9164-A9AB8847EE4A}"/>
    <cellStyle name="___Book1_SS11 PO-office" xfId="364" xr:uid="{1ABF4F84-A4B4-4AB6-8680-9CB2427F2C46}"/>
    <cellStyle name="___Book1_SS11 PO-office 2" xfId="365" xr:uid="{CF04443C-7C0F-428D-B879-558A4493011D}"/>
    <cellStyle name="___Book1_SS11 PO-office 2 2" xfId="366" xr:uid="{BA14574A-9258-4F89-81EA-CCFA31408E7C}"/>
    <cellStyle name="___Book1_SS11 PO-office 2 3" xfId="367" xr:uid="{668A501D-3356-42D3-9CE0-CBB8B607EE23}"/>
    <cellStyle name="___Book1_SS11 PO-office 3" xfId="368" xr:uid="{8406F1C5-A090-41E2-B005-330AA0B3C2F8}"/>
    <cellStyle name="___Book1_SS11 PO-office 4" xfId="369" xr:uid="{51DD9FD5-1DB6-4B20-9F7C-2BC948C61859}"/>
    <cellStyle name="___Book1_SS11 PO-office_TROISE FILL" xfId="370" xr:uid="{21334C77-1688-40ED-8949-68DA269A4A33}"/>
    <cellStyle name="___Book1_SUMMER 2011 - TRIM UN007" xfId="371" xr:uid="{8B628E79-1B1C-44B5-B960-DCBC3CBB191E}"/>
    <cellStyle name="___Book1_SUMMER 2011 - TRIM UN007 2" xfId="372" xr:uid="{06D0E595-D3C6-49CD-8D98-3B5C287CDCD9}"/>
    <cellStyle name="___Book1_The composition of fabric" xfId="373" xr:uid="{2EA270C5-30F2-47E7-8B76-FBE106232F85}"/>
    <cellStyle name="___Book1_The composition of fabric 2" xfId="374" xr:uid="{9CF7F329-70EA-4EA4-803E-EB42A99E0F66}"/>
    <cellStyle name="___Book1_the plan for trims SS11" xfId="375" xr:uid="{D87A78F7-3D90-4379-8F78-930B68816249}"/>
    <cellStyle name="___Book1_the plan for trims SS11_TROISE FILL" xfId="376" xr:uid="{6CFFCDF5-A558-49F7-8FC9-8F07C997476F}"/>
    <cellStyle name="___Book1_Trim balance for Atreebute" xfId="377" xr:uid="{B344BF0E-841E-4E5B-AE26-F5FABD471404}"/>
    <cellStyle name="___Book1_Trim balance for Atreebute 2" xfId="378" xr:uid="{3BE07732-2059-4200-89B2-9289562D0B36}"/>
    <cellStyle name="___Book1_Trim balance for AW10" xfId="379" xr:uid="{E3B3E984-C32B-4169-8336-2118DDC86544}"/>
    <cellStyle name="___Book1_Trim balance for AW10 2" xfId="380" xr:uid="{6CAAF230-C750-43BC-ADFB-A89717017F14}"/>
    <cellStyle name="___Book1_Trim balance for AW10 2 2" xfId="381" xr:uid="{69B86A95-3436-43D3-9854-46516C40D9A7}"/>
    <cellStyle name="___Book1_Trim balance for AW10 2 3" xfId="382" xr:uid="{759E8260-56DC-420E-B82F-FEF940A0BEF4}"/>
    <cellStyle name="___Book1_Trim balance for AW10 3" xfId="383" xr:uid="{6409EC8C-9ADE-4B41-993C-9B0365915BE4}"/>
    <cellStyle name="___Book1_Trim balance for AW10 4" xfId="384" xr:uid="{7FFEA0EF-3FFC-4471-AE80-DFA3953467B9}"/>
    <cellStyle name="___Book1_Trim balance for AW10_TROISE FILL" xfId="385" xr:uid="{1283E047-DB57-40F6-A333-973173282805}"/>
    <cellStyle name="___Book1_Trim balance for SS11" xfId="386" xr:uid="{8AB4C4E8-10C5-40C1-9A46-94724C42BE05}"/>
    <cellStyle name="___Book1_Trim balance for SS11 2" xfId="387" xr:uid="{76DC3D2D-509D-428E-B8E6-A3ABC3EF2922}"/>
    <cellStyle name="___Book1_Trim balance for SS11 2 2" xfId="388" xr:uid="{99EE2AEE-820E-4568-BA56-ADD0758C8D04}"/>
    <cellStyle name="___Book1_Trim balance for SS11 2 3" xfId="389" xr:uid="{0E6698C6-46B8-42BE-8398-E6982391E939}"/>
    <cellStyle name="___Book1_Trim balance for SS11 3" xfId="390" xr:uid="{0EE9E31C-974A-420E-B1F8-9AF490B1DADF}"/>
    <cellStyle name="___Book1_Trim balance for SS11 4" xfId="391" xr:uid="{7586531E-9D90-4F41-B6A7-2FF79CF32120}"/>
    <cellStyle name="___Book1_Trim balance for SS11_TROISE FILL" xfId="392" xr:uid="{1FACC28B-6EFF-4139-8AC4-4C55A8A45596}"/>
    <cellStyle name="___kc-elec system check list" xfId="393" xr:uid="{2AEC71A7-2B2C-492B-941E-8082CEF47AF0}"/>
    <cellStyle name="___kc-elec system check list 2" xfId="394" xr:uid="{A9C43717-2C9C-4D40-A7F7-8E93522E58CE}"/>
    <cellStyle name="___kc-elec system check list 3" xfId="395" xr:uid="{A032C988-330F-42AC-A9EB-2E6AB0F00271}"/>
    <cellStyle name="___kc-elec system check list 3 2" xfId="396" xr:uid="{A5AC5970-9F5B-499C-9543-BF7DD6ABE349}"/>
    <cellStyle name="___kc-elec system check list 4" xfId="397" xr:uid="{91B2E767-8DD4-47B1-AAEE-337591CE3818}"/>
    <cellStyle name="___kc-elec system check list_Copy of the quotation from KOTAI (2)" xfId="398" xr:uid="{F9E9A949-481B-4564-B280-B3F967F05E48}"/>
    <cellStyle name="___kc-elec system check list_Copy of the quotation from KOTAI (2) 2" xfId="399" xr:uid="{7E9951F7-4920-4737-9F4C-A0717382DBD1}"/>
    <cellStyle name="___kc-elec system check list_Copy of the quotation from KOTAI (2) 3" xfId="400" xr:uid="{BD06CA49-09F1-4DF6-B64E-83C92A96B757}"/>
    <cellStyle name="___kc-elec system check list_Copy of the quotation from KOTAI (2) 3 2" xfId="401" xr:uid="{BC0BAC1B-2D36-44B1-A25C-0C74F37E7420}"/>
    <cellStyle name="___kc-elec system check list_Copy of the quotation from KOTAI (2) 4" xfId="402" xr:uid="{70C5FFEF-BC0D-4916-947C-175BDDA671FE}"/>
    <cellStyle name="___kc-elec system check list_Copy of the quotation from KOTAI (2)_PO BAO GIA-DUNG" xfId="403" xr:uid="{30B4F111-0079-4D0E-84FE-E0425972297B}"/>
    <cellStyle name="___kc-elec system check list_Copy of the quotation from KOTAI (2)_SPRING - Trim 2nd" xfId="404" xr:uid="{0A28C263-6B73-4779-B253-87AFE3512535}"/>
    <cellStyle name="___kc-elec system check list_Copy of the quotation from KOTAI (2)_SUMMER 2011 - TRIM UN007" xfId="405" xr:uid="{A30A21C5-DC58-4940-B4EA-0ED8279680A7}"/>
    <cellStyle name="___kc-elec system check list_Copy of the quotation from KOTAI (2)_Trim balance for Atreebute" xfId="406" xr:uid="{132B16D1-296C-4717-81EB-3F8FCC27E868}"/>
    <cellStyle name="___kc-elec system check list_Copy of the quotation from KOTAI (2)_Trim balance for Atreebute 1ST" xfId="407" xr:uid="{4D6F1E6D-115F-4BB4-89F7-8903FBCE4FEF}"/>
    <cellStyle name="___kc-elec system check list_Copy of the quotation from KOTAI (2)_Trim balance for SS11" xfId="408" xr:uid="{AD48F637-547F-4EA0-85E9-0BF64938AA61}"/>
    <cellStyle name="___kc-elec system check list_Copy of the quotation from KOTAI (2)_Trim balance for SS11 2" xfId="409" xr:uid="{DA7B0B18-80B3-40BD-AE36-BF131C3A0B2D}"/>
    <cellStyle name="___kc-elec system check list_Copy of the quotation from KOTAI (2)_Trim balance for SS11 3" xfId="410" xr:uid="{20638BB2-6068-4996-9CED-36CDCD004484}"/>
    <cellStyle name="___kc-elec system check list_Copy of the quotation from KOTAI (2)_Trim balance for SS11 4" xfId="411" xr:uid="{054803A3-43F4-4AE4-BDAC-5C0C01F35110}"/>
    <cellStyle name="___kc-elec system check list_Copy of the quotation from KOTAI (2)_TROISE FILL" xfId="412" xr:uid="{52301B71-AD01-4E7A-BD53-9A38B489973F}"/>
    <cellStyle name="___kc-elec system check list_Copy of the quotation from KOTAI (2)_YKK#135" xfId="413" xr:uid="{BC193C12-9C9C-4D3D-AE28-FD1414B4166C}"/>
    <cellStyle name="___kc-elec system check list_PO BAO GIA-DUNG" xfId="414" xr:uid="{10053F1C-F612-409D-9688-C8C1FB25AAC9}"/>
    <cellStyle name="___kc-elec system check list_SMS TO CHINA" xfId="415" xr:uid="{85878B86-220B-44A8-8129-407398D872CA}"/>
    <cellStyle name="___kc-elec system check list_SMS TO CHINA_Courier Invoice 29-Jun '11" xfId="416" xr:uid="{AF83C3E2-2E9F-4546-B5AC-F9C57046BBC9}"/>
    <cellStyle name="___kc-elec system check list_SMS TO CHINA_Statement of Account-Munster-2011" xfId="417" xr:uid="{E2EB24CC-5E65-4FA7-90C7-32ECB6C8B652}"/>
    <cellStyle name="___kc-elec system check list_SPRING - Trim 2nd" xfId="418" xr:uid="{BE62DF36-88C6-4354-BEF4-E0643F15249F}"/>
    <cellStyle name="___kc-elec system check list_SUMMER 2011 - TRIM UN007" xfId="419" xr:uid="{8692EADA-E434-4C7D-B49A-5F0D1656E224}"/>
    <cellStyle name="___kc-elec system check list_Trim balance for Atreebute" xfId="420" xr:uid="{CCC6AD57-2882-49AA-8850-BF8A4C1A6A91}"/>
    <cellStyle name="___kc-elec system check list_Trim balance for Atreebute 1ST" xfId="421" xr:uid="{EF3BA632-84C0-403C-A037-44466D3D7DAC}"/>
    <cellStyle name="___kc-elec system check list_Trim balance for SS11" xfId="422" xr:uid="{FF6AC799-F6A9-4458-9DFD-33F2BFCD5174}"/>
    <cellStyle name="___kc-elec system check list_Trim balance for SS11 2" xfId="423" xr:uid="{68287252-04D5-4C7F-9893-88D9F5C5C610}"/>
    <cellStyle name="___kc-elec system check list_Trim balance for SS11 3" xfId="424" xr:uid="{5CBEC41C-0164-4281-9C61-B52FE2B56AD2}"/>
    <cellStyle name="___kc-elec system check list_Trim balance for SS11 4" xfId="425" xr:uid="{A2F4B2D9-8644-4DB3-8AB8-28D2BE9BD7F2}"/>
    <cellStyle name="___kc-elec system check list_TROISE FILL" xfId="426" xr:uid="{87A793B8-18EB-4D52-A796-D4562994F38F}"/>
    <cellStyle name="___kc-elec system check list_YKK#135" xfId="427" xr:uid="{574AE7B3-619A-4FEE-A143-772D06DF84EB}"/>
    <cellStyle name="___PRODUCT DETAIL Q1" xfId="428" xr:uid="{99541941-DDDA-4DB3-A0BA-2F64F543EE94}"/>
    <cellStyle name="___PRODUCT DETAIL Q1 2" xfId="429" xr:uid="{A4A7EFFE-A013-4D22-89ED-3DE00F423197}"/>
    <cellStyle name="___PRODUCT DETAIL Q1 2 2" xfId="430" xr:uid="{8D6A111C-CB89-4399-870D-7B4B0DE487F9}"/>
    <cellStyle name="___PRODUCT DETAIL Q1 2 3" xfId="431" xr:uid="{0347715C-9569-4EA4-85EA-E059465C3C6A}"/>
    <cellStyle name="___PRODUCT DETAIL Q1 3" xfId="432" xr:uid="{C6EB6A3C-0B51-460B-BEC6-429F7113B685}"/>
    <cellStyle name="___PRODUCT DETAIL Q1 4" xfId="433" xr:uid="{A5BDDF1C-88A3-4AC9-8CE9-2094CB2F6150}"/>
    <cellStyle name="_FS2008AVA-M10-REV-04" xfId="434" xr:uid="{3C4B68A3-C860-41B0-9B3B-8CDD462B0016}"/>
    <cellStyle name="_FS2008AVA-M10-REV-04 2" xfId="435" xr:uid="{26B79629-9CA1-4BC0-BADC-F3E6DFBABF61}"/>
    <cellStyle name="_FS2008AVA-M10-REV-04 2 2" xfId="436" xr:uid="{4520F5BB-564B-4DEE-A052-292C2A647887}"/>
    <cellStyle name="_FS2008AVA-M10-REV-04 3" xfId="437" xr:uid="{F484D1EE-FD66-4C26-9D49-C9926386F3B1}"/>
    <cellStyle name="_Interfood - November report 170209 - final" xfId="438" xr:uid="{990D18D5-982E-4008-AA83-B8B3EF531E5A}"/>
    <cellStyle name="_Interfood - November report 170209 - final 2" xfId="439" xr:uid="{033030FD-235D-4024-85D5-36A9A717AAEA}"/>
    <cellStyle name="_Interfood - November report 170209 - final 3" xfId="440" xr:uid="{EBE4D8C3-67F3-4B21-B2C6-637A13B90395}"/>
    <cellStyle name="_Interfood - November report 170209 - final 4" xfId="441" xr:uid="{C09EC474-3AB4-4E43-B81E-DE640BDF96DE}"/>
    <cellStyle name="_KT (2)" xfId="442" xr:uid="{36FFBAA2-75C7-4C8F-803F-9CBBFB0BE28C}"/>
    <cellStyle name="_KT (2) 2" xfId="443" xr:uid="{53397FA9-D880-40F1-AF64-1E4EC3C6FF65}"/>
    <cellStyle name="_KT (2) 2 2" xfId="444" xr:uid="{59C6B290-8330-4C59-91EF-609C438F2A55}"/>
    <cellStyle name="_KT (2) 3" xfId="445" xr:uid="{4166337C-94CE-464A-AB30-D8FDF9C8DCB3}"/>
    <cellStyle name="_KT (2)_1" xfId="446" xr:uid="{AFB418EA-2F0D-4BE7-8760-724A4EA774B3}"/>
    <cellStyle name="_KT (2)_1 2" xfId="447" xr:uid="{882EE2E6-4011-4163-B561-509A16E3BDBA}"/>
    <cellStyle name="_KT (2)_1 2 2" xfId="448" xr:uid="{B3AE53B1-DAC6-4E3D-AA52-DD02B09C4B97}"/>
    <cellStyle name="_KT (2)_1 3" xfId="449" xr:uid="{BFFFB69F-06E6-4D39-9B86-9111091B094C}"/>
    <cellStyle name="_KT (2)_2" xfId="450" xr:uid="{2AD82446-8A6A-4C33-88AA-D4C27E17B25F}"/>
    <cellStyle name="_KT (2)_2 2" xfId="451" xr:uid="{E234359B-9207-4E4F-8D27-D3119B8A8230}"/>
    <cellStyle name="_KT (2)_2 2 2" xfId="452" xr:uid="{BBD9E63C-DC5A-48D7-A812-F10FD1878301}"/>
    <cellStyle name="_KT (2)_2 3" xfId="453" xr:uid="{9C36321D-6AC6-47C9-8013-AD267441180B}"/>
    <cellStyle name="_KT (2)_2_TG-TH" xfId="454" xr:uid="{C3D54B89-E03C-4537-A5DD-9F8030E76E42}"/>
    <cellStyle name="_KT (2)_2_TG-TH 2" xfId="455" xr:uid="{1C4CACC5-491B-472B-8D9B-D5DB3AFF4A8C}"/>
    <cellStyle name="_KT (2)_2_TG-TH 2 2" xfId="456" xr:uid="{30A1916F-CA4E-43E8-9844-6D297E09260C}"/>
    <cellStyle name="_KT (2)_2_TG-TH 3" xfId="457" xr:uid="{71D93E27-8833-4A8D-A1A3-BD82FD6106D8}"/>
    <cellStyle name="_KT (2)_3" xfId="458" xr:uid="{422DF474-712D-4390-B3EB-333ED4EB7034}"/>
    <cellStyle name="_KT (2)_3 2" xfId="459" xr:uid="{216F56A7-DED8-43FC-9DE5-CBFE16E6DD43}"/>
    <cellStyle name="_KT (2)_3 2 2" xfId="460" xr:uid="{F2C608F5-6AD4-4FE5-9004-BBF59BC329D6}"/>
    <cellStyle name="_KT (2)_3 3" xfId="461" xr:uid="{56C0254F-49EB-4B29-B4A5-853328483A2A}"/>
    <cellStyle name="_KT (2)_3_TG-TH" xfId="462" xr:uid="{A7A62FE7-82FC-49D2-8B45-6DC66AA0AE48}"/>
    <cellStyle name="_KT (2)_3_TG-TH 2" xfId="463" xr:uid="{0E4B9930-A43E-4724-8545-32D0B6FF7E95}"/>
    <cellStyle name="_KT (2)_3_TG-TH 2 2" xfId="464" xr:uid="{6EA393C8-5DF9-47DA-A57E-2818E55DC243}"/>
    <cellStyle name="_KT (2)_3_TG-TH 3" xfId="465" xr:uid="{DA1C3576-1D5A-40A9-9479-81A6DD83128B}"/>
    <cellStyle name="_KT (2)_4" xfId="466" xr:uid="{74048E7A-72D8-4A48-900F-4B9FF34CF452}"/>
    <cellStyle name="_KT (2)_4 2" xfId="467" xr:uid="{69F92AB6-5DBF-4727-BC40-50405E8C02B7}"/>
    <cellStyle name="_KT (2)_4 2 2" xfId="468" xr:uid="{0A0FB6D0-1385-458D-AA00-FDEC18E87CAA}"/>
    <cellStyle name="_KT (2)_4 3" xfId="469" xr:uid="{F9E54345-4234-43AD-933F-31843422DE8B}"/>
    <cellStyle name="_KT (2)_4_TG-TH" xfId="470" xr:uid="{AD56E7B7-B790-46E5-944B-FCC010F70BF2}"/>
    <cellStyle name="_KT (2)_4_TG-TH 2" xfId="471" xr:uid="{8FDFA3AA-09FB-41CB-804F-8F9705F1DDA3}"/>
    <cellStyle name="_KT (2)_4_TG-TH 2 2" xfId="472" xr:uid="{F02FB29C-6478-4BCC-B6E6-D2A0D2EB70C1}"/>
    <cellStyle name="_KT (2)_4_TG-TH 3" xfId="473" xr:uid="{502D6448-2A43-44C0-A137-03DD4EBD6034}"/>
    <cellStyle name="_KT (2)_5" xfId="474" xr:uid="{358C1585-EAA1-45AC-B930-0B9723AEB229}"/>
    <cellStyle name="_KT (2)_5 2" xfId="475" xr:uid="{A992E7AB-D039-46A1-895E-284A7D9344FC}"/>
    <cellStyle name="_KT (2)_5 2 2" xfId="476" xr:uid="{88F961C4-05E9-441A-9071-1FB4551AA230}"/>
    <cellStyle name="_KT (2)_5 3" xfId="477" xr:uid="{207710D6-06D5-470B-8987-2BD961D88043}"/>
    <cellStyle name="_KT (2)_TG-TH" xfId="478" xr:uid="{29C74FFE-E53B-4CFA-8457-9A4017A749BF}"/>
    <cellStyle name="_KT (2)_TG-TH 2" xfId="479" xr:uid="{4E1DB412-F449-4B5F-92AD-39E67C24B109}"/>
    <cellStyle name="_KT (2)_TG-TH 2 2" xfId="480" xr:uid="{9A9B4F83-2FDB-45ED-833B-347F3A2402C3}"/>
    <cellStyle name="_KT (2)_TG-TH 3" xfId="481" xr:uid="{AD0C6410-27C3-4306-B6CE-6D69A0EC8EB0}"/>
    <cellStyle name="_KT_TG" xfId="482" xr:uid="{AD32A5F9-C10F-46BA-AEC0-0E71BFB65446}"/>
    <cellStyle name="_KT_TG 2" xfId="483" xr:uid="{234AB91B-4A26-4A4A-B4FE-BF174CC44816}"/>
    <cellStyle name="_KT_TG 2 2" xfId="484" xr:uid="{D8E745B6-C11C-4466-BEA3-1650201E81B6}"/>
    <cellStyle name="_KT_TG 3" xfId="485" xr:uid="{1F5A68A0-16E6-4835-976E-49F12806A0FF}"/>
    <cellStyle name="_KT_TG_1" xfId="486" xr:uid="{B49F5FD5-1B39-45DE-BC44-178956E78092}"/>
    <cellStyle name="_KT_TG_1 2" xfId="487" xr:uid="{E070782B-69EF-4B6C-A490-FA141A3AC1E3}"/>
    <cellStyle name="_KT_TG_1 2 2" xfId="488" xr:uid="{73D3BCDF-5608-4B52-8B4D-254ADACD3B55}"/>
    <cellStyle name="_KT_TG_1 3" xfId="489" xr:uid="{AC9BAD60-3FA2-4928-8D64-BA1521E2C72D}"/>
    <cellStyle name="_KT_TG_2" xfId="490" xr:uid="{70CD5856-775D-4C2C-AF54-1DCD6BE3EF0E}"/>
    <cellStyle name="_KT_TG_2 2" xfId="491" xr:uid="{CD9A4789-F805-454F-8A07-D7640688FC87}"/>
    <cellStyle name="_KT_TG_2 2 2" xfId="492" xr:uid="{FD203C73-18EB-4525-97FC-B581ECEA237A}"/>
    <cellStyle name="_KT_TG_2 3" xfId="493" xr:uid="{835F5421-6014-4059-BEA7-92C3006DD8DE}"/>
    <cellStyle name="_KT_TG_3" xfId="494" xr:uid="{13C7414E-CB5E-4D8D-A8D8-56B62968DD1B}"/>
    <cellStyle name="_KT_TG_3 2" xfId="495" xr:uid="{53FF4A9F-C732-4DBC-9C70-2E647E6C0E93}"/>
    <cellStyle name="_KT_TG_3 2 2" xfId="496" xr:uid="{74CB9C7A-6B7C-409A-9D19-F15A91706BD1}"/>
    <cellStyle name="_KT_TG_3 3" xfId="497" xr:uid="{4199CD94-ACD5-4027-9CDF-31F39E37D914}"/>
    <cellStyle name="_KT_TG_4" xfId="498" xr:uid="{C75C2F7C-52E0-460C-8FD5-374EC4474802}"/>
    <cellStyle name="_KT_TG_4 2" xfId="499" xr:uid="{C8C20972-4D76-42BE-8CF3-6277EF0B8E53}"/>
    <cellStyle name="_KT_TG_4 2 2" xfId="500" xr:uid="{A60A07E6-FEC1-40E9-8FD1-6EA8FD68E85B}"/>
    <cellStyle name="_KT_TG_4 3" xfId="501" xr:uid="{CE5AFDC3-7EE1-460D-B309-40C2ABFEB42D}"/>
    <cellStyle name="_TG-TH" xfId="502" xr:uid="{28CA0C42-61FF-4DB6-A91E-88E041DB3B3C}"/>
    <cellStyle name="_TG-TH 2" xfId="503" xr:uid="{B698A9A7-5A99-402A-BB4D-FA260814ABC3}"/>
    <cellStyle name="_TG-TH 2 2" xfId="504" xr:uid="{E38456B8-3D00-419C-82F3-D16EFC884C19}"/>
    <cellStyle name="_TG-TH 3" xfId="505" xr:uid="{90EF60F4-D6D8-48CA-8D33-CCEB500715D5}"/>
    <cellStyle name="_TG-TH_1" xfId="506" xr:uid="{79B4FC7D-BB89-47B3-8B7E-50D7981652B9}"/>
    <cellStyle name="_TG-TH_1 2" xfId="507" xr:uid="{0224528A-0878-4B1D-9EDB-CB19EB344389}"/>
    <cellStyle name="_TG-TH_1 2 2" xfId="508" xr:uid="{1BD62383-6A1C-4C12-A8D2-4F25123F407D}"/>
    <cellStyle name="_TG-TH_1 3" xfId="509" xr:uid="{274B92CE-E794-4102-8D18-2920CD2F75F5}"/>
    <cellStyle name="_TG-TH_2" xfId="510" xr:uid="{6FF53B8B-0BAA-4104-AD92-ECBF26B56CB3}"/>
    <cellStyle name="_TG-TH_2 2" xfId="511" xr:uid="{F3F9C719-D0DA-46D5-BA52-41DE7BB9D108}"/>
    <cellStyle name="_TG-TH_2 2 2" xfId="512" xr:uid="{B3951CD9-9813-4A22-9197-D3C500849C13}"/>
    <cellStyle name="_TG-TH_2 3" xfId="513" xr:uid="{272590C4-40F7-42A2-B38B-8DB7CEAEACFD}"/>
    <cellStyle name="_TG-TH_3" xfId="514" xr:uid="{425C7391-4E21-434E-BA95-2155878B2CFA}"/>
    <cellStyle name="_TG-TH_3 2" xfId="515" xr:uid="{BB4C8DF3-703D-48B5-BA9B-821BA0C209A8}"/>
    <cellStyle name="_TG-TH_3 2 2" xfId="516" xr:uid="{869B9E49-7CCB-4E7F-A04C-BCBE9B869F51}"/>
    <cellStyle name="_TG-TH_3 3" xfId="517" xr:uid="{4D0B22CA-0979-4216-93EB-FF2F56186523}"/>
    <cellStyle name="_TG-TH_4" xfId="518" xr:uid="{0746640D-E5C9-4809-85DD-5DC58D17057A}"/>
    <cellStyle name="_TG-TH_4 2" xfId="519" xr:uid="{E4636EB3-116A-4C2A-AAE6-B5940ACD7426}"/>
    <cellStyle name="_TG-TH_4 2 2" xfId="520" xr:uid="{BE32E9FB-4CB3-4052-9246-FA2B335935EF}"/>
    <cellStyle name="_TG-TH_4 3" xfId="521" xr:uid="{431B58F2-06E4-48A3-992A-2037C12FB1D1}"/>
    <cellStyle name="0" xfId="3" xr:uid="{00000000-0005-0000-0000-000000000000}"/>
    <cellStyle name="0_2ND SUMMER 09" xfId="4" xr:uid="{00000000-0005-0000-0000-000001000000}"/>
    <cellStyle name="0_Atreebutes fab balance" xfId="522" xr:uid="{59096B06-FBF8-42F3-95AB-A1000FDA93D1}"/>
    <cellStyle name="0_AW10 Costing - desktop" xfId="523" xr:uid="{740A17B2-EB1F-4607-891F-C90F92528BE5}"/>
    <cellStyle name="0_AW10 Costing - desktop 2" xfId="524" xr:uid="{5B4BAED0-D183-4F05-8AE1-68FA4C7F90BF}"/>
    <cellStyle name="0_AW10 Costing - desktop_AW11 Atreebutes fabric balance sheet" xfId="525" xr:uid="{2E32F670-DF45-44C6-A5A8-6697EAFE5084}"/>
    <cellStyle name="0_AW10 Costing - desktop_Copy of #1542-1-revised quotation (2)" xfId="526" xr:uid="{95FB3543-8A81-47FA-A6CA-BD7430607B3B}"/>
    <cellStyle name="0_AW10 Costing - desktop_Copy of 2010-5-10 Kotai fabric - PO#1456REV (2)" xfId="527" xr:uid="{E04D6035-2328-4029-9B65-303E0B81DAA7}"/>
    <cellStyle name="0_AW10 Costing - desktop_Copy of the status of KOTAI fabric 21-10" xfId="528" xr:uid="{D7D9C50B-57AE-4FB1-97A0-08B637CB5698}"/>
    <cellStyle name="0_AW10 Costing - desktop_Fabric balance for AW10 pro" xfId="529" xr:uid="{FD3D866C-3DAB-44DB-8145-164D0BCB7A75}"/>
    <cellStyle name="0_AW10 Costing - desktop_kotai fabric - first order for AW10 (status)" xfId="530" xr:uid="{4B415CDC-12E6-4EE0-943D-F9DA8457A9AD}"/>
    <cellStyle name="0_AW10 Costing - desktop_MA expense (AW10 &amp; SS11)" xfId="531" xr:uid="{9A7D1333-FC0E-42D9-80CD-ED863422AE52}"/>
    <cellStyle name="0_AW10 Costing - desktop_MA expense (AW10 &amp; SS11) 2" xfId="532" xr:uid="{B12402C0-5A4D-4FA2-9E85-726831FD3622}"/>
    <cellStyle name="0_AW10 Costing - desktop_MA expense (AW10 &amp; SS11)_AW11 Atreebutes fabric balance sheet" xfId="533" xr:uid="{B270DD6E-4F61-4921-BE27-877A1F71B194}"/>
    <cellStyle name="0_AW10 Costing - desktop_MA expense (AW10 &amp; SS11)_QUICK SILVER fab balance" xfId="534" xr:uid="{9F805945-F9C8-4599-985C-65DB9935FF61}"/>
    <cellStyle name="0_AW10 Costing - desktop_MA expense (AW10 &amp; SS11)_QUICK SILVER fab balance 2" xfId="535" xr:uid="{FEF7C683-E74B-4600-86A5-4702D0A47AC0}"/>
    <cellStyle name="0_AW10 Costing - desktop_MA expense (AW10 &amp; SS11)_SPRING - Trim 2nd" xfId="536" xr:uid="{1A0AADF1-BE8A-4ADB-8D01-01AEFDAE07AB}"/>
    <cellStyle name="0_AW10 Costing - desktop_MA expense (AW10 &amp; SS11)_SPRING 2011 - TRIM 1st" xfId="537" xr:uid="{B51C7283-0953-49CB-B5E3-85153EAC2241}"/>
    <cellStyle name="0_AW10 Costing - desktop_MA expense (AW10 &amp; SS11)_SPRING 2011 - TRIM 2nd" xfId="538" xr:uid="{129367F2-CC0C-4B3F-A47E-43A915B66AF6}"/>
    <cellStyle name="0_AW10 Costing - desktop_MA expense (AW10 &amp; SS11)_SS12 Atreebutes fab balance" xfId="539" xr:uid="{08582200-D4AF-48A8-9C2A-6F71BC567425}"/>
    <cellStyle name="0_AW10 Costing - desktop_MA expense (AW10 &amp; SS11)_The composition of fabric" xfId="540" xr:uid="{EC68D0F3-F922-42CA-9564-2C234F5CFBA2}"/>
    <cellStyle name="0_AW10 Costing - desktop_PO BAO GIA-DUNG" xfId="541" xr:uid="{8F1A2990-F782-4C0B-8DC9-7634CC16DA40}"/>
    <cellStyle name="0_AW10 Costing - desktop_QUICK SILVER fab balance" xfId="542" xr:uid="{3E523DA1-1F3C-4D1D-939F-C24A6F37D007}"/>
    <cellStyle name="0_AW10 Costing - desktop_QUICK SILVER fab balance 2" xfId="543" xr:uid="{A0079814-20C5-45DB-AB9B-F557498141B4}"/>
    <cellStyle name="0_AW10 Costing - desktop_SPRING - Trim 2nd" xfId="544" xr:uid="{2FBD74D8-7527-48FC-8327-6318872AF291}"/>
    <cellStyle name="0_AW10 Costing - desktop_SPRING 2011 - TRIM 1st" xfId="545" xr:uid="{784EA0AB-A11A-44B6-909E-89D1DF29B20A}"/>
    <cellStyle name="0_AW10 Costing - desktop_SPRING 2011 - TRIM 2nd" xfId="546" xr:uid="{5FE200E2-9BDB-4E42-AFDC-36E9130612C7}"/>
    <cellStyle name="0_AW10 Costing - desktop_SS12 Atreebutes fab balance" xfId="547" xr:uid="{A9023E8D-28F7-4DD7-B714-9477E93BB179}"/>
    <cellStyle name="0_AW10 Costing - desktop_SUMMER 2011 - TRIM UN007" xfId="548" xr:uid="{662AD440-3D6D-4C33-AE76-745C3E527F9A}"/>
    <cellStyle name="0_AW10 Costing - desktop_The composition of fabric" xfId="549" xr:uid="{F8E6F653-8522-4AFA-B34B-8CADDC1CF97F}"/>
    <cellStyle name="0_AW10 Costing - desktop_Trim balance for Atreebute" xfId="550" xr:uid="{15780DFC-7B0D-4666-A9CA-A0A8DF95015D}"/>
    <cellStyle name="0_AW10 Costing - desktop_Trim balance for Atreebute 1ST" xfId="551" xr:uid="{952B7D3F-1D01-4823-9266-49D4059ECF09}"/>
    <cellStyle name="0_AW10 Costing - desktop_Trim balance for SS11" xfId="552" xr:uid="{FFE8AF09-6487-4121-B750-75DEDCEB2B17}"/>
    <cellStyle name="0_AW10 Costing - desktop_YKK#135" xfId="553" xr:uid="{D3E63F99-9A97-4F26-9CBC-8D0345CC63C5}"/>
    <cellStyle name="0_AW10 Costing - desktop_YKK#135 2" xfId="554" xr:uid="{AFD2341A-01F1-4EFC-9E1B-FE53B5474F2A}"/>
    <cellStyle name="0_AW10 Costing - desktop_YKK#135_PO BAO GIA-DUNG" xfId="555" xr:uid="{20273274-55B6-4869-A43A-AF230BAB792B}"/>
    <cellStyle name="0_AW10 Costing - desktop_YKK#135_SPRING - Trim 2nd" xfId="556" xr:uid="{91BA5BF5-6122-4E89-BECC-67C95DF793DC}"/>
    <cellStyle name="0_AW10 Costing - desktop_YKK#135_Trim balance for Atreebute" xfId="557" xr:uid="{4D70FFC8-AF07-4C93-85EB-D88D699A4137}"/>
    <cellStyle name="0_AW10 Costing - desktop_YKK#135_Trim balance for Atreebute 1ST" xfId="558" xr:uid="{983959C7-8D27-492C-A536-F033D3CC81B8}"/>
    <cellStyle name="0_AW10 qty" xfId="559" xr:uid="{42AEF3B4-731D-4D65-A54E-B98B5D46CBBF}"/>
    <cellStyle name="0_AW10 qty 2" xfId="560" xr:uid="{53C499F4-542F-4EF5-99DE-2AE123F1C84D}"/>
    <cellStyle name="0_AW10 qty_AW11 Atreebutes fabric balance sheet" xfId="561" xr:uid="{24DACB17-B2E9-415A-B8C1-F8C4438D3BA5}"/>
    <cellStyle name="0_AW10 qty_Copy of #1542-1-revised quotation (2)" xfId="562" xr:uid="{0B6E171A-3179-4266-B8F9-B3DA3999F105}"/>
    <cellStyle name="0_AW10 qty_Copy of the status of KOTAI fabric 21-10" xfId="563" xr:uid="{5F8E3ECC-4246-4FFD-9957-25719D81AA53}"/>
    <cellStyle name="0_AW10 qty_Fabric balance for AW10 pro" xfId="564" xr:uid="{E84941C2-D94C-419C-B19B-9B67CE0487E2}"/>
    <cellStyle name="0_AW10 qty_MA expense (AW10 &amp; SS11)" xfId="565" xr:uid="{C8449830-CAC0-4102-B88A-C23BABE9554E}"/>
    <cellStyle name="0_AW10 qty_MA expense (AW10 &amp; SS11) 2" xfId="566" xr:uid="{0088C71D-BDAC-4047-9594-A974DDC6E5D4}"/>
    <cellStyle name="0_AW10 qty_MA expense (AW10 &amp; SS11)_AW11 Atreebutes fabric balance sheet" xfId="567" xr:uid="{02A78F87-2CB7-442C-8E15-0230ACE31AC2}"/>
    <cellStyle name="0_AW10 qty_MA expense (AW10 &amp; SS11)_QUICK SILVER fab balance" xfId="568" xr:uid="{8F66F5EC-39DE-44C9-9BB5-A35AB9B412FD}"/>
    <cellStyle name="0_AW10 qty_MA expense (AW10 &amp; SS11)_QUICK SILVER fab balance 2" xfId="569" xr:uid="{BD3E38C4-998F-4121-A6AA-77B787D3E33B}"/>
    <cellStyle name="0_AW10 qty_MA expense (AW10 &amp; SS11)_SPRING - Trim 2nd" xfId="570" xr:uid="{34DFCC79-4A12-4BB5-B39E-12B96D4B7C94}"/>
    <cellStyle name="0_AW10 qty_MA expense (AW10 &amp; SS11)_SPRING 2011 - TRIM 1st" xfId="571" xr:uid="{99F5CF1D-749A-47F4-A5DF-E7AE20B18E3F}"/>
    <cellStyle name="0_AW10 qty_MA expense (AW10 &amp; SS11)_SPRING 2011 - TRIM 2nd" xfId="572" xr:uid="{68421743-45F5-43C7-9ECD-8FC44EF8F920}"/>
    <cellStyle name="0_AW10 qty_MA expense (AW10 &amp; SS11)_SS12 Atreebutes fab balance" xfId="573" xr:uid="{1AC4DA1D-BB0F-409E-8584-612D94664E22}"/>
    <cellStyle name="0_AW10 qty_MA expense (AW10 &amp; SS11)_The composition of fabric" xfId="574" xr:uid="{7A30AE45-3060-433F-B538-D398FDCB8DF8}"/>
    <cellStyle name="0_AW10 qty_PO BAO GIA-DUNG" xfId="575" xr:uid="{7AEACB19-D68C-45BA-8759-17867EAD14FE}"/>
    <cellStyle name="0_AW10 qty_QUICK SILVER fab balance" xfId="576" xr:uid="{421D436F-0E3C-4BD2-A8A2-1866859C08FF}"/>
    <cellStyle name="0_AW10 qty_QUICK SILVER fab balance 2" xfId="577" xr:uid="{C54E50A1-5382-4F2B-A43F-2B4A811BC48B}"/>
    <cellStyle name="0_AW10 qty_SPRING - Trim 2nd" xfId="578" xr:uid="{8F6FBDCB-C0B0-4759-A199-4FD8A4DC7EC3}"/>
    <cellStyle name="0_AW10 qty_SPRING 2011 - TRIM 1st" xfId="579" xr:uid="{7D8F35B2-84D0-4E29-8C11-647332D37E55}"/>
    <cellStyle name="0_AW10 qty_SPRING 2011 - TRIM 2nd" xfId="580" xr:uid="{48CC4B12-358A-40D7-9621-A2BA4FA3825E}"/>
    <cellStyle name="0_AW10 qty_SS12 Atreebutes fab balance" xfId="581" xr:uid="{4E61F045-22FE-49F3-B27E-B80F1C46D84F}"/>
    <cellStyle name="0_AW10 qty_SUMMER 2011 - TRIM UN007" xfId="582" xr:uid="{850167DE-FF16-489C-AAB5-AA44B00DBF33}"/>
    <cellStyle name="0_AW10 qty_The composition of fabric" xfId="583" xr:uid="{D28E57FA-24E2-4207-97F5-BE061F30693B}"/>
    <cellStyle name="0_AW10 qty_Trim balance for Atreebute" xfId="584" xr:uid="{12061C5F-77F4-4E1A-8157-8062CBB8EAE8}"/>
    <cellStyle name="0_AW10 qty_Trim balance for Atreebute 1ST" xfId="585" xr:uid="{375AF22A-115A-4830-BBF5-B350D03BCB83}"/>
    <cellStyle name="0_AW10 qty_Trim balance for SS11" xfId="586" xr:uid="{C8A133EC-2A39-424A-BD3F-2F3644220F37}"/>
    <cellStyle name="0_AW10 qty_YKK#135" xfId="587" xr:uid="{2FC9E5A9-4388-4A8B-BA8C-2CBFAB869079}"/>
    <cellStyle name="0_AW10 qty_YKK#135 2" xfId="588" xr:uid="{27F4A6ED-8D06-4D1F-8467-9B4A13F7EA1F}"/>
    <cellStyle name="0_AW10 qty_YKK#135_PO BAO GIA-DUNG" xfId="589" xr:uid="{AF0D7E19-9792-411E-BC7D-18AB2A3D9D43}"/>
    <cellStyle name="0_AW10 qty_YKK#135_SPRING - Trim 2nd" xfId="590" xr:uid="{73E1B43D-C97D-4FD9-91CC-A10C8CB142BF}"/>
    <cellStyle name="0_AW10 qty_YKK#135_Trim balance for Atreebute" xfId="591" xr:uid="{307F703C-5DAA-4532-8DF5-1637C0057A37}"/>
    <cellStyle name="0_AW10 qty_YKK#135_Trim balance for Atreebute 1ST" xfId="592" xr:uid="{4447C6B5-A741-43E8-BA21-9A8F9E262A4D}"/>
    <cellStyle name="0_CMP &amp; the rating of thread" xfId="593" xr:uid="{26270AB7-8025-4673-9AA6-78ECBDE0032D}"/>
    <cellStyle name="0_CMP &amp; the rating of thread 2" xfId="594" xr:uid="{46725308-644A-4F1E-9AA5-039EDC1D6865}"/>
    <cellStyle name="0_CMP &amp; the rating of thread_AW11 Atreebutes fabric balance sheet" xfId="595" xr:uid="{335A0650-7E60-4C34-87A9-9990F62B8023}"/>
    <cellStyle name="0_CMP &amp; the rating of thread_Copy of #1542-1-revised quotation (2)" xfId="596" xr:uid="{95D75B05-8C30-4E27-ACC7-F6D76623BE2B}"/>
    <cellStyle name="0_CMP &amp; the rating of thread_Copy of 2010-5-10 Kotai fabric - PO#1456REV (2)" xfId="597" xr:uid="{23F70C16-EF57-463B-9077-9B766CFAE680}"/>
    <cellStyle name="0_CMP &amp; the rating of thread_Copy of the status of KOTAI fabric 21-10" xfId="598" xr:uid="{187CCBF6-A523-46D9-A37F-B6EF5ADCF274}"/>
    <cellStyle name="0_CMP &amp; the rating of thread_Fabric balance for AW10 pro" xfId="599" xr:uid="{8DB20617-E603-474C-872E-C5E2CCB21E6C}"/>
    <cellStyle name="0_CMP &amp; the rating of thread_kotai fabric - first order for AW10 (status)" xfId="600" xr:uid="{F957EEC5-28A0-415B-B5A1-28BB32A144CC}"/>
    <cellStyle name="0_CMP &amp; the rating of thread_MA expense (AW10 &amp; SS11)" xfId="601" xr:uid="{118C7870-80D4-4609-B448-89ECBE7CD506}"/>
    <cellStyle name="0_CMP &amp; the rating of thread_MA expense (AW10 &amp; SS11) 2" xfId="602" xr:uid="{29A87C43-A5D1-4259-9F3B-606FE5BE4FB2}"/>
    <cellStyle name="0_CMP &amp; the rating of thread_MA expense (AW10 &amp; SS11)_AW11 Atreebutes fabric balance sheet" xfId="603" xr:uid="{BE205F9F-A1F9-437E-A78B-2A8948FBA4E4}"/>
    <cellStyle name="0_CMP &amp; the rating of thread_MA expense (AW10 &amp; SS11)_QUICK SILVER fab balance" xfId="604" xr:uid="{DDBF590D-F603-473F-9C47-E388C1885A08}"/>
    <cellStyle name="0_CMP &amp; the rating of thread_MA expense (AW10 &amp; SS11)_QUICK SILVER fab balance 2" xfId="605" xr:uid="{8A3FC0D0-F9C7-4B59-B7FA-C08EA2EF8C9B}"/>
    <cellStyle name="0_CMP &amp; the rating of thread_MA expense (AW10 &amp; SS11)_SPRING - Trim 2nd" xfId="606" xr:uid="{A981F6EB-0B27-4BEC-8017-E5E48C80DCB7}"/>
    <cellStyle name="0_CMP &amp; the rating of thread_MA expense (AW10 &amp; SS11)_SPRING 2011 - TRIM 1st" xfId="607" xr:uid="{34DEA371-76CA-46BB-BBAF-30359ABF2B90}"/>
    <cellStyle name="0_CMP &amp; the rating of thread_MA expense (AW10 &amp; SS11)_SPRING 2011 - TRIM 2nd" xfId="608" xr:uid="{5C0C7EDD-BC2E-4457-AEDB-D8476683A340}"/>
    <cellStyle name="0_CMP &amp; the rating of thread_MA expense (AW10 &amp; SS11)_SS12 Atreebutes fab balance" xfId="609" xr:uid="{4A6828FD-56AB-4E00-9418-F8CDA60F7539}"/>
    <cellStyle name="0_CMP &amp; the rating of thread_MA expense (AW10 &amp; SS11)_The composition of fabric" xfId="610" xr:uid="{B8AA1468-24A1-45DA-98A8-E2D7456B2A6F}"/>
    <cellStyle name="0_CMP &amp; the rating of thread_PO BAO GIA-DUNG" xfId="611" xr:uid="{29B17EFA-BB15-4F0D-B463-AA827AD85940}"/>
    <cellStyle name="0_CMP &amp; the rating of thread_QUICK SILVER fab balance" xfId="612" xr:uid="{E67E63AB-D58A-4DF6-BBA1-CA3C72302611}"/>
    <cellStyle name="0_CMP &amp; the rating of thread_QUICK SILVER fab balance 2" xfId="613" xr:uid="{7C945D74-9907-4E4A-9E49-2C563DF73431}"/>
    <cellStyle name="0_CMP &amp; the rating of thread_SPRING - Trim 2nd" xfId="614" xr:uid="{905A6FAE-C617-407E-A5E6-585A0FB563FD}"/>
    <cellStyle name="0_CMP &amp; the rating of thread_SPRING 2011 - TRIM 1st" xfId="615" xr:uid="{B5109AE9-AEB1-4E75-891D-406D330CFB7C}"/>
    <cellStyle name="0_CMP &amp; the rating of thread_SPRING 2011 - TRIM 2nd" xfId="616" xr:uid="{3AD34FD4-1002-4D24-8FAC-C4A17E95FD5F}"/>
    <cellStyle name="0_CMP &amp; the rating of thread_SS12 Atreebutes fab balance" xfId="617" xr:uid="{2212CA9B-6E64-46AC-9E99-40DC74CA2A94}"/>
    <cellStyle name="0_CMP &amp; the rating of thread_SUMMER 2011 - TRIM UN007" xfId="618" xr:uid="{E9430B6C-E683-45DE-B62A-C4242C3F1E84}"/>
    <cellStyle name="0_CMP &amp; the rating of thread_The composition of fabric" xfId="619" xr:uid="{CF5EAD36-1B64-4722-A9A0-15EE6D27F79C}"/>
    <cellStyle name="0_CMP &amp; the rating of thread_Trim balance for Atreebute" xfId="620" xr:uid="{A0690B2B-ADE4-42F9-8E11-C3C02BB73BDF}"/>
    <cellStyle name="0_CMP &amp; the rating of thread_Trim balance for Atreebute 1ST" xfId="621" xr:uid="{B7CC6E26-C27A-4D5D-B350-12E6D6B28A55}"/>
    <cellStyle name="0_CMP &amp; the rating of thread_Trim balance for SS11" xfId="622" xr:uid="{D58D9034-748D-4E46-AAA1-B49059E4B9BE}"/>
    <cellStyle name="0_CMP &amp; the rating of thread_YKK#135" xfId="623" xr:uid="{D330943C-0535-4C70-9338-3BF47E147D75}"/>
    <cellStyle name="0_CMP &amp; the rating of thread_YKK#135 2" xfId="624" xr:uid="{FF9D2FC6-087E-4E89-8E94-553AD4190480}"/>
    <cellStyle name="0_CMP &amp; the rating of thread_YKK#135_PO BAO GIA-DUNG" xfId="625" xr:uid="{85135197-A7F4-4E5B-9FCF-1B782ACB4739}"/>
    <cellStyle name="0_CMP &amp; the rating of thread_YKK#135_SPRING - Trim 2nd" xfId="626" xr:uid="{795DECE2-57C7-45A8-98C8-7A685B2B8D0F}"/>
    <cellStyle name="0_CMP &amp; the rating of thread_YKK#135_Trim balance for Atreebute" xfId="627" xr:uid="{680D7B17-8B07-47AB-8261-A6FCAA4812BE}"/>
    <cellStyle name="0_CMP &amp; the rating of thread_YKK#135_Trim balance for Atreebute 1ST" xfId="628" xr:uid="{8F54F675-0DEB-4C92-8FEE-418049198519}"/>
    <cellStyle name="0_CMP &amp; thread rating" xfId="629" xr:uid="{B3D03CBE-8B60-4DB6-AD42-59485E0357D8}"/>
    <cellStyle name="0_CMP &amp; thread rating 2" xfId="630" xr:uid="{26B2651F-B078-46CD-B9F2-502567E399AD}"/>
    <cellStyle name="0_CMP &amp; thread rating_16-08-10" xfId="631" xr:uid="{B32A843C-7FED-499C-9C69-ECCCAC2494C2}"/>
    <cellStyle name="0_CMP &amp; thread rating_21-05-10" xfId="632" xr:uid="{0D9AE1D6-F64C-4D90-8A32-A3A17E3D4BA0}"/>
    <cellStyle name="0_CMP &amp; thread rating_Autumn 11-trim- PO" xfId="633" xr:uid="{B626807D-4772-436A-9D16-00BBF086FE99}"/>
    <cellStyle name="0_CMP &amp; thread rating_BAO GIA CMP MA ( SS11 )" xfId="634" xr:uid="{4ADC6FEA-5271-46D7-8587-3F67B8794E08}"/>
    <cellStyle name="0_CMP &amp; thread rating_Copy of 11-06-10" xfId="635" xr:uid="{B1B228A4-8E40-444D-AD32-14CD92F65DD1}"/>
    <cellStyle name="0_CMP &amp; thread rating_Copy of Trim balance for AW10" xfId="636" xr:uid="{A6C13694-26CF-474D-B6F6-CD6A8106B1D6}"/>
    <cellStyle name="0_CMP &amp; thread rating_Copy of Trim balance for SS11" xfId="637" xr:uid="{63BF487F-ADE5-4EF1-9A25-442D810232E7}"/>
    <cellStyle name="0_CMP &amp; thread rating_Fabric balance for AW10 pro" xfId="638" xr:uid="{E8F40BEE-6160-4987-B2DA-AC035127BC0A}"/>
    <cellStyle name="0_CMP &amp; thread rating_PO BAO GIA-DUNG" xfId="639" xr:uid="{F8537F2B-3760-4C6F-B298-8AC96524F921}"/>
    <cellStyle name="0_CMP &amp; thread rating_SPRING - Trim 2nd" xfId="640" xr:uid="{5F06C805-5E0A-4BED-9649-A188102AFF7F}"/>
    <cellStyle name="0_CMP &amp; thread rating_SS11 PO" xfId="641" xr:uid="{6C50504D-9AC3-488E-8B9D-A1328D552913}"/>
    <cellStyle name="0_CMP &amp; thread rating_SUMMER 2011 - TRIM UN007" xfId="642" xr:uid="{1620F7FF-07C6-45DA-8DEF-1456DF062686}"/>
    <cellStyle name="0_CMP &amp; thread rating_Trim balance for Atreebute" xfId="643" xr:uid="{4FF47C2C-4D1E-41C1-BF33-30460837367C}"/>
    <cellStyle name="0_CMP &amp; thread rating_Trim balance for Atreebute 1ST" xfId="644" xr:uid="{2976838D-534D-482E-AE32-09AB3A0DD6FB}"/>
    <cellStyle name="0_CMP &amp; thread rating_Trim balance for AW10" xfId="645" xr:uid="{09CEDF9A-85E8-4E98-89E0-FCE9D778A533}"/>
    <cellStyle name="0_CMP &amp; thread rating_Trim balance for SS10" xfId="646" xr:uid="{7E9BB563-A42F-42A7-A6DA-862D7A81AA7C}"/>
    <cellStyle name="0_CMP &amp; thread rating_Trim balance for SS11" xfId="647" xr:uid="{BEA41B86-65A2-4334-AEF1-092950A4A76A}"/>
    <cellStyle name="0_CMP &amp; thread rating_YKK#135" xfId="648" xr:uid="{6BAC5D25-C9DE-454D-A58E-8451B55ECC6F}"/>
    <cellStyle name="0_Copy of AW09 Costing &amp; Pre-costing" xfId="649" xr:uid="{6CA18400-88DD-465C-BFCD-CFBAB5CE0730}"/>
    <cellStyle name="0_Copy of AW09 Costing &amp; Pre-costing 2" xfId="650" xr:uid="{96D8462D-0A9C-4383-BA4B-744C89DA1849}"/>
    <cellStyle name="0_Copy of AW09 Costing &amp; Pre-costing_AW11 Atreebutes fabric balance sheet" xfId="651" xr:uid="{8392E953-0678-4273-A349-9339515F3E10}"/>
    <cellStyle name="0_Copy of AW09 Costing &amp; Pre-costing_CMP &amp; the rating of thread" xfId="652" xr:uid="{A7A5AF3C-82CA-4628-9EFC-9D54F4225CAA}"/>
    <cellStyle name="0_Copy of AW09 Costing &amp; Pre-costing_CMP &amp; the rating of thread 2" xfId="653" xr:uid="{F5C9C7BA-8131-4456-9F2E-C80E49DF693A}"/>
    <cellStyle name="0_Copy of AW09 Costing &amp; Pre-costing_CMP &amp; the rating of thread_AW11 Atreebutes fabric balance sheet" xfId="654" xr:uid="{1F4F97BE-76A2-4A0A-9803-29AB9B86B9B5}"/>
    <cellStyle name="0_Copy of AW09 Costing &amp; Pre-costing_CMP &amp; the rating of thread_Copy of #1542-1-revised quotation (2)" xfId="655" xr:uid="{396FCBA7-1F61-41FD-B4D0-6E7371F4F3F4}"/>
    <cellStyle name="0_Copy of AW09 Costing &amp; Pre-costing_CMP &amp; the rating of thread_Copy of 2010-5-10 Kotai fabric - PO#1456REV (2)" xfId="656" xr:uid="{E4EE5664-8E3B-4EC6-ADFB-FCB5FAE4C40B}"/>
    <cellStyle name="0_Copy of AW09 Costing &amp; Pre-costing_CMP &amp; the rating of thread_Copy of the status of KOTAI fabric 21-10" xfId="657" xr:uid="{1D6A58CE-1C50-42E5-A759-E800C1718520}"/>
    <cellStyle name="0_Copy of AW09 Costing &amp; Pre-costing_CMP &amp; the rating of thread_Fabric balance for AW10 pro" xfId="658" xr:uid="{B8CC69A1-4A2A-4B33-B3A5-B9410F6B6608}"/>
    <cellStyle name="0_Copy of AW09 Costing &amp; Pre-costing_CMP &amp; the rating of thread_kotai fabric - first order for AW10 (status)" xfId="659" xr:uid="{7FE9904B-CBCB-4BB5-8EDC-1D9202DD6B4D}"/>
    <cellStyle name="0_Copy of AW09 Costing &amp; Pre-costing_CMP &amp; the rating of thread_MA expense (AW10 &amp; SS11)" xfId="660" xr:uid="{315164CC-9BFE-4C25-ACC9-88F5B18F1DE6}"/>
    <cellStyle name="0_Copy of AW09 Costing &amp; Pre-costing_CMP &amp; the rating of thread_MA expense (AW10 &amp; SS11) 2" xfId="661" xr:uid="{B5FE88E9-B512-40B2-BE71-B52158355BEF}"/>
    <cellStyle name="0_Copy of AW09 Costing &amp; Pre-costing_CMP &amp; the rating of thread_MA expense (AW10 &amp; SS11)_AW11 Atreebutes fabric balance sheet" xfId="662" xr:uid="{B232858A-F958-4B3C-9BAA-6E0AB7631D23}"/>
    <cellStyle name="0_Copy of AW09 Costing &amp; Pre-costing_CMP &amp; the rating of thread_MA expense (AW10 &amp; SS11)_QUICK SILVER fab balance" xfId="663" xr:uid="{5271880F-0A2F-4A39-9E12-A1D26F33EA16}"/>
    <cellStyle name="0_Copy of AW09 Costing &amp; Pre-costing_CMP &amp; the rating of thread_MA expense (AW10 &amp; SS11)_QUICK SILVER fab balance 2" xfId="664" xr:uid="{0E61A0FF-A214-43C7-8670-BFB9752DB472}"/>
    <cellStyle name="0_Copy of AW09 Costing &amp; Pre-costing_CMP &amp; the rating of thread_MA expense (AW10 &amp; SS11)_SPRING - Trim 2nd" xfId="665" xr:uid="{540606C6-96EC-4574-BD87-07A76238F7BC}"/>
    <cellStyle name="0_Copy of AW09 Costing &amp; Pre-costing_CMP &amp; the rating of thread_MA expense (AW10 &amp; SS11)_SPRING 2011 - TRIM 1st" xfId="666" xr:uid="{428BBA60-C508-4788-BA07-61808395D626}"/>
    <cellStyle name="0_Copy of AW09 Costing &amp; Pre-costing_CMP &amp; the rating of thread_MA expense (AW10 &amp; SS11)_SPRING 2011 - TRIM 2nd" xfId="667" xr:uid="{10DC0F7F-6250-4A60-BB21-413D1BF8EF73}"/>
    <cellStyle name="0_Copy of AW09 Costing &amp; Pre-costing_CMP &amp; the rating of thread_MA expense (AW10 &amp; SS11)_SS12 Atreebutes fab balance" xfId="668" xr:uid="{D9A6CC06-937D-4BE0-A2AB-0FE6EFB653D9}"/>
    <cellStyle name="0_Copy of AW09 Costing &amp; Pre-costing_CMP &amp; the rating of thread_MA expense (AW10 &amp; SS11)_The composition of fabric" xfId="669" xr:uid="{50509ED5-554B-4375-95AC-CE77029CFDDF}"/>
    <cellStyle name="0_Copy of AW09 Costing &amp; Pre-costing_CMP &amp; the rating of thread_PO BAO GIA-DUNG" xfId="670" xr:uid="{C7AB9EBA-75B9-4636-BA2F-2795AFF2ED1B}"/>
    <cellStyle name="0_Copy of AW09 Costing &amp; Pre-costing_CMP &amp; the rating of thread_QUICK SILVER fab balance" xfId="671" xr:uid="{51B32E9C-0ABD-43EC-A713-695FBB5AABDC}"/>
    <cellStyle name="0_Copy of AW09 Costing &amp; Pre-costing_CMP &amp; the rating of thread_QUICK SILVER fab balance 2" xfId="672" xr:uid="{61D9DA17-E70D-4CEB-B91C-E7FD82D5C8B2}"/>
    <cellStyle name="0_Copy of AW09 Costing &amp; Pre-costing_CMP &amp; the rating of thread_SPRING - Trim 2nd" xfId="673" xr:uid="{18AE1944-2215-4938-BE95-5202DDDFBE1D}"/>
    <cellStyle name="0_Copy of AW09 Costing &amp; Pre-costing_CMP &amp; the rating of thread_SPRING 2011 - TRIM 1st" xfId="674" xr:uid="{2AAC59CD-935B-4C3F-BDA4-00F55088C7D0}"/>
    <cellStyle name="0_Copy of AW09 Costing &amp; Pre-costing_CMP &amp; the rating of thread_SPRING 2011 - TRIM 2nd" xfId="675" xr:uid="{50408FBC-774E-4715-A611-3AF338B1A516}"/>
    <cellStyle name="0_Copy of AW09 Costing &amp; Pre-costing_CMP &amp; the rating of thread_SS12 Atreebutes fab balance" xfId="676" xr:uid="{695D1D46-BAE7-47AC-8FD6-8357D8D61599}"/>
    <cellStyle name="0_Copy of AW09 Costing &amp; Pre-costing_CMP &amp; the rating of thread_SUMMER 2011 - TRIM UN007" xfId="677" xr:uid="{DA3895B2-8DC2-4508-B037-66C1641DB954}"/>
    <cellStyle name="0_Copy of AW09 Costing &amp; Pre-costing_CMP &amp; the rating of thread_The composition of fabric" xfId="678" xr:uid="{770B5596-F532-4A07-9ED8-8AB1B459B200}"/>
    <cellStyle name="0_Copy of AW09 Costing &amp; Pre-costing_CMP &amp; the rating of thread_Trim balance for Atreebute" xfId="679" xr:uid="{6530A3D1-8EEE-4CB7-B328-4A250E6357B6}"/>
    <cellStyle name="0_Copy of AW09 Costing &amp; Pre-costing_CMP &amp; the rating of thread_Trim balance for Atreebute 1ST" xfId="680" xr:uid="{0001B700-5A26-4A18-ACD6-ED72846A1AD1}"/>
    <cellStyle name="0_Copy of AW09 Costing &amp; Pre-costing_CMP &amp; the rating of thread_Trim balance for SS11" xfId="681" xr:uid="{9413764B-A1D9-4037-AF92-851E4E161D78}"/>
    <cellStyle name="0_Copy of AW09 Costing &amp; Pre-costing_CMP &amp; the rating of thread_YKK#135" xfId="682" xr:uid="{7C915E8F-7AE0-4C36-9281-69769E2D5F05}"/>
    <cellStyle name="0_Copy of AW09 Costing &amp; Pre-costing_CMP &amp; the rating of thread_YKK#135 2" xfId="683" xr:uid="{EF8A72FD-1431-4850-9427-E0C9B0105149}"/>
    <cellStyle name="0_Copy of AW09 Costing &amp; Pre-costing_CMP &amp; the rating of thread_YKK#135_PO BAO GIA-DUNG" xfId="684" xr:uid="{2B451E92-B788-48CD-B759-1E3DA2CEA841}"/>
    <cellStyle name="0_Copy of AW09 Costing &amp; Pre-costing_CMP &amp; the rating of thread_YKK#135_SPRING - Trim 2nd" xfId="685" xr:uid="{72A0025F-1415-44BE-9BA8-C5111A98DE22}"/>
    <cellStyle name="0_Copy of AW09 Costing &amp; Pre-costing_CMP &amp; the rating of thread_YKK#135_Trim balance for Atreebute" xfId="686" xr:uid="{6FDCA331-F414-4E69-8A8F-D87BD6CD0958}"/>
    <cellStyle name="0_Copy of AW09 Costing &amp; Pre-costing_CMP &amp; the rating of thread_YKK#135_Trim balance for Atreebute 1ST" xfId="687" xr:uid="{3C235FCA-4779-4F14-A103-6AB0C1B44D92}"/>
    <cellStyle name="0_Copy of AW09 Costing &amp; Pre-costing_Copy of #1542-1-revised quotation (2)" xfId="688" xr:uid="{5CDCC22C-DFF7-4C74-B86B-6BEB4770302E}"/>
    <cellStyle name="0_Copy of AW09 Costing &amp; Pre-costing_Copy of Copy of Copy of Fabric balance for AW10 pro" xfId="689" xr:uid="{9C56434C-F7A3-455E-B274-2F654E2604E3}"/>
    <cellStyle name="0_Copy of AW09 Costing &amp; Pre-costing_Copy of Copy of Copy of Fabric balance for AW10 pro 2" xfId="690" xr:uid="{FC78A223-EA3A-401F-8C40-F5D184DE27A3}"/>
    <cellStyle name="0_Copy of AW09 Costing &amp; Pre-costing_Copy of Copy of Copy of Fabric balance for AW10 pro_AW11 Atreebutes fabric balance sheet" xfId="691" xr:uid="{1BFC5FE7-F1BB-43FE-861E-0AC1D203C039}"/>
    <cellStyle name="0_Copy of AW09 Costing &amp; Pre-costing_Copy of Copy of Copy of Fabric balance for AW10 pro_Copy of #1542-1-revised quotation (2)" xfId="692" xr:uid="{0DC99410-3F8D-42A2-8BED-A23D41566C27}"/>
    <cellStyle name="0_Copy of AW09 Costing &amp; Pre-costing_Copy of Copy of Copy of Fabric balance for AW10 pro_Copy of the status of KOTAI fabric 21-10" xfId="693" xr:uid="{C7FE4754-27E5-4CBC-98A1-C9EF89471172}"/>
    <cellStyle name="0_Copy of AW09 Costing &amp; Pre-costing_Copy of Copy of Copy of Fabric balance for AW10 pro_Fabric balance for AW10 pro" xfId="694" xr:uid="{8A64424F-A5F0-4C0E-8F6F-274432BCD0A8}"/>
    <cellStyle name="0_Copy of AW09 Costing &amp; Pre-costing_Copy of Copy of Copy of Fabric balance for AW10 pro_MA expense (AW10 &amp; SS11)" xfId="695" xr:uid="{FA9A68DB-A67C-4F8A-9BFE-30E15DFC346A}"/>
    <cellStyle name="0_Copy of AW09 Costing &amp; Pre-costing_Copy of Copy of Copy of Fabric balance for AW10 pro_MA expense (AW10 &amp; SS11) 2" xfId="696" xr:uid="{8FE43BAE-2F71-4069-A14B-8027784E2AE8}"/>
    <cellStyle name="0_Copy of AW09 Costing &amp; Pre-costing_Copy of Copy of Copy of Fabric balance for AW10 pro_MA expense (AW10 &amp; SS11)_AW11 Atreebutes fabric balance sheet" xfId="697" xr:uid="{EACC0019-F0A6-4880-B756-95B928048F5D}"/>
    <cellStyle name="0_Copy of AW09 Costing &amp; Pre-costing_Copy of Copy of Copy of Fabric balance for AW10 pro_MA expense (AW10 &amp; SS11)_QUICK SILVER fab balance" xfId="698" xr:uid="{68B06953-CF6D-4938-8943-55A0DE8D9E1C}"/>
    <cellStyle name="0_Copy of AW09 Costing &amp; Pre-costing_Copy of Copy of Copy of Fabric balance for AW10 pro_MA expense (AW10 &amp; SS11)_QUICK SILVER fab balance 2" xfId="699" xr:uid="{D8EA2761-41CD-4075-97F2-B6BF36E273FD}"/>
    <cellStyle name="0_Copy of AW09 Costing &amp; Pre-costing_Copy of Copy of Copy of Fabric balance for AW10 pro_MA expense (AW10 &amp; SS11)_SPRING - Trim 2nd" xfId="700" xr:uid="{AFDAA775-403B-4A0A-BA1A-FADCBD714772}"/>
    <cellStyle name="0_Copy of AW09 Costing &amp; Pre-costing_Copy of Copy of Copy of Fabric balance for AW10 pro_MA expense (AW10 &amp; SS11)_SPRING 2011 - TRIM 1st" xfId="701" xr:uid="{AF16FE71-02D8-4FB2-BD58-779E0C425393}"/>
    <cellStyle name="0_Copy of AW09 Costing &amp; Pre-costing_Copy of Copy of Copy of Fabric balance for AW10 pro_MA expense (AW10 &amp; SS11)_SPRING 2011 - TRIM 2nd" xfId="702" xr:uid="{89B47EBD-F374-4F43-A4C2-3CF986AEE867}"/>
    <cellStyle name="0_Copy of AW09 Costing &amp; Pre-costing_Copy of Copy of Copy of Fabric balance for AW10 pro_MA expense (AW10 &amp; SS11)_SS12 Atreebutes fab balance" xfId="703" xr:uid="{3CD51B78-EACF-4340-A847-5B07CAE63CB0}"/>
    <cellStyle name="0_Copy of AW09 Costing &amp; Pre-costing_Copy of Copy of Copy of Fabric balance for AW10 pro_MA expense (AW10 &amp; SS11)_The composition of fabric" xfId="704" xr:uid="{1A47400D-C482-4378-8243-AFB64FB19CA6}"/>
    <cellStyle name="0_Copy of AW09 Costing &amp; Pre-costing_Copy of Copy of Copy of Fabric balance for AW10 pro_PO BAO GIA-DUNG" xfId="705" xr:uid="{7F60DDC9-44F3-429E-96F4-DCB8011A0096}"/>
    <cellStyle name="0_Copy of AW09 Costing &amp; Pre-costing_Copy of Copy of Copy of Fabric balance for AW10 pro_QUICK SILVER fab balance" xfId="706" xr:uid="{95F91551-DD77-4855-BD50-4E5DAD7BF714}"/>
    <cellStyle name="0_Copy of AW09 Costing &amp; Pre-costing_Copy of Copy of Copy of Fabric balance for AW10 pro_QUICK SILVER fab balance 2" xfId="707" xr:uid="{DF2F03B1-45A5-4060-B7B6-C981BF0F8D97}"/>
    <cellStyle name="0_Copy of AW09 Costing &amp; Pre-costing_Copy of Copy of Copy of Fabric balance for AW10 pro_SPRING - Trim 2nd" xfId="708" xr:uid="{EFE2E090-38FC-4396-BEE1-9C36E95BBD43}"/>
    <cellStyle name="0_Copy of AW09 Costing &amp; Pre-costing_Copy of Copy of Copy of Fabric balance for AW10 pro_SPRING 2011 - TRIM 1st" xfId="709" xr:uid="{22ECA859-CB0A-4DD7-8320-54D6D776AAD5}"/>
    <cellStyle name="0_Copy of AW09 Costing &amp; Pre-costing_Copy of Copy of Copy of Fabric balance for AW10 pro_SPRING 2011 - TRIM 2nd" xfId="710" xr:uid="{BEB2E50A-88F5-4311-A170-5ACFD01E4BA7}"/>
    <cellStyle name="0_Copy of AW09 Costing &amp; Pre-costing_Copy of Copy of Copy of Fabric balance for AW10 pro_SS12 Atreebutes fab balance" xfId="711" xr:uid="{3B7C1A99-3193-4AD5-81B7-48CF48566599}"/>
    <cellStyle name="0_Copy of AW09 Costing &amp; Pre-costing_Copy of Copy of Copy of Fabric balance for AW10 pro_SUMMER 2011 - TRIM UN007" xfId="712" xr:uid="{82CAA887-BA25-4377-B7D9-7FA5788710E1}"/>
    <cellStyle name="0_Copy of AW09 Costing &amp; Pre-costing_Copy of Copy of Copy of Fabric balance for AW10 pro_The composition of fabric" xfId="713" xr:uid="{1855C5B2-73ED-46EB-96EB-69FC3AE7B1AC}"/>
    <cellStyle name="0_Copy of AW09 Costing &amp; Pre-costing_Copy of Copy of Copy of Fabric balance for AW10 pro_Trim balance for Atreebute" xfId="714" xr:uid="{F670ABDE-2B98-435A-BF74-AE250FE4C9BA}"/>
    <cellStyle name="0_Copy of AW09 Costing &amp; Pre-costing_Copy of Copy of Copy of Fabric balance for AW10 pro_Trim balance for Atreebute 1ST" xfId="715" xr:uid="{0F164EFB-49BF-4854-8B1A-B93A4D851E7E}"/>
    <cellStyle name="0_Copy of AW09 Costing &amp; Pre-costing_Copy of Copy of Copy of Fabric balance for AW10 pro_Trim balance for SS11" xfId="716" xr:uid="{E53132EA-6647-4160-A599-1094C313D6BA}"/>
    <cellStyle name="0_Copy of AW09 Costing &amp; Pre-costing_Copy of Copy of Copy of Fabric balance for AW10 pro_YKK#135" xfId="717" xr:uid="{53CB2E87-D709-4442-8C26-0419F4D29523}"/>
    <cellStyle name="0_Copy of AW09 Costing &amp; Pre-costing_Copy of Copy of Copy of Fabric balance for AW10 pro_YKK#135 2" xfId="718" xr:uid="{4E00102A-6445-4264-91B8-B2A842105CAA}"/>
    <cellStyle name="0_Copy of AW09 Costing &amp; Pre-costing_Copy of Copy of Copy of Fabric balance for AW10 pro_YKK#135_PO BAO GIA-DUNG" xfId="719" xr:uid="{6674513E-64C5-4E57-A9E1-18DBC3990E2E}"/>
    <cellStyle name="0_Copy of AW09 Costing &amp; Pre-costing_Copy of Copy of Copy of Fabric balance for AW10 pro_YKK#135_SPRING - Trim 2nd" xfId="720" xr:uid="{23673285-2BDF-4EC1-B7E1-E619E57ADFC0}"/>
    <cellStyle name="0_Copy of AW09 Costing &amp; Pre-costing_Copy of Copy of Copy of Fabric balance for AW10 pro_YKK#135_Trim balance for Atreebute" xfId="721" xr:uid="{65ACE743-43E5-4CCB-AE4C-CAA35DD0CBBE}"/>
    <cellStyle name="0_Copy of AW09 Costing &amp; Pre-costing_Copy of Copy of Copy of Fabric balance for AW10 pro_YKK#135_Trim balance for Atreebute 1ST" xfId="722" xr:uid="{0DB551C1-FB92-496F-BA1F-395662AA007D}"/>
    <cellStyle name="0_Copy of AW09 Costing &amp; Pre-costing_Copy of Copy of Fabric balance for AW10 pro" xfId="723" xr:uid="{9B7C2BA5-681B-478C-8B5D-94C0A05A18A2}"/>
    <cellStyle name="0_Copy of AW09 Costing &amp; Pre-costing_Copy of Copy of Fabric balance for AW10 pro 2" xfId="724" xr:uid="{37101C90-EAD3-43EB-98F8-4BE7ED9F3693}"/>
    <cellStyle name="0_Copy of AW09 Costing &amp; Pre-costing_Copy of Copy of Fabric balance for AW10 pro_AW11 Atreebutes fabric balance sheet" xfId="725" xr:uid="{C65FD2EE-746A-445B-A21F-8B8A0D4FAC67}"/>
    <cellStyle name="0_Copy of AW09 Costing &amp; Pre-costing_Copy of Copy of Fabric balance for AW10 pro_Copy of #1542-1-revised quotation (2)" xfId="726" xr:uid="{FEC312A3-2929-42F4-B121-366DF914024F}"/>
    <cellStyle name="0_Copy of AW09 Costing &amp; Pre-costing_Copy of Copy of Fabric balance for AW10 pro_Copy of the status of KOTAI fabric 21-10" xfId="727" xr:uid="{A5C89B17-99CB-405E-B456-18CFFBEA69B1}"/>
    <cellStyle name="0_Copy of AW09 Costing &amp; Pre-costing_Copy of Copy of Fabric balance for AW10 pro_Fabric balance for AW10 pro" xfId="728" xr:uid="{003B0E03-C8C4-4EE8-8C91-C354C18198FA}"/>
    <cellStyle name="0_Copy of AW09 Costing &amp; Pre-costing_Copy of Copy of Fabric balance for AW10 pro_MA expense (AW10 &amp; SS11)" xfId="729" xr:uid="{3F2284D8-5B82-4A0D-9A26-CAEC71FDCCF7}"/>
    <cellStyle name="0_Copy of AW09 Costing &amp; Pre-costing_Copy of Copy of Fabric balance for AW10 pro_MA expense (AW10 &amp; SS11) 2" xfId="730" xr:uid="{BA02EE9A-A4AA-4C32-8E0F-7BD803AC5715}"/>
    <cellStyle name="0_Copy of AW09 Costing &amp; Pre-costing_Copy of Copy of Fabric balance for AW10 pro_MA expense (AW10 &amp; SS11)_AW11 Atreebutes fabric balance sheet" xfId="731" xr:uid="{8CB619CA-E22B-4376-B40B-400574C4A917}"/>
    <cellStyle name="0_Copy of AW09 Costing &amp; Pre-costing_Copy of Copy of Fabric balance for AW10 pro_MA expense (AW10 &amp; SS11)_QUICK SILVER fab balance" xfId="732" xr:uid="{A295AFE9-CB5E-4720-9432-E18BB6B92EE8}"/>
    <cellStyle name="0_Copy of AW09 Costing &amp; Pre-costing_Copy of Copy of Fabric balance for AW10 pro_MA expense (AW10 &amp; SS11)_QUICK SILVER fab balance 2" xfId="733" xr:uid="{339AA174-24FE-4C9A-9637-596BD0BBAC0D}"/>
    <cellStyle name="0_Copy of AW09 Costing &amp; Pre-costing_Copy of Copy of Fabric balance for AW10 pro_MA expense (AW10 &amp; SS11)_SPRING - Trim 2nd" xfId="734" xr:uid="{9E7CDAAB-A98A-4DCA-A714-47C09EA351A0}"/>
    <cellStyle name="0_Copy of AW09 Costing &amp; Pre-costing_Copy of Copy of Fabric balance for AW10 pro_MA expense (AW10 &amp; SS11)_SPRING 2011 - TRIM 1st" xfId="735" xr:uid="{422CB267-2805-455C-A1FF-0972C5FF052C}"/>
    <cellStyle name="0_Copy of AW09 Costing &amp; Pre-costing_Copy of Copy of Fabric balance for AW10 pro_MA expense (AW10 &amp; SS11)_SPRING 2011 - TRIM 2nd" xfId="736" xr:uid="{FFCF4302-8626-476E-BD49-5ADAB6E858A6}"/>
    <cellStyle name="0_Copy of AW09 Costing &amp; Pre-costing_Copy of Copy of Fabric balance for AW10 pro_MA expense (AW10 &amp; SS11)_SS12 Atreebutes fab balance" xfId="737" xr:uid="{B0EC4E5E-B132-4BE6-AD0F-D4E9898C9579}"/>
    <cellStyle name="0_Copy of AW09 Costing &amp; Pre-costing_Copy of Copy of Fabric balance for AW10 pro_MA expense (AW10 &amp; SS11)_The composition of fabric" xfId="738" xr:uid="{4A61138E-5E98-4BDC-A95B-61188EF9E2D6}"/>
    <cellStyle name="0_Copy of AW09 Costing &amp; Pre-costing_Copy of Copy of Fabric balance for AW10 pro_PO BAO GIA-DUNG" xfId="739" xr:uid="{EB3A2921-0E59-4A2D-9361-B7F9EE2919F0}"/>
    <cellStyle name="0_Copy of AW09 Costing &amp; Pre-costing_Copy of Copy of Fabric balance for AW10 pro_QUICK SILVER fab balance" xfId="740" xr:uid="{D193EA46-19E0-4333-89A0-07FAEA32E67F}"/>
    <cellStyle name="0_Copy of AW09 Costing &amp; Pre-costing_Copy of Copy of Fabric balance for AW10 pro_QUICK SILVER fab balance 2" xfId="741" xr:uid="{BD54245E-4D60-4125-8894-343EE36BCEAB}"/>
    <cellStyle name="0_Copy of AW09 Costing &amp; Pre-costing_Copy of Copy of Fabric balance for AW10 pro_SPRING - Trim 2nd" xfId="742" xr:uid="{E5356398-07FE-4116-8ADF-BFCA65163E25}"/>
    <cellStyle name="0_Copy of AW09 Costing &amp; Pre-costing_Copy of Copy of Fabric balance for AW10 pro_SPRING 2011 - TRIM 1st" xfId="743" xr:uid="{8EDA43E2-4E6E-4648-B05B-F0E25BB42ACB}"/>
    <cellStyle name="0_Copy of AW09 Costing &amp; Pre-costing_Copy of Copy of Fabric balance for AW10 pro_SPRING 2011 - TRIM 2nd" xfId="744" xr:uid="{8821B56D-DFDC-469F-B019-BA4DD15989E2}"/>
    <cellStyle name="0_Copy of AW09 Costing &amp; Pre-costing_Copy of Copy of Fabric balance for AW10 pro_SS12 Atreebutes fab balance" xfId="745" xr:uid="{87B791F5-873C-44E0-95AB-743F4DFA3825}"/>
    <cellStyle name="0_Copy of AW09 Costing &amp; Pre-costing_Copy of Copy of Fabric balance for AW10 pro_SUMMER 2011 - TRIM UN007" xfId="746" xr:uid="{FFFEF851-DD54-43A4-BCBE-D4F2C743E12A}"/>
    <cellStyle name="0_Copy of AW09 Costing &amp; Pre-costing_Copy of Copy of Fabric balance for AW10 pro_The composition of fabric" xfId="747" xr:uid="{72B0F526-CE55-4210-A87E-EA57983E4087}"/>
    <cellStyle name="0_Copy of AW09 Costing &amp; Pre-costing_Copy of Copy of Fabric balance for AW10 pro_Trim balance for Atreebute" xfId="748" xr:uid="{F87B78D0-5281-488F-BCB8-3E17E6437157}"/>
    <cellStyle name="0_Copy of AW09 Costing &amp; Pre-costing_Copy of Copy of Fabric balance for AW10 pro_Trim balance for Atreebute 1ST" xfId="749" xr:uid="{8168A7A5-F9EF-4892-93E1-4B535967CE37}"/>
    <cellStyle name="0_Copy of AW09 Costing &amp; Pre-costing_Copy of Copy of Fabric balance for AW10 pro_Trim balance for SS11" xfId="750" xr:uid="{FC1586E4-3C3E-4A1D-9D2E-EDED3E5C077F}"/>
    <cellStyle name="0_Copy of AW09 Costing &amp; Pre-costing_Copy of Copy of Fabric balance for AW10 pro_YKK#135" xfId="751" xr:uid="{1FE67723-6233-4C7B-9E31-E816137979DE}"/>
    <cellStyle name="0_Copy of AW09 Costing &amp; Pre-costing_Copy of Copy of Fabric balance for AW10 pro_YKK#135 2" xfId="752" xr:uid="{083E2A1A-4746-469F-A796-5D888B0148F0}"/>
    <cellStyle name="0_Copy of AW09 Costing &amp; Pre-costing_Copy of Copy of Fabric balance for AW10 pro_YKK#135_PO BAO GIA-DUNG" xfId="753" xr:uid="{44897C40-D49C-47A7-A74D-1262D8C26821}"/>
    <cellStyle name="0_Copy of AW09 Costing &amp; Pre-costing_Copy of Copy of Fabric balance for AW10 pro_YKK#135_SPRING - Trim 2nd" xfId="754" xr:uid="{39752FDB-FDC4-4CDD-B2CF-F3EFC1A0595C}"/>
    <cellStyle name="0_Copy of AW09 Costing &amp; Pre-costing_Copy of Copy of Fabric balance for AW10 pro_YKK#135_Trim balance for Atreebute" xfId="755" xr:uid="{5A283548-B5DA-4D7A-95F5-B461CE563556}"/>
    <cellStyle name="0_Copy of AW09 Costing &amp; Pre-costing_Copy of Copy of Fabric balance for AW10 pro_YKK#135_Trim balance for Atreebute 1ST" xfId="756" xr:uid="{1E9F9732-A085-4A32-9BA7-38C39EDC5A6C}"/>
    <cellStyle name="0_Copy of AW09 Costing &amp; Pre-costing_Copy of Fabric balance for AW10 pro" xfId="757" xr:uid="{8A3CB545-BE31-4399-92C2-8B9A6F346003}"/>
    <cellStyle name="0_Copy of AW09 Costing &amp; Pre-costing_Copy of Fabric balance for AW10 pro 2" xfId="758" xr:uid="{3FA6C0B9-3233-41BC-9CDB-57774250C4DD}"/>
    <cellStyle name="0_Copy of AW09 Costing &amp; Pre-costing_Copy of Fabric balance for AW10 pro_AW11 Atreebutes fabric balance sheet" xfId="759" xr:uid="{A7BAE444-AD49-4161-97A6-A8D810FE4695}"/>
    <cellStyle name="0_Copy of AW09 Costing &amp; Pre-costing_Copy of Fabric balance for AW10 pro_Copy of #1542-1-revised quotation (2)" xfId="760" xr:uid="{262CB314-6D82-488E-B996-DB3D3E82CF66}"/>
    <cellStyle name="0_Copy of AW09 Costing &amp; Pre-costing_Copy of Fabric balance for AW10 pro_Copy of the status of KOTAI fabric 21-10" xfId="761" xr:uid="{08F8436F-0D90-40AC-9306-C6BDD4E20E3D}"/>
    <cellStyle name="0_Copy of AW09 Costing &amp; Pre-costing_Copy of Fabric balance for AW10 pro_Fabric balance for AW10 pro" xfId="762" xr:uid="{6A6DFAAB-9C10-4060-9394-78DE5EF0704A}"/>
    <cellStyle name="0_Copy of AW09 Costing &amp; Pre-costing_Copy of Fabric balance for AW10 pro_MA expense (AW10 &amp; SS11)" xfId="763" xr:uid="{D7274C30-053B-4BEE-96FB-426E1E89C100}"/>
    <cellStyle name="0_Copy of AW09 Costing &amp; Pre-costing_Copy of Fabric balance for AW10 pro_MA expense (AW10 &amp; SS11) 2" xfId="764" xr:uid="{E499A1A8-5528-4628-91A5-E03A58DC46EA}"/>
    <cellStyle name="0_Copy of AW09 Costing &amp; Pre-costing_Copy of Fabric balance for AW10 pro_MA expense (AW10 &amp; SS11)_AW11 Atreebutes fabric balance sheet" xfId="765" xr:uid="{A0C6FA37-F8F8-4B1E-B66E-DF5E8076A242}"/>
    <cellStyle name="0_Copy of AW09 Costing &amp; Pre-costing_Copy of Fabric balance for AW10 pro_MA expense (AW10 &amp; SS11)_QUICK SILVER fab balance" xfId="766" xr:uid="{A1B271EC-5F1F-404D-9B3C-1A9370C1706B}"/>
    <cellStyle name="0_Copy of AW09 Costing &amp; Pre-costing_Copy of Fabric balance for AW10 pro_MA expense (AW10 &amp; SS11)_QUICK SILVER fab balance 2" xfId="767" xr:uid="{62E3A95E-BA36-49DB-AF3B-B3F45331FFFC}"/>
    <cellStyle name="0_Copy of AW09 Costing &amp; Pre-costing_Copy of Fabric balance for AW10 pro_MA expense (AW10 &amp; SS11)_SPRING - Trim 2nd" xfId="768" xr:uid="{C82858BA-836E-4224-B630-4E3E7F156ED2}"/>
    <cellStyle name="0_Copy of AW09 Costing &amp; Pre-costing_Copy of Fabric balance for AW10 pro_MA expense (AW10 &amp; SS11)_SPRING 2011 - TRIM 1st" xfId="769" xr:uid="{86CA727F-756C-4D01-8817-C2F2CA4894DB}"/>
    <cellStyle name="0_Copy of AW09 Costing &amp; Pre-costing_Copy of Fabric balance for AW10 pro_MA expense (AW10 &amp; SS11)_SPRING 2011 - TRIM 2nd" xfId="770" xr:uid="{C29E4AF8-B930-4CB2-9AD9-C0D5E8C329A5}"/>
    <cellStyle name="0_Copy of AW09 Costing &amp; Pre-costing_Copy of Fabric balance for AW10 pro_MA expense (AW10 &amp; SS11)_SS12 Atreebutes fab balance" xfId="771" xr:uid="{AE8B1C46-CA6E-4DB3-B0EE-316FAA44F144}"/>
    <cellStyle name="0_Copy of AW09 Costing &amp; Pre-costing_Copy of Fabric balance for AW10 pro_MA expense (AW10 &amp; SS11)_The composition of fabric" xfId="772" xr:uid="{B2C2AED8-E2B1-4869-A1B0-8A4CA4F1D643}"/>
    <cellStyle name="0_Copy of AW09 Costing &amp; Pre-costing_Copy of Fabric balance for AW10 pro_PO BAO GIA-DUNG" xfId="773" xr:uid="{F276B73D-226D-4F67-B2C4-45E72D3C188C}"/>
    <cellStyle name="0_Copy of AW09 Costing &amp; Pre-costing_Copy of Fabric balance for AW10 pro_QUICK SILVER fab balance" xfId="774" xr:uid="{F6E52ABC-B94A-4711-89D0-1A304071FEDA}"/>
    <cellStyle name="0_Copy of AW09 Costing &amp; Pre-costing_Copy of Fabric balance for AW10 pro_QUICK SILVER fab balance 2" xfId="775" xr:uid="{79FB61E4-5775-470F-A254-C0C3C67ADBB3}"/>
    <cellStyle name="0_Copy of AW09 Costing &amp; Pre-costing_Copy of Fabric balance for AW10 pro_SPRING - Trim 2nd" xfId="776" xr:uid="{284994B3-3C56-4376-9040-EC6474355FA2}"/>
    <cellStyle name="0_Copy of AW09 Costing &amp; Pre-costing_Copy of Fabric balance for AW10 pro_SPRING 2011 - TRIM 1st" xfId="777" xr:uid="{73B26CA6-D539-41A7-99F6-77B4E150EDFB}"/>
    <cellStyle name="0_Copy of AW09 Costing &amp; Pre-costing_Copy of Fabric balance for AW10 pro_SPRING 2011 - TRIM 2nd" xfId="778" xr:uid="{A5DB4FB7-0B96-4D21-B15B-3B37387DDAC7}"/>
    <cellStyle name="0_Copy of AW09 Costing &amp; Pre-costing_Copy of Fabric balance for AW10 pro_SS12 Atreebutes fab balance" xfId="779" xr:uid="{E0A90378-136E-4310-B07C-E604A49DFFEC}"/>
    <cellStyle name="0_Copy of AW09 Costing &amp; Pre-costing_Copy of Fabric balance for AW10 pro_SUMMER 2011 - TRIM UN007" xfId="780" xr:uid="{C3539382-6E29-4AC1-82F1-8815581C1ED1}"/>
    <cellStyle name="0_Copy of AW09 Costing &amp; Pre-costing_Copy of Fabric balance for AW10 pro_The composition of fabric" xfId="781" xr:uid="{BAB72F09-D6BF-4E9A-B0A0-703C81B98613}"/>
    <cellStyle name="0_Copy of AW09 Costing &amp; Pre-costing_Copy of Fabric balance for AW10 pro_Trim balance for Atreebute" xfId="782" xr:uid="{8AC341B4-AE26-4A8E-9596-3969B1086A43}"/>
    <cellStyle name="0_Copy of AW09 Costing &amp; Pre-costing_Copy of Fabric balance for AW10 pro_Trim balance for Atreebute 1ST" xfId="783" xr:uid="{A735B3EB-5F3C-41AC-B6FC-F92E4CD3BD87}"/>
    <cellStyle name="0_Copy of AW09 Costing &amp; Pre-costing_Copy of Fabric balance for AW10 pro_Trim balance for SS11" xfId="784" xr:uid="{DC569397-4BC3-4ED6-8BAD-AD22082989EC}"/>
    <cellStyle name="0_Copy of AW09 Costing &amp; Pre-costing_Copy of Fabric balance for AW10 pro_YKK#135" xfId="785" xr:uid="{4F24FC5C-B146-4744-9873-DA2AD65AB4EF}"/>
    <cellStyle name="0_Copy of AW09 Costing &amp; Pre-costing_Copy of Fabric balance for AW10 pro_YKK#135 2" xfId="786" xr:uid="{DCDA2390-447D-411E-B02A-02DA98E43156}"/>
    <cellStyle name="0_Copy of AW09 Costing &amp; Pre-costing_Copy of Fabric balance for AW10 pro_YKK#135_PO BAO GIA-DUNG" xfId="787" xr:uid="{6902E0A3-A05B-445C-A577-834C3BEB5FF8}"/>
    <cellStyle name="0_Copy of AW09 Costing &amp; Pre-costing_Copy of Fabric balance for AW10 pro_YKK#135_SPRING - Trim 2nd" xfId="788" xr:uid="{5005BF32-4890-46D5-8BE5-38B3145C8FB1}"/>
    <cellStyle name="0_Copy of AW09 Costing &amp; Pre-costing_Copy of Fabric balance for AW10 pro_YKK#135_Trim balance for Atreebute" xfId="789" xr:uid="{5A4401D4-455E-4845-B700-F771D49BD665}"/>
    <cellStyle name="0_Copy of AW09 Costing &amp; Pre-costing_Copy of Fabric balance for AW10 pro_YKK#135_Trim balance for Atreebute 1ST" xfId="790" xr:uid="{CE9CF679-3DB0-4087-848D-7E9298413394}"/>
    <cellStyle name="0_Copy of AW09 Costing &amp; Pre-costing_Copy of the status of KOTAI fabric 21-10" xfId="791" xr:uid="{59909C21-D7D1-4C98-82F3-B660AE227D5E}"/>
    <cellStyle name="0_Copy of AW09 Costing &amp; Pre-costing_Fabric balance for AW10 pro" xfId="792" xr:uid="{98662616-135F-4E6D-9126-FA501781744B}"/>
    <cellStyle name="0_Copy of AW09 Costing &amp; Pre-costing_Fabric balance for AW10 pro 2" xfId="793" xr:uid="{E16FDF16-23AB-4A1D-BFDD-AA24E1BF9134}"/>
    <cellStyle name="0_Copy of AW09 Costing &amp; Pre-costing_Fabric balance for AW10 pro_1" xfId="794" xr:uid="{4ED2658C-FF6B-4E25-B1FB-93EBD0266359}"/>
    <cellStyle name="0_Copy of AW09 Costing &amp; Pre-costing_Fabric balance for AW10 pro_AW11 Atreebutes fabric balance sheet" xfId="795" xr:uid="{8311F9F8-835B-4C22-8B72-5D8F0F231446}"/>
    <cellStyle name="0_Copy of AW09 Costing &amp; Pre-costing_Fabric balance for AW10 pro_Copy of #1542-1-revised quotation (2)" xfId="796" xr:uid="{3DCFC31B-6AD7-4B29-8C2D-21D72CAE712D}"/>
    <cellStyle name="0_Copy of AW09 Costing &amp; Pre-costing_Fabric balance for AW10 pro_Copy of 2010-5-10 Kotai fabric - PO#1456REV (2)" xfId="797" xr:uid="{3AB02DB0-D365-45F5-ADAB-607DBABA36DC}"/>
    <cellStyle name="0_Copy of AW09 Costing &amp; Pre-costing_Fabric balance for AW10 pro_Copy of the status of KOTAI fabric 21-10" xfId="798" xr:uid="{30315EEB-C142-4958-8D4D-033BDD9E2956}"/>
    <cellStyle name="0_Copy of AW09 Costing &amp; Pre-costing_Fabric balance for AW10 pro_Fabric balance for AW10 pro" xfId="799" xr:uid="{BC49CA32-8218-4F5C-BD80-9316D45F1176}"/>
    <cellStyle name="0_Copy of AW09 Costing &amp; Pre-costing_Fabric balance for AW10 pro_kotai fabric - first order for AW10 (status)" xfId="800" xr:uid="{755145DD-B89E-4100-9D6F-AE21496535D0}"/>
    <cellStyle name="0_Copy of AW09 Costing &amp; Pre-costing_Fabric balance for AW10 pro_MA expense (AW10 &amp; SS11)" xfId="801" xr:uid="{E202BB95-C721-4783-B942-7C7BBBF48FEF}"/>
    <cellStyle name="0_Copy of AW09 Costing &amp; Pre-costing_Fabric balance for AW10 pro_MA expense (AW10 &amp; SS11) 2" xfId="802" xr:uid="{83BF02DA-F39A-45FD-8391-70D26F85AC4E}"/>
    <cellStyle name="0_Copy of AW09 Costing &amp; Pre-costing_Fabric balance for AW10 pro_MA expense (AW10 &amp; SS11)_AW11 Atreebutes fabric balance sheet" xfId="803" xr:uid="{736ACCC8-898A-4086-9539-1E52E709C150}"/>
    <cellStyle name="0_Copy of AW09 Costing &amp; Pre-costing_Fabric balance for AW10 pro_MA expense (AW10 &amp; SS11)_QUICK SILVER fab balance" xfId="804" xr:uid="{1276A70D-BC9B-4D73-9026-1D8375D791EC}"/>
    <cellStyle name="0_Copy of AW09 Costing &amp; Pre-costing_Fabric balance for AW10 pro_MA expense (AW10 &amp; SS11)_QUICK SILVER fab balance 2" xfId="805" xr:uid="{0681D2FB-9771-4E67-9048-2B36B88D0E2A}"/>
    <cellStyle name="0_Copy of AW09 Costing &amp; Pre-costing_Fabric balance for AW10 pro_MA expense (AW10 &amp; SS11)_SPRING - Trim 2nd" xfId="806" xr:uid="{456170E2-35FB-41B4-B139-DCA56B4D3609}"/>
    <cellStyle name="0_Copy of AW09 Costing &amp; Pre-costing_Fabric balance for AW10 pro_MA expense (AW10 &amp; SS11)_SPRING 2011 - TRIM 1st" xfId="807" xr:uid="{9D0E4C83-B699-4C8C-95DA-6445CCE1D9E8}"/>
    <cellStyle name="0_Copy of AW09 Costing &amp; Pre-costing_Fabric balance for AW10 pro_MA expense (AW10 &amp; SS11)_SPRING 2011 - TRIM 2nd" xfId="808" xr:uid="{0F586E72-D9B4-4975-8E46-47AC811FAD52}"/>
    <cellStyle name="0_Copy of AW09 Costing &amp; Pre-costing_Fabric balance for AW10 pro_MA expense (AW10 &amp; SS11)_SS12 Atreebutes fab balance" xfId="809" xr:uid="{1304BA71-3F5D-4DB6-9E20-493E285EDC9E}"/>
    <cellStyle name="0_Copy of AW09 Costing &amp; Pre-costing_Fabric balance for AW10 pro_MA expense (AW10 &amp; SS11)_The composition of fabric" xfId="810" xr:uid="{47BB787C-20C5-44E5-B573-7CFBE06A4972}"/>
    <cellStyle name="0_Copy of AW09 Costing &amp; Pre-costing_Fabric balance for AW10 pro_PO BAO GIA-DUNG" xfId="811" xr:uid="{33ADEFD7-B41B-4EEB-A0E1-A560C2FA37FF}"/>
    <cellStyle name="0_Copy of AW09 Costing &amp; Pre-costing_Fabric balance for AW10 pro_QUICK SILVER fab balance" xfId="812" xr:uid="{96B0A496-D8DA-4D60-A87E-AC456497EB6F}"/>
    <cellStyle name="0_Copy of AW09 Costing &amp; Pre-costing_Fabric balance for AW10 pro_QUICK SILVER fab balance 2" xfId="813" xr:uid="{E2898B3F-2589-432C-9D74-CA940D178688}"/>
    <cellStyle name="0_Copy of AW09 Costing &amp; Pre-costing_Fabric balance for AW10 pro_SPRING - Trim 2nd" xfId="814" xr:uid="{D7A22694-CFB5-4023-9189-69F95392E9FD}"/>
    <cellStyle name="0_Copy of AW09 Costing &amp; Pre-costing_Fabric balance for AW10 pro_SPRING 2011 - TRIM 1st" xfId="815" xr:uid="{9775A690-3F27-4A31-9154-85BB9991C633}"/>
    <cellStyle name="0_Copy of AW09 Costing &amp; Pre-costing_Fabric balance for AW10 pro_SPRING 2011 - TRIM 2nd" xfId="816" xr:uid="{47FC4D06-5EED-4A86-8A68-AA1F83383A5B}"/>
    <cellStyle name="0_Copy of AW09 Costing &amp; Pre-costing_Fabric balance for AW10 pro_SS12 Atreebutes fab balance" xfId="817" xr:uid="{613B33E0-406B-4034-BC75-3264C52B596F}"/>
    <cellStyle name="0_Copy of AW09 Costing &amp; Pre-costing_Fabric balance for AW10 pro_SUMMER 2011 - TRIM UN007" xfId="818" xr:uid="{C782EBFF-2794-486B-A910-74F2BCF874F2}"/>
    <cellStyle name="0_Copy of AW09 Costing &amp; Pre-costing_Fabric balance for AW10 pro_The composition of fabric" xfId="819" xr:uid="{1F5CA9FD-6B39-41AC-86FF-7959CDC9229B}"/>
    <cellStyle name="0_Copy of AW09 Costing &amp; Pre-costing_Fabric balance for AW10 pro_Trim balance for Atreebute" xfId="820" xr:uid="{93B6A3A9-FDE2-4F81-ABC9-14764191B79D}"/>
    <cellStyle name="0_Copy of AW09 Costing &amp; Pre-costing_Fabric balance for AW10 pro_Trim balance for Atreebute 1ST" xfId="821" xr:uid="{4383E349-F9EB-4389-97A4-4DE825368FE9}"/>
    <cellStyle name="0_Copy of AW09 Costing &amp; Pre-costing_Fabric balance for AW10 pro_Trim balance for SS11" xfId="822" xr:uid="{77D16F05-5F9D-4F1A-ACB5-45B6CB085C61}"/>
    <cellStyle name="0_Copy of AW09 Costing &amp; Pre-costing_Fabric balance for AW10 pro_YKK#135" xfId="823" xr:uid="{14518F51-AEF4-45FB-B66E-E40813595582}"/>
    <cellStyle name="0_Copy of AW09 Costing &amp; Pre-costing_Fabric balance for AW10 pro_YKK#135 2" xfId="824" xr:uid="{11AEFF4B-488E-4D6B-B936-F54B5582B29A}"/>
    <cellStyle name="0_Copy of AW09 Costing &amp; Pre-costing_Fabric balance for AW10 pro_YKK#135_PO BAO GIA-DUNG" xfId="825" xr:uid="{8E7A8BFB-170B-4E51-9C3E-DAEA5741F178}"/>
    <cellStyle name="0_Copy of AW09 Costing &amp; Pre-costing_Fabric balance for AW10 pro_YKK#135_SPRING - Trim 2nd" xfId="826" xr:uid="{40C6A0DC-232E-43F3-B617-6A3CD5E937B4}"/>
    <cellStyle name="0_Copy of AW09 Costing &amp; Pre-costing_Fabric balance for AW10 pro_YKK#135_Trim balance for Atreebute" xfId="827" xr:uid="{813F4AF1-3D11-4602-9850-1AFAB6BE8BC9}"/>
    <cellStyle name="0_Copy of AW09 Costing &amp; Pre-costing_Fabric balance for AW10 pro_YKK#135_Trim balance for Atreebute 1ST" xfId="828" xr:uid="{0E1B7FBA-C53D-46AC-8FDC-9F6BCA16CEB2}"/>
    <cellStyle name="0_Copy of AW09 Costing &amp; Pre-costing_Fabric balance for SPRING 2012 sample sms ( RV 22.06)" xfId="829" xr:uid="{10A11C8A-EB0F-49B9-88C7-A3C83E15C851}"/>
    <cellStyle name="0_Copy of AW09 Costing &amp; Pre-costing_Fabric balance for SPRING 2012 sample sms ( RV 22.06) 2" xfId="830" xr:uid="{6AF2A2C7-33F4-48BF-966A-413CF9634061}"/>
    <cellStyle name="0_Copy of AW09 Costing &amp; Pre-costing_kotai fabric - first order for AW10 (status)" xfId="831" xr:uid="{EF8EFBB9-BE07-448A-83AE-BC3B980CB1D8}"/>
    <cellStyle name="0_Copy of AW09 Costing &amp; Pre-costing_MA expense (AW10 &amp; SS11)" xfId="832" xr:uid="{4630C5E1-D930-418A-9F0C-6E5A79969B5A}"/>
    <cellStyle name="0_Copy of AW09 Costing &amp; Pre-costing_MA expense (AW10 &amp; SS11) 2" xfId="833" xr:uid="{1BDB2E01-B5DF-4D1A-8546-7962DC620A8A}"/>
    <cellStyle name="0_Copy of AW09 Costing &amp; Pre-costing_MA expense (AW10 &amp; SS11)_AW11 Atreebutes fabric balance sheet" xfId="834" xr:uid="{F652A14D-362A-4958-BF5A-CDD4049CF8EF}"/>
    <cellStyle name="0_Copy of AW09 Costing &amp; Pre-costing_MA expense (AW10 &amp; SS11)_QUICK SILVER fab balance" xfId="835" xr:uid="{823CEA11-8DBD-41C1-9B92-ACDB4D3CED48}"/>
    <cellStyle name="0_Copy of AW09 Costing &amp; Pre-costing_MA expense (AW10 &amp; SS11)_QUICK SILVER fab balance 2" xfId="836" xr:uid="{A1ED93C2-ADCE-4409-AD87-57477AA5C119}"/>
    <cellStyle name="0_Copy of AW09 Costing &amp; Pre-costing_MA expense (AW10 &amp; SS11)_SPRING - Trim 2nd" xfId="837" xr:uid="{10E75BA7-3014-4AE0-9BB0-E08FE02A39A0}"/>
    <cellStyle name="0_Copy of AW09 Costing &amp; Pre-costing_MA expense (AW10 &amp; SS11)_SPRING 2011 - TRIM 1st" xfId="838" xr:uid="{AB0FFBFA-5C58-4282-9A61-148EC446BF90}"/>
    <cellStyle name="0_Copy of AW09 Costing &amp; Pre-costing_MA expense (AW10 &amp; SS11)_SPRING 2011 - TRIM 2nd" xfId="839" xr:uid="{FF99E999-E049-4893-A104-0BD462560093}"/>
    <cellStyle name="0_Copy of AW09 Costing &amp; Pre-costing_MA expense (AW10 &amp; SS11)_SS12 Atreebutes fab balance" xfId="840" xr:uid="{EF3BCE80-73B3-4E34-85BA-B6786C5BF8F9}"/>
    <cellStyle name="0_Copy of AW09 Costing &amp; Pre-costing_MA expense (AW10 &amp; SS11)_The composition of fabric" xfId="841" xr:uid="{D83BAEF2-8A71-497C-ADCC-C69825F46A57}"/>
    <cellStyle name="0_Copy of AW09 Costing &amp; Pre-costing_QUICK SILVER fab balance" xfId="842" xr:uid="{52F0FCC6-A3C8-44FA-96DF-EDAB31F4FF77}"/>
    <cellStyle name="0_Copy of AW09 Costing &amp; Pre-costing_QUICK SILVER fab balance 2" xfId="843" xr:uid="{6136E547-B47B-4CBB-8E4E-CA23AF2DFA1A}"/>
    <cellStyle name="0_Copy of AW09 Costing &amp; Pre-costing_SPRING - Trim 2nd" xfId="844" xr:uid="{5266D50A-9F40-43CF-8DBA-922D21ABF84E}"/>
    <cellStyle name="0_Copy of AW09 Costing &amp; Pre-costing_SPRING 2011 - TRIM 1st" xfId="845" xr:uid="{725D8D63-852C-42D1-8914-20A879C49F9E}"/>
    <cellStyle name="0_Copy of AW09 Costing &amp; Pre-costing_SPRING 2011 - TRIM 2nd" xfId="846" xr:uid="{F226FFD3-801C-44B9-A28C-565F28343E3D}"/>
    <cellStyle name="0_Copy of AW09 Costing &amp; Pre-costing_SS11 PO" xfId="847" xr:uid="{46F82245-43A8-44E0-A12F-F179315C3E94}"/>
    <cellStyle name="0_Copy of AW09 Costing &amp; Pre-costing_SS11 PO-office" xfId="848" xr:uid="{6CC6DF2E-D001-4C8B-B58D-1AD9D311B212}"/>
    <cellStyle name="0_Copy of AW09 Costing &amp; Pre-costing_SS12 Atreebutes fab balance" xfId="849" xr:uid="{1D2C0BBC-E0FC-4571-BB07-34F09702F74B}"/>
    <cellStyle name="0_Copy of AW09 Costing &amp; Pre-costing_The composition of fabric" xfId="850" xr:uid="{F1BE0873-10E6-4AF3-9595-63217242BE4A}"/>
    <cellStyle name="0_Copy of AW09 Costing &amp; Pre-costing_the plan for trims SS11" xfId="851" xr:uid="{D4EB1ACE-3DCB-40E0-8FDD-6C0CBA951780}"/>
    <cellStyle name="0_Copy of AW09 Costing &amp; Pre-costing_Trim balance for Atreebute" xfId="852" xr:uid="{92695EDC-95C1-4C34-8085-7D5EB9BB7566}"/>
    <cellStyle name="0_Copy of AW09 Costing &amp; Pre-costing_Trim balance for AW10" xfId="853" xr:uid="{FA1484A4-5CFA-41DA-BFC3-EC6E487EC12C}"/>
    <cellStyle name="0_Copy of AW09 Costing &amp; Pre-costing_Trim balance for SS11" xfId="854" xr:uid="{0C3DADBE-CDEC-4F11-818D-11C1CC378BE5}"/>
    <cellStyle name="0_Copy of Copy of SS11 Costing - 2" xfId="855" xr:uid="{F670673E-2F2F-4C23-8317-1463DC6D204B}"/>
    <cellStyle name="0_Copy of Copy of SS11 Costing - 2 2" xfId="856" xr:uid="{3FABD1FC-8106-4214-B339-1F507300A3DD}"/>
    <cellStyle name="0_Copy of Copy of SS11 Costing - 2_AW11 Atreebutes fabric balance sheet" xfId="857" xr:uid="{FF998D84-DB29-4EF9-8B7B-DF8BD66B79F8}"/>
    <cellStyle name="0_Copy of Copy of SS11 Costing - 2_Copy of the status of KOTAI fabric 21-10" xfId="858" xr:uid="{C6819C96-BA49-45B2-83E0-5BA82C8C3CE5}"/>
    <cellStyle name="0_Copy of Copy of SS11 Costing - 2_QUICK SILVER fab balance" xfId="859" xr:uid="{BF3C1647-4703-4AB3-9F90-BE7236665B3B}"/>
    <cellStyle name="0_Copy of Copy of SS11 Costing - 2_QUICK SILVER fab balance 2" xfId="860" xr:uid="{26376EAE-5A87-41B7-8E3D-6CC275EA22F7}"/>
    <cellStyle name="0_Copy of Copy of SS11 Costing - 2_SPRING - Trim 2nd" xfId="861" xr:uid="{3D9DEF83-8A42-4018-94F0-44CF8C990C56}"/>
    <cellStyle name="0_Copy of Copy of SS11 Costing - 2_SPRING 2011 - TRIM 1st" xfId="862" xr:uid="{C051D0F3-900C-4CE5-BA3F-9AEBCE8A0429}"/>
    <cellStyle name="0_Copy of Copy of SS11 Costing - 2_SPRING 2011 - TRIM 2nd" xfId="863" xr:uid="{1B8E51EA-0403-416B-82A4-3055AC4E0083}"/>
    <cellStyle name="0_Copy of Copy of SS11 Costing - 2_SS12 Atreebutes fab balance" xfId="864" xr:uid="{00A9D290-9F30-4B89-B9FD-644394D1E889}"/>
    <cellStyle name="0_Copy of Copy of SS11 Costing - 2_The composition of fabric" xfId="865" xr:uid="{877AEE91-9A98-4BAF-B10E-A1B624C9DE6D}"/>
    <cellStyle name="0_Copy of SS11 Costing - 2" xfId="866" xr:uid="{A427F529-A351-4FAF-BA6F-AF888AD3D0B4}"/>
    <cellStyle name="0_Copy of SS11 Costing - 2 2" xfId="867" xr:uid="{DB95D412-D6C6-40FA-914F-B8C9E1A4CB8A}"/>
    <cellStyle name="0_Copy of SS11 Costing - 2_AW11 Atreebutes fabric balance sheet" xfId="868" xr:uid="{00F0EE8C-79B7-4914-BBAA-C2BA95E2C4EF}"/>
    <cellStyle name="0_Copy of SS11 Costing - 2_Copy of #1542-1-revised quotation (2)" xfId="869" xr:uid="{6D2A3B3E-B692-46EA-8567-782436CE304C}"/>
    <cellStyle name="0_Copy of SS11 Costing - 2_Copy of the status of KOTAI fabric 21-10" xfId="870" xr:uid="{F993E551-4514-4F75-AEA2-93CB6FB0B985}"/>
    <cellStyle name="0_Copy of SS11 Costing - 2_QUICK SILVER fab balance" xfId="871" xr:uid="{38D80FA7-2BB8-4A28-98C8-906C352C6D1A}"/>
    <cellStyle name="0_Copy of SS11 Costing - 2_QUICK SILVER fab balance 2" xfId="872" xr:uid="{83EC65A7-B1B5-44CC-ADC4-9B5FCE482EF3}"/>
    <cellStyle name="0_Copy of SS11 Costing - 2_SPRING - Trim 2nd" xfId="873" xr:uid="{CF4E9164-A177-4820-B193-DE54B57702E8}"/>
    <cellStyle name="0_Copy of SS11 Costing - 2_SPRING 2011 - TRIM 1st" xfId="874" xr:uid="{DB4346DE-AE4A-4283-BB08-5E81622D4B6A}"/>
    <cellStyle name="0_Copy of SS11 Costing - 2_SPRING 2011 - TRIM 2nd" xfId="875" xr:uid="{288D62BF-132D-4557-B933-456EF04ABE32}"/>
    <cellStyle name="0_Copy of SS11 Costing - 2_SS12 Atreebutes fab balance" xfId="876" xr:uid="{F5851695-DED6-4FCB-8FF0-CD4456CFF209}"/>
    <cellStyle name="0_Copy of SS11 Costing - 2_The composition of fabric" xfId="877" xr:uid="{F7526F65-9F36-4D07-B749-4371CAAC1C52}"/>
    <cellStyle name="0_Copy of the status of KOTAI fabric 21-10" xfId="878" xr:uid="{FE3CF8B0-9429-4AAE-8B21-FA351DA8FCEA}"/>
    <cellStyle name="0_debit note summer 10-DK" xfId="879" xr:uid="{A5824F03-F572-4503-B67F-B4C4B98CFC37}"/>
    <cellStyle name="0_debit note summer 10-DK 2" xfId="880" xr:uid="{73542C33-DBFD-4956-A129-5CC340F7B409}"/>
    <cellStyle name="0_debit note summer 10-DK_AW11 Atreebutes fabric balance sheet" xfId="881" xr:uid="{3E404069-72F5-4860-889A-AAE94A65E50D}"/>
    <cellStyle name="0_debit note summer 10-DK_Copy of #1542-1-revised quotation (2)" xfId="882" xr:uid="{55E7A9B6-FE8F-4368-BC98-A5A72850D855}"/>
    <cellStyle name="0_debit note summer 10-DK_Copy of the status of KOTAI fabric 21-10" xfId="883" xr:uid="{935A8978-472C-4790-961B-FEA327A77785}"/>
    <cellStyle name="0_debit note summer 10-DK_Fabric balance for AW10 pro" xfId="884" xr:uid="{A9CF35C2-E0D3-4098-A909-2B2A4F272C5D}"/>
    <cellStyle name="0_debit note summer 10-DK_MA expense (AW10 &amp; SS11)" xfId="885" xr:uid="{ECC19538-2B62-4A0D-80C7-23158EA44E4F}"/>
    <cellStyle name="0_debit note summer 10-DK_MA expense (AW10 &amp; SS11) 2" xfId="886" xr:uid="{F850FCA6-4C12-4C44-93CB-B24AC3F1A990}"/>
    <cellStyle name="0_debit note summer 10-DK_MA expense (AW10 &amp; SS11)_AW11 Atreebutes fabric balance sheet" xfId="887" xr:uid="{FC543D89-A917-47AA-ABE5-54505F741FE8}"/>
    <cellStyle name="0_debit note summer 10-DK_MA expense (AW10 &amp; SS11)_QUICK SILVER fab balance" xfId="888" xr:uid="{CEABC16D-F6A4-43B7-BD34-68CF20A94589}"/>
    <cellStyle name="0_debit note summer 10-DK_MA expense (AW10 &amp; SS11)_QUICK SILVER fab balance 2" xfId="889" xr:uid="{E4C7030D-CC63-4FFF-BE33-66D816915E6A}"/>
    <cellStyle name="0_debit note summer 10-DK_MA expense (AW10 &amp; SS11)_SPRING - Trim 2nd" xfId="890" xr:uid="{BDB9F9CD-A264-4C1E-B1E7-0C47B172B9BF}"/>
    <cellStyle name="0_debit note summer 10-DK_MA expense (AW10 &amp; SS11)_SPRING 2011 - TRIM 1st" xfId="891" xr:uid="{5CCD388A-B025-4236-B723-8669AB55B76E}"/>
    <cellStyle name="0_debit note summer 10-DK_MA expense (AW10 &amp; SS11)_SPRING 2011 - TRIM 2nd" xfId="892" xr:uid="{F753CA06-54BB-4567-928E-4ABC8E01CAED}"/>
    <cellStyle name="0_debit note summer 10-DK_MA expense (AW10 &amp; SS11)_SS12 Atreebutes fab balance" xfId="893" xr:uid="{F7FBD63A-A084-4B12-8892-1D38F2A39251}"/>
    <cellStyle name="0_debit note summer 10-DK_MA expense (AW10 &amp; SS11)_The composition of fabric" xfId="894" xr:uid="{CA8219EE-6D38-4FCE-9D0D-4EDD6B4B4EF3}"/>
    <cellStyle name="0_debit note summer 10-DK_PO BAO GIA-DUNG" xfId="895" xr:uid="{88B7C68D-5B86-45FB-8A5B-A11C4261DD09}"/>
    <cellStyle name="0_debit note summer 10-DK_QUICK SILVER fab balance" xfId="896" xr:uid="{A236EF22-491D-4059-AA8C-330DDA37A34C}"/>
    <cellStyle name="0_debit note summer 10-DK_QUICK SILVER fab balance 2" xfId="897" xr:uid="{915123A8-A6E1-4E2C-B630-0991133FAB79}"/>
    <cellStyle name="0_debit note summer 10-DK_SPRING - Trim 2nd" xfId="898" xr:uid="{3023E1B1-8E16-4E96-A18D-7E8A9583D41E}"/>
    <cellStyle name="0_debit note summer 10-DK_SPRING 2011 - TRIM 1st" xfId="899" xr:uid="{E6217973-0F99-4180-AEF6-B8810D909511}"/>
    <cellStyle name="0_debit note summer 10-DK_SPRING 2011 - TRIM 2nd" xfId="900" xr:uid="{6BD0AC06-3289-442A-B135-C8EE29764198}"/>
    <cellStyle name="0_debit note summer 10-DK_SS12 Atreebutes fab balance" xfId="901" xr:uid="{899DA4F8-74BB-494D-82AC-D178094EF57C}"/>
    <cellStyle name="0_debit note summer 10-DK_SUMMER 2011 - TRIM UN007" xfId="902" xr:uid="{05AE4803-50AC-40E2-82DD-C9018ACD3F08}"/>
    <cellStyle name="0_debit note summer 10-DK_The composition of fabric" xfId="903" xr:uid="{39AF43D7-38B5-42CC-85A8-7C356B1878AA}"/>
    <cellStyle name="0_debit note summer 10-DK_Trim balance for Atreebute" xfId="904" xr:uid="{061365EB-96B3-40A4-9882-E3716ABCAE2D}"/>
    <cellStyle name="0_debit note summer 10-DK_Trim balance for Atreebute 1ST" xfId="905" xr:uid="{C0B1E742-D86C-434E-8429-1B5610E50BC4}"/>
    <cellStyle name="0_debit note summer 10-DK_Trim balance for SS11" xfId="906" xr:uid="{36CE8B6B-9239-4A59-8A19-013CE381ADC7}"/>
    <cellStyle name="0_debit note summer 10-DK_YKK#135" xfId="907" xr:uid="{3F0EC092-5B12-4D9E-A73D-4E1311A366F8}"/>
    <cellStyle name="0_debit note summer 10-DK_YKK#135 2" xfId="908" xr:uid="{3CCB60F5-9222-4E6B-BE1C-CABC7C988762}"/>
    <cellStyle name="0_debit note summer 10-DK_YKK#135_PO BAO GIA-DUNG" xfId="909" xr:uid="{35FBBF2D-52DA-4A95-88A7-07310F20A966}"/>
    <cellStyle name="0_debit note summer 10-DK_YKK#135_SPRING - Trim 2nd" xfId="910" xr:uid="{DDE475E5-B7FC-4143-9579-89557DAF74B1}"/>
    <cellStyle name="0_debit note summer 10-DK_YKK#135_Trim balance for Atreebute" xfId="911" xr:uid="{DD524A4D-F85E-4DC8-8421-6ADCB0E0EEEC}"/>
    <cellStyle name="0_debit note summer 10-DK_YKK#135_Trim balance for Atreebute 1ST" xfId="912" xr:uid="{EB94FEF0-863E-47D4-A13D-8D46E64166E0}"/>
    <cellStyle name="0_EU Summer09 Production" xfId="913" xr:uid="{0A2AC860-342B-41B4-80C4-5B824BA10244}"/>
    <cellStyle name="0_EU Summer09 Production_Atreebutes fab balance" xfId="914" xr:uid="{17A65C1F-CBB2-45F3-8083-DFDCCA6F4C84}"/>
    <cellStyle name="0_EU Summer09 Production_fabric list EU Winter 09" xfId="915" xr:uid="{5D2936E0-4DBF-4023-B111-AED9DACF5D8A}"/>
    <cellStyle name="0_EU Summer09 Production_fabric list EU Winter 09_Atreebutes fab balance" xfId="916" xr:uid="{AD4D01B9-FE4C-46FA-807C-BEB21009CC94}"/>
    <cellStyle name="0_EU Summer09 Production_fabric list EU Winter 09_SEASON 01QS - FABRIC 2nd" xfId="917" xr:uid="{B64B0204-095A-4571-85BD-D62895123AB0}"/>
    <cellStyle name="0_EU Summer09 Production_fabric list EU Winter 09_SPRING 2011 - TRIM 2nd" xfId="918" xr:uid="{CB757BF6-5BC3-4F06-9516-6AE2505E2D6C}"/>
    <cellStyle name="0_EU Summer09 Production_fabric list Summer09 prod- Drop 3" xfId="919" xr:uid="{EB2C217D-CC21-4CAB-B395-90AD5428088F}"/>
    <cellStyle name="0_EU Summer09 Production_fabric list Summer09 prod- Drop 3_Atreebutes fab balance" xfId="920" xr:uid="{AE4A3228-3B20-494D-8B89-5596367F2EA6}"/>
    <cellStyle name="0_EU Summer09 Production_fabric list Summer09 prod- Drop 3_SEASON 01QS - FABRIC 2nd" xfId="921" xr:uid="{0CC615BA-80E1-4769-A9B4-0F17FE62E85B}"/>
    <cellStyle name="0_EU Summer09 Production_fabric list Summer09 prod- Drop 3_SPRING 2011 - TRIM 2nd" xfId="922" xr:uid="{1D18E99F-BC73-44F0-8489-FEBFA2575BBC}"/>
    <cellStyle name="0_EU Summer09 Production_fabric list Summer09 prod- Drop2" xfId="923" xr:uid="{F69777E8-B757-4670-9B5C-CD8DDB06F298}"/>
    <cellStyle name="0_EU Summer09 Production_fabric list Summer09 prod- Drop2_Atreebutes fab balance" xfId="924" xr:uid="{E1144589-54B9-4143-8871-F20FF5AAB860}"/>
    <cellStyle name="0_EU Summer09 Production_fabric list Summer09 prod- Drop2_SEASON 01QS - FABRIC 2nd" xfId="925" xr:uid="{4006CF54-F955-46E0-9972-506AA5DA83AC}"/>
    <cellStyle name="0_EU Summer09 Production_fabric list Summer09 prod- Drop2_SPRING 2011 - TRIM 2nd" xfId="926" xr:uid="{CF642159-BFC9-45B7-BFCE-9D28592A604D}"/>
    <cellStyle name="0_EU Summer09 Production_SEASON 01QS - FABRIC 2nd" xfId="927" xr:uid="{FD136860-78E2-43B7-96FD-EF835559FA3B}"/>
    <cellStyle name="0_EU Summer09 Production_SPRING 2011 - TRIM 2nd" xfId="928" xr:uid="{C83BE647-5A09-4980-8671-C5F6F36336FE}"/>
    <cellStyle name="0_EU W09-fabric balance" xfId="929" xr:uid="{3BD1806F-2458-4C32-914C-7289C0399D9E}"/>
    <cellStyle name="0_EU W09-fabric balance 2" xfId="930" xr:uid="{C6BA10EC-404E-4BE6-8920-BCBB3AB82708}"/>
    <cellStyle name="0_EU W09-fabric balance_Atreebutes fab balance" xfId="931" xr:uid="{11664C20-A777-4D0D-8F95-5D9523297651}"/>
    <cellStyle name="0_EU W09-fabric balance_Atreebutes fab balance_AW11 Atreebutes fabric balance sheet" xfId="932" xr:uid="{2F2709F8-F785-4969-9988-0D9622678FEB}"/>
    <cellStyle name="0_EU W09-fabric balance_Atreebutes fab balance_QUICK SILVER fab balance" xfId="933" xr:uid="{3CC866B9-9018-452B-85E6-D6D702F155F7}"/>
    <cellStyle name="0_EU W09-fabric balance_Atreebutes fab balance_SPRING - Trim 2nd" xfId="934" xr:uid="{1727B740-A530-4B61-AE5F-7525A755C089}"/>
    <cellStyle name="0_EU W09-fabric balance_Atreebutes fab balance_SPRING 2011 - TRIM 1st" xfId="935" xr:uid="{E51D2714-FB24-4B5D-85B9-537DB9E3413D}"/>
    <cellStyle name="0_EU W09-fabric balance_Atreebutes fab balance_SPRING 2011 - TRIM 2nd" xfId="936" xr:uid="{0EA40D0C-351E-4F71-BB05-AD980BEFD8DB}"/>
    <cellStyle name="0_EU W09-fabric balance_Atreebutes fab balance_SS12 Atreebutes fab balance" xfId="937" xr:uid="{58103D97-290C-4410-9967-230ACAF0F8B0}"/>
    <cellStyle name="0_EU W09-fabric balance_AW11 Atreebutes fabric balance sheet" xfId="938" xr:uid="{3A5F5BA5-3FC6-47FE-97CD-5F17CEE536BE}"/>
    <cellStyle name="0_EU W09-fabric balance_Copy of #1542-1-revised quotation (2)" xfId="939" xr:uid="{6A197737-96B1-45B1-AC39-A172E840C7E3}"/>
    <cellStyle name="0_EU W09-fabric balance_Copy of the status of KOTAI fabric 21-10" xfId="940" xr:uid="{C61C1C75-C933-4CE3-B55D-E9700A610FAA}"/>
    <cellStyle name="0_EU W09-fabric balance_COSTING AW11 ( revised the fabric price) 26.01" xfId="941" xr:uid="{9B30459B-8474-4371-B2EB-7C64F4DAE1BD}"/>
    <cellStyle name="0_EU W09-fabric balance_Fabric balance for AW10 pro" xfId="942" xr:uid="{0DC1165D-555E-438D-B169-B8AAFEFF6D45}"/>
    <cellStyle name="0_EU W09-fabric balance_Invoice Blanks W10 15 8" xfId="943" xr:uid="{564232C3-1D5A-4C35-BEEE-59F3B68ECD7D}"/>
    <cellStyle name="0_EU W09-fabric balance_Invoice Blanks W10 15 8_Proforma invoice 01 -Outlet W '10" xfId="944" xr:uid="{8A5051AB-FC6A-4FEB-8C90-E3F044CBAB7E}"/>
    <cellStyle name="0_EU W09-fabric balance_Invoice Blanks W10 15 8_Proforma invoice 02-Sprinter W '10" xfId="945" xr:uid="{3634B53B-E765-4A4B-A07D-0936BDC06C3C}"/>
    <cellStyle name="0_EU W09-fabric balance_Invoice Blanks W10 15 8_Statement of Account-Rusty AUST2009 (Vegas)" xfId="946" xr:uid="{8F45C402-87F5-4230-8286-3FBBB3C0D8D0}"/>
    <cellStyle name="0_EU W09-fabric balance_Invoice Blanks W10 15 8_Statement of Account-Rusty AUST2009 (Vegas)1" xfId="947" xr:uid="{48751B39-4559-4EA1-AB9F-EAD6135C11AA}"/>
    <cellStyle name="0_EU W09-fabric balance_Invoice DHL Blanks W10 26 8" xfId="948" xr:uid="{7326A0DF-CB1F-46CE-94A7-4636901D2F44}"/>
    <cellStyle name="0_EU W09-fabric balance_Invoice DHL Blanks W10 26 8_Proforma invoice 01 -Outlet W '10" xfId="949" xr:uid="{408767CE-1A07-4DC2-B72B-D7437D252C4B}"/>
    <cellStyle name="0_EU W09-fabric balance_Invoice DHL Blanks W10 26 8_Proforma invoice 02-Sprinter W '10" xfId="950" xr:uid="{86B092A1-37FF-4C9E-8DEE-34325FB70121}"/>
    <cellStyle name="0_EU W09-fabric balance_Invoice DHL Blanks W10 26 8_Statement of Account-Rusty AUST2009 (Vegas)" xfId="951" xr:uid="{B1F4E2CF-C395-4803-88F6-A68D14D4565C}"/>
    <cellStyle name="0_EU W09-fabric balance_Invoice DHL Blanks W10 26 8_Statement of Account-Rusty AUST2009 (Vegas)1" xfId="952" xr:uid="{CD544862-9E0D-41F3-A040-C18844EE4204}"/>
    <cellStyle name="0_EU W09-fabric balance_Invoice list Blanks W10 22 8" xfId="953" xr:uid="{F963D9B2-AA76-40BA-97E5-A146762060FE}"/>
    <cellStyle name="0_EU W09-fabric balance_Invoice list Blanks W10 22 8_Proforma invoice 01 -Outlet W '10" xfId="954" xr:uid="{93681D6F-370D-40E7-B57E-726916283893}"/>
    <cellStyle name="0_EU W09-fabric balance_Invoice list Blanks W10 22 8_Proforma invoice 02-Sprinter W '10" xfId="955" xr:uid="{922E3C65-7D27-480C-8356-5038FB7850E9}"/>
    <cellStyle name="0_EU W09-fabric balance_Invoice list Blanks W10 22 8_Statement of Account-Rusty AUST2009 (Vegas)" xfId="956" xr:uid="{E499C9ED-E083-4B1C-9CF3-B48BFDAAB71D}"/>
    <cellStyle name="0_EU W09-fabric balance_Invoice list Blanks W10 22 8_Statement of Account-Rusty AUST2009 (Vegas)1" xfId="957" xr:uid="{5206277A-9F0B-4EA0-84BF-B429534F9851}"/>
    <cellStyle name="0_EU W09-fabric balance_MA expense (AW10 &amp; SS11)" xfId="958" xr:uid="{153E899C-C823-4E6E-B464-E98E5AE5C0BE}"/>
    <cellStyle name="0_EU W09-fabric balance_MA expense (AW10 &amp; SS11) 2" xfId="959" xr:uid="{7FE13A85-E2CF-44E3-B0CE-15B19948E2C0}"/>
    <cellStyle name="0_EU W09-fabric balance_MA expense (AW10 &amp; SS11)_AW11 Atreebutes fabric balance sheet" xfId="960" xr:uid="{4678822A-2639-4C55-B74F-6539BAEC0984}"/>
    <cellStyle name="0_EU W09-fabric balance_MA expense (AW10 &amp; SS11)_QUICK SILVER fab balance" xfId="961" xr:uid="{C373A8A1-4E1E-4F01-8A24-E0877C2A6770}"/>
    <cellStyle name="0_EU W09-fabric balance_MA expense (AW10 &amp; SS11)_QUICK SILVER fab balance 2" xfId="962" xr:uid="{B7D13C31-426A-4AAE-A035-B8D7540B5608}"/>
    <cellStyle name="0_EU W09-fabric balance_MA expense (AW10 &amp; SS11)_SPRING - Trim 2nd" xfId="963" xr:uid="{C861F75B-C60D-4356-98C5-F14054172774}"/>
    <cellStyle name="0_EU W09-fabric balance_MA expense (AW10 &amp; SS11)_SPRING 2011 - TRIM 1st" xfId="964" xr:uid="{777DB130-28FC-4E50-8D25-31C7E3B5E002}"/>
    <cellStyle name="0_EU W09-fabric balance_MA expense (AW10 &amp; SS11)_SPRING 2011 - TRIM 2nd" xfId="965" xr:uid="{96563988-7361-443B-9C20-5A25EEDA3C59}"/>
    <cellStyle name="0_EU W09-fabric balance_MA expense (AW10 &amp; SS11)_SS12 Atreebutes fab balance" xfId="966" xr:uid="{8D3AC2E6-4CC1-4BEB-B2DF-98A2686F9701}"/>
    <cellStyle name="0_EU W09-fabric balance_MA expense (AW10 &amp; SS11)_The composition of fabric" xfId="967" xr:uid="{4C4396FA-F12C-4B53-B283-25D2FF5AC866}"/>
    <cellStyle name="0_EU W09-fabric balance_PO BAO GIA-DUNG" xfId="968" xr:uid="{B66C76C2-0B76-4E2E-99D4-9C307993CDEB}"/>
    <cellStyle name="0_EU W09-fabric balance_Proforma invoice 01 -Outlet W '10" xfId="969" xr:uid="{F14593C9-93C9-41C5-81E9-C2E195231368}"/>
    <cellStyle name="0_EU W09-fabric balance_Proforma invoice 02-Sprinter W '10" xfId="970" xr:uid="{44C9CD68-B4EB-417E-84EE-2C937BADBA36}"/>
    <cellStyle name="0_EU W09-fabric balance_QUICK SILVER fab balance" xfId="971" xr:uid="{844878B5-DA3F-4368-B534-0D53BDB083D2}"/>
    <cellStyle name="0_EU W09-fabric balance_QUICK SILVER fab balance 2" xfId="972" xr:uid="{193335B1-E606-472F-A213-08E035B2ADD9}"/>
    <cellStyle name="0_EU W09-fabric balance_SEASON 01QS - FABRIC 2nd" xfId="973" xr:uid="{200FD671-5475-4D16-B9FE-5C5150CE5C1F}"/>
    <cellStyle name="0_EU W09-fabric balance_SPRING - Trim 2nd" xfId="974" xr:uid="{203278B3-03CE-46EC-AC5F-31F21595A7C8}"/>
    <cellStyle name="0_EU W09-fabric balance_SPRING 2011 - TRIM 1st" xfId="975" xr:uid="{42992F18-7309-4372-BAFC-2916E8A9FDBB}"/>
    <cellStyle name="0_EU W09-fabric balance_SPRING 2011 - TRIM 2nd" xfId="976" xr:uid="{ADEA75B9-3CD2-4497-A0DF-62F036B5ED3E}"/>
    <cellStyle name="0_EU W09-fabric balance_SPRING 2011 - TRIM 2nd_1" xfId="977" xr:uid="{254414F7-1ACD-48C1-9844-0DC401775F01}"/>
    <cellStyle name="0_EU W09-fabric balance_SPRING 2011 - TRIM 2nd_AW11 Atreebutes fabric balance sheet" xfId="978" xr:uid="{83B82312-240B-4E9A-BB91-B8E0188582E6}"/>
    <cellStyle name="0_EU W09-fabric balance_SPRING 2011 - TRIM 2nd_QUICK SILVER fab balance" xfId="979" xr:uid="{664BA063-4B58-4314-9941-749E6487FC51}"/>
    <cellStyle name="0_EU W09-fabric balance_SPRING 2011 - TRIM 2nd_SPRING - Trim 2nd" xfId="980" xr:uid="{4292844A-831A-4D8C-B691-3BFE4FDEF086}"/>
    <cellStyle name="0_EU W09-fabric balance_SPRING 2011 - TRIM 2nd_SPRING 2011 - TRIM 1st" xfId="981" xr:uid="{12FD8EB5-A5BE-47B8-B405-27BCC8BD2619}"/>
    <cellStyle name="0_EU W09-fabric balance_SPRING 2011 - TRIM 2nd_SPRING 2011 - TRIM 2nd" xfId="982" xr:uid="{3BF87696-F30B-411F-96F3-E2D19523852B}"/>
    <cellStyle name="0_EU W09-fabric balance_SPRING 2011 - TRIM 2nd_SS12 Atreebutes fab balance" xfId="983" xr:uid="{B50D8B01-417D-4AC3-87F2-5F843D896BDF}"/>
    <cellStyle name="0_EU W09-fabric balance_SS12 ATREEBUTES costing" xfId="984" xr:uid="{C35D4D88-3A53-4E0F-9BF8-BDA9CFF8B9D9}"/>
    <cellStyle name="0_EU W09-fabric balance_SS12 Atreebutes fab balance" xfId="985" xr:uid="{D5734357-27B5-4B8E-AAA5-D8E9DF421BB1}"/>
    <cellStyle name="0_EU W09-fabric balance_Statement of Account-Rusty AUST2009 (Vegas)" xfId="986" xr:uid="{67A2F32A-1691-4EB9-984E-C8A6888990EB}"/>
    <cellStyle name="0_EU W09-fabric balance_Statement of Account-Rusty AUST2009 (Vegas)1" xfId="987" xr:uid="{5F6CE0BF-CD9B-43EB-BECF-78758BEEF858}"/>
    <cellStyle name="0_EU W09-fabric balance_SUMMER 2011 - TRIM UN007" xfId="988" xr:uid="{5B728167-F424-4D96-A81D-7D3788E11098}"/>
    <cellStyle name="0_EU W09-fabric balance_Trim balance for Atreebute" xfId="989" xr:uid="{E2353C11-4AE8-4961-BDCD-855790F90461}"/>
    <cellStyle name="0_EU W09-fabric balance_Trim balance for Atreebute 1ST" xfId="990" xr:uid="{E68C495D-2AB0-4253-B7C5-0AD73280D61D}"/>
    <cellStyle name="0_EU W09-fabric balance_Trim balance for SS11" xfId="991" xr:uid="{C068AB8D-3B98-457E-9AE5-4A65EE0BC164}"/>
    <cellStyle name="0_EU W09-fabric balance_YKK#135" xfId="992" xr:uid="{6DF23A7C-BEA4-4BF4-BC10-95A58DD01903}"/>
    <cellStyle name="0_EU W09-fabric balance_YKK#135 2" xfId="993" xr:uid="{2FB507A6-BFDC-4CE5-8324-9BA6A6944100}"/>
    <cellStyle name="0_EU W09-fabric balance_YKK#135_PO BAO GIA-DUNG" xfId="994" xr:uid="{B0743AD7-F4CE-42AD-BE0E-403DCF129B01}"/>
    <cellStyle name="0_EU W09-fabric balance_YKK#135_SPRING - Trim 2nd" xfId="995" xr:uid="{014401F4-26D1-44F0-B0AC-2C314FCF7BD9}"/>
    <cellStyle name="0_EU W09-fabric balance_YKK#135_Trim balance for Atreebute" xfId="996" xr:uid="{67375AEC-1F24-41B8-BC36-4AC8399766E5}"/>
    <cellStyle name="0_EU W09-fabric balance_YKK#135_Trim balance for Atreebute 1ST" xfId="997" xr:uid="{C72041D8-C77F-432D-98BE-1E56F4FE9602}"/>
    <cellStyle name="0_Fabric balance for SS11 pro" xfId="998" xr:uid="{C2E9704A-7CEA-40F9-9348-CC124EB70CBD}"/>
    <cellStyle name="0_Fabric consumption" xfId="999" xr:uid="{71A03A2A-7A24-4F0E-A9C1-42694C65DEB6}"/>
    <cellStyle name="0_Fabric consumption 2" xfId="1000" xr:uid="{256D58F1-DF3F-4641-AF82-DD77B91E8C9B}"/>
    <cellStyle name="0_Fabric consumption_AW11 Atreebutes fabric balance sheet" xfId="1001" xr:uid="{66E92EE3-E062-4253-8680-DC3CE9DB6346}"/>
    <cellStyle name="0_Fabric consumption_Copy of #1542-1-revised quotation (2)" xfId="1002" xr:uid="{14C2E3F7-7E49-4721-BAEC-E86B1613E333}"/>
    <cellStyle name="0_Fabric consumption_Copy of the status of KOTAI fabric 21-10" xfId="1003" xr:uid="{B0B3A102-733D-48DA-B8E1-AA9C0996987C}"/>
    <cellStyle name="0_Fabric consumption_QUICK SILVER fab balance" xfId="1004" xr:uid="{46F88BEE-6FE4-4982-91DA-1F299981878F}"/>
    <cellStyle name="0_Fabric consumption_QUICK SILVER fab balance 2" xfId="1005" xr:uid="{37EA1AD6-1DF3-4713-B238-B04BF3C336A8}"/>
    <cellStyle name="0_Fabric consumption_SPRING - Trim 2nd" xfId="1006" xr:uid="{E55F128E-BF66-4A4E-BF62-0FDAB32884F8}"/>
    <cellStyle name="0_Fabric consumption_SPRING 2011 - TRIM 1st" xfId="1007" xr:uid="{9ECD8C72-A9E9-4FB1-AC3C-465D916F9487}"/>
    <cellStyle name="0_Fabric consumption_SPRING 2011 - TRIM 2nd" xfId="1008" xr:uid="{8B4232C7-62D6-42C8-8AE2-3723DFB610EE}"/>
    <cellStyle name="0_Fabric consumption_SS12 Atreebutes fab balance" xfId="1009" xr:uid="{12D63497-CFCA-43E5-AF5E-6A4163FB8EA1}"/>
    <cellStyle name="0_Fabric consumption_The composition of fabric" xfId="1010" xr:uid="{08773B6D-5727-4317-919A-90F5005AE5D0}"/>
    <cellStyle name="0_fabric list EU Winter 09" xfId="1011" xr:uid="{AA6E4763-FA31-414B-92C1-289D9C4180D9}"/>
    <cellStyle name="0_fabric list EU Winter 09_Atreebutes fab balance" xfId="1012" xr:uid="{563871B9-6B81-48C4-AE3F-B9C3CA71B4FC}"/>
    <cellStyle name="0_fabric list EU Winter 09_SEASON 01QS - FABRIC 2nd" xfId="1013" xr:uid="{5B1114B1-675B-4DF4-A23F-268E9E9F7366}"/>
    <cellStyle name="0_fabric list EU Winter 09_SPRING 2011 - TRIM 2nd" xfId="1014" xr:uid="{2BC5B272-E82D-4CDA-BBA5-558F54C1E9C3}"/>
    <cellStyle name="0_fabric list Summer09 prod- Drop 3" xfId="1015" xr:uid="{24AE9A9A-C268-4E31-8C88-53A36C464783}"/>
    <cellStyle name="0_fabric list Summer09 prod- Drop 3_Atreebutes fab balance" xfId="1016" xr:uid="{97CF8C5D-FF9F-4BC6-A243-1B29CA03DEC9}"/>
    <cellStyle name="0_fabric list Summer09 prod- Drop 3_SEASON 01QS - FABRIC 2nd" xfId="1017" xr:uid="{8CF4F7AA-8BCD-4286-A071-10E7551DB443}"/>
    <cellStyle name="0_fabric list Summer09 prod- Drop 3_SPRING 2011 - TRIM 2nd" xfId="1018" xr:uid="{3CC426D2-D5E2-446D-934D-63ABF4557745}"/>
    <cellStyle name="0_Invoice Blanks W10 15 8" xfId="1019" xr:uid="{D02B49B7-78B3-40EB-A09B-0378B0B23C09}"/>
    <cellStyle name="0_Invoice Blanks W10 15 8_Proforma invoice 01 -Outlet W '10" xfId="1020" xr:uid="{41E9D34D-5A2D-48D5-B146-4792E558A8C3}"/>
    <cellStyle name="0_Invoice Blanks W10 15 8_Proforma invoice 02-Sprinter W '10" xfId="1021" xr:uid="{27FA76AB-2893-4903-9041-397EF2835C5E}"/>
    <cellStyle name="0_Invoice Blanks W10 15 8_Statement of Account-Rusty AUST2009 (Vegas)" xfId="1022" xr:uid="{043FF653-1A60-4F45-B6DA-FDC07E9D5E79}"/>
    <cellStyle name="0_Invoice Blanks W10 15 8_Statement of Account-Rusty AUST2009 (Vegas)1" xfId="1023" xr:uid="{E571890B-E4FB-44B6-9964-4CFB471C5748}"/>
    <cellStyle name="0_Invoice DHL Blanks W10 26 8" xfId="1024" xr:uid="{32F670AF-F3CD-4CA5-8D6A-5B4BDD05A8DB}"/>
    <cellStyle name="0_Invoice DHL Blanks W10 26 8_Proforma invoice 01 -Outlet W '10" xfId="1025" xr:uid="{FD6E1D2D-4C3B-46F6-A349-E37DCE3DD5A3}"/>
    <cellStyle name="0_Invoice DHL Blanks W10 26 8_Proforma invoice 02-Sprinter W '10" xfId="1026" xr:uid="{96C9BBC9-C8E8-4872-9D7B-0B8D913D1A8D}"/>
    <cellStyle name="0_Invoice DHL Blanks W10 26 8_Statement of Account-Rusty AUST2009 (Vegas)" xfId="1027" xr:uid="{3AE2FB88-AA7D-43E9-B49E-D94B1AC8E490}"/>
    <cellStyle name="0_Invoice DHL Blanks W10 26 8_Statement of Account-Rusty AUST2009 (Vegas)1" xfId="1028" xr:uid="{C910C476-6558-4B7D-A7CB-4448A6006B73}"/>
    <cellStyle name="0_Invoice list Blanks W10 22 8" xfId="1029" xr:uid="{12BE36BB-2D7A-464D-99B5-4A4CE1839A2D}"/>
    <cellStyle name="0_Invoice list Blanks W10 22 8_Proforma invoice 01 -Outlet W '10" xfId="1030" xr:uid="{DAFCFEF8-C021-4BD5-B258-FA5C14C64592}"/>
    <cellStyle name="0_Invoice list Blanks W10 22 8_Proforma invoice 02-Sprinter W '10" xfId="1031" xr:uid="{404541D0-CF78-471B-8EA2-790090351C4E}"/>
    <cellStyle name="0_Invoice list Blanks W10 22 8_Statement of Account-Rusty AUST2009 (Vegas)" xfId="1032" xr:uid="{548D3D83-21E2-455B-B786-3DD5F38ABB89}"/>
    <cellStyle name="0_Invoice list Blanks W10 22 8_Statement of Account-Rusty AUST2009 (Vegas)1" xfId="1033" xr:uid="{A9B2689D-D225-4FBF-A3EE-E90222C4A230}"/>
    <cellStyle name="0_IV 132-Chile- S'09" xfId="1034" xr:uid="{24730B35-623C-40B4-8440-5BBEFC9DF37F}"/>
    <cellStyle name="0_IV 132-Chile- S'09_Proforma invoice 01 -Outlet W '10" xfId="1035" xr:uid="{A3FA8699-4620-485A-8F0A-F5110A9D6DB8}"/>
    <cellStyle name="0_IV 132-Chile- S'09_Proforma invoice 02-Sprinter W '10" xfId="1036" xr:uid="{42AE61D4-28DA-48D3-B9CC-C739CF245979}"/>
    <cellStyle name="0_IV 132-Chile- S'09_Statement of Account-Rusty AUST2009 (Vegas)" xfId="1037" xr:uid="{A497586F-C641-4C20-A366-3134135E429C}"/>
    <cellStyle name="0_IV 132-Chile- S'09_Statement of Account-Rusty AUST2009 (Vegas)1" xfId="1038" xr:uid="{B12E072F-926F-4DE7-A1FB-016EB15D8A63}"/>
    <cellStyle name="0_IV 133-Mia- S'09" xfId="1039" xr:uid="{440193FC-557B-496D-BA2C-C8D77475D7EA}"/>
    <cellStyle name="0_IV 133-Mia- S'09_Proforma invoice 01 -Outlet W '10" xfId="1040" xr:uid="{74BF5757-C60B-4767-B9DD-956A37638F52}"/>
    <cellStyle name="0_IV 133-Mia- S'09_Proforma invoice 02-Sprinter W '10" xfId="1041" xr:uid="{4A264C05-D4AD-4487-8468-4944184BD1E3}"/>
    <cellStyle name="0_IV 133-Mia- S'09_Statement of Account-Rusty AUST2009 (Vegas)" xfId="1042" xr:uid="{F92702C4-A838-4CBC-98DE-CB8EA249A97E}"/>
    <cellStyle name="0_IV 133-Mia- S'09_Statement of Account-Rusty AUST2009 (Vegas)1" xfId="1043" xr:uid="{406C12CE-CCEF-4F18-BFD3-F324EADF4770}"/>
    <cellStyle name="0_IV 134-SA- S'09" xfId="1044" xr:uid="{77EDD93B-8349-41B0-9F5E-5D31DE52B1F3}"/>
    <cellStyle name="0_IV 134-SA- S'09_Proforma invoice 01 -Outlet W '10" xfId="1045" xr:uid="{0638D26D-6B80-43F6-85D4-58F194AD8506}"/>
    <cellStyle name="0_IV 134-SA- S'09_Proforma invoice 02-Sprinter W '10" xfId="1046" xr:uid="{3CEC5AA4-B0C1-474D-843C-DC77FDC3F67A}"/>
    <cellStyle name="0_IV 134-SA- S'09_Statement of Account-Rusty AUST2009 (Vegas)" xfId="1047" xr:uid="{DFBBC44D-3336-403C-A6FE-0CAA548CAD99}"/>
    <cellStyle name="0_IV 134-SA- S'09_Statement of Account-Rusty AUST2009 (Vegas)1" xfId="1048" xr:uid="{DAE39018-9C13-413C-87D0-3491D2525585}"/>
    <cellStyle name="0_IV 135-US- S'09-LoJolla" xfId="1049" xr:uid="{B46AE5D4-79B9-41C9-82AD-DF8302288E7E}"/>
    <cellStyle name="0_IV 135-US- S'09-LoJolla_Proforma invoice 01 -Outlet W '10" xfId="1050" xr:uid="{7B2F0795-4080-4B3F-ABF9-9E8DC5D96C2A}"/>
    <cellStyle name="0_IV 135-US- S'09-LoJolla_Proforma invoice 02-Sprinter W '10" xfId="1051" xr:uid="{5A4978FD-DE06-4226-AFB5-202E30156F3A}"/>
    <cellStyle name="0_IV 135-US- S'09-LoJolla_Statement of Account-Rusty AUST2009 (Vegas)" xfId="1052" xr:uid="{FEDF3D7A-3ADA-4202-94D7-20C4F9D6FB02}"/>
    <cellStyle name="0_IV 135-US- S'09-LoJolla_Statement of Account-Rusty AUST2009 (Vegas)1" xfId="1053" xr:uid="{EA72D6AD-D309-432C-9C22-6BF474262A29}"/>
    <cellStyle name="0_OMS W'09 Rusty-ref SMS" xfId="1054" xr:uid="{C624EB40-1DBB-44D8-AE76-5A15D3BE3E66}"/>
    <cellStyle name="0_OMS W'09 Rusty-ref SMS_Atreebutes fab balance" xfId="1055" xr:uid="{A5080721-0AFC-4D62-8E01-B0F734411C6E}"/>
    <cellStyle name="0_OMS W'09 Rusty-ref SMS_SEASON 01QS - FABRIC 2nd" xfId="1056" xr:uid="{AD828B51-59B2-49BE-9E63-81829C00514E}"/>
    <cellStyle name="0_OMS W'09 Rusty-ref SMS_SPRING 2011 - TRIM 2nd" xfId="1057" xr:uid="{C8F2557B-4D6F-406E-87F6-C87D93A03171}"/>
    <cellStyle name="0_OPR EU S9" xfId="1058" xr:uid="{D86B228E-4F75-4D28-94D4-BCCC8F27B48E}"/>
    <cellStyle name="0_OPR EU S9 2" xfId="1059" xr:uid="{A98CE2BF-19D5-409C-BAFA-BA9C90344D27}"/>
    <cellStyle name="0_OPR EU S9_2ND Summer09  fabric list -prod Drop3" xfId="1060" xr:uid="{AEE9FB04-3B8F-4B6C-980D-206337D2675F}"/>
    <cellStyle name="0_OPR EU S9_2ND Summer09  fabric list -prod Drop3_Atreebutes fab balance" xfId="1061" xr:uid="{78983761-B9D4-4B4E-BFD0-9F192D2313F0}"/>
    <cellStyle name="0_OPR EU S9_2ND Summer09  fabric list -prod Drop3_SEASON 01QS - FABRIC 2nd" xfId="1062" xr:uid="{B9CF6571-F349-4508-81F7-748EE7C36333}"/>
    <cellStyle name="0_OPR EU S9_2ND Summer09  fabric list -prod Drop3_SPRING 2011 - TRIM 2nd" xfId="1063" xr:uid="{F3B8DA4F-B22E-45D5-B08F-CF054D748D4E}"/>
    <cellStyle name="0_OPR EU S9_Atreebutes fab balance" xfId="1064" xr:uid="{BF45D970-3F3B-48A1-B6FC-7616C3BD7815}"/>
    <cellStyle name="0_OPR EU S9_Atreebutes fab balance_AW11 Atreebutes fabric balance sheet" xfId="1065" xr:uid="{02DC359E-937B-4CEB-A77E-924DA444239D}"/>
    <cellStyle name="0_OPR EU S9_Atreebutes fab balance_QUICK SILVER fab balance" xfId="1066" xr:uid="{E1B80175-2FBF-42DB-AD03-CB281098F44C}"/>
    <cellStyle name="0_OPR EU S9_Atreebutes fab balance_SPRING - Trim 2nd" xfId="1067" xr:uid="{0D1FF867-0DD5-46A8-8372-E26C28FD2C4E}"/>
    <cellStyle name="0_OPR EU S9_Atreebutes fab balance_SPRING 2011 - TRIM 1st" xfId="1068" xr:uid="{636B78A2-4F74-470E-A84D-16F9F2305C25}"/>
    <cellStyle name="0_OPR EU S9_Atreebutes fab balance_SPRING 2011 - TRIM 2nd" xfId="1069" xr:uid="{0D853D70-2B85-4BE3-95DA-0707043894E4}"/>
    <cellStyle name="0_OPR EU S9_Atreebutes fab balance_SS12 Atreebutes fab balance" xfId="1070" xr:uid="{C12F1331-75D0-4D7B-8135-152C20929316}"/>
    <cellStyle name="0_OPR EU S9_AW11 Atreebutes fabric balance sheet" xfId="1071" xr:uid="{53C84F95-0B0D-48C1-87A9-2F57462DD5B1}"/>
    <cellStyle name="0_OPR EU S9_Copy of #1542-1-revised quotation (2)" xfId="1072" xr:uid="{B7BD92BD-5BF6-4859-AD29-3501BE92FC62}"/>
    <cellStyle name="0_OPR EU S9_Copy of the status of KOTAI fabric 21-10" xfId="1073" xr:uid="{874C1307-00A5-4A3A-B79A-73967A457671}"/>
    <cellStyle name="0_OPR EU S9_COSTING AW11 ( revised the fabric price) 26.01" xfId="1074" xr:uid="{3C269DF6-CBF8-467E-BCED-3A32120965C1}"/>
    <cellStyle name="0_OPR EU S9_Fabric balance for AW10 pro" xfId="1075" xr:uid="{CFAA09B5-82FB-4EFC-837A-100FCFDA62C3}"/>
    <cellStyle name="0_OPR EU S9_fabric list EU Winter 09" xfId="1076" xr:uid="{C249595B-6FE7-42FE-8309-63DEDF3E0B00}"/>
    <cellStyle name="0_OPR EU S9_fabric list EU Winter 09_Atreebutes fab balance" xfId="1077" xr:uid="{D58F5910-5EBC-4C8F-AC43-34A33D7378D0}"/>
    <cellStyle name="0_OPR EU S9_fabric list EU Winter 09_SEASON 01QS - FABRIC 2nd" xfId="1078" xr:uid="{1957C098-90D6-4C81-B2AB-3D0319944881}"/>
    <cellStyle name="0_OPR EU S9_fabric list EU Winter 09_SPRING 2011 - TRIM 2nd" xfId="1079" xr:uid="{841B2A5F-84FC-4F49-BBFC-182D21BF5D3A}"/>
    <cellStyle name="0_OPR EU S9_Invoice Blanks W10 15 8" xfId="1080" xr:uid="{E40419BA-D971-49D4-A33F-B1FF3D65B707}"/>
    <cellStyle name="0_OPR EU S9_Invoice Blanks W10 15 8_Proforma invoice 01 -Outlet W '10" xfId="1081" xr:uid="{31AE87C1-F2AA-4804-BE50-E96BFB500EFB}"/>
    <cellStyle name="0_OPR EU S9_Invoice Blanks W10 15 8_Proforma invoice 02-Sprinter W '10" xfId="1082" xr:uid="{B1EEF429-AC72-4AEE-AED1-37B25CD09749}"/>
    <cellStyle name="0_OPR EU S9_Invoice Blanks W10 15 8_Statement of Account-Rusty AUST2009 (Vegas)" xfId="1083" xr:uid="{0ABE0431-69F4-4067-B245-3602941FB95D}"/>
    <cellStyle name="0_OPR EU S9_Invoice Blanks W10 15 8_Statement of Account-Rusty AUST2009 (Vegas)1" xfId="1084" xr:uid="{97287857-F6DF-413B-A1D6-3A10C76687C8}"/>
    <cellStyle name="0_OPR EU S9_Invoice DHL Blanks W10 26 8" xfId="1085" xr:uid="{65631991-5EBB-4044-B7C6-932C29C29D5A}"/>
    <cellStyle name="0_OPR EU S9_Invoice DHL Blanks W10 26 8_Proforma invoice 01 -Outlet W '10" xfId="1086" xr:uid="{84D1A424-6E70-4773-B865-45D14F273CCE}"/>
    <cellStyle name="0_OPR EU S9_Invoice DHL Blanks W10 26 8_Proforma invoice 02-Sprinter W '10" xfId="1087" xr:uid="{AD0479E1-54A0-45C6-B13B-D733C5A10BED}"/>
    <cellStyle name="0_OPR EU S9_Invoice DHL Blanks W10 26 8_Statement of Account-Rusty AUST2009 (Vegas)" xfId="1088" xr:uid="{989CD6C9-2D59-4259-8675-7EE1083EABE9}"/>
    <cellStyle name="0_OPR EU S9_Invoice DHL Blanks W10 26 8_Statement of Account-Rusty AUST2009 (Vegas)1" xfId="1089" xr:uid="{3D74BF74-C1F8-4286-BFE1-491777AF54B8}"/>
    <cellStyle name="0_OPR EU S9_Invoice list Blanks W10 22 8" xfId="1090" xr:uid="{CC8E98A9-125E-4738-A92F-47D818CD59B6}"/>
    <cellStyle name="0_OPR EU S9_Invoice list Blanks W10 22 8_Proforma invoice 01 -Outlet W '10" xfId="1091" xr:uid="{16EFD639-1715-4BB4-AA8F-8983BCA72B99}"/>
    <cellStyle name="0_OPR EU S9_Invoice list Blanks W10 22 8_Proforma invoice 02-Sprinter W '10" xfId="1092" xr:uid="{15B6A3BF-9998-4EE7-B1AD-0F5E89854992}"/>
    <cellStyle name="0_OPR EU S9_Invoice list Blanks W10 22 8_Statement of Account-Rusty AUST2009 (Vegas)" xfId="1093" xr:uid="{47EF3B05-395E-4949-9186-F050171BC0E1}"/>
    <cellStyle name="0_OPR EU S9_Invoice list Blanks W10 22 8_Statement of Account-Rusty AUST2009 (Vegas)1" xfId="1094" xr:uid="{4E7FB29A-A88E-4728-A02D-0C8CF8C3ECB1}"/>
    <cellStyle name="0_OPR EU S9_MA expense (AW10 &amp; SS11)" xfId="1095" xr:uid="{0FB7B0CF-C949-4F4E-AABB-CEB2D7F52AB3}"/>
    <cellStyle name="0_OPR EU S9_MA expense (AW10 &amp; SS11) 2" xfId="1096" xr:uid="{E12F618C-094B-4671-A7ED-38D72E497718}"/>
    <cellStyle name="0_OPR EU S9_MA expense (AW10 &amp; SS11)_AW11 Atreebutes fabric balance sheet" xfId="1097" xr:uid="{5027FC72-E831-40EB-91FC-BE9E7882D078}"/>
    <cellStyle name="0_OPR EU S9_MA expense (AW10 &amp; SS11)_QUICK SILVER fab balance" xfId="1098" xr:uid="{2D3DF498-6B1C-4C36-BBB6-5C77CAAD5D13}"/>
    <cellStyle name="0_OPR EU S9_MA expense (AW10 &amp; SS11)_QUICK SILVER fab balance 2" xfId="1099" xr:uid="{C11E7405-0706-42A1-868E-A8AA0F6F7705}"/>
    <cellStyle name="0_OPR EU S9_MA expense (AW10 &amp; SS11)_SPRING - Trim 2nd" xfId="1100" xr:uid="{F32C4C90-4DA3-448C-9534-85F14B80D270}"/>
    <cellStyle name="0_OPR EU S9_MA expense (AW10 &amp; SS11)_SPRING 2011 - TRIM 1st" xfId="1101" xr:uid="{534B9101-B33D-4097-91BB-DA7BF8702E1F}"/>
    <cellStyle name="0_OPR EU S9_MA expense (AW10 &amp; SS11)_SPRING 2011 - TRIM 2nd" xfId="1102" xr:uid="{BEA8365D-3B76-4EC7-8A7D-62A273303011}"/>
    <cellStyle name="0_OPR EU S9_MA expense (AW10 &amp; SS11)_SS12 Atreebutes fab balance" xfId="1103" xr:uid="{A0BD6A80-5652-4165-8E1C-20FE90AFD997}"/>
    <cellStyle name="0_OPR EU S9_MA expense (AW10 &amp; SS11)_The composition of fabric" xfId="1104" xr:uid="{24407A63-F469-414C-AA8A-FECDF013C77E}"/>
    <cellStyle name="0_OPR EU S9_PO BAO GIA-DUNG" xfId="1105" xr:uid="{B5F18438-05BB-4280-AA19-95D9EF765C8E}"/>
    <cellStyle name="0_OPR EU S9_Proforma invoice 01 -Outlet W '10" xfId="1106" xr:uid="{AFC515A1-0C50-4E8F-96BF-875B00B65576}"/>
    <cellStyle name="0_OPR EU S9_Proforma invoice 02-Sprinter W '10" xfId="1107" xr:uid="{2BAFBFF2-DC29-43B5-8973-8FC6FE09901D}"/>
    <cellStyle name="0_OPR EU S9_QUICK SILVER fab balance" xfId="1108" xr:uid="{AA0744DA-B15F-4C9D-BAF4-7C1A985A3A13}"/>
    <cellStyle name="0_OPR EU S9_QUICK SILVER fab balance 2" xfId="1109" xr:uid="{D26E1498-20D1-488E-A10C-55B35AA7904C}"/>
    <cellStyle name="0_OPR EU S9_SEASON 01QS - FABRIC 2nd" xfId="1110" xr:uid="{B3E81B66-C96E-4304-8D9E-4304D34C191D}"/>
    <cellStyle name="0_OPR EU S9_SPRING - Trim 2nd" xfId="1111" xr:uid="{5405E501-CCF8-49EE-871A-E2BB50AF39D0}"/>
    <cellStyle name="0_OPR EU S9_SPRING 2011 - TRIM 1st" xfId="1112" xr:uid="{F6DFA829-C78D-4BED-8004-1A5D630287ED}"/>
    <cellStyle name="0_OPR EU S9_SPRING 2011 - TRIM 2nd" xfId="1113" xr:uid="{AB2598BE-4829-4D71-A869-45E388ED2892}"/>
    <cellStyle name="0_OPR EU S9_SPRING 2011 - TRIM 2nd_1" xfId="1114" xr:uid="{EBF83A1F-7146-479D-8670-FB78B07026E4}"/>
    <cellStyle name="0_OPR EU S9_SPRING 2011 - TRIM 2nd_AW11 Atreebutes fabric balance sheet" xfId="1115" xr:uid="{1FA0DDAF-376A-4F04-9022-2B7E558F488C}"/>
    <cellStyle name="0_OPR EU S9_SPRING 2011 - TRIM 2nd_QUICK SILVER fab balance" xfId="1116" xr:uid="{145E475C-AAA9-43A5-9ADC-233C86ABCB8E}"/>
    <cellStyle name="0_OPR EU S9_SPRING 2011 - TRIM 2nd_SPRING - Trim 2nd" xfId="1117" xr:uid="{78272761-8F6C-4574-B954-ED08C1E22044}"/>
    <cellStyle name="0_OPR EU S9_SPRING 2011 - TRIM 2nd_SPRING 2011 - TRIM 1st" xfId="1118" xr:uid="{0F452B69-ECE3-4F47-9BF2-91C5D9E61E21}"/>
    <cellStyle name="0_OPR EU S9_SPRING 2011 - TRIM 2nd_SPRING 2011 - TRIM 2nd" xfId="1119" xr:uid="{1E5961BE-A47E-44AF-AC0F-00B8B7C01585}"/>
    <cellStyle name="0_OPR EU S9_SPRING 2011 - TRIM 2nd_SS12 Atreebutes fab balance" xfId="1120" xr:uid="{765DE8FF-65F2-4F39-AFD4-6FCA0F9DCC53}"/>
    <cellStyle name="0_OPR EU S9_SS12 ATREEBUTES costing" xfId="1121" xr:uid="{D68D9146-E916-435E-AD75-9000ED27306D}"/>
    <cellStyle name="0_OPR EU S9_SS12 Atreebutes fab balance" xfId="1122" xr:uid="{170D7647-57AA-45FB-811A-6C47D5342C0E}"/>
    <cellStyle name="0_OPR EU S9_Statement of Account-Rusty AUST2009 (Vegas)" xfId="1123" xr:uid="{1C2BF4E4-3CD8-422D-9E1B-19BBE4EDD82A}"/>
    <cellStyle name="0_OPR EU S9_Statement of Account-Rusty AUST2009 (Vegas)1" xfId="1124" xr:uid="{3C64A42E-B9CF-42EF-A562-CB37ABDA2EEF}"/>
    <cellStyle name="0_OPR EU S9_SUMMER 2011 - TRIM UN007" xfId="1125" xr:uid="{4F66BCE0-F002-4A4D-B964-429F23212A14}"/>
    <cellStyle name="0_OPR EU S9_Trim balance for Atreebute" xfId="1126" xr:uid="{C4F69046-C11D-44C8-B789-31C842C05B7D}"/>
    <cellStyle name="0_OPR EU S9_Trim balance for Atreebute 1ST" xfId="1127" xr:uid="{9515FC41-1922-4197-BC63-6CE3CB585CA5}"/>
    <cellStyle name="0_OPR EU S9_Trim balance for SS11" xfId="1128" xr:uid="{E81CCE4C-7DCB-47B2-96C3-49E0B49DC490}"/>
    <cellStyle name="0_OPR EU S9_YKK#135" xfId="1129" xr:uid="{1C0F4EDD-D4CB-42B3-AFF2-2FAC42984029}"/>
    <cellStyle name="0_OPR EU S9_YKK#135 2" xfId="1130" xr:uid="{E7F46DD0-F1D4-4394-B4E2-CB08CA30E146}"/>
    <cellStyle name="0_OPR EU S9_YKK#135_PO BAO GIA-DUNG" xfId="1131" xr:uid="{010F2762-7BF8-4C01-96DA-0B6BC4CB40F5}"/>
    <cellStyle name="0_OPR EU S9_YKK#135_SPRING - Trim 2nd" xfId="1132" xr:uid="{5FCDD02B-F8A1-4622-B849-F6E1F7CF25F2}"/>
    <cellStyle name="0_OPR EU S9_YKK#135_Trim balance for Atreebute" xfId="1133" xr:uid="{3389D31E-E12C-4A76-A162-998375AD7935}"/>
    <cellStyle name="0_OPR EU S9_YKK#135_Trim balance for Atreebute 1ST" xfId="1134" xr:uid="{58ECB389-6113-44C5-A271-3C03360E50ED}"/>
    <cellStyle name="0_OPR EU W09" xfId="1135" xr:uid="{E0DE3F8B-690D-4D30-86E7-F5AA32920B1C}"/>
    <cellStyle name="0_OPR EU W09 2" xfId="1136" xr:uid="{2DEA6565-E87B-4ABA-8DC2-B72407067ECD}"/>
    <cellStyle name="0_OPR EU W09_Atreebutes fab balance" xfId="1137" xr:uid="{F2B2507E-B401-4CB2-B714-883BF8BAC717}"/>
    <cellStyle name="0_OPR EU W09_Atreebutes fab balance_AW11 Atreebutes fabric balance sheet" xfId="1138" xr:uid="{89A280F7-1E06-46DE-9279-AC45B574DB22}"/>
    <cellStyle name="0_OPR EU W09_Atreebutes fab balance_QUICK SILVER fab balance" xfId="1139" xr:uid="{DC3BA5DE-53E3-4721-85B8-857D0C5759B8}"/>
    <cellStyle name="0_OPR EU W09_Atreebutes fab balance_SPRING - Trim 2nd" xfId="1140" xr:uid="{FEE373D5-B4B8-4FB4-A261-2C27526BD3B8}"/>
    <cellStyle name="0_OPR EU W09_Atreebutes fab balance_SPRING 2011 - TRIM 1st" xfId="1141" xr:uid="{233502BC-A80C-483E-972E-9803FF2BF345}"/>
    <cellStyle name="0_OPR EU W09_Atreebutes fab balance_SPRING 2011 - TRIM 2nd" xfId="1142" xr:uid="{E4DDE773-363E-4573-9A19-4BA4EA67D50B}"/>
    <cellStyle name="0_OPR EU W09_Atreebutes fab balance_SS12 Atreebutes fab balance" xfId="1143" xr:uid="{CB620E70-F183-4B14-B157-AA025B086CEA}"/>
    <cellStyle name="0_OPR EU W09_AW11 Atreebutes fabric balance sheet" xfId="1144" xr:uid="{BD33F013-8B23-41EA-9F1A-5ED068A8F4CA}"/>
    <cellStyle name="0_OPR EU W09_Copy of #1542-1-revised quotation (2)" xfId="1145" xr:uid="{1EA67D05-119C-4638-A7AE-C9EFE1586E83}"/>
    <cellStyle name="0_OPR EU W09_Copy of the status of KOTAI fabric 21-10" xfId="1146" xr:uid="{63AA664B-4BB3-4BE2-A368-7F6CFC036F41}"/>
    <cellStyle name="0_OPR EU W09_COSTING AW11 ( revised the fabric price) 26.01" xfId="1147" xr:uid="{15F5E695-AC61-46C1-B514-77E984483F01}"/>
    <cellStyle name="0_OPR EU W09_Fabric balance for AW10 pro" xfId="1148" xr:uid="{DD658DC2-8D87-4DFA-895C-79899FAB6103}"/>
    <cellStyle name="0_OPR EU W09_Invoice Blanks W10 15 8" xfId="1149" xr:uid="{D55B9D90-8F97-4397-8889-B3EFD2FF48D2}"/>
    <cellStyle name="0_OPR EU W09_Invoice Blanks W10 15 8_Proforma invoice 01 -Outlet W '10" xfId="1150" xr:uid="{A38D7509-5DF2-4AC7-A108-608118703927}"/>
    <cellStyle name="0_OPR EU W09_Invoice Blanks W10 15 8_Proforma invoice 02-Sprinter W '10" xfId="1151" xr:uid="{E291C4AD-A07C-46ED-9B5D-CA01A3A6E65C}"/>
    <cellStyle name="0_OPR EU W09_Invoice Blanks W10 15 8_Statement of Account-Rusty AUST2009 (Vegas)" xfId="1152" xr:uid="{DDC91C5D-7766-4CB9-A5C1-6DA205C94D4F}"/>
    <cellStyle name="0_OPR EU W09_Invoice Blanks W10 15 8_Statement of Account-Rusty AUST2009 (Vegas)1" xfId="1153" xr:uid="{903790F8-44FA-4E52-9551-0109A7CECEAC}"/>
    <cellStyle name="0_OPR EU W09_Invoice DHL Blanks W10 26 8" xfId="1154" xr:uid="{BC7E1481-10D0-4CF3-86F5-13BC3EB95321}"/>
    <cellStyle name="0_OPR EU W09_Invoice DHL Blanks W10 26 8_Proforma invoice 01 -Outlet W '10" xfId="1155" xr:uid="{115588E4-F5FC-4012-953E-CE2687E3F9C1}"/>
    <cellStyle name="0_OPR EU W09_Invoice DHL Blanks W10 26 8_Proforma invoice 02-Sprinter W '10" xfId="1156" xr:uid="{7B85E483-8B22-4124-BBD7-F1192DBC5A61}"/>
    <cellStyle name="0_OPR EU W09_Invoice DHL Blanks W10 26 8_Statement of Account-Rusty AUST2009 (Vegas)" xfId="1157" xr:uid="{B2881A1B-6DDB-459B-8C8A-16AB08DEF6E0}"/>
    <cellStyle name="0_OPR EU W09_Invoice DHL Blanks W10 26 8_Statement of Account-Rusty AUST2009 (Vegas)1" xfId="1158" xr:uid="{CFED0F3F-58ED-4CC8-9B85-9E5D6D97AFE8}"/>
    <cellStyle name="0_OPR EU W09_Invoice list Blanks W10 22 8" xfId="1159" xr:uid="{92702D66-B00D-457D-ACBF-644516E55F0C}"/>
    <cellStyle name="0_OPR EU W09_Invoice list Blanks W10 22 8_Proforma invoice 01 -Outlet W '10" xfId="1160" xr:uid="{840CD49B-6FDD-4027-A055-01688AA13B88}"/>
    <cellStyle name="0_OPR EU W09_Invoice list Blanks W10 22 8_Proforma invoice 02-Sprinter W '10" xfId="1161" xr:uid="{1CF375AC-E5CA-4AEB-8D78-C64B4EF9BBAA}"/>
    <cellStyle name="0_OPR EU W09_Invoice list Blanks W10 22 8_Statement of Account-Rusty AUST2009 (Vegas)" xfId="1162" xr:uid="{95EC0F4A-FCD2-4DA8-BAFC-E7460D6F6CBE}"/>
    <cellStyle name="0_OPR EU W09_Invoice list Blanks W10 22 8_Statement of Account-Rusty AUST2009 (Vegas)1" xfId="1163" xr:uid="{33D998C2-2BA3-4613-B413-CD23B12A8E0E}"/>
    <cellStyle name="0_OPR EU W09_MA expense (AW10 &amp; SS11)" xfId="1164" xr:uid="{0AD786E1-E671-46CF-9EB8-1016AF4135BD}"/>
    <cellStyle name="0_OPR EU W09_MA expense (AW10 &amp; SS11) 2" xfId="1165" xr:uid="{58911433-595D-4044-83EE-6670CBCA0B54}"/>
    <cellStyle name="0_OPR EU W09_MA expense (AW10 &amp; SS11)_AW11 Atreebutes fabric balance sheet" xfId="1166" xr:uid="{5730BD95-1C0D-4FE9-9087-7FE1E548F1E5}"/>
    <cellStyle name="0_OPR EU W09_MA expense (AW10 &amp; SS11)_QUICK SILVER fab balance" xfId="1167" xr:uid="{7F53850B-8FFB-4785-8658-A13CC7F1F589}"/>
    <cellStyle name="0_OPR EU W09_MA expense (AW10 &amp; SS11)_QUICK SILVER fab balance 2" xfId="1168" xr:uid="{76B6FE6F-3185-4296-84FB-6C1529D8C4A4}"/>
    <cellStyle name="0_OPR EU W09_MA expense (AW10 &amp; SS11)_SPRING - Trim 2nd" xfId="1169" xr:uid="{1200B195-DCA2-4F7B-AF47-B6B7C321B182}"/>
    <cellStyle name="0_OPR EU W09_MA expense (AW10 &amp; SS11)_SPRING 2011 - TRIM 1st" xfId="1170" xr:uid="{3D8A25B8-2CF3-4188-9000-502C27018F9B}"/>
    <cellStyle name="0_OPR EU W09_MA expense (AW10 &amp; SS11)_SPRING 2011 - TRIM 2nd" xfId="1171" xr:uid="{89C01101-9D58-4A24-948C-7F00F20E9B3D}"/>
    <cellStyle name="0_OPR EU W09_MA expense (AW10 &amp; SS11)_SS12 Atreebutes fab balance" xfId="1172" xr:uid="{122D0072-EBC6-4946-8F10-E92FAFE50778}"/>
    <cellStyle name="0_OPR EU W09_MA expense (AW10 &amp; SS11)_The composition of fabric" xfId="1173" xr:uid="{136FB1A6-F2A6-4878-8085-077A60EA71AD}"/>
    <cellStyle name="0_OPR EU W09_PO BAO GIA-DUNG" xfId="1174" xr:uid="{6482D5E0-9B7D-4E15-A2A1-3C9C0E04265F}"/>
    <cellStyle name="0_OPR EU W09_Proforma invoice 01 -Outlet W '10" xfId="1175" xr:uid="{C00F8880-3376-47C3-84A1-0C6DF8DB0E37}"/>
    <cellStyle name="0_OPR EU W09_Proforma invoice 02-Sprinter W '10" xfId="1176" xr:uid="{57EEFC2B-2A59-4728-951A-F21EFB5BE823}"/>
    <cellStyle name="0_OPR EU W09_QUICK SILVER fab balance" xfId="1177" xr:uid="{3F84F8A1-07CA-4F78-9677-C101C808D25D}"/>
    <cellStyle name="0_OPR EU W09_QUICK SILVER fab balance 2" xfId="1178" xr:uid="{FB9503A2-B7DC-4638-83AE-7331F5E8E5BE}"/>
    <cellStyle name="0_OPR EU W09_SEASON 01QS - FABRIC 2nd" xfId="1179" xr:uid="{C83D84C4-DAC2-4BA8-A039-2896DFA0225D}"/>
    <cellStyle name="0_OPR EU W09_SPRING - Trim 2nd" xfId="1180" xr:uid="{B880EA06-8E5D-4D4C-913D-502B0CFB8BC1}"/>
    <cellStyle name="0_OPR EU W09_SPRING 2011 - TRIM 1st" xfId="1181" xr:uid="{D05C3E31-BB56-462D-8223-FA6EF327A04E}"/>
    <cellStyle name="0_OPR EU W09_SPRING 2011 - TRIM 2nd" xfId="1182" xr:uid="{3273DF69-1CCE-4999-993D-0BDFAA61539D}"/>
    <cellStyle name="0_OPR EU W09_SPRING 2011 - TRIM 2nd_1" xfId="1183" xr:uid="{825BE1A9-62AE-4E17-8ACE-C6AD220BD5B0}"/>
    <cellStyle name="0_OPR EU W09_SPRING 2011 - TRIM 2nd_AW11 Atreebutes fabric balance sheet" xfId="1184" xr:uid="{C96930E7-7839-4994-929D-930C03467077}"/>
    <cellStyle name="0_OPR EU W09_SPRING 2011 - TRIM 2nd_QUICK SILVER fab balance" xfId="1185" xr:uid="{81692F85-EA99-4921-A77F-0F0320F8CEF1}"/>
    <cellStyle name="0_OPR EU W09_SPRING 2011 - TRIM 2nd_SPRING - Trim 2nd" xfId="1186" xr:uid="{CB64A837-4252-4781-ADB4-8F7DEFD08309}"/>
    <cellStyle name="0_OPR EU W09_SPRING 2011 - TRIM 2nd_SPRING 2011 - TRIM 1st" xfId="1187" xr:uid="{7B9D2360-381C-4EF1-8200-DFE2EC2CDF0B}"/>
    <cellStyle name="0_OPR EU W09_SPRING 2011 - TRIM 2nd_SPRING 2011 - TRIM 2nd" xfId="1188" xr:uid="{08E6BA09-CDF2-4E14-949F-68BD22FC6DAB}"/>
    <cellStyle name="0_OPR EU W09_SPRING 2011 - TRIM 2nd_SS12 Atreebutes fab balance" xfId="1189" xr:uid="{6082623C-207B-49F1-A116-9F3386432F84}"/>
    <cellStyle name="0_OPR EU W09_SS12 ATREEBUTES costing" xfId="1190" xr:uid="{FBFB4575-C80D-4311-A0C5-57D1E5B82709}"/>
    <cellStyle name="0_OPR EU W09_SS12 Atreebutes fab balance" xfId="1191" xr:uid="{B9097C7B-8D2D-4ACB-B7F7-EFEC3C55D5B3}"/>
    <cellStyle name="0_OPR EU W09_Statement of Account-Rusty AUST2009 (Vegas)" xfId="1192" xr:uid="{15A911AF-2159-483E-9BFD-35913BF4BC6B}"/>
    <cellStyle name="0_OPR EU W09_Statement of Account-Rusty AUST2009 (Vegas)1" xfId="1193" xr:uid="{58B0D3F2-BF45-4F87-98C7-C9DE4EE907F5}"/>
    <cellStyle name="0_OPR EU W09_SUMMER 2011 - TRIM UN007" xfId="1194" xr:uid="{25CC95FB-7494-40BA-A5C0-96781CF1F962}"/>
    <cellStyle name="0_OPR EU W09_Trim balance for Atreebute" xfId="1195" xr:uid="{CFF586F0-CB67-405B-9CC6-6BB8A8578F86}"/>
    <cellStyle name="0_OPR EU W09_Trim balance for Atreebute 1ST" xfId="1196" xr:uid="{D7882D11-67B6-42E9-8E90-ED29D637A67B}"/>
    <cellStyle name="0_OPR EU W09_Trim balance for SS11" xfId="1197" xr:uid="{C4304058-054D-4E5D-9D82-7B277F82EB78}"/>
    <cellStyle name="0_OPR EU W09_YKK#135" xfId="1198" xr:uid="{822AFD4D-222F-4AAA-8E28-324E182CF58B}"/>
    <cellStyle name="0_OPR EU W09_YKK#135 2" xfId="1199" xr:uid="{B32D925F-9D96-474C-BACB-D257A1E3795C}"/>
    <cellStyle name="0_OPR EU W09_YKK#135_PO BAO GIA-DUNG" xfId="1200" xr:uid="{36583498-33E4-46B0-960B-F98F4FBE0C99}"/>
    <cellStyle name="0_OPR EU W09_YKK#135_SPRING - Trim 2nd" xfId="1201" xr:uid="{30C2B630-606B-40B7-8310-AA696BBB2A0B}"/>
    <cellStyle name="0_OPR EU W09_YKK#135_Trim balance for Atreebute" xfId="1202" xr:uid="{B6B9B9D0-F517-4D32-B6A2-7EEA1354EC6F}"/>
    <cellStyle name="0_OPR EU W09_YKK#135_Trim balance for Atreebute 1ST" xfId="1203" xr:uid="{EB293111-2DB8-49D2-9B1A-3F026D6A9235}"/>
    <cellStyle name="0_OPR SPR09 (2)" xfId="5" xr:uid="{00000000-0005-0000-0000-000002000000}"/>
    <cellStyle name="0_OPR Winter 09 Drop 2 (2)" xfId="6" xr:uid="{00000000-0005-0000-0000-000003000000}"/>
    <cellStyle name="0_OPR Winter 09 Drop 2 (2)_Atreebutes fab balance" xfId="1204" xr:uid="{FB1BAE78-F4F9-4501-B3C1-9ECEE2484684}"/>
    <cellStyle name="0_OPR Winter 09 Drop 2 (2)_QUICK SILVER fab balance" xfId="1205" xr:uid="{D314C3CC-B4B4-4819-AAF6-91C689F8666D}"/>
    <cellStyle name="0_OPR Winter 09 Drop 2 (2)_SEASON 01QS - FABRIC 2nd" xfId="1206" xr:uid="{9D38ED25-1976-4176-82A5-F23FA69E9A84}"/>
    <cellStyle name="0_OPR Winter 09 Drop 2 (2)_SPRING - Trim 2nd" xfId="1207" xr:uid="{DE2D448C-EB3E-4A3F-98BA-58BF2B116CF7}"/>
    <cellStyle name="0_OPR Winter 09 Drop 2 (2)_SPRING 2011 - TRIM" xfId="1208" xr:uid="{E10B02BC-F5D5-4212-9A81-260691C78F77}"/>
    <cellStyle name="0_OPR Winter 09 Drop 2 (2)_SPRING 2011 - TRIM 1st" xfId="1209" xr:uid="{235C593A-F58C-4C6D-A186-2BA5F95D6ECD}"/>
    <cellStyle name="0_OPR Winter 09 Drop 2 (2)_SPRING 2011 - TRIM 2nd" xfId="1210" xr:uid="{B5B67AD6-0DEF-4CD4-8102-65F941A63EC7}"/>
    <cellStyle name="0_OPR Winter 09 Drop 2 (2)_Trim balance for Atreebute" xfId="1211" xr:uid="{3A945712-2558-4496-BF16-0F85A03867A9}"/>
    <cellStyle name="0_OPR Winter 09 Drop 3" xfId="7" xr:uid="{00000000-0005-0000-0000-000004000000}"/>
    <cellStyle name="0_OPR Winter 09 Drop 3 (2)" xfId="1212" xr:uid="{A276470D-8104-4520-AF7A-60A2CAF0A36B}"/>
    <cellStyle name="0_OPR Winter 09 Drop 3 (2)_Atreebutes fab balance" xfId="1213" xr:uid="{4B6C936B-3BF0-4813-812F-10C8D9F6C3D8}"/>
    <cellStyle name="0_OPR Winter 09 Drop 3 (2)_fabric list EU Winter 09" xfId="1214" xr:uid="{B6FE85F0-242F-4ACD-8A33-5F81E7C3A6D0}"/>
    <cellStyle name="0_OPR Winter 09 Drop 3 (2)_fabric list EU Winter 09_Atreebutes fab balance" xfId="1215" xr:uid="{4EA03682-8CAA-4D08-9AF2-BA5A2788A85D}"/>
    <cellStyle name="0_OPR Winter 09 Drop 3 (2)_fabric list EU Winter 09_SEASON 01QS - FABRIC 2nd" xfId="1216" xr:uid="{C02BCAEA-2FCB-4DB4-B110-EE8C08094865}"/>
    <cellStyle name="0_OPR Winter 09 Drop 3 (2)_fabric list EU Winter 09_SPRING 2011 - TRIM 2nd" xfId="1217" xr:uid="{E13238C4-C155-4FEE-A43D-76E0B16DA9FF}"/>
    <cellStyle name="0_OPR Winter 09 Drop 3 (2)_fabric list Summer09 prod- Drop 3" xfId="1218" xr:uid="{2726EE8C-D18D-484F-95AF-2A9B5B1A08ED}"/>
    <cellStyle name="0_OPR Winter 09 Drop 3 (2)_fabric list Summer09 prod- Drop 3_Atreebutes fab balance" xfId="1219" xr:uid="{6A56862A-67F9-4EF5-A7C5-5C10C9B77D69}"/>
    <cellStyle name="0_OPR Winter 09 Drop 3 (2)_fabric list Summer09 prod- Drop 3_SEASON 01QS - FABRIC 2nd" xfId="1220" xr:uid="{14208A44-5D72-47DA-A092-D0FC74595EB8}"/>
    <cellStyle name="0_OPR Winter 09 Drop 3 (2)_fabric list Summer09 prod- Drop 3_SPRING 2011 - TRIM 2nd" xfId="1221" xr:uid="{0F069C10-C1C0-4D74-B4A9-90530E5D7EB0}"/>
    <cellStyle name="0_OPR Winter 09 Drop 3 (2)_fabric list Summer09 prod- Drop2" xfId="1222" xr:uid="{FCEE0DAC-8887-4B22-A62A-28E8498AF5DB}"/>
    <cellStyle name="0_OPR Winter 09 Drop 3 (2)_fabric list Summer09 prod- Drop2_Atreebutes fab balance" xfId="1223" xr:uid="{3489148A-6AE3-4001-B268-6ACD804F6F46}"/>
    <cellStyle name="0_OPR Winter 09 Drop 3 (2)_fabric list Summer09 prod- Drop2_SEASON 01QS - FABRIC 2nd" xfId="1224" xr:uid="{E4255DFC-9903-4802-8CE0-2DB030BC9DBE}"/>
    <cellStyle name="0_OPR Winter 09 Drop 3 (2)_fabric list Summer09 prod- Drop2_SPRING 2011 - TRIM 2nd" xfId="1225" xr:uid="{AAAB3873-DC6A-4C7C-B4C3-6DF5991826A8}"/>
    <cellStyle name="0_OPR Winter 09 Drop 3 (2)_SEASON 01QS - FABRIC 2nd" xfId="1226" xr:uid="{F41997F9-5356-4FDF-A221-9E008EC3F02F}"/>
    <cellStyle name="0_OPR Winter 09 Drop 3 (2)_SPRING 2011 - TRIM 2nd" xfId="1227" xr:uid="{45F7ADA1-39A4-4EC0-9CB1-A423D4A337B7}"/>
    <cellStyle name="0_OPR Winter 09 Drop 3_Atreebutes fab balance" xfId="1228" xr:uid="{0A09862C-AC6B-4E71-827E-4BAFD6632582}"/>
    <cellStyle name="0_OPR Winter 09 Drop 3_fabric list EU Winter 09" xfId="1229" xr:uid="{2E22FAAA-6F48-45E3-8BA2-DD11C98E86E4}"/>
    <cellStyle name="0_OPR Winter 09 Drop 3_fabric list EU Winter 09_Atreebutes fab balance" xfId="1230" xr:uid="{2D0E3177-920F-40BD-8266-6AC152C17B8F}"/>
    <cellStyle name="0_OPR Winter 09 Drop 3_fabric list EU Winter 09_SEASON 01QS - FABRIC 2nd" xfId="1231" xr:uid="{98937ED7-04AB-402B-A6E0-97F1838F9E0F}"/>
    <cellStyle name="0_OPR Winter 09 Drop 3_fabric list EU Winter 09_SPRING 2011 - TRIM 2nd" xfId="1232" xr:uid="{2A827B02-96E3-488E-8D3E-1D0FF91EBF93}"/>
    <cellStyle name="0_OPR Winter 09 Drop 3_fabric list Summer09 prod- Drop 3" xfId="1233" xr:uid="{AB194E2D-AFF2-4717-8BAD-385FD83C6851}"/>
    <cellStyle name="0_OPR Winter 09 Drop 3_fabric list Summer09 prod- Drop 3_Atreebutes fab balance" xfId="1234" xr:uid="{9A69ACBE-E2B9-4098-9ED6-C5DC38C18C5C}"/>
    <cellStyle name="0_OPR Winter 09 Drop 3_fabric list Summer09 prod- Drop 3_SEASON 01QS - FABRIC 2nd" xfId="1235" xr:uid="{457F6A3D-A8B3-43C2-906A-6FBB2C23FB1A}"/>
    <cellStyle name="0_OPR Winter 09 Drop 3_fabric list Summer09 prod- Drop 3_SPRING 2011 - TRIM 2nd" xfId="1236" xr:uid="{E630E47A-96D1-4A12-AB1D-F9B91280D1FC}"/>
    <cellStyle name="0_OPR Winter 09 Drop 3_fabric list Summer09 prod- Drop2" xfId="1237" xr:uid="{8930040D-226E-42D7-BC05-1045723A91CC}"/>
    <cellStyle name="0_OPR Winter 09 Drop 3_fabric list Summer09 prod- Drop2_Atreebutes fab balance" xfId="1238" xr:uid="{449AAF5A-D42A-4952-ACA1-80D105D84197}"/>
    <cellStyle name="0_OPR Winter 09 Drop 3_fabric list Summer09 prod- Drop2_SEASON 01QS - FABRIC 2nd" xfId="1239" xr:uid="{10E53C2B-AD0D-4D7E-B6DD-B5EAC8E733B5}"/>
    <cellStyle name="0_OPR Winter 09 Drop 3_fabric list Summer09 prod- Drop2_SPRING 2011 - TRIM 2nd" xfId="1240" xr:uid="{68F3B55E-15BB-4057-A467-88F6556418FC}"/>
    <cellStyle name="0_OPR Winter 09 Drop 3_QUICK SILVER fab balance" xfId="1241" xr:uid="{92F2D9E0-5E12-415D-87A1-E95407DC02E6}"/>
    <cellStyle name="0_OPR Winter 09 Drop 3_SEASON 01QS - FABRIC 2nd" xfId="1242" xr:uid="{65E2B426-C01F-4BD0-8FCC-80E7FD564A4D}"/>
    <cellStyle name="0_OPR Winter 09 Drop 3_SPRING - Trim 2nd" xfId="1243" xr:uid="{13AFEF01-8C30-4EDB-BF48-D9C576D48BED}"/>
    <cellStyle name="0_OPR Winter 09 Drop 3_SPRING 2011 - TRIM" xfId="1244" xr:uid="{96550475-6E64-4E94-A441-62E1D7D784A9}"/>
    <cellStyle name="0_OPR Winter 09 Drop 3_SPRING 2011 - TRIM 1st" xfId="1245" xr:uid="{F727536E-E31E-4AB1-A66F-7B707984E22F}"/>
    <cellStyle name="0_OPR Winter 09 Drop 3_SPRING 2011 - TRIM 2nd" xfId="1246" xr:uid="{D314E6B1-3828-46CC-812F-DBEFD8F800CB}"/>
    <cellStyle name="0_OPR Winter 09 Drop 3_Trim balance for Atreebute" xfId="1247" xr:uid="{A480D11D-C230-47E1-8A3C-2B4E714D0B95}"/>
    <cellStyle name="0_OPR Winter 09 Drop 3_TRIMLIST OF Summer09 PROD DR2" xfId="1248" xr:uid="{67FF8698-1E7A-4E66-A14A-A598CEFE35CD}"/>
    <cellStyle name="0_OPR Winter 09 Drop 3_TRIMLIST OF Summer09 PROD DR2_Atreebutes fab balance" xfId="1249" xr:uid="{CF0BFC61-89E9-46E3-941C-C5138BF51AFE}"/>
    <cellStyle name="0_OPR Winter 09 Drop 3_TRIMLIST OF Summer09 PROD DR2_QUICK SILVER fab balance" xfId="1250" xr:uid="{EC432EC3-F110-434C-8B66-F7E916E07054}"/>
    <cellStyle name="0_OPR Winter 09 Drop 3_TRIMLIST OF Summer09 PROD DR2_SEASON 01QS - FABRIC 2nd" xfId="1251" xr:uid="{886D8F8E-A334-4B38-83B8-FE1E1B014F42}"/>
    <cellStyle name="0_OPR Winter 09 Drop 3_TRIMLIST OF Summer09 PROD DR2_SPRING - Trim 2nd" xfId="1252" xr:uid="{57AD48C3-AE07-4130-AF62-6ADDFD6C8588}"/>
    <cellStyle name="0_OPR Winter 09 Drop 3_TRIMLIST OF Summer09 PROD DR2_SPRING 2011 - TRIM" xfId="1253" xr:uid="{D04E4E0E-B2F2-4861-9233-89D5EAACBE81}"/>
    <cellStyle name="0_OPR Winter 09 Drop 3_TRIMLIST OF Summer09 PROD DR2_SPRING 2011 - TRIM 1st" xfId="1254" xr:uid="{A88315A5-7FED-4BE3-BFF3-64D5EC48D3AD}"/>
    <cellStyle name="0_OPR Winter 09 Drop 3_TRIMLIST OF Summer09 PROD DR2_SPRING 2011 - TRIM 2nd" xfId="1255" xr:uid="{300632A4-D5F8-4CA8-AFF0-7464E74F6617}"/>
    <cellStyle name="0_OPR Winter 09 Drop 3_TRIMLIST OF Summer09 PROD DR2_Trim balance for Atreebute" xfId="1256" xr:uid="{0C172C9C-2422-4B72-A093-00C95448B7F9}"/>
    <cellStyle name="0_OPR Winter 09 Drop 3_trimlist W09 Drop3" xfId="8" xr:uid="{00000000-0005-0000-0000-000005000000}"/>
    <cellStyle name="0_OPR Winter 09 Drop 3_trimlist W09 Drop3_Atreebutes fab balance" xfId="1257" xr:uid="{697E7C62-FDB6-4953-9DF2-23C52D8BD45A}"/>
    <cellStyle name="0_OPR Winter 09 Drop 3_trimlist W09 Drop3_QUICK SILVER fab balance" xfId="1258" xr:uid="{C529148E-CBC1-414B-8E11-5662540C7B92}"/>
    <cellStyle name="0_OPR Winter 09 Drop 3_trimlist W09 Drop3_SEASON 01QS - FABRIC 2nd" xfId="1259" xr:uid="{95EB301B-E0FD-416E-947C-938D1F5AE4C9}"/>
    <cellStyle name="0_OPR Winter 09 Drop 3_trimlist W09 Drop3_SPRING - Trim 2nd" xfId="1260" xr:uid="{8046A2AF-28E2-416F-9BCC-ED9CACF841CE}"/>
    <cellStyle name="0_OPR Winter 09 Drop 3_trimlist W09 Drop3_SPRING 2011 - TRIM" xfId="1261" xr:uid="{98CA0698-28B0-450D-B92E-406DFD10A577}"/>
    <cellStyle name="0_OPR Winter 09 Drop 3_trimlist W09 Drop3_SPRING 2011 - TRIM 1st" xfId="1262" xr:uid="{F2ABC788-F496-41F1-81AD-287D39CF06F3}"/>
    <cellStyle name="0_OPR Winter 09 Drop 3_trimlist W09 Drop3_SPRING 2011 - TRIM 2nd" xfId="1263" xr:uid="{563C9FEA-3306-4128-B70D-804776950674}"/>
    <cellStyle name="0_OPR Winter 09 Drop 3_trimlist W09 Drop3_Trim balance for Atreebute" xfId="1264" xr:uid="{8E41A57C-7758-4A03-A1BB-0D7AA467922E}"/>
    <cellStyle name="0_OPR Winter 09 Drop 3_W09 production" xfId="1265" xr:uid="{9C03BC43-A1A9-4590-8A7A-4898F256472F}"/>
    <cellStyle name="0_OPR Winter 09 Drop 3_W09 production_Atreebutes fab balance" xfId="1266" xr:uid="{42BFF023-47F0-45F8-ACF7-4FD0107937DF}"/>
    <cellStyle name="0_OPR Winter 09 Drop 3_W09 production_fabric list EU Winter 09" xfId="1267" xr:uid="{DF238433-B31E-454D-A12E-F89AAAF1D0A0}"/>
    <cellStyle name="0_OPR Winter 09 Drop 3_W09 production_fabric list EU Winter 09_Atreebutes fab balance" xfId="1268" xr:uid="{CC4B3DDD-AA2D-4CF9-A854-C1D1DE84FDFB}"/>
    <cellStyle name="0_OPR Winter 09 Drop 3_W09 production_fabric list EU Winter 09_SEASON 01QS - FABRIC 2nd" xfId="1269" xr:uid="{4C8D24D5-4F01-4DB9-810C-A4B6B162D5A7}"/>
    <cellStyle name="0_OPR Winter 09 Drop 3_W09 production_fabric list EU Winter 09_SPRING 2011 - TRIM 2nd" xfId="1270" xr:uid="{109D0068-83EC-448E-BF32-88D56D7FA365}"/>
    <cellStyle name="0_OPR Winter 09 Drop 3_W09 production_fabric list Summer09 prod- Drop 3" xfId="1271" xr:uid="{B4E62D8E-5BA0-4C04-886C-27C1DDD8C9B8}"/>
    <cellStyle name="0_OPR Winter 09 Drop 3_W09 production_fabric list Summer09 prod- Drop 3_Atreebutes fab balance" xfId="1272" xr:uid="{F1BF4AF6-D395-40FA-83B1-BABE6D2977AC}"/>
    <cellStyle name="0_OPR Winter 09 Drop 3_W09 production_fabric list Summer09 prod- Drop 3_SEASON 01QS - FABRIC 2nd" xfId="1273" xr:uid="{2C849702-CC2C-48EB-910C-05817B3C09D0}"/>
    <cellStyle name="0_OPR Winter 09 Drop 3_W09 production_fabric list Summer09 prod- Drop 3_SPRING 2011 - TRIM 2nd" xfId="1274" xr:uid="{D8891FFE-BFF1-4EA3-95FF-4C73AF50F1C6}"/>
    <cellStyle name="0_OPR Winter 09 Drop 3_W09 production_fabric list Summer09 prod- Drop2" xfId="1275" xr:uid="{7FF8A446-1B3A-4ECB-A311-60A95A050939}"/>
    <cellStyle name="0_OPR Winter 09 Drop 3_W09 production_fabric list Summer09 prod- Drop2_Atreebutes fab balance" xfId="1276" xr:uid="{5BABF632-87C2-4DD9-B94D-8340736B7B4D}"/>
    <cellStyle name="0_OPR Winter 09 Drop 3_W09 production_fabric list Summer09 prod- Drop2_SEASON 01QS - FABRIC 2nd" xfId="1277" xr:uid="{51FAB7F8-1F4C-41A5-AB49-E404F100E2E6}"/>
    <cellStyle name="0_OPR Winter 09 Drop 3_W09 production_fabric list Summer09 prod- Drop2_SPRING 2011 - TRIM 2nd" xfId="1278" xr:uid="{144ABCD3-9A79-490C-83BC-22EDA0C281F0}"/>
    <cellStyle name="0_OPR Winter 09 Drop 3_W09 production_SEASON 01QS - FABRIC 2nd" xfId="1279" xr:uid="{191FEE92-ABFA-49E5-B7A5-1A20D37CEB4E}"/>
    <cellStyle name="0_OPR Winter 09 Drop 3_W09 production_SPRING 2011 - TRIM 2nd" xfId="1280" xr:uid="{63672B19-883E-4584-BDE4-939BE34412B9}"/>
    <cellStyle name="0_PAUL'S SHORT costing" xfId="1281" xr:uid="{E96C8647-C50B-479D-A93B-C9F8E5D5C48D}"/>
    <cellStyle name="0_PAUL'S SHORT costing 2" xfId="1282" xr:uid="{4CA949DE-69E5-4AA8-B0A3-A790D80B2A0A}"/>
    <cellStyle name="0_QUOTATION AW 11( chuyen cho lan)" xfId="1283" xr:uid="{F30215C0-EB86-46FD-89D5-4047B6DFB50E}"/>
    <cellStyle name="0_Rusty Packing list invoice 2nd S9 Basic Blank- Miami- Chile" xfId="1284" xr:uid="{673F0447-51D7-4EED-A886-CFF5A9D987BC}"/>
    <cellStyle name="0_Rusty Packing list invoice 2nd S9 Basic Blank- Miami- Chile_Proforma invoice 01 -Outlet W '10" xfId="1285" xr:uid="{3A01C056-2A05-486C-84B9-E5FAA862AD48}"/>
    <cellStyle name="0_Rusty Packing list invoice 2nd S9 Basic Blank- Miami- Chile_Proforma invoice 02-Sprinter W '10" xfId="1286" xr:uid="{5B9EA22D-21EC-4FBC-BC84-AD0783B01754}"/>
    <cellStyle name="0_Rusty Packing list invoice 2nd S9 Basic Blank- Miami- Chile_Statement of Account-Rusty AUST2009 (Vegas)" xfId="1287" xr:uid="{096AF78A-3853-403A-AE2B-E1F5B7858335}"/>
    <cellStyle name="0_Rusty Packing list invoice 2nd S9 Basic Blank- Miami- Chile_Statement of Account-Rusty AUST2009 (Vegas)1" xfId="1288" xr:uid="{3172178C-3B9A-41E3-8F7C-9740E276F2EC}"/>
    <cellStyle name="0_SPRINTER09" xfId="9" xr:uid="{00000000-0005-0000-0000-000006000000}"/>
    <cellStyle name="0_SS10 OPR" xfId="1289" xr:uid="{BEB09F16-825E-4569-9A3B-C04D350F0202}"/>
    <cellStyle name="0_SS10 OPR 2" xfId="1290" xr:uid="{2CFDC028-AFAA-4382-93CC-064C174CED57}"/>
    <cellStyle name="0_SS10 OPR_AW11 Atreebutes fabric balance sheet" xfId="1291" xr:uid="{60E2E096-2808-4530-8BD5-563D441F0DA8}"/>
    <cellStyle name="0_SS10 OPR_CMP &amp; the rating of thread" xfId="1292" xr:uid="{D1977961-D370-4A46-A0DE-45398BDD7E05}"/>
    <cellStyle name="0_SS10 OPR_CMP &amp; the rating of thread 2" xfId="1293" xr:uid="{64622E25-73FE-4570-9211-17FEBB4C48B2}"/>
    <cellStyle name="0_SS10 OPR_CMP &amp; the rating of thread_AW11 Atreebutes fabric balance sheet" xfId="1294" xr:uid="{E6295C25-2C16-4DFE-93A7-B3685560938E}"/>
    <cellStyle name="0_SS10 OPR_CMP &amp; the rating of thread_Copy of #1542-1-revised quotation (2)" xfId="1295" xr:uid="{B7818618-DA46-4D81-BDAD-DB820C3405A5}"/>
    <cellStyle name="0_SS10 OPR_CMP &amp; the rating of thread_Copy of 2010-5-10 Kotai fabric - PO#1456REV (2)" xfId="1296" xr:uid="{DB96DF64-EBC0-4601-9A3F-0094B11615B5}"/>
    <cellStyle name="0_SS10 OPR_CMP &amp; the rating of thread_Copy of the status of KOTAI fabric 21-10" xfId="1297" xr:uid="{0D0F7171-1019-4460-B8A3-0F8CAE62605C}"/>
    <cellStyle name="0_SS10 OPR_CMP &amp; the rating of thread_Fabric balance for AW10 pro" xfId="1298" xr:uid="{97008701-5927-4E82-9AE0-577D2FE3010B}"/>
    <cellStyle name="0_SS10 OPR_CMP &amp; the rating of thread_kotai fabric - first order for AW10 (status)" xfId="1299" xr:uid="{000257F9-A292-42E6-98C8-6A98ADB902CD}"/>
    <cellStyle name="0_SS10 OPR_CMP &amp; the rating of thread_MA expense (AW10 &amp; SS11)" xfId="1300" xr:uid="{6E226C19-2058-423B-92C8-23C86443CCAA}"/>
    <cellStyle name="0_SS10 OPR_CMP &amp; the rating of thread_MA expense (AW10 &amp; SS11) 2" xfId="1301" xr:uid="{11CBE1E1-E568-4100-8A8A-A70AEBF1AD64}"/>
    <cellStyle name="0_SS10 OPR_CMP &amp; the rating of thread_MA expense (AW10 &amp; SS11)_AW11 Atreebutes fabric balance sheet" xfId="1302" xr:uid="{8C63E3C2-AC73-4615-9327-59AF9B253DC8}"/>
    <cellStyle name="0_SS10 OPR_CMP &amp; the rating of thread_MA expense (AW10 &amp; SS11)_QUICK SILVER fab balance" xfId="1303" xr:uid="{2498F46B-DDD2-457B-86A1-3F39C1EDFF3F}"/>
    <cellStyle name="0_SS10 OPR_CMP &amp; the rating of thread_MA expense (AW10 &amp; SS11)_QUICK SILVER fab balance 2" xfId="1304" xr:uid="{3CBD658A-F7B7-4710-AA04-FD8CD227AB5A}"/>
    <cellStyle name="0_SS10 OPR_CMP &amp; the rating of thread_MA expense (AW10 &amp; SS11)_SPRING - Trim 2nd" xfId="1305" xr:uid="{ACBE51CE-9E2C-44CC-B2B1-6F326542E464}"/>
    <cellStyle name="0_SS10 OPR_CMP &amp; the rating of thread_MA expense (AW10 &amp; SS11)_SPRING 2011 - TRIM 1st" xfId="1306" xr:uid="{6FCAAE1F-8039-4188-8294-A06E2F0E791C}"/>
    <cellStyle name="0_SS10 OPR_CMP &amp; the rating of thread_MA expense (AW10 &amp; SS11)_SPRING 2011 - TRIM 2nd" xfId="1307" xr:uid="{2B8456FB-2927-4CCA-9035-3A3C0DBFA46A}"/>
    <cellStyle name="0_SS10 OPR_CMP &amp; the rating of thread_MA expense (AW10 &amp; SS11)_SS12 Atreebutes fab balance" xfId="1308" xr:uid="{9DA79A5D-D4E8-4B7C-B25A-B211784E559D}"/>
    <cellStyle name="0_SS10 OPR_CMP &amp; the rating of thread_MA expense (AW10 &amp; SS11)_The composition of fabric" xfId="1309" xr:uid="{170C6B35-9E24-467E-BDAE-60F8BB28E0BF}"/>
    <cellStyle name="0_SS10 OPR_CMP &amp; the rating of thread_PO BAO GIA-DUNG" xfId="1310" xr:uid="{94D52B54-BEA5-402C-B4D2-3AC3A5FCB7FF}"/>
    <cellStyle name="0_SS10 OPR_CMP &amp; the rating of thread_QUICK SILVER fab balance" xfId="1311" xr:uid="{9541E591-370E-4A43-9370-C1BC5D038DC4}"/>
    <cellStyle name="0_SS10 OPR_CMP &amp; the rating of thread_QUICK SILVER fab balance 2" xfId="1312" xr:uid="{95E41706-A542-4360-9D1B-D7C4D2C599D0}"/>
    <cellStyle name="0_SS10 OPR_CMP &amp; the rating of thread_SPRING - Trim 2nd" xfId="1313" xr:uid="{2C03E3A9-26F4-4F9F-9BAE-49C0442BD6C2}"/>
    <cellStyle name="0_SS10 OPR_CMP &amp; the rating of thread_SPRING 2011 - TRIM 1st" xfId="1314" xr:uid="{21A518C3-0FFF-433F-BA67-2AA21F52E361}"/>
    <cellStyle name="0_SS10 OPR_CMP &amp; the rating of thread_SPRING 2011 - TRIM 2nd" xfId="1315" xr:uid="{5E6E9413-4B78-4DAB-8D36-80EE0BCFCF8C}"/>
    <cellStyle name="0_SS10 OPR_CMP &amp; the rating of thread_SS12 Atreebutes fab balance" xfId="1316" xr:uid="{7B50781B-F456-45DA-B8B6-B83D6AF8BC74}"/>
    <cellStyle name="0_SS10 OPR_CMP &amp; the rating of thread_SUMMER 2011 - TRIM UN007" xfId="1317" xr:uid="{9751FB85-88EA-4295-A674-CB5E74950724}"/>
    <cellStyle name="0_SS10 OPR_CMP &amp; the rating of thread_The composition of fabric" xfId="1318" xr:uid="{525237E6-6E21-4960-8879-CC8D8FBA725D}"/>
    <cellStyle name="0_SS10 OPR_CMP &amp; the rating of thread_Trim balance for Atreebute" xfId="1319" xr:uid="{0EDD26E1-B3B0-4536-BFD7-18BD3BE1E388}"/>
    <cellStyle name="0_SS10 OPR_CMP &amp; the rating of thread_Trim balance for Atreebute 1ST" xfId="1320" xr:uid="{794C95B0-75C9-4164-ADED-8D8E5412E8BD}"/>
    <cellStyle name="0_SS10 OPR_CMP &amp; the rating of thread_Trim balance for SS11" xfId="1321" xr:uid="{51699097-32D6-45F8-85B1-5310EE4F9765}"/>
    <cellStyle name="0_SS10 OPR_CMP &amp; the rating of thread_YKK#135" xfId="1322" xr:uid="{9C0F0490-D67B-4226-96F1-FDF3DA5AB3A7}"/>
    <cellStyle name="0_SS10 OPR_CMP &amp; the rating of thread_YKK#135 2" xfId="1323" xr:uid="{4BD2386B-68A5-4041-8F40-1B7E19740DF2}"/>
    <cellStyle name="0_SS10 OPR_CMP &amp; the rating of thread_YKK#135_PO BAO GIA-DUNG" xfId="1324" xr:uid="{ECE8C3D7-0D31-45CA-A05A-FB2821C828F5}"/>
    <cellStyle name="0_SS10 OPR_CMP &amp; the rating of thread_YKK#135_SPRING - Trim 2nd" xfId="1325" xr:uid="{967E9F21-410E-4C0D-BBC6-6B2A0EA384C6}"/>
    <cellStyle name="0_SS10 OPR_CMP &amp; the rating of thread_YKK#135_Trim balance for Atreebute" xfId="1326" xr:uid="{568A04CD-2DED-4296-BE66-35FE2EFB9C38}"/>
    <cellStyle name="0_SS10 OPR_CMP &amp; the rating of thread_YKK#135_Trim balance for Atreebute 1ST" xfId="1327" xr:uid="{480B671E-E791-484D-B4D9-C4D8AE59C0CC}"/>
    <cellStyle name="0_SS10 OPR_Copy of #1542-1-revised quotation (2)" xfId="1328" xr:uid="{1D8E647E-0547-4749-A84A-5E72750843A4}"/>
    <cellStyle name="0_SS10 OPR_Copy of Copy of Copy of Fabric balance for AW10 pro" xfId="1329" xr:uid="{2DE9929D-D138-4350-ACEC-A5305DC4FEC3}"/>
    <cellStyle name="0_SS10 OPR_Copy of Copy of Copy of Fabric balance for AW10 pro 2" xfId="1330" xr:uid="{7A40ECCB-2095-4980-8C4F-0B135C3037A6}"/>
    <cellStyle name="0_SS10 OPR_Copy of Copy of Copy of Fabric balance for AW10 pro_AW11 Atreebutes fabric balance sheet" xfId="1331" xr:uid="{B20C6B99-41AD-4C17-AC7F-DDDA6622274C}"/>
    <cellStyle name="0_SS10 OPR_Copy of Copy of Copy of Fabric balance for AW10 pro_Copy of #1542-1-revised quotation (2)" xfId="1332" xr:uid="{BF79AA01-8945-4093-8739-51A34F2EA930}"/>
    <cellStyle name="0_SS10 OPR_Copy of Copy of Copy of Fabric balance for AW10 pro_Copy of the status of KOTAI fabric 21-10" xfId="1333" xr:uid="{3EC447F8-DB14-4E1D-A265-1968ADAB4933}"/>
    <cellStyle name="0_SS10 OPR_Copy of Copy of Copy of Fabric balance for AW10 pro_Fabric balance for AW10 pro" xfId="1334" xr:uid="{AB29E41D-676A-47E8-8897-028BFA81496F}"/>
    <cellStyle name="0_SS10 OPR_Copy of Copy of Copy of Fabric balance for AW10 pro_MA expense (AW10 &amp; SS11)" xfId="1335" xr:uid="{78FEB1BC-096D-4A62-8777-41EBDB5AE7F7}"/>
    <cellStyle name="0_SS10 OPR_Copy of Copy of Copy of Fabric balance for AW10 pro_MA expense (AW10 &amp; SS11) 2" xfId="1336" xr:uid="{6BB8CCE8-875A-49EA-ACFF-36850C0F72E4}"/>
    <cellStyle name="0_SS10 OPR_Copy of Copy of Copy of Fabric balance for AW10 pro_MA expense (AW10 &amp; SS11)_AW11 Atreebutes fabric balance sheet" xfId="1337" xr:uid="{4FD2CFC7-188E-4D4E-894D-7A217F00DCA6}"/>
    <cellStyle name="0_SS10 OPR_Copy of Copy of Copy of Fabric balance for AW10 pro_MA expense (AW10 &amp; SS11)_QUICK SILVER fab balance" xfId="1338" xr:uid="{86849438-E185-4AD0-8548-733EFABDA81E}"/>
    <cellStyle name="0_SS10 OPR_Copy of Copy of Copy of Fabric balance for AW10 pro_MA expense (AW10 &amp; SS11)_QUICK SILVER fab balance 2" xfId="1339" xr:uid="{4635F47B-E4A2-4C30-8E77-76A3B12D1FF6}"/>
    <cellStyle name="0_SS10 OPR_Copy of Copy of Copy of Fabric balance for AW10 pro_MA expense (AW10 &amp; SS11)_SPRING - Trim 2nd" xfId="1340" xr:uid="{07B00E43-FB65-4F7C-AD01-C1CDEE660919}"/>
    <cellStyle name="0_SS10 OPR_Copy of Copy of Copy of Fabric balance for AW10 pro_MA expense (AW10 &amp; SS11)_SPRING 2011 - TRIM 1st" xfId="1341" xr:uid="{E7843E09-FAC7-4B9B-B274-4A46075A3E38}"/>
    <cellStyle name="0_SS10 OPR_Copy of Copy of Copy of Fabric balance for AW10 pro_MA expense (AW10 &amp; SS11)_SPRING 2011 - TRIM 2nd" xfId="1342" xr:uid="{43D12492-1FAA-4B0C-80B7-F34E4C691C87}"/>
    <cellStyle name="0_SS10 OPR_Copy of Copy of Copy of Fabric balance for AW10 pro_MA expense (AW10 &amp; SS11)_SS12 Atreebutes fab balance" xfId="1343" xr:uid="{3F44C831-7BEF-4A5F-837C-C0DCE660EE15}"/>
    <cellStyle name="0_SS10 OPR_Copy of Copy of Copy of Fabric balance for AW10 pro_MA expense (AW10 &amp; SS11)_The composition of fabric" xfId="1344" xr:uid="{760B04CC-9256-4799-A87C-39A2CAF45A39}"/>
    <cellStyle name="0_SS10 OPR_Copy of Copy of Copy of Fabric balance for AW10 pro_PO BAO GIA-DUNG" xfId="1345" xr:uid="{73FF298F-BF74-4A9B-A4D1-3B09A161E08C}"/>
    <cellStyle name="0_SS10 OPR_Copy of Copy of Copy of Fabric balance for AW10 pro_QUICK SILVER fab balance" xfId="1346" xr:uid="{41295A34-154D-48D4-8D70-4164433AD0FA}"/>
    <cellStyle name="0_SS10 OPR_Copy of Copy of Copy of Fabric balance for AW10 pro_QUICK SILVER fab balance 2" xfId="1347" xr:uid="{65362B53-DD98-4A11-9424-0C08C62058FE}"/>
    <cellStyle name="0_SS10 OPR_Copy of Copy of Copy of Fabric balance for AW10 pro_SPRING - Trim 2nd" xfId="1348" xr:uid="{D0DB48DA-B434-42FD-851B-CB0E5C6F3A5A}"/>
    <cellStyle name="0_SS10 OPR_Copy of Copy of Copy of Fabric balance for AW10 pro_SPRING 2011 - TRIM 1st" xfId="1349" xr:uid="{F4F87B0D-933D-4954-84FA-E8791AEE0B6E}"/>
    <cellStyle name="0_SS10 OPR_Copy of Copy of Copy of Fabric balance for AW10 pro_SPRING 2011 - TRIM 2nd" xfId="1350" xr:uid="{490986D2-CCA0-4570-A39F-57BA85FE8E89}"/>
    <cellStyle name="0_SS10 OPR_Copy of Copy of Copy of Fabric balance for AW10 pro_SS12 Atreebutes fab balance" xfId="1351" xr:uid="{9FD38164-127A-4611-A318-53777FC17761}"/>
    <cellStyle name="0_SS10 OPR_Copy of Copy of Copy of Fabric balance for AW10 pro_SUMMER 2011 - TRIM UN007" xfId="1352" xr:uid="{D381CBA2-19B9-4368-BCB3-AE353D3B4BFC}"/>
    <cellStyle name="0_SS10 OPR_Copy of Copy of Copy of Fabric balance for AW10 pro_The composition of fabric" xfId="1353" xr:uid="{6119ABEC-0911-4E71-BCBC-868BC33A673D}"/>
    <cellStyle name="0_SS10 OPR_Copy of Copy of Copy of Fabric balance for AW10 pro_Trim balance for Atreebute" xfId="1354" xr:uid="{ED1C357B-875C-4F1C-9B6D-5ACC2D0EC6A9}"/>
    <cellStyle name="0_SS10 OPR_Copy of Copy of Copy of Fabric balance for AW10 pro_Trim balance for Atreebute 1ST" xfId="1355" xr:uid="{3C63E632-2031-4B64-9BB0-F42F0B29EA5B}"/>
    <cellStyle name="0_SS10 OPR_Copy of Copy of Copy of Fabric balance for AW10 pro_Trim balance for SS11" xfId="1356" xr:uid="{C99C97F2-1499-48E8-B31A-8F9468F3264A}"/>
    <cellStyle name="0_SS10 OPR_Copy of Copy of Copy of Fabric balance for AW10 pro_YKK#135" xfId="1357" xr:uid="{582A2BC6-D901-4C1F-9F87-750EA96BC49D}"/>
    <cellStyle name="0_SS10 OPR_Copy of Copy of Copy of Fabric balance for AW10 pro_YKK#135 2" xfId="1358" xr:uid="{F197EE68-84A6-4BF8-AFC2-9FE10D39C7F9}"/>
    <cellStyle name="0_SS10 OPR_Copy of Copy of Copy of Fabric balance for AW10 pro_YKK#135_PO BAO GIA-DUNG" xfId="1359" xr:uid="{DA2ADA0B-F544-4190-A096-D59F9FC4B1E0}"/>
    <cellStyle name="0_SS10 OPR_Copy of Copy of Copy of Fabric balance for AW10 pro_YKK#135_SPRING - Trim 2nd" xfId="1360" xr:uid="{F02E8996-86F0-4CEC-B001-3DD7E8ABE22A}"/>
    <cellStyle name="0_SS10 OPR_Copy of Copy of Copy of Fabric balance for AW10 pro_YKK#135_Trim balance for Atreebute" xfId="1361" xr:uid="{E69A2E69-93B1-4804-887E-BA27B335C721}"/>
    <cellStyle name="0_SS10 OPR_Copy of Copy of Copy of Fabric balance for AW10 pro_YKK#135_Trim balance for Atreebute 1ST" xfId="1362" xr:uid="{72EC84B5-FCD1-42E3-9311-2ADB9B34D993}"/>
    <cellStyle name="0_SS10 OPR_Copy of Copy of Fabric balance for AW10 pro" xfId="1363" xr:uid="{600565FC-F464-4FE6-ADCC-D1A6E75AC7FA}"/>
    <cellStyle name="0_SS10 OPR_Copy of Copy of Fabric balance for AW10 pro 2" xfId="1364" xr:uid="{F4F97BFE-A4ED-4E6C-BC33-52EFC94DC37B}"/>
    <cellStyle name="0_SS10 OPR_Copy of Copy of Fabric balance for AW10 pro_AW11 Atreebutes fabric balance sheet" xfId="1365" xr:uid="{9EDE8AA0-6F7D-4070-B654-22E6BCCC942C}"/>
    <cellStyle name="0_SS10 OPR_Copy of Copy of Fabric balance for AW10 pro_Copy of #1542-1-revised quotation (2)" xfId="1366" xr:uid="{DD0432B2-D174-426D-B55C-43744527357B}"/>
    <cellStyle name="0_SS10 OPR_Copy of Copy of Fabric balance for AW10 pro_Copy of the status of KOTAI fabric 21-10" xfId="1367" xr:uid="{2815A570-F985-48E7-8862-A59F4722E768}"/>
    <cellStyle name="0_SS10 OPR_Copy of Copy of Fabric balance for AW10 pro_Fabric balance for AW10 pro" xfId="1368" xr:uid="{F6CB4D35-AE15-4EFD-B75D-90455A107DE4}"/>
    <cellStyle name="0_SS10 OPR_Copy of Copy of Fabric balance for AW10 pro_MA expense (AW10 &amp; SS11)" xfId="1369" xr:uid="{B2D1326D-7CF6-45DC-ADC1-EDDFFC110020}"/>
    <cellStyle name="0_SS10 OPR_Copy of Copy of Fabric balance for AW10 pro_MA expense (AW10 &amp; SS11) 2" xfId="1370" xr:uid="{15CB6D49-43BF-4245-96C8-41DD514CD9BC}"/>
    <cellStyle name="0_SS10 OPR_Copy of Copy of Fabric balance for AW10 pro_MA expense (AW10 &amp; SS11)_AW11 Atreebutes fabric balance sheet" xfId="1371" xr:uid="{2604F5CD-27D9-4015-BF3C-1A46426F00CD}"/>
    <cellStyle name="0_SS10 OPR_Copy of Copy of Fabric balance for AW10 pro_MA expense (AW10 &amp; SS11)_QUICK SILVER fab balance" xfId="1372" xr:uid="{93577071-B41F-4E1A-B186-38DE8C0AC8A2}"/>
    <cellStyle name="0_SS10 OPR_Copy of Copy of Fabric balance for AW10 pro_MA expense (AW10 &amp; SS11)_QUICK SILVER fab balance 2" xfId="1373" xr:uid="{DA798DC1-326D-4C1B-9D9D-E268845B11D2}"/>
    <cellStyle name="0_SS10 OPR_Copy of Copy of Fabric balance for AW10 pro_MA expense (AW10 &amp; SS11)_SPRING - Trim 2nd" xfId="1374" xr:uid="{D0A68BB6-15E6-4812-9BAD-2F4640E79E70}"/>
    <cellStyle name="0_SS10 OPR_Copy of Copy of Fabric balance for AW10 pro_MA expense (AW10 &amp; SS11)_SPRING 2011 - TRIM 1st" xfId="1375" xr:uid="{55EFCE8B-553D-47AA-9998-E6C60D99FDEF}"/>
    <cellStyle name="0_SS10 OPR_Copy of Copy of Fabric balance for AW10 pro_MA expense (AW10 &amp; SS11)_SPRING 2011 - TRIM 2nd" xfId="1376" xr:uid="{3BAADDCB-D6C8-43E9-BE29-CA10DBF07C48}"/>
    <cellStyle name="0_SS10 OPR_Copy of Copy of Fabric balance for AW10 pro_MA expense (AW10 &amp; SS11)_SS12 Atreebutes fab balance" xfId="1377" xr:uid="{F15150D2-D839-444E-82A8-EA111DC15EFB}"/>
    <cellStyle name="0_SS10 OPR_Copy of Copy of Fabric balance for AW10 pro_MA expense (AW10 &amp; SS11)_The composition of fabric" xfId="1378" xr:uid="{8A1A8ACB-1944-4DB0-99BD-E328A87AFCE6}"/>
    <cellStyle name="0_SS10 OPR_Copy of Copy of Fabric balance for AW10 pro_PO BAO GIA-DUNG" xfId="1379" xr:uid="{B3DF7C05-D48A-4D94-8D43-B148D88DBC0B}"/>
    <cellStyle name="0_SS10 OPR_Copy of Copy of Fabric balance for AW10 pro_QUICK SILVER fab balance" xfId="1380" xr:uid="{17AA5A70-B9AD-461B-A4A2-4699DAD99ED2}"/>
    <cellStyle name="0_SS10 OPR_Copy of Copy of Fabric balance for AW10 pro_QUICK SILVER fab balance 2" xfId="1381" xr:uid="{38D07E54-A185-4388-A0BB-2364C6737F94}"/>
    <cellStyle name="0_SS10 OPR_Copy of Copy of Fabric balance for AW10 pro_SPRING - Trim 2nd" xfId="1382" xr:uid="{81AE09F7-3218-46BC-88E5-2ED6DED0F79A}"/>
    <cellStyle name="0_SS10 OPR_Copy of Copy of Fabric balance for AW10 pro_SPRING 2011 - TRIM 1st" xfId="1383" xr:uid="{9E92AC67-EFA0-4B36-A65F-CDB1A6ED82E9}"/>
    <cellStyle name="0_SS10 OPR_Copy of Copy of Fabric balance for AW10 pro_SPRING 2011 - TRIM 2nd" xfId="1384" xr:uid="{914E225D-C739-4E45-85AC-295573C2AE67}"/>
    <cellStyle name="0_SS10 OPR_Copy of Copy of Fabric balance for AW10 pro_SS12 Atreebutes fab balance" xfId="1385" xr:uid="{D8F49DCF-24DE-4A37-AA20-8A385595E233}"/>
    <cellStyle name="0_SS10 OPR_Copy of Copy of Fabric balance for AW10 pro_SUMMER 2011 - TRIM UN007" xfId="1386" xr:uid="{F7B7D200-C0D0-460F-8091-0D6055761421}"/>
    <cellStyle name="0_SS10 OPR_Copy of Copy of Fabric balance for AW10 pro_The composition of fabric" xfId="1387" xr:uid="{E749CCF5-DB75-40B9-ABAF-86B6D74838DB}"/>
    <cellStyle name="0_SS10 OPR_Copy of Copy of Fabric balance for AW10 pro_Trim balance for Atreebute" xfId="1388" xr:uid="{E3580497-C17D-4A9C-BF7F-A3035B535A14}"/>
    <cellStyle name="0_SS10 OPR_Copy of Copy of Fabric balance for AW10 pro_Trim balance for Atreebute 1ST" xfId="1389" xr:uid="{F2020E6A-1C34-43F4-A9AB-43B3958D39B0}"/>
    <cellStyle name="0_SS10 OPR_Copy of Copy of Fabric balance for AW10 pro_Trim balance for SS11" xfId="1390" xr:uid="{AA018C61-9186-41B5-BA00-18053DE6BD58}"/>
    <cellStyle name="0_SS10 OPR_Copy of Copy of Fabric balance for AW10 pro_YKK#135" xfId="1391" xr:uid="{EBA150C9-D535-4729-B358-30CEE1B938A3}"/>
    <cellStyle name="0_SS10 OPR_Copy of Copy of Fabric balance for AW10 pro_YKK#135 2" xfId="1392" xr:uid="{D99794E8-A341-4485-950D-01E83BBFA854}"/>
    <cellStyle name="0_SS10 OPR_Copy of Copy of Fabric balance for AW10 pro_YKK#135_PO BAO GIA-DUNG" xfId="1393" xr:uid="{C1F67E91-E82E-448E-9C4A-B435D2CD4C84}"/>
    <cellStyle name="0_SS10 OPR_Copy of Copy of Fabric balance for AW10 pro_YKK#135_SPRING - Trim 2nd" xfId="1394" xr:uid="{B0985E59-B37A-4C1C-A044-362CE4A806FE}"/>
    <cellStyle name="0_SS10 OPR_Copy of Copy of Fabric balance for AW10 pro_YKK#135_Trim balance for Atreebute" xfId="1395" xr:uid="{B599E911-834D-4CAA-ADC1-9979BC100BF5}"/>
    <cellStyle name="0_SS10 OPR_Copy of Copy of Fabric balance for AW10 pro_YKK#135_Trim balance for Atreebute 1ST" xfId="1396" xr:uid="{2F58EF72-D902-477B-977A-110F84EDF8C9}"/>
    <cellStyle name="0_SS10 OPR_Copy of Fabric balance for AW10 pro" xfId="1397" xr:uid="{4B8BCEDE-C190-4438-8F54-433A0F46DB5D}"/>
    <cellStyle name="0_SS10 OPR_Copy of Fabric balance for AW10 pro 2" xfId="1398" xr:uid="{CAABF6E8-4B9F-4C9A-93EF-BD5CD2E8B66E}"/>
    <cellStyle name="0_SS10 OPR_Copy of Fabric balance for AW10 pro_AW11 Atreebutes fabric balance sheet" xfId="1399" xr:uid="{D24EF9EE-45F8-4832-ACC4-0F30826436FD}"/>
    <cellStyle name="0_SS10 OPR_Copy of Fabric balance for AW10 pro_Copy of #1542-1-revised quotation (2)" xfId="1400" xr:uid="{5525A31C-3FC6-4BE5-8C80-69EFAAEC8CE9}"/>
    <cellStyle name="0_SS10 OPR_Copy of Fabric balance for AW10 pro_Copy of the status of KOTAI fabric 21-10" xfId="1401" xr:uid="{B70E9D73-FFB7-48F9-BE64-8F9E1CF48A5B}"/>
    <cellStyle name="0_SS10 OPR_Copy of Fabric balance for AW10 pro_Fabric balance for AW10 pro" xfId="1402" xr:uid="{8F01EBF5-420C-4C65-A0F9-FB60EF23D83B}"/>
    <cellStyle name="0_SS10 OPR_Copy of Fabric balance for AW10 pro_MA expense (AW10 &amp; SS11)" xfId="1403" xr:uid="{76CD8B67-3826-42A4-927A-512FB52243E1}"/>
    <cellStyle name="0_SS10 OPR_Copy of Fabric balance for AW10 pro_MA expense (AW10 &amp; SS11) 2" xfId="1404" xr:uid="{45779C55-3513-48D1-800A-AE9AB1B34C29}"/>
    <cellStyle name="0_SS10 OPR_Copy of Fabric balance for AW10 pro_MA expense (AW10 &amp; SS11)_AW11 Atreebutes fabric balance sheet" xfId="1405" xr:uid="{AF185867-8E90-4E30-ADB4-EF49560C9034}"/>
    <cellStyle name="0_SS10 OPR_Copy of Fabric balance for AW10 pro_MA expense (AW10 &amp; SS11)_QUICK SILVER fab balance" xfId="1406" xr:uid="{C858393B-A3EE-4CF6-83A0-831EB0B9F204}"/>
    <cellStyle name="0_SS10 OPR_Copy of Fabric balance for AW10 pro_MA expense (AW10 &amp; SS11)_QUICK SILVER fab balance 2" xfId="1407" xr:uid="{92EC194B-656F-4696-AFE0-3A80B3F3A0FA}"/>
    <cellStyle name="0_SS10 OPR_Copy of Fabric balance for AW10 pro_MA expense (AW10 &amp; SS11)_SPRING - Trim 2nd" xfId="1408" xr:uid="{AA485925-752E-4E08-9E2C-AD7E68C9CBFE}"/>
    <cellStyle name="0_SS10 OPR_Copy of Fabric balance for AW10 pro_MA expense (AW10 &amp; SS11)_SPRING 2011 - TRIM 1st" xfId="1409" xr:uid="{C451CAED-B889-49B2-B99B-3F8F29B06AE5}"/>
    <cellStyle name="0_SS10 OPR_Copy of Fabric balance for AW10 pro_MA expense (AW10 &amp; SS11)_SPRING 2011 - TRIM 2nd" xfId="1410" xr:uid="{BD878D56-B07F-4FE5-80AF-60C274E2AEEA}"/>
    <cellStyle name="0_SS10 OPR_Copy of Fabric balance for AW10 pro_MA expense (AW10 &amp; SS11)_SS12 Atreebutes fab balance" xfId="1411" xr:uid="{452498A6-2A34-416C-9E19-C1335DA78052}"/>
    <cellStyle name="0_SS10 OPR_Copy of Fabric balance for AW10 pro_MA expense (AW10 &amp; SS11)_The composition of fabric" xfId="1412" xr:uid="{AA0E9E94-C719-4F3E-A84D-1A5A25DFEF38}"/>
    <cellStyle name="0_SS10 OPR_Copy of Fabric balance for AW10 pro_PO BAO GIA-DUNG" xfId="1413" xr:uid="{77F4D9E0-449F-40AC-999D-536D10A085A3}"/>
    <cellStyle name="0_SS10 OPR_Copy of Fabric balance for AW10 pro_QUICK SILVER fab balance" xfId="1414" xr:uid="{CDA03576-A131-4939-A63B-9C6D9215B396}"/>
    <cellStyle name="0_SS10 OPR_Copy of Fabric balance for AW10 pro_QUICK SILVER fab balance 2" xfId="1415" xr:uid="{50073FF6-AD80-45FF-9684-D6A24F3058F3}"/>
    <cellStyle name="0_SS10 OPR_Copy of Fabric balance for AW10 pro_SPRING - Trim 2nd" xfId="1416" xr:uid="{CB0B4A40-D672-489D-80FF-29D405B79117}"/>
    <cellStyle name="0_SS10 OPR_Copy of Fabric balance for AW10 pro_SPRING 2011 - TRIM 1st" xfId="1417" xr:uid="{7F6505F5-F3CB-4D34-B647-77B743F9B300}"/>
    <cellStyle name="0_SS10 OPR_Copy of Fabric balance for AW10 pro_SPRING 2011 - TRIM 2nd" xfId="1418" xr:uid="{4712D8B1-39DC-4F4B-9A0B-1E1A994BE7F3}"/>
    <cellStyle name="0_SS10 OPR_Copy of Fabric balance for AW10 pro_SS12 Atreebutes fab balance" xfId="1419" xr:uid="{005EC54C-5AE4-4042-9527-163EAFCB6036}"/>
    <cellStyle name="0_SS10 OPR_Copy of Fabric balance for AW10 pro_SUMMER 2011 - TRIM UN007" xfId="1420" xr:uid="{C2187C81-1BAC-49C3-9CBB-B390312D6ACD}"/>
    <cellStyle name="0_SS10 OPR_Copy of Fabric balance for AW10 pro_The composition of fabric" xfId="1421" xr:uid="{7A50CD48-1610-4489-B168-B203A922E079}"/>
    <cellStyle name="0_SS10 OPR_Copy of Fabric balance for AW10 pro_Trim balance for Atreebute" xfId="1422" xr:uid="{C93EA63B-A448-48EE-9905-18D66764A959}"/>
    <cellStyle name="0_SS10 OPR_Copy of Fabric balance for AW10 pro_Trim balance for Atreebute 1ST" xfId="1423" xr:uid="{CAE5D4C1-F0C2-4AAE-B591-18F1DD81B6DC}"/>
    <cellStyle name="0_SS10 OPR_Copy of Fabric balance for AW10 pro_Trim balance for SS11" xfId="1424" xr:uid="{9EA392CE-F303-4D24-B68E-08ECA16515C5}"/>
    <cellStyle name="0_SS10 OPR_Copy of Fabric balance for AW10 pro_YKK#135" xfId="1425" xr:uid="{75593C06-7656-4F89-9AF9-0A59CD830DE5}"/>
    <cellStyle name="0_SS10 OPR_Copy of Fabric balance for AW10 pro_YKK#135 2" xfId="1426" xr:uid="{448D9D1F-B9B0-4DA8-8D0B-32F41C6F5332}"/>
    <cellStyle name="0_SS10 OPR_Copy of Fabric balance for AW10 pro_YKK#135_PO BAO GIA-DUNG" xfId="1427" xr:uid="{3BA00651-FE2E-4815-98E5-76767ED4E1AC}"/>
    <cellStyle name="0_SS10 OPR_Copy of Fabric balance for AW10 pro_YKK#135_SPRING - Trim 2nd" xfId="1428" xr:uid="{1BEA975F-8A2E-4849-926B-944F28D04A8A}"/>
    <cellStyle name="0_SS10 OPR_Copy of Fabric balance for AW10 pro_YKK#135_Trim balance for Atreebute" xfId="1429" xr:uid="{422312B8-4FC5-4D21-A8B0-EEEC77262421}"/>
    <cellStyle name="0_SS10 OPR_Copy of Fabric balance for AW10 pro_YKK#135_Trim balance for Atreebute 1ST" xfId="1430" xr:uid="{E690060D-3DF4-46B3-99A4-60CB826EDE11}"/>
    <cellStyle name="0_SS10 OPR_Copy of the status of KOTAI fabric 21-10" xfId="1431" xr:uid="{F9AF54B0-CA76-4B4A-A350-E70500693A51}"/>
    <cellStyle name="0_SS10 OPR_Fabric balance for AW10 pro" xfId="1432" xr:uid="{15E675C1-CCF8-4D72-B0F8-1D626094D620}"/>
    <cellStyle name="0_SS10 OPR_Fabric balance for AW10 pro 2" xfId="1433" xr:uid="{E9A0C5BC-D009-4F19-995D-D15622C69FF5}"/>
    <cellStyle name="0_SS10 OPR_Fabric balance for AW10 pro_1" xfId="1434" xr:uid="{F5FC0CB9-AEB5-45E8-A5F4-2F40A5987685}"/>
    <cellStyle name="0_SS10 OPR_Fabric balance for AW10 pro_AW11 Atreebutes fabric balance sheet" xfId="1435" xr:uid="{7F3F3791-A4F0-4957-A8A6-3776E5300D9A}"/>
    <cellStyle name="0_SS10 OPR_Fabric balance for AW10 pro_Copy of #1542-1-revised quotation (2)" xfId="1436" xr:uid="{AD780366-1B1D-4B57-AE1E-A3C0F210351D}"/>
    <cellStyle name="0_SS10 OPR_Fabric balance for AW10 pro_Copy of 2010-5-10 Kotai fabric - PO#1456REV (2)" xfId="1437" xr:uid="{BF036114-6E13-4747-A1CB-440E977C9CD3}"/>
    <cellStyle name="0_SS10 OPR_Fabric balance for AW10 pro_Copy of the status of KOTAI fabric 21-10" xfId="1438" xr:uid="{AE45C4C4-465C-4A59-90A3-CDF94DEBE3A6}"/>
    <cellStyle name="0_SS10 OPR_Fabric balance for AW10 pro_Fabric balance for AW10 pro" xfId="1439" xr:uid="{E645DCED-5B3A-426B-A5B8-C9BD06C7FC66}"/>
    <cellStyle name="0_SS10 OPR_Fabric balance for AW10 pro_kotai fabric - first order for AW10 (status)" xfId="1440" xr:uid="{379238A2-81C9-40D5-AB41-A0450B2BF37A}"/>
    <cellStyle name="0_SS10 OPR_Fabric balance for AW10 pro_MA expense (AW10 &amp; SS11)" xfId="1441" xr:uid="{EC5C84E4-78F1-4625-8E5C-8162571805D1}"/>
    <cellStyle name="0_SS10 OPR_Fabric balance for AW10 pro_MA expense (AW10 &amp; SS11) 2" xfId="1442" xr:uid="{43AC65C0-5EEE-40DE-8F46-B8D98A5F36E6}"/>
    <cellStyle name="0_SS10 OPR_Fabric balance for AW10 pro_MA expense (AW10 &amp; SS11)_AW11 Atreebutes fabric balance sheet" xfId="1443" xr:uid="{9C45960B-E9E1-410C-ACC9-682A20A9040B}"/>
    <cellStyle name="0_SS10 OPR_Fabric balance for AW10 pro_MA expense (AW10 &amp; SS11)_QUICK SILVER fab balance" xfId="1444" xr:uid="{EFFD72B6-3A9A-4000-8DA0-007514346AD5}"/>
    <cellStyle name="0_SS10 OPR_Fabric balance for AW10 pro_MA expense (AW10 &amp; SS11)_QUICK SILVER fab balance 2" xfId="1445" xr:uid="{A8C17F4B-36CB-42C0-93BD-F55FC0B56575}"/>
    <cellStyle name="0_SS10 OPR_Fabric balance for AW10 pro_MA expense (AW10 &amp; SS11)_SPRING - Trim 2nd" xfId="1446" xr:uid="{3DE8978A-317C-40BF-8261-DE5F2A6257FF}"/>
    <cellStyle name="0_SS10 OPR_Fabric balance for AW10 pro_MA expense (AW10 &amp; SS11)_SPRING 2011 - TRIM 1st" xfId="1447" xr:uid="{99101700-D09B-4F89-8769-139395545FB5}"/>
    <cellStyle name="0_SS10 OPR_Fabric balance for AW10 pro_MA expense (AW10 &amp; SS11)_SPRING 2011 - TRIM 2nd" xfId="1448" xr:uid="{AD76DEE8-442D-4FCA-93BB-F84496B9D239}"/>
    <cellStyle name="0_SS10 OPR_Fabric balance for AW10 pro_MA expense (AW10 &amp; SS11)_SS12 Atreebutes fab balance" xfId="1449" xr:uid="{55AB49C4-4311-44E0-A24A-B1197C1B6AD6}"/>
    <cellStyle name="0_SS10 OPR_Fabric balance for AW10 pro_MA expense (AW10 &amp; SS11)_The composition of fabric" xfId="1450" xr:uid="{0AB4FFE0-F447-4987-A522-8CEABD71E49C}"/>
    <cellStyle name="0_SS10 OPR_Fabric balance for AW10 pro_PO BAO GIA-DUNG" xfId="1451" xr:uid="{ECB38C51-5F62-4B45-9A33-172D4F26D577}"/>
    <cellStyle name="0_SS10 OPR_Fabric balance for AW10 pro_QUICK SILVER fab balance" xfId="1452" xr:uid="{E0C68F77-AB79-497C-9535-9863F7944734}"/>
    <cellStyle name="0_SS10 OPR_Fabric balance for AW10 pro_QUICK SILVER fab balance 2" xfId="1453" xr:uid="{877CE45D-CD56-480D-92F9-E956869F62C2}"/>
    <cellStyle name="0_SS10 OPR_Fabric balance for AW10 pro_SPRING - Trim 2nd" xfId="1454" xr:uid="{415DDC4E-8139-4771-AE85-A60F3CCB740F}"/>
    <cellStyle name="0_SS10 OPR_Fabric balance for AW10 pro_SPRING 2011 - TRIM 1st" xfId="1455" xr:uid="{27DC547D-6A03-4009-933F-29522B7D0858}"/>
    <cellStyle name="0_SS10 OPR_Fabric balance for AW10 pro_SPRING 2011 - TRIM 2nd" xfId="1456" xr:uid="{EB33AA14-F50A-4818-853D-F380144A083A}"/>
    <cellStyle name="0_SS10 OPR_Fabric balance for AW10 pro_SS12 Atreebutes fab balance" xfId="1457" xr:uid="{3143F5C4-7299-49C3-81D9-C48F7DF16561}"/>
    <cellStyle name="0_SS10 OPR_Fabric balance for AW10 pro_SUMMER 2011 - TRIM UN007" xfId="1458" xr:uid="{430E8FD0-D7CE-4067-9122-F1F73BCD3843}"/>
    <cellStyle name="0_SS10 OPR_Fabric balance for AW10 pro_The composition of fabric" xfId="1459" xr:uid="{EC453CB8-0639-46E2-A1D1-4CC5E552854B}"/>
    <cellStyle name="0_SS10 OPR_Fabric balance for AW10 pro_Trim balance for Atreebute" xfId="1460" xr:uid="{52D7E642-B083-4E0A-B228-B0474043EBDB}"/>
    <cellStyle name="0_SS10 OPR_Fabric balance for AW10 pro_Trim balance for Atreebute 1ST" xfId="1461" xr:uid="{3D13C339-6AD9-41AF-82EF-76AD8B7913AC}"/>
    <cellStyle name="0_SS10 OPR_Fabric balance for AW10 pro_Trim balance for SS11" xfId="1462" xr:uid="{3A9B3764-5202-498A-BD53-9888AFAE5C42}"/>
    <cellStyle name="0_SS10 OPR_Fabric balance for AW10 pro_YKK#135" xfId="1463" xr:uid="{B1C3429D-726E-41ED-B436-9ADDA226F4BB}"/>
    <cellStyle name="0_SS10 OPR_Fabric balance for AW10 pro_YKK#135 2" xfId="1464" xr:uid="{6FFED3A8-3C40-475F-B5F5-6F4C956754AF}"/>
    <cellStyle name="0_SS10 OPR_Fabric balance for AW10 pro_YKK#135_PO BAO GIA-DUNG" xfId="1465" xr:uid="{215C8196-7D16-48BC-8213-CD3286FB9FAF}"/>
    <cellStyle name="0_SS10 OPR_Fabric balance for AW10 pro_YKK#135_SPRING - Trim 2nd" xfId="1466" xr:uid="{F2CA71F7-E3FE-4B9A-9A8A-12019E3930EB}"/>
    <cellStyle name="0_SS10 OPR_Fabric balance for AW10 pro_YKK#135_Trim balance for Atreebute" xfId="1467" xr:uid="{ABBBFA39-81D9-4584-9CD3-56990060E0DF}"/>
    <cellStyle name="0_SS10 OPR_Fabric balance for AW10 pro_YKK#135_Trim balance for Atreebute 1ST" xfId="1468" xr:uid="{42BBE1A7-F31F-4863-9EFC-21543EBA0EDC}"/>
    <cellStyle name="0_SS10 OPR_Fabric balance for SPRING 2012 sample sms ( RV 22.06)" xfId="1469" xr:uid="{0F577186-4C51-443D-987E-F6591F22809B}"/>
    <cellStyle name="0_SS10 OPR_Fabric balance for SPRING 2012 sample sms ( RV 22.06) 2" xfId="1470" xr:uid="{FC9051AE-C6CA-4396-BED5-327EE6E87511}"/>
    <cellStyle name="0_SS10 OPR_kotai fabric - first order for AW10 (status)" xfId="1471" xr:uid="{ADF74F1D-6800-46DB-8C15-8C1D0B741E2D}"/>
    <cellStyle name="0_SS10 OPR_MA expense (AW10 &amp; SS11)" xfId="1472" xr:uid="{AB37C14F-C47A-4F46-8F3D-ACDC18DD288B}"/>
    <cellStyle name="0_SS10 OPR_MA expense (AW10 &amp; SS11) 2" xfId="1473" xr:uid="{CF6EAA4C-7792-4D2A-BCAF-8108E9DEEF46}"/>
    <cellStyle name="0_SS10 OPR_MA expense (AW10 &amp; SS11)_AW11 Atreebutes fabric balance sheet" xfId="1474" xr:uid="{71FEE24E-BBDF-4AED-9F3C-F2B2268FC182}"/>
    <cellStyle name="0_SS10 OPR_MA expense (AW10 &amp; SS11)_QUICK SILVER fab balance" xfId="1475" xr:uid="{6F6D2561-17D7-493F-AF3A-DE11462274AE}"/>
    <cellStyle name="0_SS10 OPR_MA expense (AW10 &amp; SS11)_QUICK SILVER fab balance 2" xfId="1476" xr:uid="{02E3E92D-BA26-49F9-A14B-2F9D4F3D9DBB}"/>
    <cellStyle name="0_SS10 OPR_MA expense (AW10 &amp; SS11)_SPRING - Trim 2nd" xfId="1477" xr:uid="{A1DDDCF4-B7F4-4456-A21D-2905B11257B0}"/>
    <cellStyle name="0_SS10 OPR_MA expense (AW10 &amp; SS11)_SPRING 2011 - TRIM 1st" xfId="1478" xr:uid="{7A864044-DD9A-482B-ABA9-9FA16C0D3E75}"/>
    <cellStyle name="0_SS10 OPR_MA expense (AW10 &amp; SS11)_SPRING 2011 - TRIM 2nd" xfId="1479" xr:uid="{EE9E2AC3-7650-475F-B661-29343EC0CF75}"/>
    <cellStyle name="0_SS10 OPR_MA expense (AW10 &amp; SS11)_SS12 Atreebutes fab balance" xfId="1480" xr:uid="{7F80F726-171F-4DC3-B47D-6F866168BA4B}"/>
    <cellStyle name="0_SS10 OPR_MA expense (AW10 &amp; SS11)_The composition of fabric" xfId="1481" xr:uid="{09251C67-BF52-47E0-8C4A-BCC8646DC450}"/>
    <cellStyle name="0_SS10 OPR_QUICK SILVER fab balance" xfId="1482" xr:uid="{463DB37C-4259-4D7F-91D1-33B74FBB492F}"/>
    <cellStyle name="0_SS10 OPR_QUICK SILVER fab balance 2" xfId="1483" xr:uid="{92CC4421-FB7A-4C99-B0BB-5E36D24A1603}"/>
    <cellStyle name="0_SS10 OPR_SPRING - Trim 2nd" xfId="1484" xr:uid="{6238C2B0-9B50-4652-8C1F-E43976450083}"/>
    <cellStyle name="0_SS10 OPR_SPRING 2011 - TRIM 1st" xfId="1485" xr:uid="{8FFD21B2-9E5F-4C46-BF88-258FDB1EE2ED}"/>
    <cellStyle name="0_SS10 OPR_SPRING 2011 - TRIM 2nd" xfId="1486" xr:uid="{C5AA81B1-5B45-4043-90E6-DA078255C640}"/>
    <cellStyle name="0_SS10 OPR_SS11 PO" xfId="1487" xr:uid="{0AA9D6E4-F47D-4F21-A90C-78835F5FDC47}"/>
    <cellStyle name="0_SS10 OPR_SS11 PO-office" xfId="1488" xr:uid="{6EEA07F4-E0A1-4CF6-8881-A5E9E984A398}"/>
    <cellStyle name="0_SS10 OPR_SS12 Atreebutes fab balance" xfId="1489" xr:uid="{C2140D3F-A065-4F89-9F9D-6660DAD811A9}"/>
    <cellStyle name="0_SS10 OPR_The composition of fabric" xfId="1490" xr:uid="{E85A1BAB-0A7C-4CAE-9AF0-7BB686569835}"/>
    <cellStyle name="0_SS10 OPR_the plan for trims SS11" xfId="1491" xr:uid="{2CC2F2FE-AED2-4854-AC61-321DDEDCE3CC}"/>
    <cellStyle name="0_SS10 OPR_Trim balance for Atreebute" xfId="1492" xr:uid="{8AA19E35-1ED1-400A-AFDA-5CDA85523BFC}"/>
    <cellStyle name="0_SS10 OPR_Trim balance for AW10" xfId="1493" xr:uid="{BC6CC1AA-A800-4287-BFEF-324CCA4FE890}"/>
    <cellStyle name="0_SS10 OPR_Trim balance for SS11" xfId="1494" xr:uid="{54DFCA7B-DBB0-4563-BB86-7E3B35AFC6D6}"/>
    <cellStyle name="0_SS11 OPR - FILE THAM KHAO CHO CAC FILE KHAC KHONG DUOC XOA" xfId="1495" xr:uid="{6B11CE41-7889-4430-91EB-605806CCAA85}"/>
    <cellStyle name="0_SS11 OPR - FILE THAM KHAO CHO CAC FILE KHAC KHONG DUOC XOA 2" xfId="1496" xr:uid="{800634AD-4FB6-4EF2-8813-0845CC8AE980}"/>
    <cellStyle name="0_SS11 OPR - FILE THAM KHAO CHO CAC FILE KHAC KHONG DUOC XOA_AW11 Atreebutes fabric balance sheet" xfId="1497" xr:uid="{B808350F-4B02-46E4-8E8B-86623813F24E}"/>
    <cellStyle name="0_SS11 OPR - FILE THAM KHAO CHO CAC FILE KHAC KHONG DUOC XOA_Copy of #1542-1-revised quotation (2)" xfId="1498" xr:uid="{6F791088-5499-4809-A4C7-E48968CE56B6}"/>
    <cellStyle name="0_SS11 OPR - FILE THAM KHAO CHO CAC FILE KHAC KHONG DUOC XOA_Copy of the status of KOTAI fabric 21-10" xfId="1499" xr:uid="{2BCC4055-A966-4D46-B7CE-CBD0ED6966C9}"/>
    <cellStyle name="0_SS11 OPR - FILE THAM KHAO CHO CAC FILE KHAC KHONG DUOC XOA_QUICK SILVER fab balance" xfId="1500" xr:uid="{E211C21C-71CC-4BD2-B80A-AD4F34B68DB6}"/>
    <cellStyle name="0_SS11 OPR - FILE THAM KHAO CHO CAC FILE KHAC KHONG DUOC XOA_QUICK SILVER fab balance 2" xfId="1501" xr:uid="{EBB18B0C-F549-4FFB-B991-693F6C4546BA}"/>
    <cellStyle name="0_SS11 OPR - FILE THAM KHAO CHO CAC FILE KHAC KHONG DUOC XOA_SPRING - Trim 2nd" xfId="1502" xr:uid="{9EDF28D9-33AE-4F86-ADF2-062B4243E8D0}"/>
    <cellStyle name="0_SS11 OPR - FILE THAM KHAO CHO CAC FILE KHAC KHONG DUOC XOA_SPRING 2011 - TRIM 1st" xfId="1503" xr:uid="{DF55781F-0EDF-4198-B168-7B55255D21E5}"/>
    <cellStyle name="0_SS11 OPR - FILE THAM KHAO CHO CAC FILE KHAC KHONG DUOC XOA_SPRING 2011 - TRIM 2nd" xfId="1504" xr:uid="{8AC583B3-6F68-44C6-93C7-8AA84AD48C71}"/>
    <cellStyle name="0_SS11 OPR - FILE THAM KHAO CHO CAC FILE KHAC KHONG DUOC XOA_SS12 Atreebutes fab balance" xfId="1505" xr:uid="{C4FF1593-CCD8-4BA8-844E-0BDDA05C302A}"/>
    <cellStyle name="0_SS11 OPR - FILE THAM KHAO CHO CAC FILE KHAC KHONG DUOC XOA_The composition of fabric" xfId="1506" xr:uid="{4CD11044-28AE-454A-AC42-2EA18058A9C7}"/>
    <cellStyle name="0_SS11 PO" xfId="1507" xr:uid="{90132B27-7B51-4A49-99C3-C30622CC4CC5}"/>
    <cellStyle name="0_SS11 PO-office" xfId="1508" xr:uid="{3AEC39C7-AE82-4765-B145-ED80AB1594A5}"/>
    <cellStyle name="0_SS12 ATREEBUTES costing" xfId="1509" xr:uid="{A80DAF21-25C6-4EA7-97A8-34CB23CF3801}"/>
    <cellStyle name="0_SS12 ATREEBUTES costing_AW11 Atreebutes fabric balance sheet" xfId="1510" xr:uid="{03A64B10-3288-4233-810A-1212BBB5EC14}"/>
    <cellStyle name="0_SS12 ATREEBUTES costing_SS12 Atreebutes fab balance" xfId="1511" xr:uid="{BD12E1B3-A528-4083-B1C8-17405C1C9B63}"/>
    <cellStyle name="0_T&amp;B SHORT costing (08-03-10)" xfId="1512" xr:uid="{81B0AEA2-6ED7-42C2-A023-D25D7FD25DA3}"/>
    <cellStyle name="0_T&amp;B SHORT costing (08-03-10) 2" xfId="1513" xr:uid="{5E7979AD-23BB-42CE-A7CB-270879978C72}"/>
    <cellStyle name="0_T&amp;B SHORT costing (08-03-10)_Copy of the quotation from KOTAI (2)" xfId="1514" xr:uid="{2E37789D-1A8E-4C9C-B8A6-BFFABF03A866}"/>
    <cellStyle name="0_T&amp;B SHORT costing (08-03-10)_SMS TO CHINA" xfId="1515" xr:uid="{F72F27A9-9468-4CFF-AB03-7AF74DDCB071}"/>
    <cellStyle name="0_T&amp;B SHORT costing (08-03-10)_SMS TO CHINA_Courier Invoice 29-Jun '11" xfId="1516" xr:uid="{6DDBF4D5-38DB-45D9-B2C3-E4E024ACC62B}"/>
    <cellStyle name="0_T&amp;B SHORT costing (08-03-10)_SMS TO CHINA_Statement of Account-Munster-2011" xfId="1517" xr:uid="{C45D063E-3D5E-4DFB-B2F6-F3E20E846389}"/>
    <cellStyle name="0_The composition of fabric" xfId="1518" xr:uid="{237A7C78-C0B9-4E6E-93CF-CEC2450217C4}"/>
    <cellStyle name="0_the planning of fab  trim - SS11" xfId="1519" xr:uid="{02A4F7B7-52D4-4655-B0E6-B49E4813F5B3}"/>
    <cellStyle name="0_the report of fabri and trim for SS11" xfId="1520" xr:uid="{9C8A355A-0B74-43E7-99DA-2C8D0D112895}"/>
    <cellStyle name="0_trim card &amp; cutting docket for AW09" xfId="1521" xr:uid="{ED78352F-1329-4E1A-A950-D6FF835B304A}"/>
    <cellStyle name="0_trim card &amp; cutting docket for AW09 2" xfId="1522" xr:uid="{7AA0B363-BC9D-4EF9-80E3-74E18A1FF42B}"/>
    <cellStyle name="0_trim card &amp; cutting docket for AW09_AW11 Atreebutes fabric balance sheet" xfId="1523" xr:uid="{24520619-4480-4835-9CA2-82048D3F15BC}"/>
    <cellStyle name="0_trim card &amp; cutting docket for AW09_CMP &amp; the rating of thread" xfId="1524" xr:uid="{885FA03F-1AC3-4C92-A10F-C8F1D11F0F71}"/>
    <cellStyle name="0_trim card &amp; cutting docket for AW09_CMP &amp; the rating of thread 2" xfId="1525" xr:uid="{EC39F01D-D982-4AE2-B1D7-FDA73C32366A}"/>
    <cellStyle name="0_trim card &amp; cutting docket for AW09_CMP &amp; the rating of thread_AW11 Atreebutes fabric balance sheet" xfId="1526" xr:uid="{ACF219A4-08A3-4966-866D-C0123EA5981B}"/>
    <cellStyle name="0_trim card &amp; cutting docket for AW09_CMP &amp; the rating of thread_Copy of #1542-1-revised quotation (2)" xfId="1527" xr:uid="{0B534CC5-A56C-4FED-A507-563D33C675E0}"/>
    <cellStyle name="0_trim card &amp; cutting docket for AW09_CMP &amp; the rating of thread_Copy of 2010-5-10 Kotai fabric - PO#1456REV (2)" xfId="1528" xr:uid="{6D175D16-C7CE-4B47-ACE1-8F3F1AB22C26}"/>
    <cellStyle name="0_trim card &amp; cutting docket for AW09_CMP &amp; the rating of thread_Copy of the status of KOTAI fabric 21-10" xfId="1529" xr:uid="{2B64F641-3C7E-4590-AAD6-7D1C4CD6B895}"/>
    <cellStyle name="0_trim card &amp; cutting docket for AW09_CMP &amp; the rating of thread_Fabric balance for AW10 pro" xfId="1530" xr:uid="{0690C140-2E7A-47E6-AB69-90C54640D2B3}"/>
    <cellStyle name="0_trim card &amp; cutting docket for AW09_CMP &amp; the rating of thread_kotai fabric - first order for AW10 (status)" xfId="1531" xr:uid="{0C9E06F3-EC79-49C5-ADB4-34F2F50BE2CE}"/>
    <cellStyle name="0_trim card &amp; cutting docket for AW09_CMP &amp; the rating of thread_MA expense (AW10 &amp; SS11)" xfId="1532" xr:uid="{3175F117-BDF4-44B4-8F87-6256B0864AFA}"/>
    <cellStyle name="0_trim card &amp; cutting docket for AW09_CMP &amp; the rating of thread_MA expense (AW10 &amp; SS11) 2" xfId="1533" xr:uid="{15D74577-B895-4601-A9B4-39C461FB1D22}"/>
    <cellStyle name="0_trim card &amp; cutting docket for AW09_CMP &amp; the rating of thread_MA expense (AW10 &amp; SS11)_AW11 Atreebutes fabric balance sheet" xfId="1534" xr:uid="{B6297CB8-B2D4-45E0-BD1D-0C218B98FC0C}"/>
    <cellStyle name="0_trim card &amp; cutting docket for AW09_CMP &amp; the rating of thread_MA expense (AW10 &amp; SS11)_QUICK SILVER fab balance" xfId="1535" xr:uid="{7C8DC4B8-7182-4647-A313-9C4106DB008F}"/>
    <cellStyle name="0_trim card &amp; cutting docket for AW09_CMP &amp; the rating of thread_MA expense (AW10 &amp; SS11)_QUICK SILVER fab balance 2" xfId="1536" xr:uid="{83213751-BC26-4D8C-B33E-83F21E9BF366}"/>
    <cellStyle name="0_trim card &amp; cutting docket for AW09_CMP &amp; the rating of thread_MA expense (AW10 &amp; SS11)_SPRING - Trim 2nd" xfId="1537" xr:uid="{C7B8FFC6-ACF4-4B56-820F-297D844085F4}"/>
    <cellStyle name="0_trim card &amp; cutting docket for AW09_CMP &amp; the rating of thread_MA expense (AW10 &amp; SS11)_SPRING 2011 - TRIM 1st" xfId="1538" xr:uid="{EC0BBB90-C283-4D3F-A9F1-532DDEBE370F}"/>
    <cellStyle name="0_trim card &amp; cutting docket for AW09_CMP &amp; the rating of thread_MA expense (AW10 &amp; SS11)_SPRING 2011 - TRIM 2nd" xfId="1539" xr:uid="{06802F74-6315-4F36-B627-1B972BEE0DD5}"/>
    <cellStyle name="0_trim card &amp; cutting docket for AW09_CMP &amp; the rating of thread_MA expense (AW10 &amp; SS11)_SS12 Atreebutes fab balance" xfId="1540" xr:uid="{74670A75-2B6A-4EB7-99C8-CD0EF8A368B8}"/>
    <cellStyle name="0_trim card &amp; cutting docket for AW09_CMP &amp; the rating of thread_MA expense (AW10 &amp; SS11)_The composition of fabric" xfId="1541" xr:uid="{B5AA6ECE-0BF4-49C4-814E-9CEC8F51730B}"/>
    <cellStyle name="0_trim card &amp; cutting docket for AW09_CMP &amp; the rating of thread_PO BAO GIA-DUNG" xfId="1542" xr:uid="{8FCBBB30-DD1F-4C58-AD76-DB391D8028CC}"/>
    <cellStyle name="0_trim card &amp; cutting docket for AW09_CMP &amp; the rating of thread_QUICK SILVER fab balance" xfId="1543" xr:uid="{0D7F5DFB-071B-4A7D-93B3-B6A4F343A34A}"/>
    <cellStyle name="0_trim card &amp; cutting docket for AW09_CMP &amp; the rating of thread_QUICK SILVER fab balance 2" xfId="1544" xr:uid="{2E9B8FE6-1C0B-42E7-8D80-252570AF6FA4}"/>
    <cellStyle name="0_trim card &amp; cutting docket for AW09_CMP &amp; the rating of thread_SPRING - Trim 2nd" xfId="1545" xr:uid="{F5D3D5B2-A847-4B90-AA6D-30AE9F48F3C6}"/>
    <cellStyle name="0_trim card &amp; cutting docket for AW09_CMP &amp; the rating of thread_SPRING 2011 - TRIM 1st" xfId="1546" xr:uid="{B2071B5A-A695-4F16-B527-E120B26E3394}"/>
    <cellStyle name="0_trim card &amp; cutting docket for AW09_CMP &amp; the rating of thread_SPRING 2011 - TRIM 2nd" xfId="1547" xr:uid="{2E2348E0-40AF-4788-96EC-501441AAFFBC}"/>
    <cellStyle name="0_trim card &amp; cutting docket for AW09_CMP &amp; the rating of thread_SS12 Atreebutes fab balance" xfId="1548" xr:uid="{8D2D8B8F-C075-4F1C-929B-D845C1658723}"/>
    <cellStyle name="0_trim card &amp; cutting docket for AW09_CMP &amp; the rating of thread_SUMMER 2011 - TRIM UN007" xfId="1549" xr:uid="{AB2D9CC2-C6EC-4098-B1FC-2D3F1CD2F056}"/>
    <cellStyle name="0_trim card &amp; cutting docket for AW09_CMP &amp; the rating of thread_The composition of fabric" xfId="1550" xr:uid="{F8D823EC-84DC-4F42-9788-838B6A0DC81D}"/>
    <cellStyle name="0_trim card &amp; cutting docket for AW09_CMP &amp; the rating of thread_Trim balance for Atreebute" xfId="1551" xr:uid="{370E8FFA-BBCE-4AE9-857C-E387EAE3DAE8}"/>
    <cellStyle name="0_trim card &amp; cutting docket for AW09_CMP &amp; the rating of thread_Trim balance for Atreebute 1ST" xfId="1552" xr:uid="{4ED42AA7-F192-4CC7-A88E-84851DBCD614}"/>
    <cellStyle name="0_trim card &amp; cutting docket for AW09_CMP &amp; the rating of thread_Trim balance for SS11" xfId="1553" xr:uid="{7978C01A-412E-4472-BB0D-1AC74E878691}"/>
    <cellStyle name="0_trim card &amp; cutting docket for AW09_CMP &amp; the rating of thread_YKK#135" xfId="1554" xr:uid="{431E7C90-6E78-4F53-B21B-7C9BA349F12A}"/>
    <cellStyle name="0_trim card &amp; cutting docket for AW09_CMP &amp; the rating of thread_YKK#135 2" xfId="1555" xr:uid="{D4C0891E-DBE5-4AD7-8031-5223400A16F9}"/>
    <cellStyle name="0_trim card &amp; cutting docket for AW09_CMP &amp; the rating of thread_YKK#135_PO BAO GIA-DUNG" xfId="1556" xr:uid="{2E4D89B0-E487-47E3-AF4F-D4BB8A7060C8}"/>
    <cellStyle name="0_trim card &amp; cutting docket for AW09_CMP &amp; the rating of thread_YKK#135_SPRING - Trim 2nd" xfId="1557" xr:uid="{84D0B28A-CDB5-4F58-86DD-0CE6810A491F}"/>
    <cellStyle name="0_trim card &amp; cutting docket for AW09_CMP &amp; the rating of thread_YKK#135_Trim balance for Atreebute" xfId="1558" xr:uid="{20CB1051-5CF6-469D-B46B-30F5EE1E562D}"/>
    <cellStyle name="0_trim card &amp; cutting docket for AW09_CMP &amp; the rating of thread_YKK#135_Trim balance for Atreebute 1ST" xfId="1559" xr:uid="{6B0D3A7B-7686-4571-A6A4-D6CEB7D2A57D}"/>
    <cellStyle name="0_trim card &amp; cutting docket for AW09_Copy of #1542-1-revised quotation (2)" xfId="1560" xr:uid="{C58D3450-5071-4469-834F-55B0FD45FD41}"/>
    <cellStyle name="0_trim card &amp; cutting docket for AW09_Copy of Copy of Copy of Fabric balance for AW10 pro" xfId="1561" xr:uid="{80D03535-20AB-4376-854F-00B665D72582}"/>
    <cellStyle name="0_trim card &amp; cutting docket for AW09_Copy of Copy of Copy of Fabric balance for AW10 pro 2" xfId="1562" xr:uid="{8D24F4C3-3127-4EAC-95FE-8AA2DE0868C5}"/>
    <cellStyle name="0_trim card &amp; cutting docket for AW09_Copy of Copy of Copy of Fabric balance for AW10 pro_AW11 Atreebutes fabric balance sheet" xfId="1563" xr:uid="{7788498A-B25C-4722-BDB3-C7C2E57169CC}"/>
    <cellStyle name="0_trim card &amp; cutting docket for AW09_Copy of Copy of Copy of Fabric balance for AW10 pro_Copy of #1542-1-revised quotation (2)" xfId="1564" xr:uid="{A89DE623-5EE7-4B6B-9D97-BF1AAF16923F}"/>
    <cellStyle name="0_trim card &amp; cutting docket for AW09_Copy of Copy of Copy of Fabric balance for AW10 pro_Copy of the status of KOTAI fabric 21-10" xfId="1565" xr:uid="{1CE69689-343D-44B9-AEB1-6CD211A2166D}"/>
    <cellStyle name="0_trim card &amp; cutting docket for AW09_Copy of Copy of Copy of Fabric balance for AW10 pro_Fabric balance for AW10 pro" xfId="1566" xr:uid="{D021949F-9CAE-4B37-85EE-A0FCFC5243C8}"/>
    <cellStyle name="0_trim card &amp; cutting docket for AW09_Copy of Copy of Copy of Fabric balance for AW10 pro_MA expense (AW10 &amp; SS11)" xfId="1567" xr:uid="{D912621C-A01E-4805-B00A-329F3CCDC599}"/>
    <cellStyle name="0_trim card &amp; cutting docket for AW09_Copy of Copy of Copy of Fabric balance for AW10 pro_MA expense (AW10 &amp; SS11) 2" xfId="1568" xr:uid="{AE24D318-A274-454B-8CF5-1A5205650A99}"/>
    <cellStyle name="0_trim card &amp; cutting docket for AW09_Copy of Copy of Copy of Fabric balance for AW10 pro_MA expense (AW10 &amp; SS11)_AW11 Atreebutes fabric balance sheet" xfId="1569" xr:uid="{FFA372FD-69AE-43DD-9000-8CEEC0DACF64}"/>
    <cellStyle name="0_trim card &amp; cutting docket for AW09_Copy of Copy of Copy of Fabric balance for AW10 pro_MA expense (AW10 &amp; SS11)_QUICK SILVER fab balance" xfId="1570" xr:uid="{481E240F-3204-4609-80A3-0605125E9E63}"/>
    <cellStyle name="0_trim card &amp; cutting docket for AW09_Copy of Copy of Copy of Fabric balance for AW10 pro_MA expense (AW10 &amp; SS11)_QUICK SILVER fab balance 2" xfId="1571" xr:uid="{67A69A68-10FC-4676-8C17-D460C768B3DD}"/>
    <cellStyle name="0_trim card &amp; cutting docket for AW09_Copy of Copy of Copy of Fabric balance for AW10 pro_MA expense (AW10 &amp; SS11)_SPRING - Trim 2nd" xfId="1572" xr:uid="{28188EA3-5951-45BE-8275-F059148151A2}"/>
    <cellStyle name="0_trim card &amp; cutting docket for AW09_Copy of Copy of Copy of Fabric balance for AW10 pro_MA expense (AW10 &amp; SS11)_SPRING 2011 - TRIM 1st" xfId="1573" xr:uid="{59340C5A-E3A6-423E-A972-A6853C59FDEC}"/>
    <cellStyle name="0_trim card &amp; cutting docket for AW09_Copy of Copy of Copy of Fabric balance for AW10 pro_MA expense (AW10 &amp; SS11)_SPRING 2011 - TRIM 2nd" xfId="1574" xr:uid="{CB6B8901-D808-4AAD-B3C6-A653207C4D23}"/>
    <cellStyle name="0_trim card &amp; cutting docket for AW09_Copy of Copy of Copy of Fabric balance for AW10 pro_MA expense (AW10 &amp; SS11)_SS12 Atreebutes fab balance" xfId="1575" xr:uid="{4A8CD83C-9C54-4FDA-A3FE-9896E4BE046F}"/>
    <cellStyle name="0_trim card &amp; cutting docket for AW09_Copy of Copy of Copy of Fabric balance for AW10 pro_MA expense (AW10 &amp; SS11)_The composition of fabric" xfId="1576" xr:uid="{8686538F-A61E-4C63-9CA8-D516BD1A5698}"/>
    <cellStyle name="0_trim card &amp; cutting docket for AW09_Copy of Copy of Copy of Fabric balance for AW10 pro_PO BAO GIA-DUNG" xfId="1577" xr:uid="{15F848F1-7515-4CEB-8804-907F624C66C1}"/>
    <cellStyle name="0_trim card &amp; cutting docket for AW09_Copy of Copy of Copy of Fabric balance for AW10 pro_QUICK SILVER fab balance" xfId="1578" xr:uid="{47E1CFD8-9948-469F-A8CD-850B4B210978}"/>
    <cellStyle name="0_trim card &amp; cutting docket for AW09_Copy of Copy of Copy of Fabric balance for AW10 pro_QUICK SILVER fab balance 2" xfId="1579" xr:uid="{CACCE544-4FC2-4314-8926-E6A2A381345C}"/>
    <cellStyle name="0_trim card &amp; cutting docket for AW09_Copy of Copy of Copy of Fabric balance for AW10 pro_SPRING - Trim 2nd" xfId="1580" xr:uid="{D7E1DBB4-1DF0-48E4-A450-14342BB1427E}"/>
    <cellStyle name="0_trim card &amp; cutting docket for AW09_Copy of Copy of Copy of Fabric balance for AW10 pro_SPRING 2011 - TRIM 1st" xfId="1581" xr:uid="{CA292151-F917-43DB-B8A9-0269092963DA}"/>
    <cellStyle name="0_trim card &amp; cutting docket for AW09_Copy of Copy of Copy of Fabric balance for AW10 pro_SPRING 2011 - TRIM 2nd" xfId="1582" xr:uid="{9282C268-8CD8-46FE-914E-D07B820E835C}"/>
    <cellStyle name="0_trim card &amp; cutting docket for AW09_Copy of Copy of Copy of Fabric balance for AW10 pro_SS12 Atreebutes fab balance" xfId="1583" xr:uid="{859DB7FF-45FF-4387-8220-748238F01C6F}"/>
    <cellStyle name="0_trim card &amp; cutting docket for AW09_Copy of Copy of Copy of Fabric balance for AW10 pro_SUMMER 2011 - TRIM UN007" xfId="1584" xr:uid="{D8BD146A-7BA3-48D3-A94A-C5E24BCDC04B}"/>
    <cellStyle name="0_trim card &amp; cutting docket for AW09_Copy of Copy of Copy of Fabric balance for AW10 pro_The composition of fabric" xfId="1585" xr:uid="{D2613F95-4B5C-4504-B199-4178273BA435}"/>
    <cellStyle name="0_trim card &amp; cutting docket for AW09_Copy of Copy of Copy of Fabric balance for AW10 pro_Trim balance for Atreebute" xfId="1586" xr:uid="{819A1203-62D3-4411-97FB-7583FF34CD8E}"/>
    <cellStyle name="0_trim card &amp; cutting docket for AW09_Copy of Copy of Copy of Fabric balance for AW10 pro_Trim balance for Atreebute 1ST" xfId="1587" xr:uid="{30C370D5-2D37-4250-BE40-E5E97B2FA89B}"/>
    <cellStyle name="0_trim card &amp; cutting docket for AW09_Copy of Copy of Copy of Fabric balance for AW10 pro_Trim balance for SS11" xfId="1588" xr:uid="{882A4094-96DD-44F9-A4B7-DFDA4BD7E414}"/>
    <cellStyle name="0_trim card &amp; cutting docket for AW09_Copy of Copy of Copy of Fabric balance for AW10 pro_YKK#135" xfId="1589" xr:uid="{6F25E3A6-442E-4A50-AB92-E50DA60FF089}"/>
    <cellStyle name="0_trim card &amp; cutting docket for AW09_Copy of Copy of Copy of Fabric balance for AW10 pro_YKK#135 2" xfId="1590" xr:uid="{AC415DBE-EF62-4E3E-B90C-9313769AF0AA}"/>
    <cellStyle name="0_trim card &amp; cutting docket for AW09_Copy of Copy of Copy of Fabric balance for AW10 pro_YKK#135_PO BAO GIA-DUNG" xfId="1591" xr:uid="{13156521-1CB0-42EF-B510-0ECD752C80CB}"/>
    <cellStyle name="0_trim card &amp; cutting docket for AW09_Copy of Copy of Copy of Fabric balance for AW10 pro_YKK#135_SPRING - Trim 2nd" xfId="1592" xr:uid="{6D6870EE-D28D-4FF4-8E74-04EA64C101D3}"/>
    <cellStyle name="0_trim card &amp; cutting docket for AW09_Copy of Copy of Copy of Fabric balance for AW10 pro_YKK#135_Trim balance for Atreebute" xfId="1593" xr:uid="{1F21E986-F74C-4B8E-A248-B7F71A5EA882}"/>
    <cellStyle name="0_trim card &amp; cutting docket for AW09_Copy of Copy of Copy of Fabric balance for AW10 pro_YKK#135_Trim balance for Atreebute 1ST" xfId="1594" xr:uid="{2253B048-58D6-4786-80E4-3D0FE0A391D5}"/>
    <cellStyle name="0_trim card &amp; cutting docket for AW09_Copy of Copy of Fabric balance for AW10 pro" xfId="1595" xr:uid="{0E7D1996-C048-46BB-8E5C-728EE393D788}"/>
    <cellStyle name="0_trim card &amp; cutting docket for AW09_Copy of Copy of Fabric balance for AW10 pro 2" xfId="1596" xr:uid="{01B89A16-DD94-4AC3-A296-BFA7C568467E}"/>
    <cellStyle name="0_trim card &amp; cutting docket for AW09_Copy of Copy of Fabric balance for AW10 pro_AW11 Atreebutes fabric balance sheet" xfId="1597" xr:uid="{674FEDD6-76E2-467F-98C5-1CD63E2463D9}"/>
    <cellStyle name="0_trim card &amp; cutting docket for AW09_Copy of Copy of Fabric balance for AW10 pro_Copy of #1542-1-revised quotation (2)" xfId="1598" xr:uid="{2C069672-5576-46F9-BB36-BEFF57BF49B5}"/>
    <cellStyle name="0_trim card &amp; cutting docket for AW09_Copy of Copy of Fabric balance for AW10 pro_Copy of the status of KOTAI fabric 21-10" xfId="1599" xr:uid="{30A0349D-ADD6-45A0-BBFD-D7C7D4163690}"/>
    <cellStyle name="0_trim card &amp; cutting docket for AW09_Copy of Copy of Fabric balance for AW10 pro_Fabric balance for AW10 pro" xfId="1600" xr:uid="{D4346CF9-8FAD-41FA-AB61-D516314414F6}"/>
    <cellStyle name="0_trim card &amp; cutting docket for AW09_Copy of Copy of Fabric balance for AW10 pro_MA expense (AW10 &amp; SS11)" xfId="1601" xr:uid="{C25F8790-BC37-4F37-A438-B2C32B7355C7}"/>
    <cellStyle name="0_trim card &amp; cutting docket for AW09_Copy of Copy of Fabric balance for AW10 pro_MA expense (AW10 &amp; SS11) 2" xfId="1602" xr:uid="{D533D2B4-D36E-4AA1-A0D5-4153E9AAC1EC}"/>
    <cellStyle name="0_trim card &amp; cutting docket for AW09_Copy of Copy of Fabric balance for AW10 pro_MA expense (AW10 &amp; SS11)_AW11 Atreebutes fabric balance sheet" xfId="1603" xr:uid="{E85450AF-07E4-497C-A7A9-547163C564AF}"/>
    <cellStyle name="0_trim card &amp; cutting docket for AW09_Copy of Copy of Fabric balance for AW10 pro_MA expense (AW10 &amp; SS11)_QUICK SILVER fab balance" xfId="1604" xr:uid="{AE6684E1-A6A2-48E2-8983-206289BCCEE2}"/>
    <cellStyle name="0_trim card &amp; cutting docket for AW09_Copy of Copy of Fabric balance for AW10 pro_MA expense (AW10 &amp; SS11)_QUICK SILVER fab balance 2" xfId="1605" xr:uid="{72032C3B-4C91-4030-8D7A-BB9D19FB04C1}"/>
    <cellStyle name="0_trim card &amp; cutting docket for AW09_Copy of Copy of Fabric balance for AW10 pro_MA expense (AW10 &amp; SS11)_SPRING - Trim 2nd" xfId="1606" xr:uid="{71F7A143-E5AE-47C7-967C-D8EBAA6D7A1E}"/>
    <cellStyle name="0_trim card &amp; cutting docket for AW09_Copy of Copy of Fabric balance for AW10 pro_MA expense (AW10 &amp; SS11)_SPRING 2011 - TRIM 1st" xfId="1607" xr:uid="{BF9E4D42-B8A6-4576-9B13-6BE1B90398D6}"/>
    <cellStyle name="0_trim card &amp; cutting docket for AW09_Copy of Copy of Fabric balance for AW10 pro_MA expense (AW10 &amp; SS11)_SPRING 2011 - TRIM 2nd" xfId="1608" xr:uid="{A163D5FF-2A96-4539-B3E0-026050BCF9D8}"/>
    <cellStyle name="0_trim card &amp; cutting docket for AW09_Copy of Copy of Fabric balance for AW10 pro_MA expense (AW10 &amp; SS11)_SS12 Atreebutes fab balance" xfId="1609" xr:uid="{E02CCE2D-0BD7-4A24-B73E-9ECB5903F2E2}"/>
    <cellStyle name="0_trim card &amp; cutting docket for AW09_Copy of Copy of Fabric balance for AW10 pro_MA expense (AW10 &amp; SS11)_The composition of fabric" xfId="1610" xr:uid="{3EFB9AC6-CCC4-44B0-8E95-2D7688D098B2}"/>
    <cellStyle name="0_trim card &amp; cutting docket for AW09_Copy of Copy of Fabric balance for AW10 pro_PO BAO GIA-DUNG" xfId="1611" xr:uid="{CC5AC9C5-5384-4F86-B3C8-7BB326DAB8A7}"/>
    <cellStyle name="0_trim card &amp; cutting docket for AW09_Copy of Copy of Fabric balance for AW10 pro_QUICK SILVER fab balance" xfId="1612" xr:uid="{D91E4455-A8ED-4502-ACDC-A1E669F9F038}"/>
    <cellStyle name="0_trim card &amp; cutting docket for AW09_Copy of Copy of Fabric balance for AW10 pro_QUICK SILVER fab balance 2" xfId="1613" xr:uid="{3CF054EB-A550-4350-A6E7-5B32C5CB0F12}"/>
    <cellStyle name="0_trim card &amp; cutting docket for AW09_Copy of Copy of Fabric balance for AW10 pro_SPRING - Trim 2nd" xfId="1614" xr:uid="{69BE5192-6273-4954-BA4C-EEA9F1364E46}"/>
    <cellStyle name="0_trim card &amp; cutting docket for AW09_Copy of Copy of Fabric balance for AW10 pro_SPRING 2011 - TRIM 1st" xfId="1615" xr:uid="{4E648D36-0F4F-489F-85FC-E6BE71A80211}"/>
    <cellStyle name="0_trim card &amp; cutting docket for AW09_Copy of Copy of Fabric balance for AW10 pro_SPRING 2011 - TRIM 2nd" xfId="1616" xr:uid="{5BAC0200-624F-4FC6-867C-F7E783A4BCAC}"/>
    <cellStyle name="0_trim card &amp; cutting docket for AW09_Copy of Copy of Fabric balance for AW10 pro_SS12 Atreebutes fab balance" xfId="1617" xr:uid="{9731F46B-9ADC-45F9-8389-E6F30C007157}"/>
    <cellStyle name="0_trim card &amp; cutting docket for AW09_Copy of Copy of Fabric balance for AW10 pro_SUMMER 2011 - TRIM UN007" xfId="1618" xr:uid="{EAEABE2F-ED9B-48BE-AE69-D610BA55240E}"/>
    <cellStyle name="0_trim card &amp; cutting docket for AW09_Copy of Copy of Fabric balance for AW10 pro_The composition of fabric" xfId="1619" xr:uid="{EAB23206-E296-4F4B-85E4-737B3AF59576}"/>
    <cellStyle name="0_trim card &amp; cutting docket for AW09_Copy of Copy of Fabric balance for AW10 pro_Trim balance for Atreebute" xfId="1620" xr:uid="{F75D00B6-C030-4EC3-B20F-859C331263C2}"/>
    <cellStyle name="0_trim card &amp; cutting docket for AW09_Copy of Copy of Fabric balance for AW10 pro_Trim balance for Atreebute 1ST" xfId="1621" xr:uid="{61684D3B-6189-4450-9CE4-CE4379092F68}"/>
    <cellStyle name="0_trim card &amp; cutting docket for AW09_Copy of Copy of Fabric balance for AW10 pro_Trim balance for SS11" xfId="1622" xr:uid="{111AE28E-D2E9-4B13-A32F-E22FD3BDED81}"/>
    <cellStyle name="0_trim card &amp; cutting docket for AW09_Copy of Copy of Fabric balance for AW10 pro_YKK#135" xfId="1623" xr:uid="{F0E2BBF8-83F6-45B9-822D-5D5ADAEEE55E}"/>
    <cellStyle name="0_trim card &amp; cutting docket for AW09_Copy of Copy of Fabric balance for AW10 pro_YKK#135 2" xfId="1624" xr:uid="{DA56197A-F767-43B7-A84A-84126A05CFC3}"/>
    <cellStyle name="0_trim card &amp; cutting docket for AW09_Copy of Copy of Fabric balance for AW10 pro_YKK#135_PO BAO GIA-DUNG" xfId="1625" xr:uid="{8D86B1BE-B38D-43DE-89B5-832BA0836252}"/>
    <cellStyle name="0_trim card &amp; cutting docket for AW09_Copy of Copy of Fabric balance for AW10 pro_YKK#135_SPRING - Trim 2nd" xfId="1626" xr:uid="{4DA243B0-DEC0-4E9C-8CE8-F349EBAD49FC}"/>
    <cellStyle name="0_trim card &amp; cutting docket for AW09_Copy of Copy of Fabric balance for AW10 pro_YKK#135_Trim balance for Atreebute" xfId="1627" xr:uid="{4CB59A8F-0045-4559-9A76-A970BD73675D}"/>
    <cellStyle name="0_trim card &amp; cutting docket for AW09_Copy of Copy of Fabric balance for AW10 pro_YKK#135_Trim balance for Atreebute 1ST" xfId="1628" xr:uid="{0F531936-28C3-44E2-9C02-A6E5004B32BA}"/>
    <cellStyle name="0_trim card &amp; cutting docket for AW09_Copy of Fabric balance for AW10 pro" xfId="1629" xr:uid="{82E69754-1F7F-43A2-B25E-203A312B9F57}"/>
    <cellStyle name="0_trim card &amp; cutting docket for AW09_Copy of Fabric balance for AW10 pro 2" xfId="1630" xr:uid="{973B8C36-27EC-4B49-BE53-2B1186036AE0}"/>
    <cellStyle name="0_trim card &amp; cutting docket for AW09_Copy of Fabric balance for AW10 pro_AW11 Atreebutes fabric balance sheet" xfId="1631" xr:uid="{0D1283F3-763A-44E0-A29A-7823095CEC00}"/>
    <cellStyle name="0_trim card &amp; cutting docket for AW09_Copy of Fabric balance for AW10 pro_Copy of #1542-1-revised quotation (2)" xfId="1632" xr:uid="{CB8748D6-CA20-4788-973B-041A5AABEBBB}"/>
    <cellStyle name="0_trim card &amp; cutting docket for AW09_Copy of Fabric balance for AW10 pro_Copy of the status of KOTAI fabric 21-10" xfId="1633" xr:uid="{FF0809BC-3A54-4911-837F-99CD585910CB}"/>
    <cellStyle name="0_trim card &amp; cutting docket for AW09_Copy of Fabric balance for AW10 pro_Fabric balance for AW10 pro" xfId="1634" xr:uid="{0F50425B-2B90-4137-ACFA-C8C3221D69AB}"/>
    <cellStyle name="0_trim card &amp; cutting docket for AW09_Copy of Fabric balance for AW10 pro_MA expense (AW10 &amp; SS11)" xfId="1635" xr:uid="{5754BFFD-C8BE-4A81-A74A-8AEB2E24A9EB}"/>
    <cellStyle name="0_trim card &amp; cutting docket for AW09_Copy of Fabric balance for AW10 pro_MA expense (AW10 &amp; SS11) 2" xfId="1636" xr:uid="{64A62C9E-E877-4993-B5F8-BF264C6B0E5D}"/>
    <cellStyle name="0_trim card &amp; cutting docket for AW09_Copy of Fabric balance for AW10 pro_MA expense (AW10 &amp; SS11)_AW11 Atreebutes fabric balance sheet" xfId="1637" xr:uid="{C676417D-2EA1-4EE2-8421-48A6C49B8706}"/>
    <cellStyle name="0_trim card &amp; cutting docket for AW09_Copy of Fabric balance for AW10 pro_MA expense (AW10 &amp; SS11)_QUICK SILVER fab balance" xfId="1638" xr:uid="{F9B67BA8-9DBE-431B-8763-9F647ECC9117}"/>
    <cellStyle name="0_trim card &amp; cutting docket for AW09_Copy of Fabric balance for AW10 pro_MA expense (AW10 &amp; SS11)_QUICK SILVER fab balance 2" xfId="1639" xr:uid="{CAA12EFE-72FD-4981-9DFC-5E42191BEE7E}"/>
    <cellStyle name="0_trim card &amp; cutting docket for AW09_Copy of Fabric balance for AW10 pro_MA expense (AW10 &amp; SS11)_SPRING - Trim 2nd" xfId="1640" xr:uid="{95D3FD58-F5F1-43EC-81AA-4165C7DA4099}"/>
    <cellStyle name="0_trim card &amp; cutting docket for AW09_Copy of Fabric balance for AW10 pro_MA expense (AW10 &amp; SS11)_SPRING 2011 - TRIM 1st" xfId="1641" xr:uid="{5A71A82C-BA39-4E37-A107-DC4382F70B37}"/>
    <cellStyle name="0_trim card &amp; cutting docket for AW09_Copy of Fabric balance for AW10 pro_MA expense (AW10 &amp; SS11)_SPRING 2011 - TRIM 2nd" xfId="1642" xr:uid="{DC3D29B4-EA3E-4C63-91D2-0E41D4556E79}"/>
    <cellStyle name="0_trim card &amp; cutting docket for AW09_Copy of Fabric balance for AW10 pro_MA expense (AW10 &amp; SS11)_SS12 Atreebutes fab balance" xfId="1643" xr:uid="{5518026C-4368-4A0D-A8CE-E3733482FE6B}"/>
    <cellStyle name="0_trim card &amp; cutting docket for AW09_Copy of Fabric balance for AW10 pro_MA expense (AW10 &amp; SS11)_The composition of fabric" xfId="1644" xr:uid="{68ADA99B-D97B-42EE-B28E-9D8A8B7D8BEE}"/>
    <cellStyle name="0_trim card &amp; cutting docket for AW09_Copy of Fabric balance for AW10 pro_PO BAO GIA-DUNG" xfId="1645" xr:uid="{D0F7747D-9413-41BE-AF39-04809AD7FBD2}"/>
    <cellStyle name="0_trim card &amp; cutting docket for AW09_Copy of Fabric balance for AW10 pro_QUICK SILVER fab balance" xfId="1646" xr:uid="{6D5278D8-D7DA-4B96-A5BC-0477BEFB40B8}"/>
    <cellStyle name="0_trim card &amp; cutting docket for AW09_Copy of Fabric balance for AW10 pro_QUICK SILVER fab balance 2" xfId="1647" xr:uid="{5046088A-6570-40E3-93C5-198DD80DA97A}"/>
    <cellStyle name="0_trim card &amp; cutting docket for AW09_Copy of Fabric balance for AW10 pro_SPRING - Trim 2nd" xfId="1648" xr:uid="{BE85F218-899D-4F73-8985-7CEAE0FBCDDE}"/>
    <cellStyle name="0_trim card &amp; cutting docket for AW09_Copy of Fabric balance for AW10 pro_SPRING 2011 - TRIM 1st" xfId="1649" xr:uid="{320ABAE4-52F9-494F-9D01-19A2DA3D2598}"/>
    <cellStyle name="0_trim card &amp; cutting docket for AW09_Copy of Fabric balance for AW10 pro_SPRING 2011 - TRIM 2nd" xfId="1650" xr:uid="{6395E449-43CD-4D33-B9D5-32522CB84980}"/>
    <cellStyle name="0_trim card &amp; cutting docket for AW09_Copy of Fabric balance for AW10 pro_SS12 Atreebutes fab balance" xfId="1651" xr:uid="{47FE71E4-42D8-41B9-B491-70FAF4D8C636}"/>
    <cellStyle name="0_trim card &amp; cutting docket for AW09_Copy of Fabric balance for AW10 pro_SUMMER 2011 - TRIM UN007" xfId="1652" xr:uid="{4257FDC0-D287-42E4-93F3-51883E58C09E}"/>
    <cellStyle name="0_trim card &amp; cutting docket for AW09_Copy of Fabric balance for AW10 pro_The composition of fabric" xfId="1653" xr:uid="{90E01D57-9119-4252-8438-EEA3220E7F74}"/>
    <cellStyle name="0_trim card &amp; cutting docket for AW09_Copy of Fabric balance for AW10 pro_Trim balance for Atreebute" xfId="1654" xr:uid="{C9FFC6C8-DB5C-4297-9FC4-7C13EBD3FD13}"/>
    <cellStyle name="0_trim card &amp; cutting docket for AW09_Copy of Fabric balance for AW10 pro_Trim balance for Atreebute 1ST" xfId="1655" xr:uid="{C618327B-F294-4F7C-857B-9430E117597D}"/>
    <cellStyle name="0_trim card &amp; cutting docket for AW09_Copy of Fabric balance for AW10 pro_Trim balance for SS11" xfId="1656" xr:uid="{60D7CFD8-30D2-4AF8-B2AE-9C98B178ABDD}"/>
    <cellStyle name="0_trim card &amp; cutting docket for AW09_Copy of Fabric balance for AW10 pro_YKK#135" xfId="1657" xr:uid="{1DF6F7C2-088C-4693-A400-2F7E2266A29E}"/>
    <cellStyle name="0_trim card &amp; cutting docket for AW09_Copy of Fabric balance for AW10 pro_YKK#135 2" xfId="1658" xr:uid="{CA1F8042-CA89-4FAD-B8F5-928D8EB7D580}"/>
    <cellStyle name="0_trim card &amp; cutting docket for AW09_Copy of Fabric balance for AW10 pro_YKK#135_PO BAO GIA-DUNG" xfId="1659" xr:uid="{7A49D2E5-ED84-46FE-859E-93180251FBA7}"/>
    <cellStyle name="0_trim card &amp; cutting docket for AW09_Copy of Fabric balance for AW10 pro_YKK#135_SPRING - Trim 2nd" xfId="1660" xr:uid="{FE50B6B6-2850-47AC-A137-CECF789140E2}"/>
    <cellStyle name="0_trim card &amp; cutting docket for AW09_Copy of Fabric balance for AW10 pro_YKK#135_Trim balance for Atreebute" xfId="1661" xr:uid="{843D1580-68D9-4D95-A4F9-D3489674A586}"/>
    <cellStyle name="0_trim card &amp; cutting docket for AW09_Copy of Fabric balance for AW10 pro_YKK#135_Trim balance for Atreebute 1ST" xfId="1662" xr:uid="{D88412DA-9AD5-4FA7-8869-C1D7D17D746D}"/>
    <cellStyle name="0_trim card &amp; cutting docket for AW09_Copy of the status of KOTAI fabric 21-10" xfId="1663" xr:uid="{462C33A2-0869-4386-84D5-1F1E6421ED96}"/>
    <cellStyle name="0_trim card &amp; cutting docket for AW09_Fabric balance for AW10 pro" xfId="1664" xr:uid="{25428DB6-7AE4-45F1-ADD3-200490D2BB68}"/>
    <cellStyle name="0_trim card &amp; cutting docket for AW09_Fabric balance for AW10 pro 2" xfId="1665" xr:uid="{E6EAA687-4C3F-4A0A-BFC4-318182D3D8C6}"/>
    <cellStyle name="0_trim card &amp; cutting docket for AW09_Fabric balance for AW10 pro_1" xfId="1666" xr:uid="{C8896C0B-0DCC-486A-95E9-893D1DA1EBC2}"/>
    <cellStyle name="0_trim card &amp; cutting docket for AW09_Fabric balance for AW10 pro_AW11 Atreebutes fabric balance sheet" xfId="1667" xr:uid="{06452A78-CC19-444B-BCB4-D48790ADB71E}"/>
    <cellStyle name="0_trim card &amp; cutting docket for AW09_Fabric balance for AW10 pro_Copy of #1542-1-revised quotation (2)" xfId="1668" xr:uid="{078FE7E3-F98C-4B99-9A05-8748344E2F55}"/>
    <cellStyle name="0_trim card &amp; cutting docket for AW09_Fabric balance for AW10 pro_Copy of 2010-5-10 Kotai fabric - PO#1456REV (2)" xfId="1669" xr:uid="{AEB8B889-D817-4461-9EBF-B7BCB575CA5F}"/>
    <cellStyle name="0_trim card &amp; cutting docket for AW09_Fabric balance for AW10 pro_Copy of the status of KOTAI fabric 21-10" xfId="1670" xr:uid="{19C178A1-0F44-403F-BC15-5B827A2D3979}"/>
    <cellStyle name="0_trim card &amp; cutting docket for AW09_Fabric balance for AW10 pro_Fabric balance for AW10 pro" xfId="1671" xr:uid="{8CE5C833-277F-45AE-B5E3-79CC3285A691}"/>
    <cellStyle name="0_trim card &amp; cutting docket for AW09_Fabric balance for AW10 pro_kotai fabric - first order for AW10 (status)" xfId="1672" xr:uid="{408A0878-461D-4B35-8B1B-5115A6029FA1}"/>
    <cellStyle name="0_trim card &amp; cutting docket for AW09_Fabric balance for AW10 pro_MA expense (AW10 &amp; SS11)" xfId="1673" xr:uid="{28B5EC58-D455-40D5-826D-6D67C60EC63C}"/>
    <cellStyle name="0_trim card &amp; cutting docket for AW09_Fabric balance for AW10 pro_MA expense (AW10 &amp; SS11) 2" xfId="1674" xr:uid="{20E0EC0D-F681-41D2-A0F8-48CE297C1309}"/>
    <cellStyle name="0_trim card &amp; cutting docket for AW09_Fabric balance for AW10 pro_MA expense (AW10 &amp; SS11)_AW11 Atreebutes fabric balance sheet" xfId="1675" xr:uid="{6E0F2352-6F05-42C4-904A-C027CBF34B07}"/>
    <cellStyle name="0_trim card &amp; cutting docket for AW09_Fabric balance for AW10 pro_MA expense (AW10 &amp; SS11)_QUICK SILVER fab balance" xfId="1676" xr:uid="{C656874C-A172-4D8D-8377-40F0C311959E}"/>
    <cellStyle name="0_trim card &amp; cutting docket for AW09_Fabric balance for AW10 pro_MA expense (AW10 &amp; SS11)_QUICK SILVER fab balance 2" xfId="1677" xr:uid="{50D90560-B26F-4D24-AAC8-D60AD84576F0}"/>
    <cellStyle name="0_trim card &amp; cutting docket for AW09_Fabric balance for AW10 pro_MA expense (AW10 &amp; SS11)_SPRING - Trim 2nd" xfId="1678" xr:uid="{6DBE54D9-4857-47E6-8BA7-02FCEFB1B5B8}"/>
    <cellStyle name="0_trim card &amp; cutting docket for AW09_Fabric balance for AW10 pro_MA expense (AW10 &amp; SS11)_SPRING 2011 - TRIM 1st" xfId="1679" xr:uid="{717552B1-554F-44C3-95AB-3741A4E366CA}"/>
    <cellStyle name="0_trim card &amp; cutting docket for AW09_Fabric balance for AW10 pro_MA expense (AW10 &amp; SS11)_SPRING 2011 - TRIM 2nd" xfId="1680" xr:uid="{B6A11DDB-2BE8-4E07-ADFA-D4120DA7F5C2}"/>
    <cellStyle name="0_trim card &amp; cutting docket for AW09_Fabric balance for AW10 pro_MA expense (AW10 &amp; SS11)_SS12 Atreebutes fab balance" xfId="1681" xr:uid="{86F4B3A6-C272-4824-A338-8A410EC681CE}"/>
    <cellStyle name="0_trim card &amp; cutting docket for AW09_Fabric balance for AW10 pro_MA expense (AW10 &amp; SS11)_The composition of fabric" xfId="1682" xr:uid="{231487CF-FD9F-425F-9B21-C3FCA22766B1}"/>
    <cellStyle name="0_trim card &amp; cutting docket for AW09_Fabric balance for AW10 pro_PO BAO GIA-DUNG" xfId="1683" xr:uid="{532F2C14-E782-4EC4-97CB-597A7F9F88FC}"/>
    <cellStyle name="0_trim card &amp; cutting docket for AW09_Fabric balance for AW10 pro_QUICK SILVER fab balance" xfId="1684" xr:uid="{74793F86-35C0-4B31-BA94-CF893A9FA14B}"/>
    <cellStyle name="0_trim card &amp; cutting docket for AW09_Fabric balance for AW10 pro_QUICK SILVER fab balance 2" xfId="1685" xr:uid="{EE2EDA18-4DE8-4614-AA55-358854C4D5B0}"/>
    <cellStyle name="0_trim card &amp; cutting docket for AW09_Fabric balance for AW10 pro_SPRING - Trim 2nd" xfId="1686" xr:uid="{E51D8ADA-BC8E-423F-98E4-1219B46AA3FE}"/>
    <cellStyle name="0_trim card &amp; cutting docket for AW09_Fabric balance for AW10 pro_SPRING 2011 - TRIM 1st" xfId="1687" xr:uid="{BEFED569-75E8-46E9-BEC0-51979AC2A119}"/>
    <cellStyle name="0_trim card &amp; cutting docket for AW09_Fabric balance for AW10 pro_SPRING 2011 - TRIM 2nd" xfId="1688" xr:uid="{D8C81AB2-5A56-4110-BB67-F905A8502600}"/>
    <cellStyle name="0_trim card &amp; cutting docket for AW09_Fabric balance for AW10 pro_SS12 Atreebutes fab balance" xfId="1689" xr:uid="{22C22326-3BD8-47F1-ACE2-AED7F77723B2}"/>
    <cellStyle name="0_trim card &amp; cutting docket for AW09_Fabric balance for AW10 pro_SUMMER 2011 - TRIM UN007" xfId="1690" xr:uid="{C4AEEC79-0A3C-4096-BD94-BB84EDA693A2}"/>
    <cellStyle name="0_trim card &amp; cutting docket for AW09_Fabric balance for AW10 pro_The composition of fabric" xfId="1691" xr:uid="{20AEDC7C-8E97-41B7-B640-86BD3BD6CC9D}"/>
    <cellStyle name="0_trim card &amp; cutting docket for AW09_Fabric balance for AW10 pro_Trim balance for Atreebute" xfId="1692" xr:uid="{FA5F851F-5794-4845-9FBE-CB4321529196}"/>
    <cellStyle name="0_trim card &amp; cutting docket for AW09_Fabric balance for AW10 pro_Trim balance for Atreebute 1ST" xfId="1693" xr:uid="{7751E5C7-46A5-4171-85ED-9E5CBD1A1903}"/>
    <cellStyle name="0_trim card &amp; cutting docket for AW09_Fabric balance for AW10 pro_Trim balance for SS11" xfId="1694" xr:uid="{91BD3287-5C43-4237-8FCD-262BF10FA0FC}"/>
    <cellStyle name="0_trim card &amp; cutting docket for AW09_Fabric balance for AW10 pro_YKK#135" xfId="1695" xr:uid="{6A3229CD-3D30-498B-AE9C-D4774BCCBB87}"/>
    <cellStyle name="0_trim card &amp; cutting docket for AW09_Fabric balance for AW10 pro_YKK#135 2" xfId="1696" xr:uid="{B3D20DF6-4C2E-43C8-B96F-AF2EE325DD52}"/>
    <cellStyle name="0_trim card &amp; cutting docket for AW09_Fabric balance for AW10 pro_YKK#135_PO BAO GIA-DUNG" xfId="1697" xr:uid="{EBB3B92E-7967-4574-B88D-DFAA344AF56B}"/>
    <cellStyle name="0_trim card &amp; cutting docket for AW09_Fabric balance for AW10 pro_YKK#135_SPRING - Trim 2nd" xfId="1698" xr:uid="{3E884D00-643C-4545-959E-3B1E8252E2EC}"/>
    <cellStyle name="0_trim card &amp; cutting docket for AW09_Fabric balance for AW10 pro_YKK#135_Trim balance for Atreebute" xfId="1699" xr:uid="{F5657E58-F563-4251-9671-EFE76347BB3B}"/>
    <cellStyle name="0_trim card &amp; cutting docket for AW09_Fabric balance for AW10 pro_YKK#135_Trim balance for Atreebute 1ST" xfId="1700" xr:uid="{5CD278A1-0C03-4A23-8022-D20E5758B745}"/>
    <cellStyle name="0_trim card &amp; cutting docket for AW09_Fabric balance for SPRING 2012 sample sms ( RV 22.06)" xfId="1701" xr:uid="{A40B6572-38CF-4468-9B82-998E3B0EE34A}"/>
    <cellStyle name="0_trim card &amp; cutting docket for AW09_Fabric balance for SPRING 2012 sample sms ( RV 22.06) 2" xfId="1702" xr:uid="{DAFAB1FB-4C7A-4CBD-A93A-DFA34BE6C5CF}"/>
    <cellStyle name="0_trim card &amp; cutting docket for AW09_kotai fabric - first order for AW10 (status)" xfId="1703" xr:uid="{6CEA102D-F995-42A8-BCCE-52CAA35F6F96}"/>
    <cellStyle name="0_trim card &amp; cutting docket for AW09_MA expense (AW10 &amp; SS11)" xfId="1704" xr:uid="{B0C88DA2-6731-4F20-942B-4B85868FE030}"/>
    <cellStyle name="0_trim card &amp; cutting docket for AW09_MA expense (AW10 &amp; SS11) 2" xfId="1705" xr:uid="{41B5F02E-86A0-4629-B11F-FDDF1CA220FA}"/>
    <cellStyle name="0_trim card &amp; cutting docket for AW09_MA expense (AW10 &amp; SS11)_AW11 Atreebutes fabric balance sheet" xfId="1706" xr:uid="{05D62956-E1F6-4B22-9BAF-0905D0AEA91B}"/>
    <cellStyle name="0_trim card &amp; cutting docket for AW09_MA expense (AW10 &amp; SS11)_QUICK SILVER fab balance" xfId="1707" xr:uid="{BF1921AD-E1EE-465E-86ED-007AB33BDE1A}"/>
    <cellStyle name="0_trim card &amp; cutting docket for AW09_MA expense (AW10 &amp; SS11)_QUICK SILVER fab balance 2" xfId="1708" xr:uid="{22753ABB-0A11-4642-B0FF-000D549B8126}"/>
    <cellStyle name="0_trim card &amp; cutting docket for AW09_MA expense (AW10 &amp; SS11)_SPRING - Trim 2nd" xfId="1709" xr:uid="{D6CFC1B9-9A15-4036-B493-7BF516FB0FB7}"/>
    <cellStyle name="0_trim card &amp; cutting docket for AW09_MA expense (AW10 &amp; SS11)_SPRING 2011 - TRIM 1st" xfId="1710" xr:uid="{6D743368-F46F-46D0-BD66-CE25D04BD2F1}"/>
    <cellStyle name="0_trim card &amp; cutting docket for AW09_MA expense (AW10 &amp; SS11)_SPRING 2011 - TRIM 2nd" xfId="1711" xr:uid="{2AE51EC5-6659-41E9-B9FA-E79EDE82CB5C}"/>
    <cellStyle name="0_trim card &amp; cutting docket for AW09_MA expense (AW10 &amp; SS11)_SS12 Atreebutes fab balance" xfId="1712" xr:uid="{3A964599-0BFC-41FF-8B97-02B484344ABE}"/>
    <cellStyle name="0_trim card &amp; cutting docket for AW09_MA expense (AW10 &amp; SS11)_The composition of fabric" xfId="1713" xr:uid="{8913C082-E6E5-470C-9F8D-29C14BD37CDD}"/>
    <cellStyle name="0_trim card &amp; cutting docket for AW09_QUICK SILVER fab balance" xfId="1714" xr:uid="{DDD3A2E8-D40B-46BC-AAB9-8B9733C91BCB}"/>
    <cellStyle name="0_trim card &amp; cutting docket for AW09_QUICK SILVER fab balance 2" xfId="1715" xr:uid="{CC382661-7C78-478E-85BE-79070FFF1A37}"/>
    <cellStyle name="0_trim card &amp; cutting docket for AW09_SPRING - Trim 2nd" xfId="1716" xr:uid="{2992D8BF-7FB6-4798-8C41-93D6698F896C}"/>
    <cellStyle name="0_trim card &amp; cutting docket for AW09_SPRING 2011 - TRIM 1st" xfId="1717" xr:uid="{D3730FAD-930E-47F3-89A0-603D65F0D75D}"/>
    <cellStyle name="0_trim card &amp; cutting docket for AW09_SPRING 2011 - TRIM 2nd" xfId="1718" xr:uid="{8E2B5D92-9C14-4839-A444-95A2CF6FC03A}"/>
    <cellStyle name="0_trim card &amp; cutting docket for AW09_SS11 PO" xfId="1719" xr:uid="{36F25443-7A78-49E8-8810-90222F37F852}"/>
    <cellStyle name="0_trim card &amp; cutting docket for AW09_SS11 PO-office" xfId="1720" xr:uid="{E3A4DB30-6C02-434B-950E-85A02FB2ACFA}"/>
    <cellStyle name="0_trim card &amp; cutting docket for AW09_SS12 Atreebutes fab balance" xfId="1721" xr:uid="{0BD650F9-DB92-4C3A-A659-A11C90BBF066}"/>
    <cellStyle name="0_trim card &amp; cutting docket for AW09_The composition of fabric" xfId="1722" xr:uid="{2BEAA34B-AC1A-40AB-B686-C235F18D0C18}"/>
    <cellStyle name="0_trim card &amp; cutting docket for AW09_the plan for trims SS11" xfId="1723" xr:uid="{7C935490-E53B-4BCE-93A6-43F5CFC9FFC6}"/>
    <cellStyle name="0_trim card &amp; cutting docket for AW09_Trim balance for Atreebute" xfId="1724" xr:uid="{18ABFD9D-2FAC-4916-B687-5877513D3328}"/>
    <cellStyle name="0_trim card &amp; cutting docket for AW09_Trim balance for AW10" xfId="1725" xr:uid="{B3A138C7-9B81-4DAD-BAD4-15C8740CC53E}"/>
    <cellStyle name="0_trim card &amp; cutting docket for AW09_Trim balance for SS11" xfId="1726" xr:uid="{5A675B79-97FC-4D8B-B5DA-A6475FC5628D}"/>
    <cellStyle name="0_TRIMLIST OF Summer09 PROD DR3" xfId="1727" xr:uid="{719E03AE-4017-448E-BE3B-FC3936D27F1E}"/>
    <cellStyle name="0_TRIMLIST OF Summer09 PROD DR3_Atreebutes fab balance" xfId="1728" xr:uid="{AB0B9F00-379F-4E28-8D15-ADC94B23322A}"/>
    <cellStyle name="0_TRIMLIST OF Summer09 PROD DR3_QUICK SILVER fab balance" xfId="1729" xr:uid="{4AF52031-CD88-41DA-A899-8F85EFC1DB7E}"/>
    <cellStyle name="0_TRIMLIST OF Summer09 PROD DR3_SEASON 01QS - FABRIC 2nd" xfId="1730" xr:uid="{5F3706DF-7319-4564-BADE-73A6C849F3E8}"/>
    <cellStyle name="0_TRIMLIST OF Summer09 PROD DR3_SPRING - Trim 2nd" xfId="1731" xr:uid="{90DB7126-EC4C-44FC-9984-2F4F88ADC212}"/>
    <cellStyle name="0_TRIMLIST OF Summer09 PROD DR3_SPRING 2011 - TRIM" xfId="1732" xr:uid="{630528CB-4973-45FB-A1D8-CA80E88002EF}"/>
    <cellStyle name="0_TRIMLIST OF Summer09 PROD DR3_SPRING 2011 - TRIM 1st" xfId="1733" xr:uid="{CDE379E2-1EB8-4424-9C40-F0D8A0035E43}"/>
    <cellStyle name="0_TRIMLIST OF Summer09 PROD DR3_SPRING 2011 - TRIM 2nd" xfId="1734" xr:uid="{48E33CD9-E4F2-491D-BD8C-CD2556D39838}"/>
    <cellStyle name="0_TRIMLIST OF Summer09 PROD DR3_Trim balance for Atreebute" xfId="1735" xr:uid="{C4D427F0-F332-4D17-9137-FBFBE92C1BAA}"/>
    <cellStyle name="0_trimlist W09 Drop3" xfId="1736" xr:uid="{DB5EA7BF-85E8-4508-889A-8CE336C16757}"/>
    <cellStyle name="0_trimlist W09 Drop3_Atreebutes fab balance" xfId="1737" xr:uid="{AC7EA5F2-218D-48CB-B59B-853CF22DB3F9}"/>
    <cellStyle name="0_trimlist W09 Drop3_QUICK SILVER fab balance" xfId="1738" xr:uid="{7059748F-9F36-42F4-AF31-8E5F125F1A47}"/>
    <cellStyle name="0_trimlist W09 Drop3_SEASON 01QS - FABRIC 2nd" xfId="1739" xr:uid="{2C35F27B-E56C-4776-A973-45995F811383}"/>
    <cellStyle name="0_trimlist W09 Drop3_SPRING - Trim 2nd" xfId="1740" xr:uid="{63D28E81-BEF0-4A2C-B842-542FC643C0EF}"/>
    <cellStyle name="0_trimlist W09 Drop3_SPRING 2011 - TRIM" xfId="1741" xr:uid="{2F87E869-4454-4211-AE00-E90F259EB491}"/>
    <cellStyle name="0_trimlist W09 Drop3_SPRING 2011 - TRIM 1st" xfId="1742" xr:uid="{D7F4C664-66B4-4205-B0BF-66644753A066}"/>
    <cellStyle name="0_trimlist W09 Drop3_SPRING 2011 - TRIM 2nd" xfId="1743" xr:uid="{9748BFED-74AD-4D4D-BD55-F86E5AAD2055}"/>
    <cellStyle name="0_trimlist W09 Drop3_Trim balance for Atreebute" xfId="1744" xr:uid="{C51EFE28-3D71-41DA-915D-B1D5300709ED}"/>
    <cellStyle name="0_Trimslist of W09 EU prod" xfId="1745" xr:uid="{4554DE27-1F22-415F-9179-5AB14AE26B2D}"/>
    <cellStyle name="0_Trimslist of W09 EU prod_Atreebutes fab balance" xfId="1746" xr:uid="{ED50F0D8-F66A-4368-8B71-6B099E22D47B}"/>
    <cellStyle name="0_Trimslist of W09 EU prod_SEASON 01QS - FABRIC 2nd" xfId="1747" xr:uid="{73F2331F-5C5D-4145-9BF6-74C03BE83883}"/>
    <cellStyle name="0_Trimslist of W09 EU prod_SPRING 2011 - TRIM 2nd" xfId="1748" xr:uid="{98E91255-8464-4B1A-953B-9267CAB460BA}"/>
    <cellStyle name="0_Trimslist Winter 09 drop2" xfId="10" xr:uid="{00000000-0005-0000-0000-000007000000}"/>
    <cellStyle name="0_Trimslist Winter 09 drop2_Atreebutes fab balance" xfId="1749" xr:uid="{67B91046-28EB-4F5A-A30F-2A64D574B29A}"/>
    <cellStyle name="0_Trimslist Winter 09 drop2_OM W'10" xfId="1750" xr:uid="{D9B91358-4DCF-4055-BDC2-4847A09E4DE0}"/>
    <cellStyle name="0_Trimslist Winter 09 drop2_OM W'10_Atreebutes fab balance" xfId="1751" xr:uid="{F95FE75E-489C-40A1-B174-59400FE299F0}"/>
    <cellStyle name="0_Trimslist Winter 09 drop2_OM W'10_SEASON 01QS - FABRIC 2nd" xfId="1752" xr:uid="{84408065-CF19-4B02-A170-E747441E8114}"/>
    <cellStyle name="0_Trimslist Winter 09 drop2_OM W'10_SPRING 2011 - TRIM 2nd" xfId="1753" xr:uid="{64761F7D-C2E5-4E79-AADD-321430C38FD7}"/>
    <cellStyle name="0_Trimslist Winter 09 drop2_OM-Basic program Tee 2009 Organic  revised at production" xfId="1754" xr:uid="{78859010-8478-4684-B8E7-7EAE09734A9C}"/>
    <cellStyle name="0_Trimslist Winter 09 drop2_OM-Basic program Tee 2009 Organic  revised at production 2" xfId="1755" xr:uid="{6AED6B49-3F49-45AF-BE31-D89C41609709}"/>
    <cellStyle name="0_Trimslist Winter 09 drop2_OM-Basic program Tee 2009 Organic  revised at production_Atreebutes fab balance" xfId="1756" xr:uid="{DDCAF0E1-0468-4EE6-845C-AC8C77342783}"/>
    <cellStyle name="0_Trimslist Winter 09 drop2_OM-Basic program Tee 2009 Organic  revised at production_Atreebutes fab balance_AW11 Atreebutes fabric balance sheet" xfId="1757" xr:uid="{7E68F7FA-94B5-4074-8CFF-EA2E2B77F8C8}"/>
    <cellStyle name="0_Trimslist Winter 09 drop2_OM-Basic program Tee 2009 Organic  revised at production_Atreebutes fab balance_QUICK SILVER fab balance" xfId="1758" xr:uid="{E8443FC3-3CA3-4C66-AF8B-D0EE2CB3778D}"/>
    <cellStyle name="0_Trimslist Winter 09 drop2_OM-Basic program Tee 2009 Organic  revised at production_Atreebutes fab balance_SPRING - Trim 2nd" xfId="1759" xr:uid="{AF4A0F32-D70D-4029-AF9D-FF5153D61763}"/>
    <cellStyle name="0_Trimslist Winter 09 drop2_OM-Basic program Tee 2009 Organic  revised at production_Atreebutes fab balance_SPRING 2011 - TRIM 1st" xfId="1760" xr:uid="{A0877EE5-F782-43D6-AC15-1A975031A481}"/>
    <cellStyle name="0_Trimslist Winter 09 drop2_OM-Basic program Tee 2009 Organic  revised at production_Atreebutes fab balance_SPRING 2011 - TRIM 2nd" xfId="1761" xr:uid="{5E5FF927-07C1-4509-BB3E-CE707491D166}"/>
    <cellStyle name="0_Trimslist Winter 09 drop2_OM-Basic program Tee 2009 Organic  revised at production_Atreebutes fab balance_SS12 Atreebutes fab balance" xfId="1762" xr:uid="{4C5CBB61-AC72-404B-93D0-1D50A0F167BC}"/>
    <cellStyle name="0_Trimslist Winter 09 drop2_OM-Basic program Tee 2009 Organic  revised at production_AW11 Atreebutes fabric balance sheet" xfId="1763" xr:uid="{4773EB85-6A64-4985-98F6-7C4977286354}"/>
    <cellStyle name="0_Trimslist Winter 09 drop2_OM-Basic program Tee 2009 Organic  revised at production_Copy of #1542-1-revised quotation (2)" xfId="1764" xr:uid="{5B3DEDD7-DD81-47F6-A076-0A418EB0F546}"/>
    <cellStyle name="0_Trimslist Winter 09 drop2_OM-Basic program Tee 2009 Organic  revised at production_Copy of the status of KOTAI fabric 21-10" xfId="1765" xr:uid="{7C5F7722-EFE8-4192-AD49-544E45E38671}"/>
    <cellStyle name="0_Trimslist Winter 09 drop2_OM-Basic program Tee 2009 Organic  revised at production_Fabric balance for AW10 pro" xfId="1766" xr:uid="{D27417A2-6D8D-440A-83DE-9FB9963BF19B}"/>
    <cellStyle name="0_Trimslist Winter 09 drop2_OM-Basic program Tee 2009 Organic  revised at production_MA expense (AW10 &amp; SS11)" xfId="1767" xr:uid="{91DD7C94-F08F-4D03-9791-D3123D8F50A1}"/>
    <cellStyle name="0_Trimslist Winter 09 drop2_OM-Basic program Tee 2009 Organic  revised at production_MA expense (AW10 &amp; SS11) 2" xfId="1768" xr:uid="{ED12EF65-9C98-4E4B-85AD-9B2330E73DBB}"/>
    <cellStyle name="0_Trimslist Winter 09 drop2_OM-Basic program Tee 2009 Organic  revised at production_MA expense (AW10 &amp; SS11)_AW11 Atreebutes fabric balance sheet" xfId="1769" xr:uid="{B4CE9E61-33B1-48D0-966A-639E0A62FA3D}"/>
    <cellStyle name="0_Trimslist Winter 09 drop2_OM-Basic program Tee 2009 Organic  revised at production_MA expense (AW10 &amp; SS11)_QUICK SILVER fab balance" xfId="1770" xr:uid="{29A42B77-9C11-468F-B3AD-36171258F36C}"/>
    <cellStyle name="0_Trimslist Winter 09 drop2_OM-Basic program Tee 2009 Organic  revised at production_MA expense (AW10 &amp; SS11)_QUICK SILVER fab balance 2" xfId="1771" xr:uid="{0D67B250-1837-4874-BFCF-0BE2E73D1CF7}"/>
    <cellStyle name="0_Trimslist Winter 09 drop2_OM-Basic program Tee 2009 Organic  revised at production_MA expense (AW10 &amp; SS11)_SPRING - Trim 2nd" xfId="1772" xr:uid="{59599802-5E1A-40A9-9AB8-3DA2DF3182EC}"/>
    <cellStyle name="0_Trimslist Winter 09 drop2_OM-Basic program Tee 2009 Organic  revised at production_MA expense (AW10 &amp; SS11)_SPRING 2011 - TRIM 1st" xfId="1773" xr:uid="{97A7D1E5-D099-4EEB-9D29-7A282E0A1D04}"/>
    <cellStyle name="0_Trimslist Winter 09 drop2_OM-Basic program Tee 2009 Organic  revised at production_MA expense (AW10 &amp; SS11)_SPRING 2011 - TRIM 2nd" xfId="1774" xr:uid="{3B6684AF-B0F1-4D6C-AC18-770CE1AAD599}"/>
    <cellStyle name="0_Trimslist Winter 09 drop2_OM-Basic program Tee 2009 Organic  revised at production_MA expense (AW10 &amp; SS11)_SS12 Atreebutes fab balance" xfId="1775" xr:uid="{A78198CF-7F72-4C44-8B5C-44A5CA2F491A}"/>
    <cellStyle name="0_Trimslist Winter 09 drop2_OM-Basic program Tee 2009 Organic  revised at production_MA expense (AW10 &amp; SS11)_The composition of fabric" xfId="1776" xr:uid="{EEFF2744-CE07-4E9B-8C78-ADFCF0D62960}"/>
    <cellStyle name="0_Trimslist Winter 09 drop2_OM-Basic program Tee 2009 Organic  revised at production_PO BAO GIA-DUNG" xfId="1777" xr:uid="{D7D79AE6-6F84-441F-9E5D-1164D25F9680}"/>
    <cellStyle name="0_Trimslist Winter 09 drop2_OM-Basic program Tee 2009 Organic  revised at production_QUICK SILVER fab balance" xfId="1778" xr:uid="{9761B94F-D3ED-436D-B4F4-DEA9BB3C3E87}"/>
    <cellStyle name="0_Trimslist Winter 09 drop2_OM-Basic program Tee 2009 Organic  revised at production_QUICK SILVER fab balance 2" xfId="1779" xr:uid="{498E767E-B764-431D-BF73-E757A3065751}"/>
    <cellStyle name="0_Trimslist Winter 09 drop2_OM-Basic program Tee 2009 Organic  revised at production_SEASON 01QS - FABRIC 2nd" xfId="1780" xr:uid="{629D63E5-EDA0-4116-95E1-4D90CC50FFF5}"/>
    <cellStyle name="0_Trimslist Winter 09 drop2_OM-Basic program Tee 2009 Organic  revised at production_SPRING - Trim 2nd" xfId="1781" xr:uid="{2ED62523-E8A0-4819-990B-79D3FD5275A7}"/>
    <cellStyle name="0_Trimslist Winter 09 drop2_OM-Basic program Tee 2009 Organic  revised at production_SPRING 2011 - TRIM 1st" xfId="1782" xr:uid="{9C1AFBA3-228B-45B1-B793-122B73F6E05C}"/>
    <cellStyle name="0_Trimslist Winter 09 drop2_OM-Basic program Tee 2009 Organic  revised at production_SPRING 2011 - TRIM 2nd" xfId="1783" xr:uid="{DD518D33-2F01-4DC7-9504-3D6D7636757D}"/>
    <cellStyle name="0_Trimslist Winter 09 drop2_OM-Basic program Tee 2009 Organic  revised at production_SPRING 2011 - TRIM 2nd_1" xfId="1784" xr:uid="{EE0876C0-3524-4C22-A90D-9B2BFE57A000}"/>
    <cellStyle name="0_Trimslist Winter 09 drop2_OM-Basic program Tee 2009 Organic  revised at production_SPRING 2011 - TRIM 2nd_AW11 Atreebutes fabric balance sheet" xfId="1785" xr:uid="{66BC6169-3F2E-48AF-8AC1-9BDEAEBD1EBA}"/>
    <cellStyle name="0_Trimslist Winter 09 drop2_OM-Basic program Tee 2009 Organic  revised at production_SPRING 2011 - TRIM 2nd_QUICK SILVER fab balance" xfId="1786" xr:uid="{B82DE88D-96B5-4856-833C-1D3E85828DED}"/>
    <cellStyle name="0_Trimslist Winter 09 drop2_OM-Basic program Tee 2009 Organic  revised at production_SPRING 2011 - TRIM 2nd_SPRING - Trim 2nd" xfId="1787" xr:uid="{73F4E29A-8BA1-47CE-8BF5-BC5BA423BCB4}"/>
    <cellStyle name="0_Trimslist Winter 09 drop2_OM-Basic program Tee 2009 Organic  revised at production_SPRING 2011 - TRIM 2nd_SPRING 2011 - TRIM 1st" xfId="1788" xr:uid="{6F07D0D6-B793-4995-8AD9-63809DDBCDEC}"/>
    <cellStyle name="0_Trimslist Winter 09 drop2_OM-Basic program Tee 2009 Organic  revised at production_SPRING 2011 - TRIM 2nd_SPRING 2011 - TRIM 2nd" xfId="1789" xr:uid="{EC8968FA-46CC-4EC2-A5B7-56FBFA0556ED}"/>
    <cellStyle name="0_Trimslist Winter 09 drop2_OM-Basic program Tee 2009 Organic  revised at production_SPRING 2011 - TRIM 2nd_SS12 Atreebutes fab balance" xfId="1790" xr:uid="{7B79042D-BB49-465E-AE0E-3BD228BAFD85}"/>
    <cellStyle name="0_Trimslist Winter 09 drop2_OM-Basic program Tee 2009 Organic  revised at production_SS12 Atreebutes fab balance" xfId="1791" xr:uid="{8C21735F-8B9F-465E-969B-67185DA980BA}"/>
    <cellStyle name="0_Trimslist Winter 09 drop2_OM-Basic program Tee 2009 Organic  revised at production_SUMMER 2011 - TRIM UN007" xfId="1792" xr:uid="{F8305307-D99B-4023-988A-7ECEE4B5791E}"/>
    <cellStyle name="0_Trimslist Winter 09 drop2_OM-Basic program Tee 2009 Organic  revised at production_The composition of fabric" xfId="1793" xr:uid="{6CD2627D-B615-424A-9006-AFF95E4756C2}"/>
    <cellStyle name="0_Trimslist Winter 09 drop2_OM-Basic program Tee 2009 Organic  revised at production_Trim balance for Atreebute" xfId="1794" xr:uid="{787DA2CE-44BE-4CF3-994D-8E019CA596D1}"/>
    <cellStyle name="0_Trimslist Winter 09 drop2_OM-Basic program Tee 2009 Organic  revised at production_Trim balance for Atreebute 1ST" xfId="1795" xr:uid="{FFBC3D14-9383-4B0B-AFCC-6E0F3485A5A1}"/>
    <cellStyle name="0_Trimslist Winter 09 drop2_OM-Basic program Tee 2009 Organic  revised at production_Trim balance for SS11" xfId="1796" xr:uid="{9B5F4212-E4A3-4B92-A589-479474746076}"/>
    <cellStyle name="0_Trimslist Winter 09 drop2_OM-Basic program Tee 2009 Organic  revised at production_YKK#135" xfId="1797" xr:uid="{BB7CC116-637A-4D46-B0E6-FB369EFE83EF}"/>
    <cellStyle name="0_Trimslist Winter 09 drop2_OM-Basic program Tee 2009 Organic  revised at production_YKK#135 2" xfId="1798" xr:uid="{8ABDAE81-E9FF-4FDE-8745-3307C5332294}"/>
    <cellStyle name="0_Trimslist Winter 09 drop2_OM-Basic program Tee 2009 Organic  revised at production_YKK#135_PO BAO GIA-DUNG" xfId="1799" xr:uid="{55D1361C-51ED-40A8-B78D-1F61EEBE6E56}"/>
    <cellStyle name="0_Trimslist Winter 09 drop2_OM-Basic program Tee 2009 Organic  revised at production_YKK#135_SPRING - Trim 2nd" xfId="1800" xr:uid="{B161E1A0-41EB-44C3-ACD2-AF0890521893}"/>
    <cellStyle name="0_Trimslist Winter 09 drop2_OM-Basic program Tee 2009 Organic  revised at production_YKK#135_Trim balance for Atreebute" xfId="1801" xr:uid="{FA0F4A13-DEE1-4BC0-82F5-89BD2B36FF6C}"/>
    <cellStyle name="0_Trimslist Winter 09 drop2_OM-Basic program Tee 2009 Organic  revised at production_YKK#135_Trim balance for Atreebute 1ST" xfId="1802" xr:uid="{2372E6B6-800F-4F52-B66B-8281880DC528}"/>
    <cellStyle name="0_Trimslist Winter 09 drop2_OM-Basic program Tee 2009 Organic 19.5" xfId="1803" xr:uid="{AADBF7E3-8B9B-40C1-87FC-110B71C5D69F}"/>
    <cellStyle name="0_Trimslist Winter 09 drop2_OM-Basic program Tee 2009 Organic 19.5 2" xfId="1804" xr:uid="{EAC1F0DC-CA59-4CB6-B235-DE50600A6388}"/>
    <cellStyle name="0_Trimslist Winter 09 drop2_OM-Basic program Tee 2009 Organic 19.5_Atreebutes fab balance" xfId="1805" xr:uid="{188531A5-C08C-402A-A772-A2ED61F80A40}"/>
    <cellStyle name="0_Trimslist Winter 09 drop2_OM-Basic program Tee 2009 Organic 19.5_Atreebutes fab balance_AW11 Atreebutes fabric balance sheet" xfId="1806" xr:uid="{DAE03546-2E50-42EA-ADAD-DB7569FB5581}"/>
    <cellStyle name="0_Trimslist Winter 09 drop2_OM-Basic program Tee 2009 Organic 19.5_Atreebutes fab balance_QUICK SILVER fab balance" xfId="1807" xr:uid="{065E4413-0738-422B-ACCA-47BDDBBDCB87}"/>
    <cellStyle name="0_Trimslist Winter 09 drop2_OM-Basic program Tee 2009 Organic 19.5_Atreebutes fab balance_SPRING - Trim 2nd" xfId="1808" xr:uid="{4D1EAB95-3173-4A15-9CAE-F55B25F1A407}"/>
    <cellStyle name="0_Trimslist Winter 09 drop2_OM-Basic program Tee 2009 Organic 19.5_Atreebutes fab balance_SPRING 2011 - TRIM 1st" xfId="1809" xr:uid="{9744030E-8670-4E13-B3AF-42AF9D91DEB1}"/>
    <cellStyle name="0_Trimslist Winter 09 drop2_OM-Basic program Tee 2009 Organic 19.5_Atreebutes fab balance_SPRING 2011 - TRIM 2nd" xfId="1810" xr:uid="{B921B743-DAE1-45A5-AFF0-38B02C7244F4}"/>
    <cellStyle name="0_Trimslist Winter 09 drop2_OM-Basic program Tee 2009 Organic 19.5_Atreebutes fab balance_SS12 Atreebutes fab balance" xfId="1811" xr:uid="{415845C4-7E2E-40EE-9176-18EDC3BFC5B4}"/>
    <cellStyle name="0_Trimslist Winter 09 drop2_OM-Basic program Tee 2009 Organic 19.5_AW11 Atreebutes fabric balance sheet" xfId="1812" xr:uid="{4ED8245F-6A6B-4D19-9DCF-026A5667EDE9}"/>
    <cellStyle name="0_Trimslist Winter 09 drop2_OM-Basic program Tee 2009 Organic 19.5_Copy of #1542-1-revised quotation (2)" xfId="1813" xr:uid="{CF7206D5-7A52-4A5E-A342-45178FA1260D}"/>
    <cellStyle name="0_Trimslist Winter 09 drop2_OM-Basic program Tee 2009 Organic 19.5_Copy of the status of KOTAI fabric 21-10" xfId="1814" xr:uid="{BE7D6D0F-B0AD-472E-8D0E-C46CBC50B003}"/>
    <cellStyle name="0_Trimslist Winter 09 drop2_OM-Basic program Tee 2009 Organic 19.5_Fabric balance for AW10 pro" xfId="1815" xr:uid="{FEE80055-42E4-4F11-A7E5-2D7B48F59FAB}"/>
    <cellStyle name="0_Trimslist Winter 09 drop2_OM-Basic program Tee 2009 Organic 19.5_MA expense (AW10 &amp; SS11)" xfId="1816" xr:uid="{4CBF1634-8D2A-4419-B967-98B0265BF953}"/>
    <cellStyle name="0_Trimslist Winter 09 drop2_OM-Basic program Tee 2009 Organic 19.5_MA expense (AW10 &amp; SS11) 2" xfId="1817" xr:uid="{927ABFF7-40C5-4ADE-A057-45BC19090A2F}"/>
    <cellStyle name="0_Trimslist Winter 09 drop2_OM-Basic program Tee 2009 Organic 19.5_MA expense (AW10 &amp; SS11)_AW11 Atreebutes fabric balance sheet" xfId="1818" xr:uid="{BDBCD6A5-A2A8-4002-9437-A57AF369F321}"/>
    <cellStyle name="0_Trimslist Winter 09 drop2_OM-Basic program Tee 2009 Organic 19.5_MA expense (AW10 &amp; SS11)_QUICK SILVER fab balance" xfId="1819" xr:uid="{BE0F320A-FA0B-4A93-A9EC-CE303F10BFB4}"/>
    <cellStyle name="0_Trimslist Winter 09 drop2_OM-Basic program Tee 2009 Organic 19.5_MA expense (AW10 &amp; SS11)_QUICK SILVER fab balance 2" xfId="1820" xr:uid="{198660E8-776D-470C-8A03-13EA3B089E98}"/>
    <cellStyle name="0_Trimslist Winter 09 drop2_OM-Basic program Tee 2009 Organic 19.5_MA expense (AW10 &amp; SS11)_SPRING - Trim 2nd" xfId="1821" xr:uid="{3BE39F8B-6839-4FDD-B71C-D6C230409851}"/>
    <cellStyle name="0_Trimslist Winter 09 drop2_OM-Basic program Tee 2009 Organic 19.5_MA expense (AW10 &amp; SS11)_SPRING 2011 - TRIM 1st" xfId="1822" xr:uid="{3F8F2BA0-BC1F-4F43-B056-C6DBF6F810DF}"/>
    <cellStyle name="0_Trimslist Winter 09 drop2_OM-Basic program Tee 2009 Organic 19.5_MA expense (AW10 &amp; SS11)_SPRING 2011 - TRIM 2nd" xfId="1823" xr:uid="{5F779330-113E-4835-90CC-6CEFD3A784E0}"/>
    <cellStyle name="0_Trimslist Winter 09 drop2_OM-Basic program Tee 2009 Organic 19.5_MA expense (AW10 &amp; SS11)_SS12 Atreebutes fab balance" xfId="1824" xr:uid="{54582481-1A6D-4118-B4CC-27681A0020F4}"/>
    <cellStyle name="0_Trimslist Winter 09 drop2_OM-Basic program Tee 2009 Organic 19.5_MA expense (AW10 &amp; SS11)_The composition of fabric" xfId="1825" xr:uid="{C13E32CF-3968-40C7-BA1B-E1FFB6917D7C}"/>
    <cellStyle name="0_Trimslist Winter 09 drop2_OM-Basic program Tee 2009 Organic 19.5_PO BAO GIA-DUNG" xfId="1826" xr:uid="{C0756B40-3215-46A1-A7F3-F3A0D3F70DE7}"/>
    <cellStyle name="0_Trimslist Winter 09 drop2_OM-Basic program Tee 2009 Organic 19.5_QUICK SILVER fab balance" xfId="1827" xr:uid="{5E2D812C-E600-48F2-B10D-2C1A905DC4CA}"/>
    <cellStyle name="0_Trimslist Winter 09 drop2_OM-Basic program Tee 2009 Organic 19.5_QUICK SILVER fab balance 2" xfId="1828" xr:uid="{6CAC4913-18F8-41ED-8E03-6AF118388750}"/>
    <cellStyle name="0_Trimslist Winter 09 drop2_OM-Basic program Tee 2009 Organic 19.5_SEASON 01QS - FABRIC 2nd" xfId="1829" xr:uid="{344C0C92-C2BE-4924-8569-83AC5CA556D1}"/>
    <cellStyle name="0_Trimslist Winter 09 drop2_OM-Basic program Tee 2009 Organic 19.5_SPRING - Trim 2nd" xfId="1830" xr:uid="{98AFA828-D3BD-4D49-8CD9-AA42201F9179}"/>
    <cellStyle name="0_Trimslist Winter 09 drop2_OM-Basic program Tee 2009 Organic 19.5_SPRING 2011 - TRIM 1st" xfId="1831" xr:uid="{52EBAFCB-3A6E-4B27-99A0-D69B9588BC07}"/>
    <cellStyle name="0_Trimslist Winter 09 drop2_OM-Basic program Tee 2009 Organic 19.5_SPRING 2011 - TRIM 2nd" xfId="1832" xr:uid="{6236C14A-0D5E-480C-9544-C51BA39E8D44}"/>
    <cellStyle name="0_Trimslist Winter 09 drop2_OM-Basic program Tee 2009 Organic 19.5_SPRING 2011 - TRIM 2nd_1" xfId="1833" xr:uid="{45F57318-EA96-4B46-A0A3-B00B4194BB6A}"/>
    <cellStyle name="0_Trimslist Winter 09 drop2_OM-Basic program Tee 2009 Organic 19.5_SPRING 2011 - TRIM 2nd_AW11 Atreebutes fabric balance sheet" xfId="1834" xr:uid="{7B871E60-E4E1-47B9-821E-4292D4B449F1}"/>
    <cellStyle name="0_Trimslist Winter 09 drop2_OM-Basic program Tee 2009 Organic 19.5_SPRING 2011 - TRIM 2nd_QUICK SILVER fab balance" xfId="1835" xr:uid="{20ED4575-A480-4371-B523-4F37B83B2BF9}"/>
    <cellStyle name="0_Trimslist Winter 09 drop2_OM-Basic program Tee 2009 Organic 19.5_SPRING 2011 - TRIM 2nd_SPRING - Trim 2nd" xfId="1836" xr:uid="{9F4BEC77-C702-4867-BD28-4FF5E4FF5C7B}"/>
    <cellStyle name="0_Trimslist Winter 09 drop2_OM-Basic program Tee 2009 Organic 19.5_SPRING 2011 - TRIM 2nd_SPRING 2011 - TRIM 1st" xfId="1837" xr:uid="{DD6306D6-DE36-454A-8BC8-4881FBAE1000}"/>
    <cellStyle name="0_Trimslist Winter 09 drop2_OM-Basic program Tee 2009 Organic 19.5_SPRING 2011 - TRIM 2nd_SPRING 2011 - TRIM 2nd" xfId="1838" xr:uid="{DA22F2D0-55AE-409C-B351-670E92312885}"/>
    <cellStyle name="0_Trimslist Winter 09 drop2_OM-Basic program Tee 2009 Organic 19.5_SPRING 2011 - TRIM 2nd_SS12 Atreebutes fab balance" xfId="1839" xr:uid="{EA61A9A8-5CE8-4E0E-AB0B-798ACBA80071}"/>
    <cellStyle name="0_Trimslist Winter 09 drop2_OM-Basic program Tee 2009 Organic 19.5_SS12 Atreebutes fab balance" xfId="1840" xr:uid="{EC964900-5E37-4AE4-B5F5-C6C3E568A620}"/>
    <cellStyle name="0_Trimslist Winter 09 drop2_OM-Basic program Tee 2009 Organic 19.5_SUMMER 2011 - TRIM UN007" xfId="1841" xr:uid="{C62383DF-4683-4FEF-842C-D0D3C7A22297}"/>
    <cellStyle name="0_Trimslist Winter 09 drop2_OM-Basic program Tee 2009 Organic 19.5_The composition of fabric" xfId="1842" xr:uid="{B5618EB9-3514-4FC8-8826-9D8EA0AE6020}"/>
    <cellStyle name="0_Trimslist Winter 09 drop2_OM-Basic program Tee 2009 Organic 19.5_Trim balance for Atreebute" xfId="1843" xr:uid="{2BA777B6-0058-4023-828B-1C21DA31F835}"/>
    <cellStyle name="0_Trimslist Winter 09 drop2_OM-Basic program Tee 2009 Organic 19.5_Trim balance for Atreebute 1ST" xfId="1844" xr:uid="{CA02A7B6-2B1D-4DB6-B6F1-A1C20CEA548E}"/>
    <cellStyle name="0_Trimslist Winter 09 drop2_OM-Basic program Tee 2009 Organic 19.5_Trim balance for SS11" xfId="1845" xr:uid="{53C8B6D4-95D4-464D-BDA9-EFF3702B9472}"/>
    <cellStyle name="0_Trimslist Winter 09 drop2_OM-Basic program Tee 2009 Organic 19.5_YKK#135" xfId="1846" xr:uid="{D87C9005-3510-4E50-ADA5-E84C9A682B29}"/>
    <cellStyle name="0_Trimslist Winter 09 drop2_OM-Basic program Tee 2009 Organic 19.5_YKK#135 2" xfId="1847" xr:uid="{A6560895-F232-443B-86F6-933E7BC67F97}"/>
    <cellStyle name="0_Trimslist Winter 09 drop2_OM-Basic program Tee 2009 Organic 19.5_YKK#135_PO BAO GIA-DUNG" xfId="1848" xr:uid="{694BB923-9FA5-42FF-87FD-2AC85B8E248C}"/>
    <cellStyle name="0_Trimslist Winter 09 drop2_OM-Basic program Tee 2009 Organic 19.5_YKK#135_SPRING - Trim 2nd" xfId="1849" xr:uid="{A4DF7671-F038-4F5F-8A98-F95D3AE88A6D}"/>
    <cellStyle name="0_Trimslist Winter 09 drop2_OM-Basic program Tee 2009 Organic 19.5_YKK#135_Trim balance for Atreebute" xfId="1850" xr:uid="{0578E145-94D6-4CD9-A1BE-4BCFB81DBBC3}"/>
    <cellStyle name="0_Trimslist Winter 09 drop2_OM-Basic program Tee 2009 Organic 19.5_YKK#135_Trim balance for Atreebute 1ST" xfId="1851" xr:uid="{A6B49558-A4C2-444B-9240-A9BD7CC56B65}"/>
    <cellStyle name="0_Trimslist Winter 09 drop2_OM-Basic program Tee 2009 rvsd 18.5" xfId="1852" xr:uid="{8A653D06-EE72-4D2C-9C8F-C62C90532463}"/>
    <cellStyle name="0_Trimslist Winter 09 drop2_OM-Basic program Tee 2009 rvsd 18.5 2" xfId="1853" xr:uid="{03D659B1-0EC2-4A82-B07F-F4ECF8BB0321}"/>
    <cellStyle name="0_Trimslist Winter 09 drop2_OM-Basic program Tee 2009 rvsd 18.5_Atreebutes fab balance" xfId="1854" xr:uid="{5D07A5AF-0D2A-4BA3-B1E3-F75CB0F7375B}"/>
    <cellStyle name="0_Trimslist Winter 09 drop2_OM-Basic program Tee 2009 rvsd 18.5_Atreebutes fab balance_AW11 Atreebutes fabric balance sheet" xfId="1855" xr:uid="{4D7AFE31-9616-4839-8E90-2AB312E16FD9}"/>
    <cellStyle name="0_Trimslist Winter 09 drop2_OM-Basic program Tee 2009 rvsd 18.5_Atreebutes fab balance_QUICK SILVER fab balance" xfId="1856" xr:uid="{0992C61E-0E9F-4DC3-8E35-A0779F9BD819}"/>
    <cellStyle name="0_Trimslist Winter 09 drop2_OM-Basic program Tee 2009 rvsd 18.5_Atreebutes fab balance_SPRING - Trim 2nd" xfId="1857" xr:uid="{EB0F270A-13AE-4A90-BC33-851A1D26AF68}"/>
    <cellStyle name="0_Trimslist Winter 09 drop2_OM-Basic program Tee 2009 rvsd 18.5_Atreebutes fab balance_SPRING 2011 - TRIM 1st" xfId="1858" xr:uid="{88BCE596-9D19-43BA-9FB2-F54AFA805F82}"/>
    <cellStyle name="0_Trimslist Winter 09 drop2_OM-Basic program Tee 2009 rvsd 18.5_Atreebutes fab balance_SPRING 2011 - TRIM 2nd" xfId="1859" xr:uid="{93F90CDD-E8FF-47CB-B0D7-AA3FFAB5603D}"/>
    <cellStyle name="0_Trimslist Winter 09 drop2_OM-Basic program Tee 2009 rvsd 18.5_Atreebutes fab balance_SS12 Atreebutes fab balance" xfId="1860" xr:uid="{BAA9E48A-CF8B-43D1-9430-29D640A8DDF4}"/>
    <cellStyle name="0_Trimslist Winter 09 drop2_OM-Basic program Tee 2009 rvsd 18.5_AW11 Atreebutes fabric balance sheet" xfId="1861" xr:uid="{47BA9343-E0E5-4C76-8FB1-BE36C663CCAF}"/>
    <cellStyle name="0_Trimslist Winter 09 drop2_OM-Basic program Tee 2009 rvsd 18.5_Copy of #1542-1-revised quotation (2)" xfId="1862" xr:uid="{C277DB3B-9E59-4B0C-8CEB-DC61B4596E64}"/>
    <cellStyle name="0_Trimslist Winter 09 drop2_OM-Basic program Tee 2009 rvsd 18.5_Copy of the status of KOTAI fabric 21-10" xfId="1863" xr:uid="{CDF2D531-C6E1-4B8D-AB95-C5BB3CA4E710}"/>
    <cellStyle name="0_Trimslist Winter 09 drop2_OM-Basic program Tee 2009 rvsd 18.5_Fabric balance for AW10 pro" xfId="1864" xr:uid="{6900F04A-F414-4A3F-8B01-E9D674073B7D}"/>
    <cellStyle name="0_Trimslist Winter 09 drop2_OM-Basic program Tee 2009 rvsd 18.5_MA expense (AW10 &amp; SS11)" xfId="1865" xr:uid="{A9D601AC-67B5-4974-B112-BBFA2E47C323}"/>
    <cellStyle name="0_Trimslist Winter 09 drop2_OM-Basic program Tee 2009 rvsd 18.5_MA expense (AW10 &amp; SS11) 2" xfId="1866" xr:uid="{243FCFB6-A2BB-46E1-8F2B-34CA4E0C1EB6}"/>
    <cellStyle name="0_Trimslist Winter 09 drop2_OM-Basic program Tee 2009 rvsd 18.5_MA expense (AW10 &amp; SS11)_AW11 Atreebutes fabric balance sheet" xfId="1867" xr:uid="{610AD358-D343-4553-8E90-AFF80595B59F}"/>
    <cellStyle name="0_Trimslist Winter 09 drop2_OM-Basic program Tee 2009 rvsd 18.5_MA expense (AW10 &amp; SS11)_QUICK SILVER fab balance" xfId="1868" xr:uid="{23FE64BE-DFBA-40B3-A831-871E87BE031A}"/>
    <cellStyle name="0_Trimslist Winter 09 drop2_OM-Basic program Tee 2009 rvsd 18.5_MA expense (AW10 &amp; SS11)_QUICK SILVER fab balance 2" xfId="1869" xr:uid="{4C5F8F28-4318-4297-BFFF-70A60343ED2D}"/>
    <cellStyle name="0_Trimslist Winter 09 drop2_OM-Basic program Tee 2009 rvsd 18.5_MA expense (AW10 &amp; SS11)_SPRING - Trim 2nd" xfId="1870" xr:uid="{88DF43D1-ECF2-4450-BFD2-F5CD362237A0}"/>
    <cellStyle name="0_Trimslist Winter 09 drop2_OM-Basic program Tee 2009 rvsd 18.5_MA expense (AW10 &amp; SS11)_SPRING 2011 - TRIM 1st" xfId="1871" xr:uid="{298A6A15-9F6D-44F8-9742-7EBDAAAC5317}"/>
    <cellStyle name="0_Trimslist Winter 09 drop2_OM-Basic program Tee 2009 rvsd 18.5_MA expense (AW10 &amp; SS11)_SPRING 2011 - TRIM 2nd" xfId="1872" xr:uid="{6BD44B6D-F2AF-4F51-8561-6CEDFA8F3597}"/>
    <cellStyle name="0_Trimslist Winter 09 drop2_OM-Basic program Tee 2009 rvsd 18.5_MA expense (AW10 &amp; SS11)_SS12 Atreebutes fab balance" xfId="1873" xr:uid="{8535BF2E-6F9C-4A35-B105-63DEB974ACF3}"/>
    <cellStyle name="0_Trimslist Winter 09 drop2_OM-Basic program Tee 2009 rvsd 18.5_MA expense (AW10 &amp; SS11)_The composition of fabric" xfId="1874" xr:uid="{C5A0275C-6DDC-4474-89DB-E83CF49C634C}"/>
    <cellStyle name="0_Trimslist Winter 09 drop2_OM-Basic program Tee 2009 rvsd 18.5_PO BAO GIA-DUNG" xfId="1875" xr:uid="{875F6C4D-AB8D-4185-8D91-72D3AF0F2B82}"/>
    <cellStyle name="0_Trimslist Winter 09 drop2_OM-Basic program Tee 2009 rvsd 18.5_QUICK SILVER fab balance" xfId="1876" xr:uid="{3C0F71A2-A387-4228-A163-0EDABDED50C3}"/>
    <cellStyle name="0_Trimslist Winter 09 drop2_OM-Basic program Tee 2009 rvsd 18.5_QUICK SILVER fab balance 2" xfId="1877" xr:uid="{4523BE00-E6A7-455B-B183-D1A51FF75A27}"/>
    <cellStyle name="0_Trimslist Winter 09 drop2_OM-Basic program Tee 2009 rvsd 18.5_SEASON 01QS - FABRIC 2nd" xfId="1878" xr:uid="{D62E1203-E5AD-48DA-ACE9-CBAA7E570442}"/>
    <cellStyle name="0_Trimslist Winter 09 drop2_OM-Basic program Tee 2009 rvsd 18.5_SPRING - Trim 2nd" xfId="1879" xr:uid="{B3441F74-497B-455F-A0D6-0CFDB957A4A4}"/>
    <cellStyle name="0_Trimslist Winter 09 drop2_OM-Basic program Tee 2009 rvsd 18.5_SPRING 2011 - TRIM 1st" xfId="1880" xr:uid="{69BCA8F9-A17C-4467-9AFC-471AFF6C9615}"/>
    <cellStyle name="0_Trimslist Winter 09 drop2_OM-Basic program Tee 2009 rvsd 18.5_SPRING 2011 - TRIM 2nd" xfId="1881" xr:uid="{8CA126DD-6554-4362-B150-B1CAD115E80C}"/>
    <cellStyle name="0_Trimslist Winter 09 drop2_OM-Basic program Tee 2009 rvsd 18.5_SPRING 2011 - TRIM 2nd_1" xfId="1882" xr:uid="{5FE56C46-8E56-4421-89AB-5F3BDB1EFD6F}"/>
    <cellStyle name="0_Trimslist Winter 09 drop2_OM-Basic program Tee 2009 rvsd 18.5_SPRING 2011 - TRIM 2nd_AW11 Atreebutes fabric balance sheet" xfId="1883" xr:uid="{98068160-3834-4097-AAF9-FF0962FB3B9D}"/>
    <cellStyle name="0_Trimslist Winter 09 drop2_OM-Basic program Tee 2009 rvsd 18.5_SPRING 2011 - TRIM 2nd_QUICK SILVER fab balance" xfId="1884" xr:uid="{BD496A65-E4F2-4F68-8619-DCCE367CA889}"/>
    <cellStyle name="0_Trimslist Winter 09 drop2_OM-Basic program Tee 2009 rvsd 18.5_SPRING 2011 - TRIM 2nd_SPRING - Trim 2nd" xfId="1885" xr:uid="{0DF6A30B-B6BE-4877-BA2C-046CDB067B35}"/>
    <cellStyle name="0_Trimslist Winter 09 drop2_OM-Basic program Tee 2009 rvsd 18.5_SPRING 2011 - TRIM 2nd_SPRING 2011 - TRIM 1st" xfId="1886" xr:uid="{B9F53B29-89D1-4004-B604-60218CCC62C5}"/>
    <cellStyle name="0_Trimslist Winter 09 drop2_OM-Basic program Tee 2009 rvsd 18.5_SPRING 2011 - TRIM 2nd_SPRING 2011 - TRIM 2nd" xfId="1887" xr:uid="{220BF3C8-AFA6-41DC-9445-2397A5A458E5}"/>
    <cellStyle name="0_Trimslist Winter 09 drop2_OM-Basic program Tee 2009 rvsd 18.5_SPRING 2011 - TRIM 2nd_SS12 Atreebutes fab balance" xfId="1888" xr:uid="{3058EF10-4FA3-4F5B-B33E-3F3A94C01D6A}"/>
    <cellStyle name="0_Trimslist Winter 09 drop2_OM-Basic program Tee 2009 rvsd 18.5_SS12 Atreebutes fab balance" xfId="1889" xr:uid="{74E829BB-8A8C-4350-9C9D-52D255B0FD2E}"/>
    <cellStyle name="0_Trimslist Winter 09 drop2_OM-Basic program Tee 2009 rvsd 18.5_SUMMER 2011 - TRIM UN007" xfId="1890" xr:uid="{05C308F3-26D2-491F-B529-7E1FCD1CBFF0}"/>
    <cellStyle name="0_Trimslist Winter 09 drop2_OM-Basic program Tee 2009 rvsd 18.5_The composition of fabric" xfId="1891" xr:uid="{EBC67DE2-67E7-49DB-8FE8-C9366AAAEA02}"/>
    <cellStyle name="0_Trimslist Winter 09 drop2_OM-Basic program Tee 2009 rvsd 18.5_Trim balance for Atreebute" xfId="1892" xr:uid="{A478A30B-BBF3-4720-8C09-C41344BD34FE}"/>
    <cellStyle name="0_Trimslist Winter 09 drop2_OM-Basic program Tee 2009 rvsd 18.5_Trim balance for Atreebute 1ST" xfId="1893" xr:uid="{3E779176-8E4B-4347-B0F0-DD8B4BF4D508}"/>
    <cellStyle name="0_Trimslist Winter 09 drop2_OM-Basic program Tee 2009 rvsd 18.5_Trim balance for SS11" xfId="1894" xr:uid="{95DB69F8-A948-4438-90BA-1288D19EF61E}"/>
    <cellStyle name="0_Trimslist Winter 09 drop2_OM-Basic program Tee 2009 rvsd 18.5_YKK#135" xfId="1895" xr:uid="{08BA4E21-BC75-426B-B3CA-D50BF151A053}"/>
    <cellStyle name="0_Trimslist Winter 09 drop2_OM-Basic program Tee 2009 rvsd 18.5_YKK#135 2" xfId="1896" xr:uid="{7A12BABA-DED6-49BF-B2BB-3A98C5707F5C}"/>
    <cellStyle name="0_Trimslist Winter 09 drop2_OM-Basic program Tee 2009 rvsd 18.5_YKK#135_PO BAO GIA-DUNG" xfId="1897" xr:uid="{9F04BD2F-0894-4700-8D86-6F5F4A04883F}"/>
    <cellStyle name="0_Trimslist Winter 09 drop2_OM-Basic program Tee 2009 rvsd 18.5_YKK#135_SPRING - Trim 2nd" xfId="1898" xr:uid="{EB730EC3-1E2A-4D3E-B40B-02A847A6F473}"/>
    <cellStyle name="0_Trimslist Winter 09 drop2_OM-Basic program Tee 2009 rvsd 18.5_YKK#135_Trim balance for Atreebute" xfId="1899" xr:uid="{4ABBD7FE-40D1-4540-BB6B-8FE23E472208}"/>
    <cellStyle name="0_Trimslist Winter 09 drop2_OM-Basic program Tee 2009 rvsd 18.5_YKK#135_Trim balance for Atreebute 1ST" xfId="1900" xr:uid="{5AD22590-C312-470B-B22C-520568AE6103}"/>
    <cellStyle name="0_Trimslist Winter 09 drop2_OM-BLANKS W10" xfId="1901" xr:uid="{AD25FEB1-2B92-4FFA-8081-5BA0893E4EA4}"/>
    <cellStyle name="0_Trimslist Winter 09 drop2_OM-BLANKS W10 2" xfId="1902" xr:uid="{78606EED-81E1-4396-A460-43F5387D2DEA}"/>
    <cellStyle name="0_Trimslist Winter 09 drop2_OM-BLANKS W10- carry over fr S09" xfId="1903" xr:uid="{2D66A162-802A-4D85-A1A3-D3F88DDFBAEB}"/>
    <cellStyle name="0_Trimslist Winter 09 drop2_OM-BLANKS W10- carry over fr S09 2" xfId="1904" xr:uid="{F424FEBA-5408-4D80-8D15-4A6FF8C221D3}"/>
    <cellStyle name="0_Trimslist Winter 09 drop2_OM-BLANKS W10- carry over fr S09_Atreebutes fab balance" xfId="1905" xr:uid="{1C65C028-159D-4060-96D0-67D4548D2E14}"/>
    <cellStyle name="0_Trimslist Winter 09 drop2_OM-BLANKS W10- carry over fr S09_Atreebutes fab balance_AW11 Atreebutes fabric balance sheet" xfId="1906" xr:uid="{D5548604-AB24-4D0A-A6DF-4CE0072DE7DE}"/>
    <cellStyle name="0_Trimslist Winter 09 drop2_OM-BLANKS W10- carry over fr S09_Atreebutes fab balance_QUICK SILVER fab balance" xfId="1907" xr:uid="{9439CA17-D5A1-402D-9263-91CC96222050}"/>
    <cellStyle name="0_Trimslist Winter 09 drop2_OM-BLANKS W10- carry over fr S09_Atreebutes fab balance_SPRING - Trim 2nd" xfId="1908" xr:uid="{B9615853-21CC-4420-8E55-24A3824E196D}"/>
    <cellStyle name="0_Trimslist Winter 09 drop2_OM-BLANKS W10- carry over fr S09_Atreebutes fab balance_SPRING 2011 - TRIM 1st" xfId="1909" xr:uid="{FEA07ACE-4A99-4133-8BD7-250885D233CF}"/>
    <cellStyle name="0_Trimslist Winter 09 drop2_OM-BLANKS W10- carry over fr S09_Atreebutes fab balance_SPRING 2011 - TRIM 2nd" xfId="1910" xr:uid="{364F7016-20C7-446B-851E-E2A9D7EE01F4}"/>
    <cellStyle name="0_Trimslist Winter 09 drop2_OM-BLANKS W10- carry over fr S09_Atreebutes fab balance_SS12 Atreebutes fab balance" xfId="1911" xr:uid="{FA18AC87-CFCB-48F7-9009-240F8633B193}"/>
    <cellStyle name="0_Trimslist Winter 09 drop2_OM-BLANKS W10- carry over fr S09_AW11 Atreebutes fabric balance sheet" xfId="1912" xr:uid="{49D55F95-0588-48AA-A3FD-191969C6F442}"/>
    <cellStyle name="0_Trimslist Winter 09 drop2_OM-BLANKS W10- carry over fr S09_Copy of #1542-1-revised quotation (2)" xfId="1913" xr:uid="{1843E9F6-B86E-4807-B3E6-1C74A8A230BF}"/>
    <cellStyle name="0_Trimslist Winter 09 drop2_OM-BLANKS W10- carry over fr S09_Copy of the status of KOTAI fabric 21-10" xfId="1914" xr:uid="{4FE610B3-2625-49CC-810C-5D4C2B1A8DD0}"/>
    <cellStyle name="0_Trimslist Winter 09 drop2_OM-BLANKS W10- carry over fr S09_Fabric balance for AW10 pro" xfId="1915" xr:uid="{C5FB7074-1D48-481C-A58B-ABE17C937B93}"/>
    <cellStyle name="0_Trimslist Winter 09 drop2_OM-BLANKS W10- carry over fr S09_MA expense (AW10 &amp; SS11)" xfId="1916" xr:uid="{7B006CDC-DDA5-429A-B424-2F92855262B3}"/>
    <cellStyle name="0_Trimslist Winter 09 drop2_OM-BLANKS W10- carry over fr S09_MA expense (AW10 &amp; SS11) 2" xfId="1917" xr:uid="{1E64FDF7-CC16-4902-A532-8BC2F3BDE16E}"/>
    <cellStyle name="0_Trimslist Winter 09 drop2_OM-BLANKS W10- carry over fr S09_MA expense (AW10 &amp; SS11)_AW11 Atreebutes fabric balance sheet" xfId="1918" xr:uid="{F5AD80D6-BE55-4E64-AD3F-8B8736949BDB}"/>
    <cellStyle name="0_Trimslist Winter 09 drop2_OM-BLANKS W10- carry over fr S09_MA expense (AW10 &amp; SS11)_QUICK SILVER fab balance" xfId="1919" xr:uid="{CC603131-448B-42FB-915F-BB28D55D1070}"/>
    <cellStyle name="0_Trimslist Winter 09 drop2_OM-BLANKS W10- carry over fr S09_MA expense (AW10 &amp; SS11)_QUICK SILVER fab balance 2" xfId="1920" xr:uid="{3456ED71-5645-44E5-99C1-C1310890F647}"/>
    <cellStyle name="0_Trimslist Winter 09 drop2_OM-BLANKS W10- carry over fr S09_MA expense (AW10 &amp; SS11)_SPRING - Trim 2nd" xfId="1921" xr:uid="{75EE0B8F-94C0-47BD-80CC-DFE05B513758}"/>
    <cellStyle name="0_Trimslist Winter 09 drop2_OM-BLANKS W10- carry over fr S09_MA expense (AW10 &amp; SS11)_SPRING 2011 - TRIM 1st" xfId="1922" xr:uid="{9A7AC803-BEFD-48DD-8DD3-D302DB0E9BA2}"/>
    <cellStyle name="0_Trimslist Winter 09 drop2_OM-BLANKS W10- carry over fr S09_MA expense (AW10 &amp; SS11)_SPRING 2011 - TRIM 2nd" xfId="1923" xr:uid="{68184988-FE2A-404E-A64F-A5C794BF5EC6}"/>
    <cellStyle name="0_Trimslist Winter 09 drop2_OM-BLANKS W10- carry over fr S09_MA expense (AW10 &amp; SS11)_SS12 Atreebutes fab balance" xfId="1924" xr:uid="{28E4FAB7-7F89-47A3-B75F-8873F1A770AE}"/>
    <cellStyle name="0_Trimslist Winter 09 drop2_OM-BLANKS W10- carry over fr S09_MA expense (AW10 &amp; SS11)_The composition of fabric" xfId="1925" xr:uid="{D144A0F4-CC8A-4EE9-BA84-F453CBCBB7CD}"/>
    <cellStyle name="0_Trimslist Winter 09 drop2_OM-BLANKS W10- carry over fr S09_PO BAO GIA-DUNG" xfId="1926" xr:uid="{33022D81-2106-478C-8596-248D0E6EDBA5}"/>
    <cellStyle name="0_Trimslist Winter 09 drop2_OM-BLANKS W10- carry over fr S09_QUICK SILVER fab balance" xfId="1927" xr:uid="{7600FC2F-5A7A-4512-B2D2-2C26164D2C09}"/>
    <cellStyle name="0_Trimslist Winter 09 drop2_OM-BLANKS W10- carry over fr S09_QUICK SILVER fab balance 2" xfId="1928" xr:uid="{A094D6A3-2859-4F60-B165-EF4214AD6BD8}"/>
    <cellStyle name="0_Trimslist Winter 09 drop2_OM-BLANKS W10- carry over fr S09_SEASON 01QS - FABRIC 2nd" xfId="1929" xr:uid="{F67B849F-5C08-455A-838C-06D663D41B7D}"/>
    <cellStyle name="0_Trimslist Winter 09 drop2_OM-BLANKS W10- carry over fr S09_SPRING - Trim 2nd" xfId="1930" xr:uid="{7230F23E-FE2C-4FE9-8766-F3AC36B87FD5}"/>
    <cellStyle name="0_Trimslist Winter 09 drop2_OM-BLANKS W10- carry over fr S09_SPRING 2011 - TRIM 1st" xfId="1931" xr:uid="{F4F2F7B0-06EE-48B2-A775-2B7F7EF77FD6}"/>
    <cellStyle name="0_Trimslist Winter 09 drop2_OM-BLANKS W10- carry over fr S09_SPRING 2011 - TRIM 2nd" xfId="1932" xr:uid="{1EEA1492-CEFE-4F7D-ACC4-55732521B39A}"/>
    <cellStyle name="0_Trimslist Winter 09 drop2_OM-BLANKS W10- carry over fr S09_SPRING 2011 - TRIM 2nd_1" xfId="1933" xr:uid="{53546F5E-65AB-48AA-ADC8-219A70FD7D8B}"/>
    <cellStyle name="0_Trimslist Winter 09 drop2_OM-BLANKS W10- carry over fr S09_SPRING 2011 - TRIM 2nd_AW11 Atreebutes fabric balance sheet" xfId="1934" xr:uid="{22762A62-4BBF-4300-BC4F-54766B3604E6}"/>
    <cellStyle name="0_Trimslist Winter 09 drop2_OM-BLANKS W10- carry over fr S09_SPRING 2011 - TRIM 2nd_QUICK SILVER fab balance" xfId="1935" xr:uid="{427BA20C-4FFA-4DD5-B606-D568AFAB7AFD}"/>
    <cellStyle name="0_Trimslist Winter 09 drop2_OM-BLANKS W10- carry over fr S09_SPRING 2011 - TRIM 2nd_SPRING - Trim 2nd" xfId="1936" xr:uid="{3F2DF0DD-1963-4E9F-81F6-48BE765DE29B}"/>
    <cellStyle name="0_Trimslist Winter 09 drop2_OM-BLANKS W10- carry over fr S09_SPRING 2011 - TRIM 2nd_SPRING 2011 - TRIM 1st" xfId="1937" xr:uid="{7482161A-9C29-4E05-B2C4-272A11B5494E}"/>
    <cellStyle name="0_Trimslist Winter 09 drop2_OM-BLANKS W10- carry over fr S09_SPRING 2011 - TRIM 2nd_SPRING 2011 - TRIM 2nd" xfId="1938" xr:uid="{948CEA8E-B770-4EC3-87A0-7266F4FC5049}"/>
    <cellStyle name="0_Trimslist Winter 09 drop2_OM-BLANKS W10- carry over fr S09_SPRING 2011 - TRIM 2nd_SS12 Atreebutes fab balance" xfId="1939" xr:uid="{520402A3-6F5B-446B-A410-0414D8AEF55F}"/>
    <cellStyle name="0_Trimslist Winter 09 drop2_OM-BLANKS W10- carry over fr S09_SS12 Atreebutes fab balance" xfId="1940" xr:uid="{109E5C7C-12F3-485C-9C51-F6B7F319DE96}"/>
    <cellStyle name="0_Trimslist Winter 09 drop2_OM-BLANKS W10- carry over fr S09_SUMMER 2011 - TRIM UN007" xfId="1941" xr:uid="{AF5E1366-0CFC-41CC-A976-B4CEE0322216}"/>
    <cellStyle name="0_Trimslist Winter 09 drop2_OM-BLANKS W10- carry over fr S09_The composition of fabric" xfId="1942" xr:uid="{154D678C-EE17-4D92-8492-E97B5FF4AB56}"/>
    <cellStyle name="0_Trimslist Winter 09 drop2_OM-BLANKS W10- carry over fr S09_Trim balance for Atreebute" xfId="1943" xr:uid="{0E49D996-36E6-4C72-AFFB-2868C80C51A2}"/>
    <cellStyle name="0_Trimslist Winter 09 drop2_OM-BLANKS W10- carry over fr S09_Trim balance for Atreebute 1ST" xfId="1944" xr:uid="{BE127E41-094B-4313-9C4F-F633978232C7}"/>
    <cellStyle name="0_Trimslist Winter 09 drop2_OM-BLANKS W10- carry over fr S09_Trim balance for SS11" xfId="1945" xr:uid="{297DA590-3CD1-4B0B-9A8B-C5FB250DED13}"/>
    <cellStyle name="0_Trimslist Winter 09 drop2_OM-BLANKS W10- carry over fr S09_YKK#135" xfId="1946" xr:uid="{E9A4E0EF-3D8C-4138-B03B-B23203193DB0}"/>
    <cellStyle name="0_Trimslist Winter 09 drop2_OM-BLANKS W10- carry over fr S09_YKK#135 2" xfId="1947" xr:uid="{8FFFC398-3164-46F2-94C8-B6D4B6602005}"/>
    <cellStyle name="0_Trimslist Winter 09 drop2_OM-BLANKS W10- carry over fr S09_YKK#135_PO BAO GIA-DUNG" xfId="1948" xr:uid="{8168A348-CC64-433C-B808-52FE26D69A53}"/>
    <cellStyle name="0_Trimslist Winter 09 drop2_OM-BLANKS W10- carry over fr S09_YKK#135_SPRING - Trim 2nd" xfId="1949" xr:uid="{CB33C44C-1853-45A2-B420-881D68211F1F}"/>
    <cellStyle name="0_Trimslist Winter 09 drop2_OM-BLANKS W10- carry over fr S09_YKK#135_Trim balance for Atreebute" xfId="1950" xr:uid="{7C0141C0-A562-4F8E-BA99-40C9A2F7DD7F}"/>
    <cellStyle name="0_Trimslist Winter 09 drop2_OM-BLANKS W10- carry over fr S09_YKK#135_Trim balance for Atreebute 1ST" xfId="1951" xr:uid="{80542947-0706-44C2-87B5-F6DBED481C74}"/>
    <cellStyle name="0_Trimslist Winter 09 drop2_OM-BLANKS W10- Organic" xfId="1952" xr:uid="{ABB51B08-C57A-4116-908C-7F3FB30854ED}"/>
    <cellStyle name="0_Trimslist Winter 09 drop2_OM-BLANKS W10- Organic_Atreebutes fab balance" xfId="1953" xr:uid="{63426963-04F6-4B8D-ADB6-67E0FADB71C6}"/>
    <cellStyle name="0_Trimslist Winter 09 drop2_OM-BLANKS W10- Organic_SEASON 01QS - FABRIC 2nd" xfId="1954" xr:uid="{98208B8B-6225-4346-90C1-ACDC2747594C}"/>
    <cellStyle name="0_Trimslist Winter 09 drop2_OM-BLANKS W10- Organic_SPRING 2011 - TRIM 2nd" xfId="1955" xr:uid="{90A7B0B6-F337-4DCF-8A7D-D618E3306665}"/>
    <cellStyle name="0_Trimslist Winter 09 drop2_OM-BLANKS W10_Atreebutes fab balance" xfId="1956" xr:uid="{A7A76322-1B21-44D2-979B-B2C8F46C8282}"/>
    <cellStyle name="0_Trimslist Winter 09 drop2_OM-BLANKS W10_Atreebutes fab balance_AW11 Atreebutes fabric balance sheet" xfId="1957" xr:uid="{F6FB2BB0-C16A-4ACB-A74F-B6CB835934D4}"/>
    <cellStyle name="0_Trimslist Winter 09 drop2_OM-BLANKS W10_Atreebutes fab balance_QUICK SILVER fab balance" xfId="1958" xr:uid="{88189207-3CDF-40E9-9D24-ACC2CD135CE2}"/>
    <cellStyle name="0_Trimslist Winter 09 drop2_OM-BLANKS W10_Atreebutes fab balance_SPRING - Trim 2nd" xfId="1959" xr:uid="{F47B7473-A1C2-4331-8B96-0035E4BC6E6C}"/>
    <cellStyle name="0_Trimslist Winter 09 drop2_OM-BLANKS W10_Atreebutes fab balance_SPRING 2011 - TRIM 1st" xfId="1960" xr:uid="{78C90765-A589-4970-9B08-CCEBB213CD0C}"/>
    <cellStyle name="0_Trimslist Winter 09 drop2_OM-BLANKS W10_Atreebutes fab balance_SPRING 2011 - TRIM 2nd" xfId="1961" xr:uid="{F7BA524C-17D3-4567-B339-AC339ABD7045}"/>
    <cellStyle name="0_Trimslist Winter 09 drop2_OM-BLANKS W10_Atreebutes fab balance_SS12 Atreebutes fab balance" xfId="1962" xr:uid="{D2D6D831-1DF1-4B1E-8718-841D61C67BD3}"/>
    <cellStyle name="0_Trimslist Winter 09 drop2_OM-BLANKS W10_AW11 Atreebutes fabric balance sheet" xfId="1963" xr:uid="{CAB2D34A-0A1B-4D6F-98B5-15BE6C4D0E44}"/>
    <cellStyle name="0_Trimslist Winter 09 drop2_OM-BLANKS W10_Copy of #1542-1-revised quotation (2)" xfId="1964" xr:uid="{1E919CCA-CEAE-4BBD-903C-A743C51A470A}"/>
    <cellStyle name="0_Trimslist Winter 09 drop2_OM-BLANKS W10_Copy of the status of KOTAI fabric 21-10" xfId="1965" xr:uid="{CD964726-24E7-44A5-ACBC-AE6E6DF5319D}"/>
    <cellStyle name="0_Trimslist Winter 09 drop2_OM-BLANKS W10_Fabric balance for AW10 pro" xfId="1966" xr:uid="{DE0040DE-85D1-460B-9052-A687496DF575}"/>
    <cellStyle name="0_Trimslist Winter 09 drop2_OM-BLANKS W10_MA expense (AW10 &amp; SS11)" xfId="1967" xr:uid="{A4F85BEA-9FCC-4B86-9325-6D59717CACDF}"/>
    <cellStyle name="0_Trimslist Winter 09 drop2_OM-BLANKS W10_MA expense (AW10 &amp; SS11) 2" xfId="1968" xr:uid="{9FF51D2D-2D6F-4F4A-9D73-2EED3911A2B7}"/>
    <cellStyle name="0_Trimslist Winter 09 drop2_OM-BLANKS W10_MA expense (AW10 &amp; SS11)_AW11 Atreebutes fabric balance sheet" xfId="1969" xr:uid="{744CC65B-3959-45F3-8861-3D113D73F7E0}"/>
    <cellStyle name="0_Trimslist Winter 09 drop2_OM-BLANKS W10_MA expense (AW10 &amp; SS11)_QUICK SILVER fab balance" xfId="1970" xr:uid="{458AE745-4369-48B4-9C17-0EC86457BD36}"/>
    <cellStyle name="0_Trimslist Winter 09 drop2_OM-BLANKS W10_MA expense (AW10 &amp; SS11)_QUICK SILVER fab balance 2" xfId="1971" xr:uid="{4446EF37-E874-4025-BEE5-993BFA5F8C86}"/>
    <cellStyle name="0_Trimslist Winter 09 drop2_OM-BLANKS W10_MA expense (AW10 &amp; SS11)_SPRING - Trim 2nd" xfId="1972" xr:uid="{36EA5180-E802-4D5F-A59E-FA7E41F00D60}"/>
    <cellStyle name="0_Trimslist Winter 09 drop2_OM-BLANKS W10_MA expense (AW10 &amp; SS11)_SPRING 2011 - TRIM 1st" xfId="1973" xr:uid="{486B414F-7F6C-4D26-8FA2-196DCA692EB9}"/>
    <cellStyle name="0_Trimslist Winter 09 drop2_OM-BLANKS W10_MA expense (AW10 &amp; SS11)_SPRING 2011 - TRIM 2nd" xfId="1974" xr:uid="{D9942877-F155-4579-A8C2-83A5625142E5}"/>
    <cellStyle name="0_Trimslist Winter 09 drop2_OM-BLANKS W10_MA expense (AW10 &amp; SS11)_SS12 Atreebutes fab balance" xfId="1975" xr:uid="{027115C2-8DF7-4545-BBD5-EDD66053FDD1}"/>
    <cellStyle name="0_Trimslist Winter 09 drop2_OM-BLANKS W10_MA expense (AW10 &amp; SS11)_The composition of fabric" xfId="1976" xr:uid="{C5947593-38A6-493B-A6EC-98BD207CCB2C}"/>
    <cellStyle name="0_Trimslist Winter 09 drop2_OM-BLANKS W10_PO BAO GIA-DUNG" xfId="1977" xr:uid="{6515107C-820A-4318-92AB-8DD1866F5EA8}"/>
    <cellStyle name="0_Trimslist Winter 09 drop2_OM-BLANKS W10_QUICK SILVER fab balance" xfId="1978" xr:uid="{F2F757E8-F281-4591-BD82-755BC0AA49E0}"/>
    <cellStyle name="0_Trimslist Winter 09 drop2_OM-BLANKS W10_QUICK SILVER fab balance 2" xfId="1979" xr:uid="{E87060E9-A653-4250-8FC1-33146EFA4D14}"/>
    <cellStyle name="0_Trimslist Winter 09 drop2_OM-BLANKS W10_SEASON 01QS - FABRIC 2nd" xfId="1980" xr:uid="{0D158CFD-5509-4F45-849D-83AEDD50706B}"/>
    <cellStyle name="0_Trimslist Winter 09 drop2_OM-BLANKS W10_SPRING - Trim 2nd" xfId="1981" xr:uid="{33B386C6-4083-4D54-9A57-52D9171DB1B3}"/>
    <cellStyle name="0_Trimslist Winter 09 drop2_OM-BLANKS W10_SPRING 2011 - TRIM 1st" xfId="1982" xr:uid="{2BEF96EE-EA20-482B-B48A-116CF87A4858}"/>
    <cellStyle name="0_Trimslist Winter 09 drop2_OM-BLANKS W10_SPRING 2011 - TRIM 2nd" xfId="1983" xr:uid="{167E7755-5B6A-4F1B-B36F-E267A2648FEF}"/>
    <cellStyle name="0_Trimslist Winter 09 drop2_OM-BLANKS W10_SPRING 2011 - TRIM 2nd_1" xfId="1984" xr:uid="{F79B8E63-E225-4DF5-9CD9-EE8A7AD6B0BB}"/>
    <cellStyle name="0_Trimslist Winter 09 drop2_OM-BLANKS W10_SPRING 2011 - TRIM 2nd_AW11 Atreebutes fabric balance sheet" xfId="1985" xr:uid="{1F54615A-1F93-43A8-A153-CEF94747065B}"/>
    <cellStyle name="0_Trimslist Winter 09 drop2_OM-BLANKS W10_SPRING 2011 - TRIM 2nd_QUICK SILVER fab balance" xfId="1986" xr:uid="{BCBF690D-AB1B-4359-B96A-29036FCA1440}"/>
    <cellStyle name="0_Trimslist Winter 09 drop2_OM-BLANKS W10_SPRING 2011 - TRIM 2nd_SPRING - Trim 2nd" xfId="1987" xr:uid="{238FDEF9-1E07-48CB-9682-BB7ED6B8882B}"/>
    <cellStyle name="0_Trimslist Winter 09 drop2_OM-BLANKS W10_SPRING 2011 - TRIM 2nd_SPRING 2011 - TRIM 1st" xfId="1988" xr:uid="{8CF3DBBD-888E-41BD-8FA3-B38D017D247E}"/>
    <cellStyle name="0_Trimslist Winter 09 drop2_OM-BLANKS W10_SPRING 2011 - TRIM 2nd_SPRING 2011 - TRIM 2nd" xfId="1989" xr:uid="{CF10134F-BF9B-4234-B3F9-499A6A8B186A}"/>
    <cellStyle name="0_Trimslist Winter 09 drop2_OM-BLANKS W10_SPRING 2011 - TRIM 2nd_SS12 Atreebutes fab balance" xfId="1990" xr:uid="{52DFEC50-03A9-412A-9F94-4F15F71230E0}"/>
    <cellStyle name="0_Trimslist Winter 09 drop2_OM-BLANKS W10_SS12 Atreebutes fab balance" xfId="1991" xr:uid="{36A9377F-0688-4935-BCE9-6F12780E2C21}"/>
    <cellStyle name="0_Trimslist Winter 09 drop2_OM-BLANKS W10_SUMMER 2011 - TRIM UN007" xfId="1992" xr:uid="{59713680-E866-426E-893E-60A84F435D8C}"/>
    <cellStyle name="0_Trimslist Winter 09 drop2_OM-BLANKS W10_The composition of fabric" xfId="1993" xr:uid="{19908D37-2F8C-41BF-AC67-6CAD952EC7F5}"/>
    <cellStyle name="0_Trimslist Winter 09 drop2_OM-BLANKS W10_Trim balance for Atreebute" xfId="1994" xr:uid="{D2766CA7-03ED-44BA-BC85-583517932869}"/>
    <cellStyle name="0_Trimslist Winter 09 drop2_OM-BLANKS W10_Trim balance for Atreebute 1ST" xfId="1995" xr:uid="{A8A8548E-7F02-4671-8AD5-458C300E272D}"/>
    <cellStyle name="0_Trimslist Winter 09 drop2_OM-BLANKS W10_Trim balance for SS11" xfId="1996" xr:uid="{50AEFECD-07C4-456C-A299-EBB736F11795}"/>
    <cellStyle name="0_Trimslist Winter 09 drop2_OM-BLANKS W10_YKK#135" xfId="1997" xr:uid="{186553D4-A6F4-4A03-BD70-2F5E97F156D2}"/>
    <cellStyle name="0_Trimslist Winter 09 drop2_OM-BLANKS W10_YKK#135 2" xfId="1998" xr:uid="{5DE4C235-46AC-48CE-8F65-B8437C0EEDC7}"/>
    <cellStyle name="0_Trimslist Winter 09 drop2_OM-BLANKS W10_YKK#135_PO BAO GIA-DUNG" xfId="1999" xr:uid="{DE9CEF36-A0CB-4A6A-BF13-2ABA861094FA}"/>
    <cellStyle name="0_Trimslist Winter 09 drop2_OM-BLANKS W10_YKK#135_SPRING - Trim 2nd" xfId="2000" xr:uid="{922AEAF0-BCDC-4F4F-BC84-D8C94FA652DE}"/>
    <cellStyle name="0_Trimslist Winter 09 drop2_OM-BLANKS W10_YKK#135_Trim balance for Atreebute" xfId="2001" xr:uid="{C99C5999-9E5D-4826-AD51-FA26823F83FA}"/>
    <cellStyle name="0_Trimslist Winter 09 drop2_OM-BLANKS W10_YKK#135_Trim balance for Atreebute 1ST" xfId="2002" xr:uid="{3C781297-852B-4264-889E-D885E2521BD8}"/>
    <cellStyle name="0_Trimslist Winter 09 drop2_QUICK SILVER fab balance" xfId="2003" xr:uid="{AC52B07D-E053-4220-91FE-53F6502A9FB0}"/>
    <cellStyle name="0_Trimslist Winter 09 drop2_SEASON 01QS - FABRIC 2nd" xfId="2004" xr:uid="{9A739946-C655-4702-B15D-8C9E0E669CB9}"/>
    <cellStyle name="0_Trimslist Winter 09 drop2_SPRING - Trim 2nd" xfId="2005" xr:uid="{BBAE399D-43B0-4E8D-9885-61DAE48BBBB6}"/>
    <cellStyle name="0_Trimslist Winter 09 drop2_SPRING 2011 - TRIM" xfId="2006" xr:uid="{7989031A-0374-4573-A23D-9B1FD0AAAE7F}"/>
    <cellStyle name="0_Trimslist Winter 09 drop2_SPRING 2011 - TRIM 1st" xfId="2007" xr:uid="{71E57837-1E7D-433F-BCC5-0C7403EB438D}"/>
    <cellStyle name="0_Trimslist Winter 09 drop2_SPRING 2011 - TRIM 2nd" xfId="2008" xr:uid="{58362896-0017-4FC1-BE47-19E3398D7B1D}"/>
    <cellStyle name="0_Trimslist Winter 09 drop2_Trim balance for Atreebute" xfId="2009" xr:uid="{3BE962C4-DF19-4C41-8EEF-4F96EA9C3A29}"/>
    <cellStyle name="0_Trimslist Winter 09 drop2_W'10 &amp; Blanks W10- Pre costing" xfId="2010" xr:uid="{A152146A-5CBE-4423-8C58-5D95535A94AE}"/>
    <cellStyle name="0_Trimslist Winter 09 drop2_W'10 &amp; Blanks W10- Pre costing 2" xfId="2011" xr:uid="{BC308E76-9F90-4313-BC98-49EA90F9E938}"/>
    <cellStyle name="0_Trimslist Winter 09 drop2_W'10 &amp; Blanks W10- Pre costing_Atreebutes fab balance" xfId="2012" xr:uid="{5F1A0175-B151-420B-9656-89D5B6928AF2}"/>
    <cellStyle name="0_Trimslist Winter 09 drop2_W'10 &amp; Blanks W10- Pre costing_Atreebutes fab balance_AW11 Atreebutes fabric balance sheet" xfId="2013" xr:uid="{4B12C11A-CEB0-49B0-8FE7-F73BC7827537}"/>
    <cellStyle name="0_Trimslist Winter 09 drop2_W'10 &amp; Blanks W10- Pre costing_Atreebutes fab balance_QUICK SILVER fab balance" xfId="2014" xr:uid="{4A2FB18E-8540-4C65-9543-C4CA001181E4}"/>
    <cellStyle name="0_Trimslist Winter 09 drop2_W'10 &amp; Blanks W10- Pre costing_Atreebutes fab balance_SPRING - Trim 2nd" xfId="2015" xr:uid="{1AC94731-DD24-433E-9442-80080DC945A7}"/>
    <cellStyle name="0_Trimslist Winter 09 drop2_W'10 &amp; Blanks W10- Pre costing_Atreebutes fab balance_SPRING 2011 - TRIM 1st" xfId="2016" xr:uid="{564D6B7F-6D37-41CA-AFF5-AE7D2D905465}"/>
    <cellStyle name="0_Trimslist Winter 09 drop2_W'10 &amp; Blanks W10- Pre costing_Atreebutes fab balance_SPRING 2011 - TRIM 2nd" xfId="2017" xr:uid="{6A888C77-F425-4420-B0AC-6A77DE0A5682}"/>
    <cellStyle name="0_Trimslist Winter 09 drop2_W'10 &amp; Blanks W10- Pre costing_Atreebutes fab balance_SS12 Atreebutes fab balance" xfId="2018" xr:uid="{B877671A-878E-4B97-973A-9C2221F206C0}"/>
    <cellStyle name="0_Trimslist Winter 09 drop2_W'10 &amp; Blanks W10- Pre costing_AW11 Atreebutes fabric balance sheet" xfId="2019" xr:uid="{60BDB9CA-309F-4CCF-B170-BCB66F583828}"/>
    <cellStyle name="0_Trimslist Winter 09 drop2_W'10 &amp; Blanks W10- Pre costing_Copy of #1542-1-revised quotation (2)" xfId="2020" xr:uid="{33B50429-6625-4F05-B002-F6BA2EA7A71D}"/>
    <cellStyle name="0_Trimslist Winter 09 drop2_W'10 &amp; Blanks W10- Pre costing_Copy of the status of KOTAI fabric 21-10" xfId="2021" xr:uid="{3266D18C-5C02-4A65-9E7C-A2E87E1787B1}"/>
    <cellStyle name="0_Trimslist Winter 09 drop2_W'10 &amp; Blanks W10- Pre costing_Fabric balance for AW10 pro" xfId="2022" xr:uid="{D0325FBB-F4F0-4E9C-B59D-D032739DF2D6}"/>
    <cellStyle name="0_Trimslist Winter 09 drop2_W'10 &amp; Blanks W10- Pre costing_MA expense (AW10 &amp; SS11)" xfId="2023" xr:uid="{46CD3945-4FC4-4C88-BCB8-535A9C1193B7}"/>
    <cellStyle name="0_Trimslist Winter 09 drop2_W'10 &amp; Blanks W10- Pre costing_MA expense (AW10 &amp; SS11) 2" xfId="2024" xr:uid="{70B270B8-36AD-46BE-92EE-524DCBED6785}"/>
    <cellStyle name="0_Trimslist Winter 09 drop2_W'10 &amp; Blanks W10- Pre costing_MA expense (AW10 &amp; SS11)_AW11 Atreebutes fabric balance sheet" xfId="2025" xr:uid="{AD3FAB24-2897-43F0-9759-CA667D08BF9F}"/>
    <cellStyle name="0_Trimslist Winter 09 drop2_W'10 &amp; Blanks W10- Pre costing_MA expense (AW10 &amp; SS11)_QUICK SILVER fab balance" xfId="2026" xr:uid="{B22AAB78-9F24-4607-9933-2C20EA643D68}"/>
    <cellStyle name="0_Trimslist Winter 09 drop2_W'10 &amp; Blanks W10- Pre costing_MA expense (AW10 &amp; SS11)_QUICK SILVER fab balance 2" xfId="2027" xr:uid="{0F589FDA-FA32-4B99-B6F3-DF3B0C34302A}"/>
    <cellStyle name="0_Trimslist Winter 09 drop2_W'10 &amp; Blanks W10- Pre costing_MA expense (AW10 &amp; SS11)_SPRING - Trim 2nd" xfId="2028" xr:uid="{47C96606-3C95-4941-9985-1EF678E5253A}"/>
    <cellStyle name="0_Trimslist Winter 09 drop2_W'10 &amp; Blanks W10- Pre costing_MA expense (AW10 &amp; SS11)_SPRING 2011 - TRIM 1st" xfId="2029" xr:uid="{47816AF3-DE4D-4583-B792-2DFA9850D33E}"/>
    <cellStyle name="0_Trimslist Winter 09 drop2_W'10 &amp; Blanks W10- Pre costing_MA expense (AW10 &amp; SS11)_SPRING 2011 - TRIM 2nd" xfId="2030" xr:uid="{DA6BF2EF-12C2-4C0E-91BE-6DD2C728F95B}"/>
    <cellStyle name="0_Trimslist Winter 09 drop2_W'10 &amp; Blanks W10- Pre costing_MA expense (AW10 &amp; SS11)_SS12 Atreebutes fab balance" xfId="2031" xr:uid="{E895F485-7EB8-4756-BD12-A83346F1D8B2}"/>
    <cellStyle name="0_Trimslist Winter 09 drop2_W'10 &amp; Blanks W10- Pre costing_MA expense (AW10 &amp; SS11)_The composition of fabric" xfId="2032" xr:uid="{28C62E98-5500-4D42-A1E3-CFB62E0462C8}"/>
    <cellStyle name="0_Trimslist Winter 09 drop2_W'10 &amp; Blanks W10- Pre costing_PO BAO GIA-DUNG" xfId="2033" xr:uid="{9C8A9197-1002-40DA-A48F-0FAEA8CC97FD}"/>
    <cellStyle name="0_Trimslist Winter 09 drop2_W'10 &amp; Blanks W10- Pre costing_QUICK SILVER fab balance" xfId="2034" xr:uid="{E08FAE73-1DF5-4D2F-A863-5376AEEC1D1E}"/>
    <cellStyle name="0_Trimslist Winter 09 drop2_W'10 &amp; Blanks W10- Pre costing_QUICK SILVER fab balance 2" xfId="2035" xr:uid="{D2BDB31F-E890-4FD6-9EF0-A1A098EDE982}"/>
    <cellStyle name="0_Trimslist Winter 09 drop2_W'10 &amp; Blanks W10- Pre costing_SEASON 01QS - FABRIC 2nd" xfId="2036" xr:uid="{824D5EB9-32A8-4926-BF68-7BB8FC117C0F}"/>
    <cellStyle name="0_Trimslist Winter 09 drop2_W'10 &amp; Blanks W10- Pre costing_SPRING - Trim 2nd" xfId="2037" xr:uid="{95AB7255-8180-418C-AD1B-2E08AD52A4FB}"/>
    <cellStyle name="0_Trimslist Winter 09 drop2_W'10 &amp; Blanks W10- Pre costing_SPRING 2011 - TRIM 1st" xfId="2038" xr:uid="{8B81A432-C397-4146-9963-9C91C0DDA1A3}"/>
    <cellStyle name="0_Trimslist Winter 09 drop2_W'10 &amp; Blanks W10- Pre costing_SPRING 2011 - TRIM 2nd" xfId="2039" xr:uid="{860A7334-1B6F-48CD-8BA7-61CDB06B1BE6}"/>
    <cellStyle name="0_Trimslist Winter 09 drop2_W'10 &amp; Blanks W10- Pre costing_SPRING 2011 - TRIM 2nd_1" xfId="2040" xr:uid="{8654C715-A1B7-4D95-B9AD-6F9A64E66F7D}"/>
    <cellStyle name="0_Trimslist Winter 09 drop2_W'10 &amp; Blanks W10- Pre costing_SPRING 2011 - TRIM 2nd_AW11 Atreebutes fabric balance sheet" xfId="2041" xr:uid="{74AC7FC5-DC5B-4BE2-ACDE-352B26719E0A}"/>
    <cellStyle name="0_Trimslist Winter 09 drop2_W'10 &amp; Blanks W10- Pre costing_SPRING 2011 - TRIM 2nd_QUICK SILVER fab balance" xfId="2042" xr:uid="{8BB2C7ED-7A5E-4383-8215-4781DAF07DA1}"/>
    <cellStyle name="0_Trimslist Winter 09 drop2_W'10 &amp; Blanks W10- Pre costing_SPRING 2011 - TRIM 2nd_SPRING - Trim 2nd" xfId="2043" xr:uid="{1C15BE7A-BAD4-4C76-8DF0-A54B92846929}"/>
    <cellStyle name="0_Trimslist Winter 09 drop2_W'10 &amp; Blanks W10- Pre costing_SPRING 2011 - TRIM 2nd_SPRING 2011 - TRIM 1st" xfId="2044" xr:uid="{71F7C211-935B-4FD7-A298-1C39E79C302E}"/>
    <cellStyle name="0_Trimslist Winter 09 drop2_W'10 &amp; Blanks W10- Pre costing_SPRING 2011 - TRIM 2nd_SPRING 2011 - TRIM 2nd" xfId="2045" xr:uid="{A254B2CA-ED04-43EF-9752-6422DD3E36A2}"/>
    <cellStyle name="0_Trimslist Winter 09 drop2_W'10 &amp; Blanks W10- Pre costing_SPRING 2011 - TRIM 2nd_SS12 Atreebutes fab balance" xfId="2046" xr:uid="{C58759A7-9F34-45E0-A4C6-75A2337A542B}"/>
    <cellStyle name="0_Trimslist Winter 09 drop2_W'10 &amp; Blanks W10- Pre costing_SS12 Atreebutes fab balance" xfId="2047" xr:uid="{AC8E8269-2DDE-4D9D-8D14-8C10A18FFBAC}"/>
    <cellStyle name="0_Trimslist Winter 09 drop2_W'10 &amp; Blanks W10- Pre costing_SUMMER 2011 - TRIM UN007" xfId="2048" xr:uid="{AFB50E7E-C3EB-487D-8A7A-8E5A88B170F6}"/>
    <cellStyle name="0_Trimslist Winter 09 drop2_W'10 &amp; Blanks W10- Pre costing_The composition of fabric" xfId="2049" xr:uid="{2A611DE1-92C8-4B09-B2B8-B46F0142F0D6}"/>
    <cellStyle name="0_Trimslist Winter 09 drop2_W'10 &amp; Blanks W10- Pre costing_Trim balance for Atreebute" xfId="2050" xr:uid="{F088E2ED-C5E2-4D96-96A0-228356E3F386}"/>
    <cellStyle name="0_Trimslist Winter 09 drop2_W'10 &amp; Blanks W10- Pre costing_Trim balance for Atreebute 1ST" xfId="2051" xr:uid="{3EC788BB-2705-42D2-9A0D-67A27E039A5D}"/>
    <cellStyle name="0_Trimslist Winter 09 drop2_W'10 &amp; Blanks W10- Pre costing_Trim balance for SS11" xfId="2052" xr:uid="{758FEFE4-8625-437D-868C-3DA66A3C6F6B}"/>
    <cellStyle name="0_Trimslist Winter 09 drop2_W'10 &amp; Blanks W10- Pre costing_YKK#135" xfId="2053" xr:uid="{A13E8714-236B-40A8-95E0-B0541581010A}"/>
    <cellStyle name="0_Trimslist Winter 09 drop2_W'10 &amp; Blanks W10- Pre costing_YKK#135 2" xfId="2054" xr:uid="{BB9E6152-9CAF-4B48-809A-D399AFC0BE06}"/>
    <cellStyle name="0_Trimslist Winter 09 drop2_W'10 &amp; Blanks W10- Pre costing_YKK#135_PO BAO GIA-DUNG" xfId="2055" xr:uid="{4AE83052-5B25-4023-AC37-C439D94A924C}"/>
    <cellStyle name="0_Trimslist Winter 09 drop2_W'10 &amp; Blanks W10- Pre costing_YKK#135_SPRING - Trim 2nd" xfId="2056" xr:uid="{0E3D89FF-623B-4452-9A6A-766E55885382}"/>
    <cellStyle name="0_Trimslist Winter 09 drop2_W'10 &amp; Blanks W10- Pre costing_YKK#135_Trim balance for Atreebute" xfId="2057" xr:uid="{B47AFEC3-E724-4512-96B9-E68DBBE9318E}"/>
    <cellStyle name="0_Trimslist Winter 09 drop2_W'10 &amp; Blanks W10- Pre costing_YKK#135_Trim balance for Atreebute 1ST" xfId="2058" xr:uid="{A87678A6-A762-4332-AB04-FD7C88FABB9E}"/>
    <cellStyle name="0_W09 production" xfId="2059" xr:uid="{A1A355A4-C6C6-4EB3-8553-07E9B2D9EB75}"/>
    <cellStyle name="0_W09 production_Atreebutes fab balance" xfId="2060" xr:uid="{653E2E6E-12A8-4332-BA13-4E97A5AF8C19}"/>
    <cellStyle name="0_W09 production_fabric list EU Winter 09" xfId="2061" xr:uid="{8A0BD788-E17E-4EAD-8F9B-8371E641FBA4}"/>
    <cellStyle name="0_W09 production_fabric list EU Winter 09_Atreebutes fab balance" xfId="2062" xr:uid="{3764B04C-A3FC-424C-BD9F-86F30EB9D4DC}"/>
    <cellStyle name="0_W09 production_fabric list EU Winter 09_SEASON 01QS - FABRIC 2nd" xfId="2063" xr:uid="{97C9FDEB-B511-4D56-84C0-72CB7C4BB6D4}"/>
    <cellStyle name="0_W09 production_fabric list EU Winter 09_SPRING 2011 - TRIM 2nd" xfId="2064" xr:uid="{3D0B161A-3874-401C-9141-C48796B2BC36}"/>
    <cellStyle name="0_W09 production_fabric list Summer09 prod- Drop 3" xfId="2065" xr:uid="{CC159BCB-665E-4E75-A6F1-864DE7538627}"/>
    <cellStyle name="0_W09 production_fabric list Summer09 prod- Drop 3_Atreebutes fab balance" xfId="2066" xr:uid="{C1A87D8D-A15B-4130-9007-11AA8CC5273B}"/>
    <cellStyle name="0_W09 production_fabric list Summer09 prod- Drop 3_SEASON 01QS - FABRIC 2nd" xfId="2067" xr:uid="{6094D2D2-083D-4600-96D4-B18B9DF264CF}"/>
    <cellStyle name="0_W09 production_fabric list Summer09 prod- Drop 3_SPRING 2011 - TRIM 2nd" xfId="2068" xr:uid="{32E4776D-56D4-41DA-BE2E-D8A185DD653D}"/>
    <cellStyle name="0_W09 production_fabric list Summer09 prod- Drop2" xfId="2069" xr:uid="{04C7C76B-14EF-4A14-8E8C-5AD93B6B615E}"/>
    <cellStyle name="0_W09 production_fabric list Summer09 prod- Drop2_Atreebutes fab balance" xfId="2070" xr:uid="{0C8B7957-C41F-4D7D-B93B-61209CF2A625}"/>
    <cellStyle name="0_W09 production_fabric list Summer09 prod- Drop2_SEASON 01QS - FABRIC 2nd" xfId="2071" xr:uid="{2EEB7681-02D3-490F-A50A-D27D9327786F}"/>
    <cellStyle name="0_W09 production_fabric list Summer09 prod- Drop2_SPRING 2011 - TRIM 2nd" xfId="2072" xr:uid="{55F44EBC-4DD8-4E3D-A071-BF697C08EC60}"/>
    <cellStyle name="0_W09 production_SEASON 01QS - FABRIC 2nd" xfId="2073" xr:uid="{35012875-C774-48D2-9840-0F0EC52630BD}"/>
    <cellStyle name="0_W09 production_SPRING 2011 - TRIM 2nd" xfId="2074" xr:uid="{17071BE8-C4CB-4418-988F-E5C3166CD151}"/>
    <cellStyle name="1" xfId="2075" xr:uid="{8855E40A-F4FE-435B-8A2E-EFD6BBBBE022}"/>
    <cellStyle name="1 2" xfId="2076" xr:uid="{ED65839E-5868-4121-8397-10585AB66777}"/>
    <cellStyle name="1 3" xfId="2077" xr:uid="{B78E2758-5B6E-487C-95B3-91E2E486175B}"/>
    <cellStyle name="1 4" xfId="2078" xr:uid="{7D50304B-E671-4CCB-840A-DB99A7EBDB63}"/>
    <cellStyle name="¹éºÐÀ²_±âÅ¸" xfId="2079" xr:uid="{471691C4-4205-4C2B-893C-7794E78D91B8}"/>
    <cellStyle name="2" xfId="2080" xr:uid="{1EBA1ABE-0951-46EC-A066-4706CD0219F3}"/>
    <cellStyle name="2 2" xfId="2081" xr:uid="{90F96074-9D2D-48AE-8BB9-6989F9EDC736}"/>
    <cellStyle name="2 3" xfId="2082" xr:uid="{70F4DA9F-E061-442C-B1D2-8B0AFD11ED0C}"/>
    <cellStyle name="2 4" xfId="2083" xr:uid="{4DB68BCC-348F-43BE-B5A7-CD6D7701420C}"/>
    <cellStyle name="20 % - Accent1" xfId="2084" xr:uid="{0404F1F0-5B53-4920-A804-0A4BDF34B8FC}"/>
    <cellStyle name="20 % - Accent1 2" xfId="2085" xr:uid="{71D01060-A979-4907-BFE9-A60B5F9BB652}"/>
    <cellStyle name="20 % - Accent1 2 2" xfId="2086" xr:uid="{8C3F58CF-4F13-431C-8ED6-E2B41E692D20}"/>
    <cellStyle name="20 % - Accent1 3" xfId="2087" xr:uid="{29D10E83-010B-4C22-BE02-1EA149287155}"/>
    <cellStyle name="20 % - Accent2" xfId="2088" xr:uid="{CAA6D503-8A5E-4DD7-A39A-ECCDCA7A2C38}"/>
    <cellStyle name="20 % - Accent2 2" xfId="2089" xr:uid="{33CFBB28-02C7-4A9A-B087-41C62A8470C3}"/>
    <cellStyle name="20 % - Accent2 2 2" xfId="2090" xr:uid="{4CE01622-7AAF-4499-B3FE-ABD2637D6BC0}"/>
    <cellStyle name="20 % - Accent2 3" xfId="2091" xr:uid="{2A2CB52E-5A2A-4BB6-8F9F-B143F9B2B592}"/>
    <cellStyle name="20 % - Accent3" xfId="2092" xr:uid="{7F639A9A-E294-4635-935E-5385731BCBD8}"/>
    <cellStyle name="20 % - Accent3 2" xfId="2093" xr:uid="{814E0E6F-4E32-46AA-96AD-D0056B27C807}"/>
    <cellStyle name="20 % - Accent3 2 2" xfId="2094" xr:uid="{521267AE-DB6E-435D-AB3C-95FBC1D1EB63}"/>
    <cellStyle name="20 % - Accent3 3" xfId="2095" xr:uid="{86B22D53-FA6C-4AF9-BF56-41800FDA9AE6}"/>
    <cellStyle name="20 % - Accent4" xfId="2096" xr:uid="{F25B6A93-C8C7-44C6-9E2E-BB44029CA74F}"/>
    <cellStyle name="20 % - Accent4 2" xfId="2097" xr:uid="{4FBEEDC2-FAD6-43B9-BF02-26E746E9E377}"/>
    <cellStyle name="20 % - Accent4 2 2" xfId="2098" xr:uid="{E1E3A827-3D9D-4B52-8863-8CDA91314B59}"/>
    <cellStyle name="20 % - Accent4 3" xfId="2099" xr:uid="{9923AB15-EA29-4D6A-81F8-6CDA0C94102F}"/>
    <cellStyle name="20 % - Accent5" xfId="2100" xr:uid="{D47997E0-C9FB-4EA7-976E-B12F7EB446F8}"/>
    <cellStyle name="20 % - Accent5 2" xfId="2101" xr:uid="{B732B7C9-9080-457F-A0F9-170C766F0928}"/>
    <cellStyle name="20 % - Accent5 2 2" xfId="2102" xr:uid="{FF5EF394-6DED-4833-B910-90A77E4CDD34}"/>
    <cellStyle name="20 % - Accent5 3" xfId="2103" xr:uid="{AFA5DC81-F1D3-47DA-9CDC-7672BB81F3A3}"/>
    <cellStyle name="20 % - Accent6" xfId="2104" xr:uid="{0DEACA68-A249-4D1E-AAAB-2E20BF0EC29A}"/>
    <cellStyle name="20 % - Accent6 2" xfId="2105" xr:uid="{1E89AE20-E09F-4911-B041-1F673F12D033}"/>
    <cellStyle name="20 % - Accent6 2 2" xfId="2106" xr:uid="{13968C5C-E5FE-4EAD-A1AA-E5F0DA10900F}"/>
    <cellStyle name="20 % - Accent6 3" xfId="2107" xr:uid="{F179CE82-64C7-4FE3-BA61-CC99440DE224}"/>
    <cellStyle name="20% - Accent1" xfId="84" builtinId="30" customBuiltin="1"/>
    <cellStyle name="20% - Accent1 2" xfId="2108" xr:uid="{E2440FEA-07FD-4C8B-9189-5A2A4FD99F4D}"/>
    <cellStyle name="20% - Accent2" xfId="88" builtinId="34" customBuiltin="1"/>
    <cellStyle name="20% - Accent2 2" xfId="2109" xr:uid="{340B7CDB-D67B-454B-A0CF-CB5ACB48BC65}"/>
    <cellStyle name="20% - Accent3" xfId="92" builtinId="38" customBuiltin="1"/>
    <cellStyle name="20% - Accent3 2" xfId="2110" xr:uid="{0B0EB6BC-CE1A-4B0A-A3D7-44DA3832BFD8}"/>
    <cellStyle name="20% - Accent4" xfId="96" builtinId="42" customBuiltin="1"/>
    <cellStyle name="20% - Accent4 2" xfId="2111" xr:uid="{8C6391B0-A091-4F26-AD7E-FE48E9A8E673}"/>
    <cellStyle name="20% - Accent5" xfId="100" builtinId="46" customBuiltin="1"/>
    <cellStyle name="20% - Accent5 2" xfId="2112" xr:uid="{34388154-968C-4FCA-8B6F-DF8402B8F286}"/>
    <cellStyle name="20% - Accent6" xfId="104" builtinId="50" customBuiltin="1"/>
    <cellStyle name="20% - Accent6 2" xfId="2113" xr:uid="{BA11F222-ADAB-4489-B69B-7AB9D2990886}"/>
    <cellStyle name="20% - 輔色1" xfId="2114" xr:uid="{CB2810E2-984B-4333-A53A-A0A3C1681067}"/>
    <cellStyle name="20% - 輔色1 2" xfId="2115" xr:uid="{C42D27BD-C292-4A80-A000-E5D604B6A5E8}"/>
    <cellStyle name="20% - 輔色1 2 2" xfId="2116" xr:uid="{A87B0570-31D3-48FB-B9EE-69BD0F13D7A9}"/>
    <cellStyle name="20% - 輔色1 3" xfId="2117" xr:uid="{9BD51694-148F-4A0F-84A9-65617A730711}"/>
    <cellStyle name="20% - 輔色1 4" xfId="2118" xr:uid="{B95B96A7-5408-4708-AC74-6B65F79DB553}"/>
    <cellStyle name="20% - 輔色2" xfId="2119" xr:uid="{7ED0B211-D924-4A5B-8D40-042B0558DEE3}"/>
    <cellStyle name="20% - 輔色2 2" xfId="2120" xr:uid="{5E54FFE0-4E02-451F-8D9F-B77A7E60ACE4}"/>
    <cellStyle name="20% - 輔色2 2 2" xfId="2121" xr:uid="{4B516E39-7BC8-48D8-B904-8633C3691798}"/>
    <cellStyle name="20% - 輔色2 3" xfId="2122" xr:uid="{C4DB4727-C8FC-4501-BE00-CDE0116EEAE7}"/>
    <cellStyle name="20% - 輔色2 4" xfId="2123" xr:uid="{9B999500-FB2B-4BA6-8C71-430D924CB8EC}"/>
    <cellStyle name="20% - 輔色3" xfId="2124" xr:uid="{115123E5-1272-44E1-8A56-51886B3A52A3}"/>
    <cellStyle name="20% - 輔色3 2" xfId="2125" xr:uid="{FB304155-7FDA-4651-B962-FF09637354A2}"/>
    <cellStyle name="20% - 輔色3 2 2" xfId="2126" xr:uid="{0553994E-CF08-4A7A-A419-C3DB02220B83}"/>
    <cellStyle name="20% - 輔色3 3" xfId="2127" xr:uid="{0905F319-92A6-4CE6-A73C-ECEBA0F87A2C}"/>
    <cellStyle name="20% - 輔色3 4" xfId="2128" xr:uid="{58605353-D142-493E-A8D0-0AC0861AA0DA}"/>
    <cellStyle name="20% - 輔色4" xfId="2129" xr:uid="{F6C53F79-1C62-4FA6-AAB7-A1EEF26DFDB7}"/>
    <cellStyle name="20% - 輔色4 2" xfId="2130" xr:uid="{BDC0E9CE-9220-487F-8735-B4CFF03898C0}"/>
    <cellStyle name="20% - 輔色4 2 2" xfId="2131" xr:uid="{E669EDDD-D44B-4310-BD0C-DB15F74B284A}"/>
    <cellStyle name="20% - 輔色4 3" xfId="2132" xr:uid="{05FD7B77-CD5A-4C8F-8D00-CF53D6536636}"/>
    <cellStyle name="20% - 輔色4 4" xfId="2133" xr:uid="{C445610F-B839-4ECB-A80F-3870BACCF1CA}"/>
    <cellStyle name="20% - 輔色5" xfId="2134" xr:uid="{C3C5699E-77F8-4ED6-9EB9-BA78A1F10AFC}"/>
    <cellStyle name="20% - 輔色5 2" xfId="2135" xr:uid="{9A772B79-02CC-4520-9D7E-AD5BE73E4714}"/>
    <cellStyle name="20% - 輔色5 2 2" xfId="2136" xr:uid="{88AA09D4-5E7B-4497-AE69-2D83CEDFA7B4}"/>
    <cellStyle name="20% - 輔色5 3" xfId="2137" xr:uid="{88BBE2BD-93F3-44F0-B007-A8DE1F5FA8E6}"/>
    <cellStyle name="20% - 輔色5 4" xfId="2138" xr:uid="{CE053AF0-D038-4A50-BFDF-C37BA0B266DA}"/>
    <cellStyle name="20% - 輔色6" xfId="2139" xr:uid="{6BBEB5CC-518C-4024-B58E-08C70F32F610}"/>
    <cellStyle name="20% - 輔色6 2" xfId="2140" xr:uid="{710A84F8-F8CD-45DA-8938-8B32AB7717F2}"/>
    <cellStyle name="20% - 輔色6 2 2" xfId="2141" xr:uid="{6E417807-C409-49B7-A501-BA046218504B}"/>
    <cellStyle name="20% - 輔色6 3" xfId="2142" xr:uid="{2E556BA3-2BB5-4FDE-80D6-592225C2C37F}"/>
    <cellStyle name="20% - 輔色6 4" xfId="2143" xr:uid="{3676B8ED-717E-4D33-8267-FD5AAB67CAC7}"/>
    <cellStyle name="3" xfId="2144" xr:uid="{3DFF46DE-354B-4144-9FD7-445C6601A7AE}"/>
    <cellStyle name="3 2" xfId="2145" xr:uid="{4FBF6E4C-BB6A-47BB-A9C8-09863A9C437E}"/>
    <cellStyle name="3 3" xfId="2146" xr:uid="{AD8F8F30-1B8E-46FE-99F0-285F74B707B7}"/>
    <cellStyle name="3 4" xfId="2147" xr:uid="{89F041A3-F2E6-490F-A758-67E5223C3BE3}"/>
    <cellStyle name="4" xfId="2148" xr:uid="{88F3E74E-CA3E-478C-9743-BD1FAA6491A4}"/>
    <cellStyle name="4 2" xfId="2149" xr:uid="{C5399784-73EB-44EF-A06B-A7923AB773B7}"/>
    <cellStyle name="4 3" xfId="2150" xr:uid="{11173A9C-BF1E-4095-A966-86A3F32BBF48}"/>
    <cellStyle name="4 4" xfId="2151" xr:uid="{AA7A07DD-A0BE-46FA-8B6D-8D09535F6D43}"/>
    <cellStyle name="40 % - Accent1" xfId="2152" xr:uid="{ED986F8F-2DA2-4EC2-B4A9-92355B98632C}"/>
    <cellStyle name="40 % - Accent1 2" xfId="2153" xr:uid="{840A843E-AFA8-4377-B9E4-F36EBAB3F729}"/>
    <cellStyle name="40 % - Accent1 2 2" xfId="2154" xr:uid="{04EB83E6-5107-4D7B-8A00-1E0F73B06E5A}"/>
    <cellStyle name="40 % - Accent1 3" xfId="2155" xr:uid="{A112C208-8600-4933-B405-C356BF6E20B4}"/>
    <cellStyle name="40 % - Accent2" xfId="2156" xr:uid="{8BB76C54-254C-43D6-9C12-65FE4F44FDA3}"/>
    <cellStyle name="40 % - Accent2 2" xfId="2157" xr:uid="{6BEB636A-759D-4D8E-8AB2-30ECB9710B21}"/>
    <cellStyle name="40 % - Accent2 2 2" xfId="2158" xr:uid="{DB1543AA-1B67-4283-9D21-B8B2B15141E8}"/>
    <cellStyle name="40 % - Accent2 3" xfId="2159" xr:uid="{71C7B217-4187-4A13-8FB0-A0CD8CBBAE98}"/>
    <cellStyle name="40 % - Accent3" xfId="2160" xr:uid="{EAB2D69C-A6D8-4F48-9884-9CB070687225}"/>
    <cellStyle name="40 % - Accent3 2" xfId="2161" xr:uid="{D07B6B0C-FC9E-4FA1-A050-A5F9B3E52BAF}"/>
    <cellStyle name="40 % - Accent3 2 2" xfId="2162" xr:uid="{66651DCF-CDD8-4521-BC6E-3A21856274CB}"/>
    <cellStyle name="40 % - Accent3 3" xfId="2163" xr:uid="{80FE0260-8731-4C63-9232-81C18153AE0D}"/>
    <cellStyle name="40 % - Accent4" xfId="2164" xr:uid="{FC3A8712-EB9D-4A99-B095-6F7959024A1F}"/>
    <cellStyle name="40 % - Accent4 2" xfId="2165" xr:uid="{66C43DB5-D292-4824-BE41-23A6DB7F1A2F}"/>
    <cellStyle name="40 % - Accent4 2 2" xfId="2166" xr:uid="{9BFB23DB-4C36-4385-8245-4DDD890BC1C0}"/>
    <cellStyle name="40 % - Accent4 3" xfId="2167" xr:uid="{5796F4A4-EE89-4224-AD86-1F05123091EB}"/>
    <cellStyle name="40 % - Accent5" xfId="2168" xr:uid="{C8785E11-8AEE-4C21-A3C4-B3423C583241}"/>
    <cellStyle name="40 % - Accent5 2" xfId="2169" xr:uid="{C21CC6BF-579D-49DB-8846-995B5FB1AE1C}"/>
    <cellStyle name="40 % - Accent5 2 2" xfId="2170" xr:uid="{5506BEA1-887B-4B6D-90CE-8960771070EF}"/>
    <cellStyle name="40 % - Accent5 3" xfId="2171" xr:uid="{787C2C51-7D2B-4FDE-9E3B-3DEF1EBF8F93}"/>
    <cellStyle name="40 % - Accent6" xfId="2172" xr:uid="{61693204-A442-47D6-AD43-F5393DDBC35F}"/>
    <cellStyle name="40 % - Accent6 2" xfId="2173" xr:uid="{86685BAB-D595-4AAF-A46A-6C37A0578F98}"/>
    <cellStyle name="40 % - Accent6 2 2" xfId="2174" xr:uid="{7C7E2E0E-F2B2-4B90-B460-39FD71FE9778}"/>
    <cellStyle name="40 % - Accent6 3" xfId="2175" xr:uid="{FEE806EC-C306-4D22-8686-8BF22F64494A}"/>
    <cellStyle name="40% - Accent1" xfId="85" builtinId="31" customBuiltin="1"/>
    <cellStyle name="40% - Accent1 2" xfId="2176" xr:uid="{1A7CAFC6-8C43-4845-9CF2-DAFF7461C067}"/>
    <cellStyle name="40% - Accent2" xfId="89" builtinId="35" customBuiltin="1"/>
    <cellStyle name="40% - Accent2 2" xfId="2177" xr:uid="{CB2D5212-76EF-4BB8-A169-9B078831C8C3}"/>
    <cellStyle name="40% - Accent3" xfId="93" builtinId="39" customBuiltin="1"/>
    <cellStyle name="40% - Accent3 2" xfId="2178" xr:uid="{A82A73E9-C4C2-4CFF-9830-7D796E2AB1F0}"/>
    <cellStyle name="40% - Accent4" xfId="97" builtinId="43" customBuiltin="1"/>
    <cellStyle name="40% - Accent4 2" xfId="2179" xr:uid="{BEAE92C9-659E-4E0C-B401-1456AB2DA95A}"/>
    <cellStyle name="40% - Accent5" xfId="101" builtinId="47" customBuiltin="1"/>
    <cellStyle name="40% - Accent5 2" xfId="2180" xr:uid="{A5F2220F-1C2E-4089-B588-08740455D067}"/>
    <cellStyle name="40% - Accent6" xfId="105" builtinId="51" customBuiltin="1"/>
    <cellStyle name="40% - Accent6 2" xfId="2181" xr:uid="{1894B792-E6C9-43EB-ADFC-5104D29534E6}"/>
    <cellStyle name="40% - 輔色1" xfId="2182" xr:uid="{62969413-D22E-4271-B6C2-8F3699226CD4}"/>
    <cellStyle name="40% - 輔色1 2" xfId="2183" xr:uid="{8C87542A-3049-440D-89CD-0756F6A23DA0}"/>
    <cellStyle name="40% - 輔色1 2 2" xfId="2184" xr:uid="{85114F33-2092-486A-9EB7-0F466AC1429B}"/>
    <cellStyle name="40% - 輔色1 3" xfId="2185" xr:uid="{1387C22E-3F95-49DB-85CF-1A8C0CC4C72F}"/>
    <cellStyle name="40% - 輔色1 4" xfId="2186" xr:uid="{8E9C0BC5-90D4-491F-9D4B-15E2F169A4B1}"/>
    <cellStyle name="40% - 輔色2" xfId="2187" xr:uid="{45904FA2-7E61-47EC-80DB-3FFBF059C20A}"/>
    <cellStyle name="40% - 輔色2 2" xfId="2188" xr:uid="{F5ED3911-92B5-45E3-BCBB-A2E78A51F9B2}"/>
    <cellStyle name="40% - 輔色2 2 2" xfId="2189" xr:uid="{06B9EFB0-AC2B-4E67-9E75-11DF18796955}"/>
    <cellStyle name="40% - 輔色2 3" xfId="2190" xr:uid="{9DBAF84F-9824-4511-8E44-773E73DB6EEF}"/>
    <cellStyle name="40% - 輔色2 4" xfId="2191" xr:uid="{C64B0CE5-D75F-4EA5-B921-C83A3B7AF710}"/>
    <cellStyle name="40% - 輔色3" xfId="2192" xr:uid="{343B51E3-F217-4E8D-A2F2-AA9F7E2FC929}"/>
    <cellStyle name="40% - 輔色3 2" xfId="2193" xr:uid="{22B079B0-F014-4BF0-82EB-F4F96D0F6573}"/>
    <cellStyle name="40% - 輔色3 2 2" xfId="2194" xr:uid="{4D89FBE2-0767-4EFC-B625-774B903BD560}"/>
    <cellStyle name="40% - 輔色3 3" xfId="2195" xr:uid="{7C85AA62-536D-43A8-BEF2-5CA65CF2ABBF}"/>
    <cellStyle name="40% - 輔色3 4" xfId="2196" xr:uid="{0FA0D75E-2B92-4760-8B68-B60C44B9799D}"/>
    <cellStyle name="40% - 輔色4" xfId="2197" xr:uid="{C3009B6B-A0D0-42A5-B4EF-C4706FA2CBE8}"/>
    <cellStyle name="40% - 輔色4 2" xfId="2198" xr:uid="{A26EEFD9-1721-463A-AD05-BDA619481D7F}"/>
    <cellStyle name="40% - 輔色4 2 2" xfId="2199" xr:uid="{FA95EB5A-E4AE-492E-AC25-B3AFEBF01D9F}"/>
    <cellStyle name="40% - 輔色4 3" xfId="2200" xr:uid="{7B83A6B4-0603-4DE1-B0AF-E8847EE5449B}"/>
    <cellStyle name="40% - 輔色4 4" xfId="2201" xr:uid="{73CFF91D-6A8F-4605-9B8F-E03183391F4C}"/>
    <cellStyle name="40% - 輔色5" xfId="2202" xr:uid="{3C56EAFD-A343-4835-BEA4-4745145293B1}"/>
    <cellStyle name="40% - 輔色5 2" xfId="2203" xr:uid="{6A11DAF4-FF32-4F4E-8118-CA2417460B20}"/>
    <cellStyle name="40% - 輔色5 2 2" xfId="2204" xr:uid="{8B9E5000-D8CF-43A4-9CE6-A7981ED059B3}"/>
    <cellStyle name="40% - 輔色5 3" xfId="2205" xr:uid="{EE7CE352-88B5-49CF-B41D-B2C4DCA97892}"/>
    <cellStyle name="40% - 輔色5 4" xfId="2206" xr:uid="{F22729C1-D3DF-4C75-B79E-9A09E728489E}"/>
    <cellStyle name="40% - 輔色6" xfId="2207" xr:uid="{1794EA58-4980-4009-8AEF-F5EC98097F1D}"/>
    <cellStyle name="40% - 輔色6 2" xfId="2208" xr:uid="{E5E64756-ED2C-468E-9E4E-1472C75B2AFD}"/>
    <cellStyle name="40% - 輔色6 2 2" xfId="2209" xr:uid="{CB6A87AC-AD26-43C0-BA9F-2C9D67049C31}"/>
    <cellStyle name="40% - 輔色6 3" xfId="2210" xr:uid="{0B0B9841-7DE7-4769-BF10-A67633AF7FB8}"/>
    <cellStyle name="40% - 輔色6 4" xfId="2211" xr:uid="{B9032F69-0E3F-411B-A421-AA90BDCB11A5}"/>
    <cellStyle name="60 % - Accent1" xfId="2212" xr:uid="{E4726147-5D06-4DD0-9AB3-8FA6DF66E713}"/>
    <cellStyle name="60 % - Accent2" xfId="2213" xr:uid="{8D062EE0-E7A2-4FFD-B0CA-E75AC96CA54E}"/>
    <cellStyle name="60 % - Accent3" xfId="2214" xr:uid="{12424FD2-84CC-462A-9AA3-3CFB31C6B708}"/>
    <cellStyle name="60 % - Accent4" xfId="2215" xr:uid="{EEA3E13A-2350-4F80-AB42-C22537D24992}"/>
    <cellStyle name="60 % - Accent5" xfId="2216" xr:uid="{9C8D02FE-A5AB-4986-971F-784D0383827F}"/>
    <cellStyle name="60 % - Accent6" xfId="2217" xr:uid="{9D33FA95-0AC6-48CB-B229-AFDDDF3A08DA}"/>
    <cellStyle name="60% - Accent1" xfId="86" builtinId="32" customBuiltin="1"/>
    <cellStyle name="60% - Accent1 2" xfId="2218" xr:uid="{E9D6F787-2521-4813-94CB-2B5475C9FB7E}"/>
    <cellStyle name="60% - Accent2" xfId="90" builtinId="36" customBuiltin="1"/>
    <cellStyle name="60% - Accent2 2" xfId="2219" xr:uid="{A253C9B1-B835-42E9-8BBC-38B51BF3D643}"/>
    <cellStyle name="60% - Accent3" xfId="94" builtinId="40" customBuiltin="1"/>
    <cellStyle name="60% - Accent3 2" xfId="2220" xr:uid="{C7474F8A-A06B-497D-B8E1-53C07824DF2A}"/>
    <cellStyle name="60% - Accent4" xfId="98" builtinId="44" customBuiltin="1"/>
    <cellStyle name="60% - Accent4 2" xfId="2221" xr:uid="{E90EEF03-E264-41AC-BDC2-1300949BB188}"/>
    <cellStyle name="60% - Accent5" xfId="102" builtinId="48" customBuiltin="1"/>
    <cellStyle name="60% - Accent5 2" xfId="2222" xr:uid="{6B229EB4-24AC-4F82-AE1E-0ADC99104D55}"/>
    <cellStyle name="60% - Accent6" xfId="106" builtinId="52" customBuiltin="1"/>
    <cellStyle name="60% - Accent6 2" xfId="2223" xr:uid="{4A1D7D5F-775A-4AD0-9DAF-D8F808B1197C}"/>
    <cellStyle name="60% - 輔色1" xfId="2224" xr:uid="{2D3353DD-7F79-4A16-9143-1EF590AF952C}"/>
    <cellStyle name="60% - 輔色1 2" xfId="2225" xr:uid="{742D1F41-0143-4186-A016-50D0ABBC910B}"/>
    <cellStyle name="60% - 輔色1 2 2" xfId="2226" xr:uid="{33B7978B-135D-4AB5-BBD8-8F14CF4BE393}"/>
    <cellStyle name="60% - 輔色1 3" xfId="2227" xr:uid="{BD132636-8ACB-4831-8EE8-2DD4C90E2045}"/>
    <cellStyle name="60% - 輔色1 4" xfId="2228" xr:uid="{8F82DCD4-2A26-41FC-A1F3-83832B2AF557}"/>
    <cellStyle name="60% - 輔色2" xfId="2229" xr:uid="{47F50C7A-BB11-43E8-86E4-0B2D9E3918BC}"/>
    <cellStyle name="60% - 輔色2 2" xfId="2230" xr:uid="{33A98D28-3FA0-4236-A4F5-E49EE339FA95}"/>
    <cellStyle name="60% - 輔色2 2 2" xfId="2231" xr:uid="{649798BF-FA81-4514-AE3C-152A2C0004B6}"/>
    <cellStyle name="60% - 輔色2 3" xfId="2232" xr:uid="{D90CEBA8-E146-483F-8528-363118604E5F}"/>
    <cellStyle name="60% - 輔色2 4" xfId="2233" xr:uid="{0DF2DDBB-B4AC-422C-888A-35F9B307D4CE}"/>
    <cellStyle name="60% - 輔色3" xfId="2234" xr:uid="{6D1164A1-4B48-400B-B2EA-485D376CE0BD}"/>
    <cellStyle name="60% - 輔色3 2" xfId="2235" xr:uid="{3CEA8409-66DF-4368-87AD-6F967BDCAC0E}"/>
    <cellStyle name="60% - 輔色3 2 2" xfId="2236" xr:uid="{30A42E5E-8A5F-41C2-8339-E825172DC1F5}"/>
    <cellStyle name="60% - 輔色3 3" xfId="2237" xr:uid="{F657AFCE-B434-4259-9808-33642C1A21ED}"/>
    <cellStyle name="60% - 輔色3 4" xfId="2238" xr:uid="{67A20F21-209F-42D4-8CFE-D2FED8520462}"/>
    <cellStyle name="60% - 輔色4" xfId="2239" xr:uid="{F52B9804-59A9-4A8B-8088-2D9FA0CA3055}"/>
    <cellStyle name="60% - 輔色4 2" xfId="2240" xr:uid="{5E29E9F0-620A-4235-9E50-7A0C91E69095}"/>
    <cellStyle name="60% - 輔色4 2 2" xfId="2241" xr:uid="{4E042CCE-31B4-4770-9072-E1D64D38B36D}"/>
    <cellStyle name="60% - 輔色4 3" xfId="2242" xr:uid="{7886842A-179A-420D-96CC-49146A30CEB2}"/>
    <cellStyle name="60% - 輔色4 4" xfId="2243" xr:uid="{A807119C-7223-42C7-89A8-C75E6BC6ED94}"/>
    <cellStyle name="60% - 輔色5" xfId="2244" xr:uid="{3DBCA156-960B-4882-8204-E15D9625D31E}"/>
    <cellStyle name="60% - 輔色5 2" xfId="2245" xr:uid="{C14C82E3-1362-4A6F-912A-B4539287571E}"/>
    <cellStyle name="60% - 輔色5 2 2" xfId="2246" xr:uid="{1759C5C4-AD3C-4C8A-9C56-F08C5E7F24B2}"/>
    <cellStyle name="60% - 輔色5 3" xfId="2247" xr:uid="{79CDA8FA-E44A-4205-81F4-D38E609780DE}"/>
    <cellStyle name="60% - 輔色5 4" xfId="2248" xr:uid="{4F75D2C6-8CE8-4367-B23B-EB412B79BEB6}"/>
    <cellStyle name="60% - 輔色6" xfId="2249" xr:uid="{2EF65E89-6F3E-40F9-A24B-346E06C1DD92}"/>
    <cellStyle name="60% - 輔色6 2" xfId="2250" xr:uid="{E0AE4B9A-096D-47B7-B0B5-A988B49F50E9}"/>
    <cellStyle name="60% - 輔色6 2 2" xfId="2251" xr:uid="{76A865F8-533A-46E8-BCEB-33CD413D69ED}"/>
    <cellStyle name="60% - 輔色6 3" xfId="2252" xr:uid="{F97CEAC8-CDD8-44CC-AC09-CAA0E4C23E1D}"/>
    <cellStyle name="60% - 輔色6 4" xfId="2253" xr:uid="{A1445AF8-D5D2-40EC-B9BE-0B80F847827A}"/>
    <cellStyle name="Accent1" xfId="83" builtinId="29" customBuiltin="1"/>
    <cellStyle name="Accent1 2" xfId="2254" xr:uid="{404CBB39-4127-40BE-908E-FC80AE5D9E19}"/>
    <cellStyle name="Accent2" xfId="87" builtinId="33" customBuiltin="1"/>
    <cellStyle name="Accent2 2" xfId="2255" xr:uid="{10D6A589-85D1-4770-8851-1CA83E143C72}"/>
    <cellStyle name="Accent3" xfId="91" builtinId="37" customBuiltin="1"/>
    <cellStyle name="Accent3 2" xfId="2256" xr:uid="{70FCBFE2-428B-48D2-A0FF-D3086380E657}"/>
    <cellStyle name="Accent4" xfId="95" builtinId="41" customBuiltin="1"/>
    <cellStyle name="Accent4 2" xfId="2257" xr:uid="{E9D83CA4-C424-4FCE-9CB0-666672AF2828}"/>
    <cellStyle name="Accent5" xfId="99" builtinId="45" customBuiltin="1"/>
    <cellStyle name="Accent5 2" xfId="2258" xr:uid="{0BDEDE33-3FFC-4851-9351-BE671168E709}"/>
    <cellStyle name="Accent6" xfId="103" builtinId="49" customBuiltin="1"/>
    <cellStyle name="Accent6 2" xfId="2259" xr:uid="{C64BCFF6-8B07-44F2-8602-BF16F6C39471}"/>
    <cellStyle name="ÅëÈ­ [0]_±âÅ¸" xfId="2260" xr:uid="{04741C19-24E1-4E4E-AA63-9F0E82CE6EF3}"/>
    <cellStyle name="AeE­ [0]_INQUIRY ¿µ¾÷AßAø " xfId="2261" xr:uid="{2F913E57-C087-4E6E-8C08-C5B9C59D0F57}"/>
    <cellStyle name="ÅëÈ­ [0]_ÿÿÿÿÿÿ" xfId="2262" xr:uid="{4DBAA345-D2D5-4DA0-8C58-0918E3BF1976}"/>
    <cellStyle name="ÅëÈ­_±âÅ¸" xfId="2263" xr:uid="{3FF8960F-9FE2-458E-B77F-03F29ED3D185}"/>
    <cellStyle name="AeE­_INQUIRY ¿µ¾÷AßAø " xfId="2264" xr:uid="{418A688B-AA6D-4D3C-A690-5399D767F569}"/>
    <cellStyle name="ÅëÈ­_ÿÿÿÿÿÿ" xfId="2265" xr:uid="{29600EDC-B934-4D51-B824-51C07EF0DFD5}"/>
    <cellStyle name="ÄÞ¸¶ [0]_±âÅ¸" xfId="2266" xr:uid="{50877851-AB42-4E37-A1DB-F4945893C2D5}"/>
    <cellStyle name="AÞ¸¶ [0]_INQUIRY ¿?¾÷AßAø " xfId="2267" xr:uid="{50BBDD2A-2E0E-4916-8C54-636B3799EDF3}"/>
    <cellStyle name="ÄÞ¸¶ [0]_ÿÿÿÿÿÿ" xfId="2268" xr:uid="{24BD66A4-3053-4671-A444-7FA8E3FB1D6B}"/>
    <cellStyle name="ÄÞ¸¶_±âÅ¸" xfId="2269" xr:uid="{ED932794-77B0-401F-9DFD-B090BCB14275}"/>
    <cellStyle name="AÞ¸¶_INQUIRY ¿?¾÷AßAø " xfId="2270" xr:uid="{B8C10775-8BC0-4CAB-95F6-01AC5FEB1C8C}"/>
    <cellStyle name="ÄÞ¸¶_L601CPT" xfId="2271" xr:uid="{7EEB654B-4E19-4083-931C-F834EAE9AFD2}"/>
    <cellStyle name="AutoFormat Options" xfId="2272" xr:uid="{373283A4-D327-46F5-A429-99A1B705D224}"/>
    <cellStyle name="AutoFormat Options 2" xfId="2273" xr:uid="{A30D493A-04C2-4C09-9803-B4EEF5748004}"/>
    <cellStyle name="AutoFormat Options 2 2" xfId="2274" xr:uid="{9FB5D1EC-5C4A-4701-B5DC-811F1280EE84}"/>
    <cellStyle name="AutoFormat Options 3" xfId="2275" xr:uid="{959B2782-E6C8-4B97-A6EA-7FD32A3CB052}"/>
    <cellStyle name="Avertissement" xfId="2276" xr:uid="{93476CA9-DAD5-415E-8AF7-AF0A56BC44D8}"/>
    <cellStyle name="Bad" xfId="72" builtinId="27" customBuiltin="1"/>
    <cellStyle name="Bad 2" xfId="2277" xr:uid="{BD7AF8AE-1EF1-4624-999F-72F4C4400E25}"/>
    <cellStyle name="Brand Default_Project King CF Template V2-use" xfId="2278" xr:uid="{2B16F72C-F0A2-430C-92DA-27FC6C14E682}"/>
    <cellStyle name="C?AØ_¿?¾÷CoE² " xfId="2279" xr:uid="{D3FE4C1F-DBAA-4CD6-A5A2-42ADCFDAD9CE}"/>
    <cellStyle name="Ç¥ÁØ_#2(M17)_1" xfId="2280" xr:uid="{B006A2E2-81BF-46D2-8821-5DE7D24A2CF3}"/>
    <cellStyle name="C￥AØ_¿μ¾÷CoE² " xfId="2281" xr:uid="{92D56425-5173-4802-A63D-CA57444D88A1}"/>
    <cellStyle name="Ç¥ÁØ_°èÈ¹" xfId="2282" xr:uid="{83CF2A6E-3F0F-4E14-B893-0518C764DAB5}"/>
    <cellStyle name="Calc Currency (0)" xfId="2283" xr:uid="{9B65C6E5-CF03-49AD-8A6B-068B6B4BE751}"/>
    <cellStyle name="Calc Currency (0) 2" xfId="2284" xr:uid="{B724D59B-6C72-4AC0-816D-CCB49A3BEC30}"/>
    <cellStyle name="Calc Currency (0) 2 2" xfId="2285" xr:uid="{8BD863F3-B904-4D6C-8D43-E494FB47222C}"/>
    <cellStyle name="Calc Currency (0) 3" xfId="2286" xr:uid="{07B39E2B-7973-4DCA-8834-B2939393BF2F}"/>
    <cellStyle name="Calc Currency (0) 3 2" xfId="2287" xr:uid="{07EF3226-6CB1-4BD7-8FC9-9F8CE0528651}"/>
    <cellStyle name="Calc Currency (0) 4" xfId="2288" xr:uid="{63811AD3-45B9-4E05-BE15-3BB2D4F9EDCA}"/>
    <cellStyle name="Calc Currency (2)" xfId="2289" xr:uid="{A51CECD1-00D4-4450-BC3C-0936969ED8D6}"/>
    <cellStyle name="Calc Currency (2) 2" xfId="2290" xr:uid="{B5CD9F7F-0BDF-4EE6-889E-0EE30457AC67}"/>
    <cellStyle name="Calc Currency (2) 3" xfId="2291" xr:uid="{494C0818-15F9-4E64-B1D6-D3CF423A602C}"/>
    <cellStyle name="Calc Percent (0)" xfId="2292" xr:uid="{5BAFB3FD-9D59-43F5-BA98-17DB15ED1A8F}"/>
    <cellStyle name="Calc Percent (0) 2" xfId="2293" xr:uid="{3533AAB0-5A08-4DE7-A31B-DE1EF8DFBEFA}"/>
    <cellStyle name="Calc Percent (0) 3" xfId="2294" xr:uid="{A500BB42-2A59-48B1-B9D6-32FB3D055894}"/>
    <cellStyle name="Calc Percent (1)" xfId="2295" xr:uid="{312B9F2F-BF9E-4399-9E94-456CA399586D}"/>
    <cellStyle name="Calc Percent (1) 2" xfId="2296" xr:uid="{9CDC061A-360D-44AF-8821-A33118A7899D}"/>
    <cellStyle name="Calc Percent (1) 3" xfId="2297" xr:uid="{95D57BA8-871C-4748-A857-3EE2DCCB2C14}"/>
    <cellStyle name="Calc Percent (2)" xfId="2298" xr:uid="{D9EB205D-36A4-4EB8-8F05-D14E56729AF0}"/>
    <cellStyle name="Calc Percent (2) 2" xfId="2299" xr:uid="{199EEB9D-AB5D-4FC4-9AB9-4AF048BF7BBC}"/>
    <cellStyle name="Calc Percent (2) 2 2" xfId="2300" xr:uid="{4FC6B4CB-52E0-4C55-B778-CA440B00285A}"/>
    <cellStyle name="Calc Percent (2) 3" xfId="2301" xr:uid="{80D83D36-B672-40C2-87F7-594384E65950}"/>
    <cellStyle name="Calc Units (0)" xfId="2302" xr:uid="{9E494E3E-7DFF-4A4E-9248-8E86106090DF}"/>
    <cellStyle name="Calc Units (0) 2" xfId="2303" xr:uid="{CFA1AF40-D7B2-4B4E-A52F-2370FCB3EFFE}"/>
    <cellStyle name="Calc Units (0) 2 2" xfId="2304" xr:uid="{2F07070E-63C6-41A1-AF29-ACCFDDB1E4FD}"/>
    <cellStyle name="Calc Units (0) 3" xfId="2305" xr:uid="{C67027C2-590B-4BFA-B871-9FCB0EAC5D20}"/>
    <cellStyle name="Calc Units (1)" xfId="2306" xr:uid="{1B9CB980-53EC-4315-8461-23FBAC04DE6C}"/>
    <cellStyle name="Calc Units (1) 2" xfId="2307" xr:uid="{D2EF7EC9-CDF8-4F17-9538-7D5AD1BD9C67}"/>
    <cellStyle name="Calc Units (1) 3" xfId="2308" xr:uid="{C9A46E19-4FF4-494E-AD38-2F30023DE9BF}"/>
    <cellStyle name="Calc Units (2)" xfId="2309" xr:uid="{71381202-BB90-4D8D-BFB9-14853A77CB37}"/>
    <cellStyle name="Calc Units (2) 2" xfId="2310" xr:uid="{E821F03E-98D9-4C45-943F-12C6F654A9B4}"/>
    <cellStyle name="Calc Units (2) 3" xfId="2311" xr:uid="{82F8F1BA-80CF-4DD5-820D-B86C2CEEED66}"/>
    <cellStyle name="Calcul" xfId="2312" xr:uid="{C2AA8089-071C-4A0F-9863-D35F0AF0091F}"/>
    <cellStyle name="Calculation" xfId="76" builtinId="22" customBuiltin="1"/>
    <cellStyle name="Calculation 2" xfId="2313" xr:uid="{B0793D70-C82E-46AA-AC50-5232A491BD70}"/>
    <cellStyle name="category" xfId="2314" xr:uid="{C85627C6-AE90-44EC-8479-87A3BC2A5D93}"/>
    <cellStyle name="category 2" xfId="2315" xr:uid="{0C503F2B-F6C2-4738-BA2F-861DC5BAA1C9}"/>
    <cellStyle name="category 3" xfId="2316" xr:uid="{E359982B-7342-4CDF-A256-C234CAAA5C2D}"/>
    <cellStyle name="category 4" xfId="2317" xr:uid="{0BA85420-74F9-44FC-BEB5-32EC6F65A0DB}"/>
    <cellStyle name="category 5" xfId="2318" xr:uid="{F420F342-0F75-4DF8-BC2A-27A4D07112A7}"/>
    <cellStyle name="Cellule liée" xfId="2319" xr:uid="{0E7B5EA7-E5D5-4DDD-ADFE-0F4111F8881B}"/>
    <cellStyle name="Check Cell" xfId="78" builtinId="23" customBuiltin="1"/>
    <cellStyle name="Check Cell 2" xfId="2320" xr:uid="{6654C370-F845-4B8D-AF90-45601BBF6A8B}"/>
    <cellStyle name="CHUONG" xfId="2321" xr:uid="{E8DF5778-C770-4F90-A5E6-2C0590829D9D}"/>
    <cellStyle name="CHUONG 2" xfId="2322" xr:uid="{61B05A8C-BEB3-436D-8FCA-120D369EB3A8}"/>
    <cellStyle name="CHUONG 3" xfId="2323" xr:uid="{BD64C2F9-2691-4886-84CB-45F99C81A467}"/>
    <cellStyle name="ColLevel_0" xfId="2324" xr:uid="{CD86075F-9B9E-40B8-A555-4CBCBDC39D2A}"/>
    <cellStyle name="Column_Title" xfId="11" xr:uid="{00000000-0005-0000-0000-000008000000}"/>
    <cellStyle name="Comma" xfId="57" builtinId="3"/>
    <cellStyle name="Comma [0] 2" xfId="3607" xr:uid="{366B8EC2-0FC7-4507-87CC-D51411672CEE}"/>
    <cellStyle name="Comma [00]" xfId="2325" xr:uid="{93F41A86-BACD-4348-AF3F-817BDEFF7FBD}"/>
    <cellStyle name="Comma [00] 2" xfId="2326" xr:uid="{49556CDE-1128-452B-A2AB-22B06152BEDC}"/>
    <cellStyle name="Comma [00] 2 2" xfId="2327" xr:uid="{4C37D8AA-CD06-41C8-9D08-BC4441F497E8}"/>
    <cellStyle name="Comma [00] 3" xfId="2328" xr:uid="{CEF5DFB4-9612-4DD2-A7CC-F4A88E1FB007}"/>
    <cellStyle name="Comma 10" xfId="2329" xr:uid="{89AFF1E9-BC06-4C81-8644-3C9C0940706E}"/>
    <cellStyle name="Comma 10 2" xfId="2330" xr:uid="{B4A1B4D5-5077-43BC-ABDB-FA459A9DE569}"/>
    <cellStyle name="Comma 10 3" xfId="2331" xr:uid="{76A83026-83FB-45D9-BAB8-A1F93EFB2295}"/>
    <cellStyle name="Comma 11" xfId="2332" xr:uid="{C46C53C3-83C5-496A-9918-7325E00FE480}"/>
    <cellStyle name="Comma 11 2" xfId="2333" xr:uid="{8435AB23-9013-4FE1-8C84-8C506AC7E545}"/>
    <cellStyle name="Comma 12" xfId="2334" xr:uid="{91A0FE01-172E-4AD3-BFB2-25E66D0FEF5D}"/>
    <cellStyle name="Comma 12 2" xfId="2335" xr:uid="{55BC0797-B224-48FE-8F68-591BD0623268}"/>
    <cellStyle name="Comma 12 2 2" xfId="2336" xr:uid="{0426C76F-8796-483C-B407-B3BE0FEE95D5}"/>
    <cellStyle name="Comma 12 3" xfId="2337" xr:uid="{607E4F2B-9D59-4B70-9BEE-9D06A25E2D56}"/>
    <cellStyle name="Comma 13" xfId="2338" xr:uid="{018964C0-590B-4FF3-9FF9-23845B8E4EEA}"/>
    <cellStyle name="Comma 13 2" xfId="2339" xr:uid="{A25AD1DF-1F8B-4B34-832D-255478643E5D}"/>
    <cellStyle name="Comma 14" xfId="2340" xr:uid="{BB414934-BCC1-4B28-BF40-12A2A3F3E6B2}"/>
    <cellStyle name="Comma 14 2" xfId="2341" xr:uid="{5D30A03E-2F3D-4F65-874E-FA27F37DDC7D}"/>
    <cellStyle name="Comma 15" xfId="2342" xr:uid="{529D84A1-993B-42DD-BB1C-F44F840525C7}"/>
    <cellStyle name="Comma 15 2" xfId="2343" xr:uid="{D39A56D1-E452-4EFF-9A0A-EC1B34F641A8}"/>
    <cellStyle name="Comma 16" xfId="2344" xr:uid="{84F6B3C4-4182-4C1E-8799-D1E6C600AC72}"/>
    <cellStyle name="Comma 16 2" xfId="2345" xr:uid="{7F0E4CCC-1510-4EF2-930B-8E4E1C7EB8D4}"/>
    <cellStyle name="Comma 17" xfId="2346" xr:uid="{06DAE695-8913-47B8-A922-91FBE318AB80}"/>
    <cellStyle name="Comma 17 2" xfId="2347" xr:uid="{CB185B7B-B8D9-4F3A-9D98-67D70F00F049}"/>
    <cellStyle name="Comma 18" xfId="2348" xr:uid="{02699DFE-AFB7-496B-BC53-BEDD6B99A066}"/>
    <cellStyle name="Comma 18 2" xfId="2349" xr:uid="{039B4262-C45A-4AA9-A575-51D35EC67980}"/>
    <cellStyle name="Comma 19" xfId="2350" xr:uid="{BAEC2A50-2907-4E80-89A0-E4F006C49F89}"/>
    <cellStyle name="Comma 19 2" xfId="2351" xr:uid="{C9FC00FE-2055-4201-996D-E9E72BFCD405}"/>
    <cellStyle name="Comma 2" xfId="12" xr:uid="{00000000-0005-0000-0000-00000A000000}"/>
    <cellStyle name="Comma 2 2" xfId="13" xr:uid="{00000000-0005-0000-0000-00000B000000}"/>
    <cellStyle name="Comma 2 2 2" xfId="2354" xr:uid="{5EFECC25-A08F-485B-BC06-E863F7D7AB2E}"/>
    <cellStyle name="Comma 2 2 2 2" xfId="2355" xr:uid="{FCFF9123-3397-4C5C-83F2-A1B1DD4261B8}"/>
    <cellStyle name="Comma 2 2 2 2 2" xfId="3608" xr:uid="{34A21867-24E6-45D3-9E18-EBB904C2B32B}"/>
    <cellStyle name="Comma 2 2 2 3" xfId="2356" xr:uid="{E59CA583-FD1F-4125-B161-E87DF18AA893}"/>
    <cellStyle name="Comma 2 2 3" xfId="2357" xr:uid="{C12A1F21-6993-408C-BB76-8C07CF4CB348}"/>
    <cellStyle name="Comma 2 2 4" xfId="2358" xr:uid="{0C0AE23F-B18D-4AAD-B31D-DA671124232F}"/>
    <cellStyle name="Comma 2 2 5" xfId="2353" xr:uid="{826187E6-F23A-4519-A4E1-13A5C3C656C4}"/>
    <cellStyle name="Comma 2 3" xfId="2359" xr:uid="{34C1B56F-D41B-4913-8D13-EC9682674079}"/>
    <cellStyle name="Comma 2 3 2" xfId="2360" xr:uid="{E79C5DF0-8A3B-4F08-8110-CF96C6E74A29}"/>
    <cellStyle name="Comma 2 3 2 2" xfId="2361" xr:uid="{05FEE028-06AA-43C3-9070-EA8E4464BF11}"/>
    <cellStyle name="Comma 2 3 3" xfId="2362" xr:uid="{5AD47AF5-FF32-4608-A574-4FF303F932A5}"/>
    <cellStyle name="Comma 2 4" xfId="2363" xr:uid="{5B921392-CF34-4246-B805-F7DC9A90BE4D}"/>
    <cellStyle name="Comma 2 4 2" xfId="2364" xr:uid="{DE5F662C-8C5E-4FF1-9991-2002EBAF8478}"/>
    <cellStyle name="Comma 2 4 3" xfId="2365" xr:uid="{8A8CF6E7-6B48-402B-B6EE-02C4060F48D7}"/>
    <cellStyle name="Comma 2 5" xfId="2366" xr:uid="{7F916117-F5CD-49C4-AC1A-B2FFEA1F0568}"/>
    <cellStyle name="Comma 2 5 2" xfId="2367" xr:uid="{7007ACA6-CFF0-4E93-BBBE-D49E54B71F19}"/>
    <cellStyle name="Comma 2 6" xfId="109" xr:uid="{C5B3D3D6-E03B-4AD8-96B9-50745A280F99}"/>
    <cellStyle name="Comma 2 6 2" xfId="2369" xr:uid="{3BD93FC8-7655-4445-ABD5-09BE5C4248F4}"/>
    <cellStyle name="Comma 2 6 3" xfId="2368" xr:uid="{A71AD445-7B47-4FF6-BF5C-F87DEC6F0B98}"/>
    <cellStyle name="Comma 2 7" xfId="2370" xr:uid="{46138CC9-B951-4F63-937A-A47D9F6CE280}"/>
    <cellStyle name="Comma 2 8" xfId="2352" xr:uid="{BDFABEBE-E4EF-4A29-B228-C3BD128EA015}"/>
    <cellStyle name="Comma 20" xfId="2371" xr:uid="{F9A12F5E-8B7C-44B5-B9CF-E5F42962DDAB}"/>
    <cellStyle name="Comma 20 2" xfId="2372" xr:uid="{EFD83DB0-7E79-403F-A139-ACE5158713F6}"/>
    <cellStyle name="Comma 20 3" xfId="2373" xr:uid="{6827E41A-5EA1-4FFE-9F62-F73E2E05B29F}"/>
    <cellStyle name="Comma 21" xfId="2374" xr:uid="{7C356AC9-C68B-421A-BCEE-AFF1B9650334}"/>
    <cellStyle name="Comma 21 2" xfId="2375" xr:uid="{50D31B48-B66C-4D76-984A-D0E94179CEEA}"/>
    <cellStyle name="Comma 21 3" xfId="2376" xr:uid="{B9D807A6-3AA3-4A3D-94CD-2C74506E90CC}"/>
    <cellStyle name="Comma 22" xfId="2377" xr:uid="{ED565592-0817-47B5-9BD5-424671920027}"/>
    <cellStyle name="Comma 23" xfId="2378" xr:uid="{3360E8BE-195C-42D5-A207-C8001333F491}"/>
    <cellStyle name="Comma 24" xfId="2379" xr:uid="{9BC6D8B3-A72E-4D66-85E2-6CE600369641}"/>
    <cellStyle name="Comma 25" xfId="2380" xr:uid="{6148A6AC-3E4C-4510-A096-9571F90C5B20}"/>
    <cellStyle name="Comma 26" xfId="2381" xr:uid="{623B6BEE-4F28-413C-BDEC-D76E332BF348}"/>
    <cellStyle name="Comma 27" xfId="2382" xr:uid="{C384E9DE-68D9-4695-A0FF-261AAA254EBD}"/>
    <cellStyle name="Comma 28" xfId="2383" xr:uid="{98240D37-14AA-487B-ABA7-0CAEB92ACC60}"/>
    <cellStyle name="Comma 29" xfId="2384" xr:uid="{2CA3C17D-17E8-4492-8F49-3ABC79F41F02}"/>
    <cellStyle name="Comma 3" xfId="14" xr:uid="{00000000-0005-0000-0000-00000C000000}"/>
    <cellStyle name="Comma 3 2" xfId="2386" xr:uid="{22BB2144-E563-48BB-A4D8-4A491C002E25}"/>
    <cellStyle name="Comma 3 2 2" xfId="2387" xr:uid="{9C5E796F-F9B8-45CD-B8CE-5A6D212EE01A}"/>
    <cellStyle name="Comma 3 2 2 2" xfId="2388" xr:uid="{A499F4B9-60DD-4BB2-82C8-6D8408BE02C4}"/>
    <cellStyle name="Comma 3 2 3" xfId="2389" xr:uid="{6FB2F077-60BC-46E3-992F-9BA3B0E0506B}"/>
    <cellStyle name="Comma 3 2 4" xfId="2390" xr:uid="{76555123-D9C3-4976-89D3-3D1A238C024B}"/>
    <cellStyle name="Comma 3 3" xfId="2391" xr:uid="{8D16EEF7-69DA-4CCA-B068-8CB8E71D6395}"/>
    <cellStyle name="Comma 3 3 2" xfId="2392" xr:uid="{C2D07F92-01EA-4F3C-BAF9-6D00A791467B}"/>
    <cellStyle name="Comma 3 4" xfId="2393" xr:uid="{6D134178-5B1B-454F-B984-06427DCA9F37}"/>
    <cellStyle name="Comma 3 5" xfId="2394" xr:uid="{221DABD2-1895-4C8A-A6F5-C596E28D345D}"/>
    <cellStyle name="Comma 3 6" xfId="2395" xr:uid="{5319848B-9B19-4A5A-9E9E-DD6FD9072406}"/>
    <cellStyle name="Comma 3 7" xfId="2385" xr:uid="{56CDC7D0-E303-4FDB-A1CD-0CC1555EE670}"/>
    <cellStyle name="Comma 30" xfId="2396" xr:uid="{8EB2BEA9-6132-4DE5-8C3A-544A9BF11C80}"/>
    <cellStyle name="Comma 31" xfId="2397" xr:uid="{0CBEC93D-6946-49D3-B323-96158915A71B}"/>
    <cellStyle name="Comma 32" xfId="2398" xr:uid="{4E8CB99F-F347-4527-B20C-735679AE4A8C}"/>
    <cellStyle name="Comma 33" xfId="2399" xr:uid="{B40CBC59-843A-4771-B929-7707C422F422}"/>
    <cellStyle name="Comma 34" xfId="2400" xr:uid="{D1F3E401-9DBD-4675-A02B-1E27F6DD0E36}"/>
    <cellStyle name="Comma 35" xfId="2401" xr:uid="{331DC4F0-335A-490A-9B19-BD7D8D7D9B85}"/>
    <cellStyle name="Comma 36" xfId="2402" xr:uid="{44460004-AF8A-42AC-B527-44741EE07B44}"/>
    <cellStyle name="Comma 37" xfId="2403" xr:uid="{A3F5A136-BC7C-4A5A-91CB-D99E1D20E8E7}"/>
    <cellStyle name="Comma 38" xfId="2404" xr:uid="{9513A39C-59F3-4590-8FDC-AE2B714CB295}"/>
    <cellStyle name="Comma 39" xfId="2405" xr:uid="{E48781FD-374A-479C-98D9-896DEE3C0E69}"/>
    <cellStyle name="Comma 4" xfId="15" xr:uid="{00000000-0005-0000-0000-00000D000000}"/>
    <cellStyle name="Comma 4 2" xfId="2407" xr:uid="{CBD8FF02-8253-4F60-A6A8-557429E5BCDB}"/>
    <cellStyle name="Comma 4 2 2" xfId="2408" xr:uid="{68D4976B-38E5-43E9-9CC4-22D1FFC6EDB9}"/>
    <cellStyle name="Comma 4 2 3" xfId="2409" xr:uid="{3ECF81BB-4BC8-44BC-A297-B7B2FA99AF50}"/>
    <cellStyle name="Comma 4 3" xfId="2410" xr:uid="{966BA5E6-E04C-4F19-ACCC-F1EB720D48DE}"/>
    <cellStyle name="Comma 4 3 2" xfId="2411" xr:uid="{F77F0775-0E52-4858-A557-F42FE46F0F1D}"/>
    <cellStyle name="Comma 4 4" xfId="2412" xr:uid="{C40CA7F9-5896-4078-A174-8AB704C8CA63}"/>
    <cellStyle name="Comma 4 5" xfId="2413" xr:uid="{F0CF8ADE-3A68-442D-94A4-A21B676A511F}"/>
    <cellStyle name="Comma 4 6" xfId="2414" xr:uid="{D81AF247-47FF-45CF-B97D-2151964FF5C0}"/>
    <cellStyle name="Comma 4 7" xfId="2406" xr:uid="{98B3D6AA-3CCF-41B1-8C87-8D0AA9F7C24C}"/>
    <cellStyle name="Comma 40" xfId="2415" xr:uid="{9C12F5D7-2319-436F-AD23-F56E9744BEC4}"/>
    <cellStyle name="Comma 41" xfId="2416" xr:uid="{EABEFACF-0EF1-441D-888F-062C8B559AA8}"/>
    <cellStyle name="Comma 42" xfId="2417" xr:uid="{A12BB13A-14A3-42F3-9E71-A95E9EAC838C}"/>
    <cellStyle name="Comma 43" xfId="2418" xr:uid="{6E7C90F6-B093-4AB6-B9FF-B4A0BB51878E}"/>
    <cellStyle name="Comma 44" xfId="2419" xr:uid="{D84101C9-ADB5-405F-B421-4A735AF6D212}"/>
    <cellStyle name="Comma 45" xfId="2420" xr:uid="{42E2965D-D2A1-478C-B397-FFB4E54A64B3}"/>
    <cellStyle name="Comma 46" xfId="2421" xr:uid="{493E0E45-44C7-49C3-8D94-191233B4C784}"/>
    <cellStyle name="Comma 47" xfId="2422" xr:uid="{65E7C31B-BCB9-4D57-B80C-6A05D5372FC2}"/>
    <cellStyle name="Comma 48" xfId="2423" xr:uid="{6B40F3FA-2D50-4BBC-A1B6-70B4167D1188}"/>
    <cellStyle name="Comma 49" xfId="2424" xr:uid="{9F432F4A-3BB3-4B46-B57A-633B8A5A8511}"/>
    <cellStyle name="Comma 5" xfId="2425" xr:uid="{36C00002-33CE-4AD2-BE75-7E0C7249F632}"/>
    <cellStyle name="Comma 5 2" xfId="2426" xr:uid="{37536851-C7E0-4B69-B33F-019E2E965BE6}"/>
    <cellStyle name="Comma 5 2 2" xfId="2427" xr:uid="{FDE6BA38-FC83-4E79-98E2-AC0C6013D6FA}"/>
    <cellStyle name="Comma 5 3" xfId="2428" xr:uid="{310C7B13-139C-4C26-BF3C-888813B6BFA8}"/>
    <cellStyle name="Comma 5 3 2" xfId="2429" xr:uid="{EBD3A0CB-B668-4F7A-88BB-E1EAEBABCE51}"/>
    <cellStyle name="Comma 5 4" xfId="2430" xr:uid="{978A7642-EB61-4909-8CA3-431F9828F814}"/>
    <cellStyle name="Comma 50" xfId="2431" xr:uid="{8A64BE13-8504-427F-A101-9D6849FE7F90}"/>
    <cellStyle name="Comma 51" xfId="2432" xr:uid="{10822060-2FDB-47A8-9D39-F390E500553B}"/>
    <cellStyle name="Comma 52" xfId="2433" xr:uid="{586FC5B4-8CA8-416A-9ACA-C21C475824D3}"/>
    <cellStyle name="Comma 53" xfId="2434" xr:uid="{D1ADA04B-F54B-4E35-878D-7F8061758B73}"/>
    <cellStyle name="Comma 54" xfId="2435" xr:uid="{4788A5D3-7F12-4B57-A68D-447586D2574D}"/>
    <cellStyle name="Comma 55" xfId="2436" xr:uid="{3DBDD2CA-FDBE-46EF-95E1-7CE03A910F7C}"/>
    <cellStyle name="Comma 56" xfId="2437" xr:uid="{A273878D-E3A8-4690-B15A-09B3F5D569FC}"/>
    <cellStyle name="Comma 57" xfId="2438" xr:uid="{25BB4DD6-8B65-4ED9-B383-8610BF3C7D2C}"/>
    <cellStyle name="Comma 58" xfId="2439" xr:uid="{AB336BF8-A3E5-4D66-AC55-FFEFE5DB9B4F}"/>
    <cellStyle name="Comma 59" xfId="2440" xr:uid="{CC2115E6-BBCD-4800-8EC8-FD1A7760C2FE}"/>
    <cellStyle name="Comma 6" xfId="2441" xr:uid="{E88E3438-8927-4306-90B2-D24026A9FAD0}"/>
    <cellStyle name="Comma 6 2" xfId="2442" xr:uid="{32AE6FA0-CAE9-407E-8992-9AD36F1B529F}"/>
    <cellStyle name="Comma 6 2 2" xfId="2443" xr:uid="{A340C74B-6380-4554-96D0-01598D4408BF}"/>
    <cellStyle name="Comma 6 2 2 2" xfId="2444" xr:uid="{65CEEE4C-A723-450C-81D0-CFC3374B974F}"/>
    <cellStyle name="Comma 6 2 3" xfId="2445" xr:uid="{810FE3C5-D408-4FF8-B5BA-0178CEFFE0DD}"/>
    <cellStyle name="Comma 6 3" xfId="2446" xr:uid="{43E4F695-762A-401B-B616-03F4F3F9CDF8}"/>
    <cellStyle name="Comma 6 3 2" xfId="2447" xr:uid="{602FE509-F382-467F-9BA0-EBD65FFDDECC}"/>
    <cellStyle name="Comma 6 4" xfId="2448" xr:uid="{57A28B8A-C661-460D-BDA9-35B923A76998}"/>
    <cellStyle name="Comma 60" xfId="2449" xr:uid="{F38A6275-3227-41CB-9022-197909F0DF55}"/>
    <cellStyle name="Comma 61" xfId="2450" xr:uid="{534B687E-16DA-458B-8AA8-940E11803D71}"/>
    <cellStyle name="Comma 62" xfId="2451" xr:uid="{BED81DF2-852A-4EF3-9E63-51A41C82197A}"/>
    <cellStyle name="Comma 63" xfId="2452" xr:uid="{78FB672B-5F5B-4EE6-9A8E-EB0132FAE6CA}"/>
    <cellStyle name="Comma 64" xfId="2453" xr:uid="{009872DC-76D9-4D42-B368-0A6DA3AA3C2C}"/>
    <cellStyle name="Comma 65" xfId="2454" xr:uid="{A4A47867-7327-4510-A82C-8DC7B499C06C}"/>
    <cellStyle name="Comma 66" xfId="2455" xr:uid="{7A13CEBD-26A0-496E-8B64-E19A6BEF8911}"/>
    <cellStyle name="Comma 67" xfId="2456" xr:uid="{24FBA0A5-A952-4C03-B487-7464DDF90D35}"/>
    <cellStyle name="Comma 68" xfId="2457" xr:uid="{7477C5CC-144E-462C-A179-03532FA2A3FE}"/>
    <cellStyle name="Comma 69" xfId="2458" xr:uid="{C16A2021-57F7-4608-B8F1-0821A67DE916}"/>
    <cellStyle name="Comma 7" xfId="2459" xr:uid="{B416376F-C408-474F-9171-2D9D5CA899A2}"/>
    <cellStyle name="Comma 7 2" xfId="2460" xr:uid="{7A2F04D8-E310-4AA7-A7CE-1F245FAF8EF2}"/>
    <cellStyle name="Comma 7 2 2" xfId="2461" xr:uid="{1588FB31-6DCC-4A8C-9787-04674CE85614}"/>
    <cellStyle name="Comma 7 3" xfId="2462" xr:uid="{6CC1C9AC-1ED5-44E9-B677-88E6495DFA5A}"/>
    <cellStyle name="Comma 70" xfId="2463" xr:uid="{83508713-59D4-400C-81F6-DB177F2B4538}"/>
    <cellStyle name="Comma 71" xfId="2464" xr:uid="{265D726E-AE11-49D9-873D-AB4AAB44A206}"/>
    <cellStyle name="Comma 72" xfId="2465" xr:uid="{12591211-08D6-4172-93B5-CACA83740AC1}"/>
    <cellStyle name="Comma 73" xfId="2466" xr:uid="{018AB0D3-DAB3-4DDE-9DE3-097A9557DAAF}"/>
    <cellStyle name="Comma 74" xfId="2467" xr:uid="{BB7E1A40-B1D6-415F-8506-D95F8F179EEC}"/>
    <cellStyle name="Comma 75" xfId="2468" xr:uid="{B63368E3-B8CD-4EE0-A68B-5403F7D30453}"/>
    <cellStyle name="Comma 77" xfId="121" xr:uid="{8053857B-1898-472F-8201-235DA85F4671}"/>
    <cellStyle name="Comma 8" xfId="2469" xr:uid="{66CD9650-02AC-4B2D-9F48-DC4E5CFE5EF1}"/>
    <cellStyle name="Comma 8 2" xfId="2470" xr:uid="{D7AD1CDE-20A3-4F66-B0FF-FEB91513E0EF}"/>
    <cellStyle name="Comma 8 3" xfId="2471" xr:uid="{8ABB63C5-237A-45C4-8ECF-A0F3ECF76C2A}"/>
    <cellStyle name="Comma 9" xfId="2472" xr:uid="{44FBA778-9DFC-479F-A164-10F99C9B87FE}"/>
    <cellStyle name="Comma 9 2" xfId="2473" xr:uid="{28D7EB47-E275-4C69-8742-468A7BD46551}"/>
    <cellStyle name="Comma 9 3" xfId="2474" xr:uid="{D2481B75-5E7B-4FB3-A885-D47455717148}"/>
    <cellStyle name="Comma0" xfId="16" xr:uid="{00000000-0005-0000-0000-00000E000000}"/>
    <cellStyle name="Comma0 2" xfId="2475" xr:uid="{5424C8E7-9C5C-4581-BBCA-2025B6479840}"/>
    <cellStyle name="Comma0 3" xfId="2476" xr:uid="{F53761D0-4D01-4171-9D1E-2B958C3E0BB7}"/>
    <cellStyle name="Commentaire" xfId="2477" xr:uid="{61C7D90E-E4EF-425C-9EC2-51ACDAA185AA}"/>
    <cellStyle name="Currency [00]" xfId="2478" xr:uid="{CC29C323-6CCA-4CFD-BCC7-BC9D08037D86}"/>
    <cellStyle name="Currency [00] 2" xfId="2479" xr:uid="{C26C86E6-C5FF-4082-9AFA-06527027C402}"/>
    <cellStyle name="Currency [00] 3" xfId="2480" xr:uid="{5A46D975-3CAB-40B1-9FE4-F12E85750513}"/>
    <cellStyle name="Currency 10" xfId="2481" xr:uid="{B3B4A839-AE55-47DF-8F00-D45CBBBDCEE6}"/>
    <cellStyle name="Currency 10 2" xfId="2482" xr:uid="{FD0822E1-7A4D-41E9-B07A-C4F49674AF45}"/>
    <cellStyle name="Currency 10 3" xfId="2483" xr:uid="{1559F522-4751-49F9-93F7-0C1B6910C967}"/>
    <cellStyle name="Currency 11" xfId="2484" xr:uid="{D7D4C5F8-5AB0-4CB1-972A-A5A2FA0062A7}"/>
    <cellStyle name="Currency 11 2" xfId="2485" xr:uid="{7698AD35-E28A-400D-825D-589BF2FBD2E4}"/>
    <cellStyle name="Currency 12" xfId="2486" xr:uid="{2CC1A1F4-A5EF-4146-99A4-60925979A20B}"/>
    <cellStyle name="Currency 12 2" xfId="2487" xr:uid="{C22F72AF-BE1A-43AD-AD44-8FE4628D5B12}"/>
    <cellStyle name="Currency 12 2 2" xfId="2488" xr:uid="{34E22680-7BA0-4A4C-9C22-2031843FFA62}"/>
    <cellStyle name="Currency 12 3" xfId="2489" xr:uid="{96322F36-4480-43AB-894A-1495D6F6FF7E}"/>
    <cellStyle name="Currency 13" xfId="2490" xr:uid="{B61F1FA2-E5C0-447C-9D79-007C8C9F3C39}"/>
    <cellStyle name="Currency 13 2" xfId="2491" xr:uid="{3E459BFD-99CC-4C6D-8B55-38B31C166A02}"/>
    <cellStyle name="Currency 13 2 2" xfId="2492" xr:uid="{766DDB91-9438-44D5-B893-AD700B209825}"/>
    <cellStyle name="Currency 13 3" xfId="2493" xr:uid="{E2802AF7-6DEB-4765-B513-40F092F67F58}"/>
    <cellStyle name="Currency 14" xfId="2494" xr:uid="{3075A123-C482-460C-B2B0-ED6228ABEF6B}"/>
    <cellStyle name="Currency 14 2" xfId="2495" xr:uid="{FB20183A-2AE6-41DB-8DA5-C8726262F6CD}"/>
    <cellStyle name="Currency 15" xfId="2496" xr:uid="{91D109C9-9668-4A36-ADC6-C5EE0A0F5F1A}"/>
    <cellStyle name="Currency 15 2" xfId="2497" xr:uid="{A2A2D604-3FC2-4149-866C-69C0E33E7C5E}"/>
    <cellStyle name="Currency 16" xfId="2498" xr:uid="{49863267-669C-4C81-B954-1A8D595A704F}"/>
    <cellStyle name="Currency 16 2" xfId="2499" xr:uid="{911342E5-CBEB-4843-BC97-62794B127EFC}"/>
    <cellStyle name="Currency 17" xfId="2500" xr:uid="{EA986987-1124-450C-94D3-379AC8E0CB45}"/>
    <cellStyle name="Currency 17 2" xfId="2501" xr:uid="{B55ABA18-7A56-4AB7-AC24-BE5492A74D08}"/>
    <cellStyle name="Currency 18" xfId="2502" xr:uid="{EAEEAD1D-60BF-4822-8437-A94F820FED84}"/>
    <cellStyle name="Currency 18 2" xfId="2503" xr:uid="{F0D2A556-942D-4900-907F-10BDE5A62FCC}"/>
    <cellStyle name="Currency 19" xfId="2504" xr:uid="{A24E3721-5966-4FC0-B529-DFD8334ECC06}"/>
    <cellStyle name="Currency 19 2" xfId="2505" xr:uid="{36F4A2F5-95F9-4FA5-ADDD-BB94742575CA}"/>
    <cellStyle name="Currency 19 3" xfId="2506" xr:uid="{D537BA1D-64AE-4844-9AFC-1D95ADB304F5}"/>
    <cellStyle name="Currency 2" xfId="17" xr:uid="{00000000-0005-0000-0000-00000F000000}"/>
    <cellStyle name="Currency 2 2" xfId="2508" xr:uid="{BCF8AF12-0EAA-421C-861F-81EBF189B6E7}"/>
    <cellStyle name="Currency 2 2 2" xfId="2509" xr:uid="{E6046E2F-20CB-437D-B8F5-A32F66C5BCDD}"/>
    <cellStyle name="Currency 2 2 2 2" xfId="2510" xr:uid="{68419306-1147-41D5-A2D1-954E241CDB88}"/>
    <cellStyle name="Currency 2 2 2 2 2" xfId="2511" xr:uid="{F9FBB26A-72F9-4D87-85DE-C6805BF1A8D9}"/>
    <cellStyle name="Currency 2 2 2 3" xfId="2512" xr:uid="{B44DDF6E-5424-4847-8880-84D4CBA0375C}"/>
    <cellStyle name="Currency 2 2 2 4" xfId="2513" xr:uid="{9E7E805E-5542-407B-A740-36A8DA80CAAE}"/>
    <cellStyle name="Currency 2 2 3" xfId="2514" xr:uid="{1E4A0A00-4EE4-4CA2-AD13-2198BFF1C4FF}"/>
    <cellStyle name="Currency 2 2 3 2" xfId="2515" xr:uid="{87CF984E-E9EC-48B7-98C7-7B6B5B803C57}"/>
    <cellStyle name="Currency 2 2 4" xfId="2516" xr:uid="{6414D599-5EE1-4584-B98E-16E87D7D099A}"/>
    <cellStyle name="Currency 2 2 4 2" xfId="2517" xr:uid="{3FFD4CD7-5D63-446D-9A4E-75555F546204}"/>
    <cellStyle name="Currency 2 2 5" xfId="2518" xr:uid="{89723F17-D295-444C-8C39-1A9830C73C6F}"/>
    <cellStyle name="Currency 2 2 6" xfId="2519" xr:uid="{93BA4AF3-6096-4379-A146-BA2DD9E00ACE}"/>
    <cellStyle name="Currency 2 3" xfId="2520" xr:uid="{098EF842-2F53-47A9-91D2-9A6750188D58}"/>
    <cellStyle name="Currency 2 3 2" xfId="2521" xr:uid="{F0B64C86-2235-4315-9E90-0975A757938E}"/>
    <cellStyle name="Currency 2 3 2 2" xfId="2522" xr:uid="{2E2622B0-02BC-4EB2-9AEA-FD9F51155572}"/>
    <cellStyle name="Currency 2 3 3" xfId="2523" xr:uid="{53AB1C88-BD63-4964-923D-C1E4A48D1F5D}"/>
    <cellStyle name="Currency 2 3 4" xfId="2524" xr:uid="{C8B5097D-1AD4-4C04-A816-45C7BEF2F20A}"/>
    <cellStyle name="Currency 2 3 5" xfId="2525" xr:uid="{7AE9D378-D5AC-4345-8F7B-0AEA4DD25B2B}"/>
    <cellStyle name="Currency 2 4" xfId="2526" xr:uid="{3AB27213-6B1F-465D-82B5-D525386C47BB}"/>
    <cellStyle name="Currency 2 4 2" xfId="2527" xr:uid="{49D60454-5D6E-401A-B2E3-597C53B15044}"/>
    <cellStyle name="Currency 2 5" xfId="2528" xr:uid="{36085444-A93E-4E15-B404-997072DC48AA}"/>
    <cellStyle name="Currency 2 6" xfId="2529" xr:uid="{C5EC2BD1-0C4E-468F-A1C3-0CD920E3291E}"/>
    <cellStyle name="Currency 2 7" xfId="2530" xr:uid="{925ACC3B-1B03-4B33-97E1-71AEDE21FD75}"/>
    <cellStyle name="Currency 2 8" xfId="2531" xr:uid="{D85E4F15-03B4-4044-ABBE-FAB59F5F8DDC}"/>
    <cellStyle name="Currency 2 9" xfId="2507" xr:uid="{6C2148D7-B32F-4C69-95C7-BB804D249143}"/>
    <cellStyle name="Currency 2_Credit note 03-09" xfId="2532" xr:uid="{9D2362D1-76D5-4A31-8F70-A23DBABA8BD2}"/>
    <cellStyle name="Currency 20" xfId="2533" xr:uid="{43ADB051-B929-4511-B51C-A4DC5546D268}"/>
    <cellStyle name="Currency 21" xfId="2534" xr:uid="{BFF5B414-F5A9-4B15-A062-EF5F32453393}"/>
    <cellStyle name="Currency 22" xfId="2535" xr:uid="{EDF6106C-12EA-44EA-BE28-441D9595B46D}"/>
    <cellStyle name="Currency 23" xfId="2536" xr:uid="{2345EA99-E19E-4AB9-A3C2-BBD6872678E4}"/>
    <cellStyle name="Currency 24" xfId="2537" xr:uid="{5687CFC2-EC84-4A30-A6A7-E77D0E1BD9BB}"/>
    <cellStyle name="Currency 25" xfId="2538" xr:uid="{967B219C-BDFC-407C-B2AB-8D2CD4293A6F}"/>
    <cellStyle name="Currency 26" xfId="2539" xr:uid="{44285415-BC83-4128-80A6-7C66237EB317}"/>
    <cellStyle name="Currency 27" xfId="2540" xr:uid="{FBA13E0A-68D5-45EF-9160-C4ADF9EF2F27}"/>
    <cellStyle name="Currency 28" xfId="2541" xr:uid="{9B988187-7B29-4B89-944E-1BC82C89992B}"/>
    <cellStyle name="Currency 29" xfId="2542" xr:uid="{7C992F61-67C2-4D71-ABD4-6AEA4E7EC400}"/>
    <cellStyle name="Currency 3" xfId="2543" xr:uid="{BB3AFB3B-A476-4E17-90DE-901D9EED0276}"/>
    <cellStyle name="Currency 3 2" xfId="2544" xr:uid="{BBC8F63D-3552-4356-B7AD-F77F6E000C81}"/>
    <cellStyle name="Currency 3 2 2" xfId="2545" xr:uid="{E1A19311-CF13-4A8B-A30F-DC5AD76D7F4A}"/>
    <cellStyle name="Currency 3 2 2 2" xfId="2546" xr:uid="{FD95923E-0768-4D84-9B15-CA75FA142A67}"/>
    <cellStyle name="Currency 3 2 2 3" xfId="2547" xr:uid="{53F099FD-71C3-4488-AC8D-C52C5ADADC60}"/>
    <cellStyle name="Currency 3 2 3" xfId="2548" xr:uid="{9951F10D-9F15-4593-BA39-F7279917FDB1}"/>
    <cellStyle name="Currency 3 2 4" xfId="2549" xr:uid="{4646EEF4-C89E-48E4-9971-B1C969BA1874}"/>
    <cellStyle name="Currency 3 2 5" xfId="2550" xr:uid="{BD833CEF-8079-470D-B948-498FB98D8B47}"/>
    <cellStyle name="Currency 3 2 6" xfId="2551" xr:uid="{FC6E0B92-24A7-4753-A330-C88633871FE8}"/>
    <cellStyle name="Currency 3 3" xfId="2552" xr:uid="{E8ABA960-15E9-4E1C-AAFF-164BF8E453FF}"/>
    <cellStyle name="Currency 3 3 2" xfId="2553" xr:uid="{B9A9E6FD-8A14-459D-84FD-9989150653F8}"/>
    <cellStyle name="Currency 3 3 2 2" xfId="2554" xr:uid="{5B1A9F0E-372A-438F-A2CB-78C6D6C275E3}"/>
    <cellStyle name="Currency 3 3 3" xfId="2555" xr:uid="{EDF7264F-69E2-4885-96BE-D56E10CEBAAE}"/>
    <cellStyle name="Currency 3 4" xfId="2556" xr:uid="{DF88DE22-6E4C-482D-9AEF-E89549CF016C}"/>
    <cellStyle name="Currency 3 4 2" xfId="2557" xr:uid="{91D48475-776F-4E60-AF5E-1A96D6485A16}"/>
    <cellStyle name="Currency 3 5" xfId="2558" xr:uid="{0EEB43AE-B837-4AF6-865D-1DFFAE66FAC6}"/>
    <cellStyle name="Currency 3 6" xfId="2559" xr:uid="{0DB8BAEE-C20E-441D-AAAF-BA93B4137052}"/>
    <cellStyle name="Currency 3 7" xfId="2560" xr:uid="{F67A6A85-E012-4421-9E12-01DDBE61B2CD}"/>
    <cellStyle name="Currency 30" xfId="2561" xr:uid="{B55B6C14-24F0-465D-91D1-3A457F3EC486}"/>
    <cellStyle name="Currency 31" xfId="2562" xr:uid="{E8F3E89A-EA60-448B-B511-2786D687619E}"/>
    <cellStyle name="Currency 32" xfId="2563" xr:uid="{D4C5BF73-F9CB-41C2-BEC9-88126420295B}"/>
    <cellStyle name="Currency 33" xfId="2564" xr:uid="{7DB65558-279D-4A39-A1DE-E92848600935}"/>
    <cellStyle name="Currency 34" xfId="2565" xr:uid="{62DA94D6-D298-46E7-A0F7-54F0FB43BD3C}"/>
    <cellStyle name="Currency 35" xfId="2566" xr:uid="{C95B4CD1-5904-4957-9DD9-EAB36DF68D40}"/>
    <cellStyle name="Currency 36" xfId="2567" xr:uid="{BE663F5E-462B-4003-BB11-0EB02AAFE732}"/>
    <cellStyle name="Currency 37" xfId="2568" xr:uid="{7B399737-2023-4F0E-AF15-5A316A8F6ECB}"/>
    <cellStyle name="Currency 38" xfId="2569" xr:uid="{E70ED140-67B5-412D-B335-509A59574810}"/>
    <cellStyle name="Currency 39" xfId="2570" xr:uid="{2AD61C23-CF93-41F2-AA51-3F81451B888A}"/>
    <cellStyle name="Currency 4" xfId="2571" xr:uid="{2BDDCE48-D9FA-4E29-960E-67B5481CC719}"/>
    <cellStyle name="Currency 4 2" xfId="2572" xr:uid="{138921E9-E4CC-41F6-A27F-311FFAEAE321}"/>
    <cellStyle name="Currency 4 2 2" xfId="2573" xr:uid="{D6F17FF7-4281-432D-876A-598A07CDEEB4}"/>
    <cellStyle name="Currency 4 2 2 2" xfId="2574" xr:uid="{B5B57B44-DFDB-4D1E-B6BB-F9F7299A9564}"/>
    <cellStyle name="Currency 4 2 2 3" xfId="2575" xr:uid="{62F46C27-0B5C-4F02-848C-84F2332AC2BE}"/>
    <cellStyle name="Currency 4 2 3" xfId="2576" xr:uid="{ED742053-7549-40FA-B42F-D65535DD0C5B}"/>
    <cellStyle name="Currency 4 2 4" xfId="2577" xr:uid="{B00E88BC-8090-43B0-B0EC-C17C9EA6C341}"/>
    <cellStyle name="Currency 4 2 5" xfId="2578" xr:uid="{F71980A2-94FC-4017-9483-76F651781D18}"/>
    <cellStyle name="Currency 4 2 6" xfId="2579" xr:uid="{D964B35C-B4A7-48BA-93A5-081E898111CD}"/>
    <cellStyle name="Currency 4 3" xfId="2580" xr:uid="{0011282B-E2E7-4268-88C0-9F73A1EFE176}"/>
    <cellStyle name="Currency 4 3 2" xfId="2581" xr:uid="{61F67566-D7CF-4AB5-A22D-1E489C8565F2}"/>
    <cellStyle name="Currency 4 3 3" xfId="2582" xr:uid="{F46A6A8A-E7DB-4FC4-AB39-6C02B84F5419}"/>
    <cellStyle name="Currency 4 4" xfId="2583" xr:uid="{18FFCC73-875D-49E3-9115-C9AC2555563E}"/>
    <cellStyle name="Currency 4 5" xfId="2584" xr:uid="{84987564-0195-47DA-AF92-D2CD4EDD3494}"/>
    <cellStyle name="Currency 4 6" xfId="2585" xr:uid="{23C1A428-E070-4F2E-8E11-DCF30BD12D50}"/>
    <cellStyle name="Currency 4 7" xfId="2586" xr:uid="{83B2A3CA-54A7-461D-B0F0-117949702AA2}"/>
    <cellStyle name="Currency 40" xfId="2587" xr:uid="{30C0A03B-CE50-4E00-B70B-323F3C620DBE}"/>
    <cellStyle name="Currency 41" xfId="2588" xr:uid="{57C38F03-1C7C-4762-9879-4C59CFF131AF}"/>
    <cellStyle name="Currency 42" xfId="2589" xr:uid="{23EAB8CA-669D-4F08-859E-6B9B5D096FE6}"/>
    <cellStyle name="Currency 43" xfId="2590" xr:uid="{6192A47E-FB5F-4AB5-BCBE-CAB452892D10}"/>
    <cellStyle name="Currency 44" xfId="2591" xr:uid="{CAE1786B-EA40-4BAD-AA9D-CC28C8CC555E}"/>
    <cellStyle name="Currency 45" xfId="2592" xr:uid="{0DC58630-9DFE-451F-9D11-DBE46241447A}"/>
    <cellStyle name="Currency 46" xfId="2593" xr:uid="{D4810086-836E-41AE-9D10-586DA31D9C06}"/>
    <cellStyle name="Currency 47" xfId="2594" xr:uid="{307B0FFE-A03D-44FD-9410-61FC851724C6}"/>
    <cellStyle name="Currency 5" xfId="2595" xr:uid="{864D3DF3-A235-49CF-B18B-FD7F784C8AD7}"/>
    <cellStyle name="Currency 5 2" xfId="2596" xr:uid="{94B5E25C-819B-4E9B-B26E-30371F05988F}"/>
    <cellStyle name="Currency 5 2 2" xfId="2597" xr:uid="{A157D9E4-CD23-4D89-A70D-B4BE6ABC2E24}"/>
    <cellStyle name="Currency 5 2 3" xfId="2598" xr:uid="{A467D627-064A-43A1-AE6F-68AE92EDFD19}"/>
    <cellStyle name="Currency 5 3" xfId="2599" xr:uid="{AB38E6E0-0CF0-4DC3-BAF0-9BA1498E8914}"/>
    <cellStyle name="Currency 5 4" xfId="2600" xr:uid="{1E71BD5B-2C5E-4C39-9DFE-BCA71E0FB369}"/>
    <cellStyle name="Currency 5 5" xfId="2601" xr:uid="{8517C5C0-F559-434C-B9D3-714EB074237F}"/>
    <cellStyle name="Currency 5 6" xfId="2602" xr:uid="{B83F7A9D-C407-4E85-8A8B-A583E1E06D4F}"/>
    <cellStyle name="Currency 6" xfId="2603" xr:uid="{CCFD3471-ADE6-4387-B0F4-9B5CE9B9E239}"/>
    <cellStyle name="Currency 6 2" xfId="2604" xr:uid="{1CA134DF-4AB0-48EB-AD15-CEB65A256E8E}"/>
    <cellStyle name="Currency 6 2 2" xfId="2605" xr:uid="{15735617-DFFB-48FA-AEC2-BD172D8A715F}"/>
    <cellStyle name="Currency 6 3" xfId="2606" xr:uid="{6DE29D3E-7E53-4397-98FB-821AE6A1C144}"/>
    <cellStyle name="Currency 6 4" xfId="2607" xr:uid="{F555F44D-29C7-4119-8E76-1F0D37DB36AC}"/>
    <cellStyle name="Currency 6 5" xfId="2608" xr:uid="{0499D833-0609-4B2B-A816-448BF24ECBDC}"/>
    <cellStyle name="Currency 7" xfId="2609" xr:uid="{4C89D10D-DE0A-494C-AEBE-439ECF8A6C88}"/>
    <cellStyle name="Currency 7 2" xfId="2610" xr:uid="{866979DE-307C-4F21-8C4C-364C3B42C206}"/>
    <cellStyle name="Currency 7 3" xfId="2611" xr:uid="{B285885C-CFAB-4877-852F-B1D7EF625967}"/>
    <cellStyle name="Currency 7 4" xfId="2612" xr:uid="{AAB6E8FE-4763-40FB-8E98-CEA5D1B1AE2F}"/>
    <cellStyle name="Currency 8" xfId="2613" xr:uid="{3F8DC65A-1426-415C-BAD4-478DFCF02C0F}"/>
    <cellStyle name="Currency 8 2" xfId="2614" xr:uid="{A2E70C2B-6EA6-4D3A-A2D4-C2A2B9ECF946}"/>
    <cellStyle name="Currency 9" xfId="2615" xr:uid="{7B67F435-E12F-46A6-9648-6E94A85F8BE9}"/>
    <cellStyle name="Currency 9 2" xfId="2616" xr:uid="{F92F764C-EB0A-442D-83BD-06D2D49EE9A5}"/>
    <cellStyle name="Currency0" xfId="18" xr:uid="{00000000-0005-0000-0000-000010000000}"/>
    <cellStyle name="Currency0 2" xfId="2617" xr:uid="{CF00F7C1-372D-4ACE-8797-FDA810B4F8C9}"/>
    <cellStyle name="Currency0 3" xfId="2618" xr:uid="{683B716D-CB2E-4EB4-B515-A55D8FFB59AB}"/>
    <cellStyle name="Date" xfId="19" xr:uid="{00000000-0005-0000-0000-000011000000}"/>
    <cellStyle name="Date 2" xfId="2619" xr:uid="{20C8D133-094A-49D8-86E4-B28B8BDBB41F}"/>
    <cellStyle name="Date 3" xfId="2620" xr:uid="{6272D761-3FD5-42FD-90BD-C95A22813C30}"/>
    <cellStyle name="Date 3 2" xfId="2621" xr:uid="{E95B7C49-E2C0-4CAC-89CD-87AD8C983DA5}"/>
    <cellStyle name="Date 4" xfId="2622" xr:uid="{DFEEC27F-4FE7-400F-992A-EC6209CC23CC}"/>
    <cellStyle name="Date Short" xfId="2623" xr:uid="{28C85260-3A56-4583-828C-A4FF9049E7D6}"/>
    <cellStyle name="EN CO.," xfId="2624" xr:uid="{F8507BD5-C930-457D-83AB-12E345E682B6}"/>
    <cellStyle name="EN CO., 2" xfId="2625" xr:uid="{A1D362C4-7B0A-42DA-A239-2C563E37773A}"/>
    <cellStyle name="EN CO., 3" xfId="2626" xr:uid="{233890B2-C60A-42B0-9598-7F81E4FDABF2}"/>
    <cellStyle name="EN CO., 4" xfId="2627" xr:uid="{575858C7-6A77-4A42-A699-375828CA8553}"/>
    <cellStyle name="EN CO., 5" xfId="2628" xr:uid="{069B2E6F-E203-41F4-BB8F-0256DA01AFCF}"/>
    <cellStyle name="Enter Currency (0)" xfId="2629" xr:uid="{38FEA670-6A7B-4185-9E19-91FF0CAB3644}"/>
    <cellStyle name="Enter Currency (0) 2" xfId="2630" xr:uid="{803FBB55-DEAE-4154-8024-F91AACAB09E4}"/>
    <cellStyle name="Enter Currency (0) 2 2" xfId="2631" xr:uid="{E0D303BF-AB62-43A9-80BD-12172448ECDB}"/>
    <cellStyle name="Enter Currency (0) 3" xfId="2632" xr:uid="{B1CFD839-25C2-4889-8FCF-4D07B04D05D6}"/>
    <cellStyle name="Enter Currency (2)" xfId="2633" xr:uid="{E1A55CA7-21B9-434D-904F-9C690CD1B514}"/>
    <cellStyle name="Enter Currency (2) 2" xfId="2634" xr:uid="{7DC658ED-54C1-4CAA-9566-04DAAF7A655A}"/>
    <cellStyle name="Enter Currency (2) 3" xfId="2635" xr:uid="{D4FDCD65-E744-4AEC-AE46-7DC8D4742F40}"/>
    <cellStyle name="Enter Units (0)" xfId="2636" xr:uid="{5A1DD85D-99A2-4F69-9C4C-D8B8D0BE0AC1}"/>
    <cellStyle name="Enter Units (0) 2" xfId="2637" xr:uid="{112CC28F-14EB-4B57-BBB1-A6BDC399A2B0}"/>
    <cellStyle name="Enter Units (0) 2 2" xfId="2638" xr:uid="{6EED779D-B452-4E60-99B5-14DF5267DB30}"/>
    <cellStyle name="Enter Units (0) 3" xfId="2639" xr:uid="{5FB43B9C-1E7A-45DB-92A9-B1DE88DF24ED}"/>
    <cellStyle name="Enter Units (1)" xfId="2640" xr:uid="{0B5C9633-AD74-4115-BE9D-F08E988A75A8}"/>
    <cellStyle name="Enter Units (1) 2" xfId="2641" xr:uid="{0E4D5220-8B91-45F3-8D30-7357B22AB0FA}"/>
    <cellStyle name="Enter Units (1) 3" xfId="2642" xr:uid="{52AC9C75-BD2E-4FB1-BC8C-CBA6B8B48C0E}"/>
    <cellStyle name="Enter Units (2)" xfId="2643" xr:uid="{BE30E148-7DFC-473C-8776-F0B222D4B6E5}"/>
    <cellStyle name="Enter Units (2) 2" xfId="2644" xr:uid="{8599D41D-8945-4B67-A245-1C6DA628EBCF}"/>
    <cellStyle name="Enter Units (2) 3" xfId="2645" xr:uid="{4E242860-7E2C-47C5-A13D-73B4C3B6886F}"/>
    <cellStyle name="Entrée" xfId="2646" xr:uid="{F2FEA39B-7C6E-4718-8B37-DC2E6D0157C8}"/>
    <cellStyle name="Euro" xfId="2647" xr:uid="{A1F30C12-A0A8-458D-B85E-2D91DC0ABE37}"/>
    <cellStyle name="Euro 2" xfId="2648" xr:uid="{0A4C9121-7FED-4789-B295-68B9D653A290}"/>
    <cellStyle name="Excel Built-in 20% - Accent1" xfId="20" xr:uid="{00000000-0005-0000-0000-000012000000}"/>
    <cellStyle name="Excel Built-in 20% - Accent1 2" xfId="2649" xr:uid="{AD45D2F7-01E2-49AB-9481-AABB357938C4}"/>
    <cellStyle name="Explanatory Text" xfId="81" builtinId="53" customBuiltin="1"/>
    <cellStyle name="Explanatory Text 2" xfId="2650" xr:uid="{647DD4E4-36D7-4651-8A26-3DF3060E7AA5}"/>
    <cellStyle name="Fixed" xfId="21" xr:uid="{00000000-0005-0000-0000-000013000000}"/>
    <cellStyle name="Fixed 2" xfId="2651" xr:uid="{E49B34B9-44DF-4D6E-ACAB-717674EB046A}"/>
    <cellStyle name="Fixed 3" xfId="2652" xr:uid="{C01EC1EB-DB3C-4E0F-98BF-04B7765C6C47}"/>
    <cellStyle name="Good" xfId="71" builtinId="26" customBuiltin="1"/>
    <cellStyle name="Good 2" xfId="2653" xr:uid="{F01929A4-080D-4E24-8FB7-65E14A42039A}"/>
    <cellStyle name="Grey" xfId="22" xr:uid="{00000000-0005-0000-0000-000014000000}"/>
    <cellStyle name="Grey 2" xfId="2654" xr:uid="{CF3C4CCC-5210-4DBE-BC86-B852589BD0BA}"/>
    <cellStyle name="Grey 3" xfId="2655" xr:uid="{53F15E5D-91C3-46F6-B713-90CB8D6CE4CD}"/>
    <cellStyle name="ha" xfId="2656" xr:uid="{7DEDA79A-8343-4F9A-9223-DE3414AEFC65}"/>
    <cellStyle name="ha 2" xfId="2657" xr:uid="{8EED4472-8F63-4B25-B571-92BAA95A744D}"/>
    <cellStyle name="ha 3" xfId="2658" xr:uid="{A5175011-1E80-4E83-BCD1-7F6DF364237C}"/>
    <cellStyle name="ha 4" xfId="2659" xr:uid="{54221263-B8EF-43A4-A40F-470E708F34BC}"/>
    <cellStyle name="HEADER" xfId="2660" xr:uid="{96CD11FA-4C4C-4752-B23C-B1441232CC3C}"/>
    <cellStyle name="HEADER 2" xfId="2661" xr:uid="{0D3A7754-EEAC-4599-8BCE-DC8D7123426B}"/>
    <cellStyle name="HEADER 3" xfId="2662" xr:uid="{F4DDBC63-3FB2-435C-AD32-51FE6E9E1006}"/>
    <cellStyle name="HEADER 4" xfId="2663" xr:uid="{44F24525-5398-4627-A4D7-B61927FE628A}"/>
    <cellStyle name="HEADER 5" xfId="2664" xr:uid="{94837253-43D0-41E5-80BE-D019AB391227}"/>
    <cellStyle name="Header1" xfId="2665" xr:uid="{47FCF8CE-B5D3-4F43-BE3C-AAB90376A5D8}"/>
    <cellStyle name="Header1 2" xfId="2666" xr:uid="{A3C61283-310C-4892-8119-990EFD0B05F0}"/>
    <cellStyle name="Header1 3" xfId="2667" xr:uid="{6DBB9A26-A653-40B1-B5EA-0DBABB7C2C0F}"/>
    <cellStyle name="Header1 4" xfId="2668" xr:uid="{A7F0C99D-A9B4-4C72-8D21-6050F2F42400}"/>
    <cellStyle name="Header2" xfId="2669" xr:uid="{2ADCE473-BF1C-4BF5-A7A0-84AAE0436EDB}"/>
    <cellStyle name="Header2 2" xfId="2670" xr:uid="{8066214F-D2DB-427C-9C2B-4FD3F64F2BCF}"/>
    <cellStyle name="Header2 2 2" xfId="2671" xr:uid="{A62A9794-25E2-4EE6-919F-C356401FD4E3}"/>
    <cellStyle name="Header2 3" xfId="2672" xr:uid="{42C87CD1-03B3-4799-876E-9BE2E287B945}"/>
    <cellStyle name="Header2 3 2" xfId="2673" xr:uid="{29823FFB-335C-46AE-A833-986A8662497C}"/>
    <cellStyle name="Header2 4" xfId="2674" xr:uid="{F99B052D-67CF-4F5F-9FC7-8484D348A807}"/>
    <cellStyle name="Header2 4 2" xfId="2675" xr:uid="{216B6B56-4245-4965-B7F4-6E00A1DB6DCF}"/>
    <cellStyle name="Heading 1" xfId="67" builtinId="16" customBuiltin="1"/>
    <cellStyle name="Heading 1 2" xfId="23" xr:uid="{00000000-0005-0000-0000-000015000000}"/>
    <cellStyle name="Heading 1 2 2" xfId="2676" xr:uid="{C2B9CABE-5FC3-4869-BED8-6F517C92CD18}"/>
    <cellStyle name="Heading 2" xfId="68" builtinId="17" customBuiltin="1"/>
    <cellStyle name="Heading 2 2" xfId="24" xr:uid="{00000000-0005-0000-0000-000016000000}"/>
    <cellStyle name="Heading 2 2 2" xfId="2677" xr:uid="{77DFD21A-520D-4D4A-9515-1964D2B33E90}"/>
    <cellStyle name="Heading 3" xfId="69" builtinId="18" customBuiltin="1"/>
    <cellStyle name="Heading 3 2" xfId="2678" xr:uid="{3FEA8069-D0F2-4E96-85AA-8EA97EFA59E1}"/>
    <cellStyle name="Heading 4" xfId="70" builtinId="19" customBuiltin="1"/>
    <cellStyle name="Heading 4 2" xfId="2679" xr:uid="{7364503F-5E32-4B92-8396-F1B28AABBA3F}"/>
    <cellStyle name="Hoa-Scholl" xfId="2680" xr:uid="{FD0AD7BC-AF9D-459D-BB47-348EC06ECF60}"/>
    <cellStyle name="Hoa-Scholl 2" xfId="2681" xr:uid="{7DF28776-32CE-4470-91DB-B7DDF5CA33C7}"/>
    <cellStyle name="Hoa-Scholl 3" xfId="2682" xr:uid="{05D0890F-7BB4-4896-B97B-02E3633C2F3A}"/>
    <cellStyle name="Hoa-Scholl 4" xfId="2683" xr:uid="{FAFA06F2-63FF-467C-B817-B2C0AFCBA97A}"/>
    <cellStyle name="Hyperlink 2" xfId="2684" xr:uid="{992411B3-988A-4BD4-A515-F1E67DD41626}"/>
    <cellStyle name="i·0" xfId="2685" xr:uid="{2950716F-E83A-4DCE-B99A-73A771F96DC0}"/>
    <cellStyle name="i·0 2" xfId="2686" xr:uid="{169E5F86-9055-4179-8C8E-91A298D3D382}"/>
    <cellStyle name="i·0 2 2" xfId="2687" xr:uid="{E37CFABE-DB38-4529-95A8-9D7930439285}"/>
    <cellStyle name="i·0 3" xfId="2688" xr:uid="{676B2D58-BC9F-4817-95BB-0E48AA7AA36B}"/>
    <cellStyle name="Input" xfId="74" builtinId="20" customBuiltin="1"/>
    <cellStyle name="Input [yellow]" xfId="25" xr:uid="{00000000-0005-0000-0000-000017000000}"/>
    <cellStyle name="Input [yellow] 2" xfId="61" xr:uid="{1F967D7F-8DBD-4B0E-9EBE-4C9E84F4147F}"/>
    <cellStyle name="Input [yellow] 2 2" xfId="2690" xr:uid="{E583B10B-4081-4FA5-825A-52A169B361B2}"/>
    <cellStyle name="Input [yellow] 3" xfId="2691" xr:uid="{555BA68D-907E-4544-A4AD-37E9B86D5A27}"/>
    <cellStyle name="Input [yellow] 3 2" xfId="2692" xr:uid="{A97A159F-25E3-4C6E-B3D3-6F2044D4D1AD}"/>
    <cellStyle name="Input [yellow] 4" xfId="2693" xr:uid="{475EDA4D-6ABE-423B-9EA2-57501A5C2763}"/>
    <cellStyle name="Input [yellow] 5" xfId="2689" xr:uid="{D152476F-B8FB-4F14-8FC1-88B6A77B3CB0}"/>
    <cellStyle name="Input 2" xfId="2694" xr:uid="{7A2BF6AA-032F-4331-8509-B7A14D218ECC}"/>
    <cellStyle name="Input 3" xfId="2695" xr:uid="{8DCF8D80-7218-4766-91EE-1B5A99DC893C}"/>
    <cellStyle name="Input 4" xfId="2696" xr:uid="{DF5242CD-8727-42C0-B52C-811B9068981D}"/>
    <cellStyle name="Input 5" xfId="2697" xr:uid="{62842DA9-8E72-4127-835C-F8EDAE231156}"/>
    <cellStyle name="Insatisfaisant" xfId="2698" xr:uid="{9184A351-77C7-46C8-A7DE-9C3AAB9A2AC4}"/>
    <cellStyle name="Ledger 17 x 11 in" xfId="2699" xr:uid="{823B70F0-B808-47BA-8532-5C9090ED7B74}"/>
    <cellStyle name="Ledger 17 x 11 in 2" xfId="2700" xr:uid="{6B9736EA-A37F-459E-B05C-60486A735DFC}"/>
    <cellStyle name="Ledger 17 x 11 in 2 2" xfId="2701" xr:uid="{608B97CA-2A43-4075-B97C-9F6974B92C2A}"/>
    <cellStyle name="Ledger 17 x 11 in 3" xfId="2702" xr:uid="{3C1D700B-C249-4A2F-B32C-AE33AEA12E08}"/>
    <cellStyle name="Ledger 17 x 11 in 4" xfId="2703" xr:uid="{0B13ECC7-F084-468B-BA34-76E8AAD0704F}"/>
    <cellStyle name="Link Currency (0)" xfId="2704" xr:uid="{307E681F-8B84-4136-8423-5BBB154093FE}"/>
    <cellStyle name="Link Currency (0) 2" xfId="2705" xr:uid="{70C86BDA-391D-44F4-8BA7-564E1F55EB55}"/>
    <cellStyle name="Link Currency (0) 2 2" xfId="2706" xr:uid="{5B6726B6-D69A-48C6-B7C0-6F6D809A9213}"/>
    <cellStyle name="Link Currency (0) 3" xfId="2707" xr:uid="{A4B58D86-E03B-4E59-91B4-D3BDB733436C}"/>
    <cellStyle name="Link Currency (2)" xfId="2708" xr:uid="{9C7C8227-4185-41FB-AD1B-11B2250189C2}"/>
    <cellStyle name="Link Currency (2) 2" xfId="2709" xr:uid="{2733A718-06B9-4BAE-B34C-CFE032C7F9C1}"/>
    <cellStyle name="Link Currency (2) 3" xfId="2710" xr:uid="{E010F159-80A1-4106-9777-58FD7A41A2C1}"/>
    <cellStyle name="Link Units (0)" xfId="2711" xr:uid="{0BFD6BC0-D149-40BA-B773-66046794C6D0}"/>
    <cellStyle name="Link Units (0) 2" xfId="2712" xr:uid="{B7432029-7716-4F2D-ADF5-44566F2C9B77}"/>
    <cellStyle name="Link Units (0) 2 2" xfId="2713" xr:uid="{3D5E56E8-FCBD-4723-97F7-E53B67C7C5E6}"/>
    <cellStyle name="Link Units (0) 3" xfId="2714" xr:uid="{0C5C3C82-9B70-4650-AC05-27699F1C433A}"/>
    <cellStyle name="Link Units (1)" xfId="2715" xr:uid="{8A4D3BF5-9FFE-4F6A-8362-02FAAEC671FD}"/>
    <cellStyle name="Link Units (1) 2" xfId="2716" xr:uid="{C4123E6B-6522-450F-97A9-74B0F6ACD28F}"/>
    <cellStyle name="Link Units (1) 3" xfId="2717" xr:uid="{6E4C734B-07A0-45D8-ACB8-835244562E58}"/>
    <cellStyle name="Link Units (2)" xfId="2718" xr:uid="{94FB3F92-8BCF-4410-BCBB-153FEDA251AA}"/>
    <cellStyle name="Link Units (2) 2" xfId="2719" xr:uid="{71581BEC-FA22-4604-9367-FAF7E4F32D22}"/>
    <cellStyle name="Link Units (2) 3" xfId="2720" xr:uid="{6F31543E-5C12-4357-809A-5AB207350B40}"/>
    <cellStyle name="Linked Cell" xfId="77" builtinId="24" customBuiltin="1"/>
    <cellStyle name="Linked Cell 2" xfId="2721" xr:uid="{A23759F8-F5DA-42D4-8642-CCB27630C168}"/>
    <cellStyle name="Milliers [0]_      " xfId="2722" xr:uid="{636EF572-E87A-453C-BC94-A62FD2B8B70B}"/>
    <cellStyle name="Milliers_      " xfId="2723" xr:uid="{E87EF381-A621-4346-BD3C-B2783D9CAE86}"/>
    <cellStyle name="Model" xfId="2724" xr:uid="{40988D3D-5FA5-4409-B451-B005CB27B86D}"/>
    <cellStyle name="Model 2" xfId="2725" xr:uid="{00F1AD73-E259-46EA-8297-412DA3CB0841}"/>
    <cellStyle name="Model 3" xfId="2726" xr:uid="{4F3F29B0-0209-4CC8-A08D-CAB72E366C99}"/>
    <cellStyle name="Model 4" xfId="2727" xr:uid="{6DD3E70B-BB10-42C0-85D0-1B8FFD4A3236}"/>
    <cellStyle name="Model 5" xfId="2728" xr:uid="{BDCF1EFD-D53F-4050-BD28-2782FF3F1F5B}"/>
    <cellStyle name="moi" xfId="2729" xr:uid="{544E39EC-A47A-489F-9CED-ADCD10BE1562}"/>
    <cellStyle name="moi 2" xfId="2730" xr:uid="{239C6472-2439-40F5-9162-80632D0CFD86}"/>
    <cellStyle name="moi 3" xfId="2731" xr:uid="{AD5EAC51-8BDC-4D61-A53B-30D9C807FA57}"/>
    <cellStyle name="moi 4" xfId="2732" xr:uid="{C0CCBCCF-39DB-4EA7-B10B-5B8F6C0F4153}"/>
    <cellStyle name="Monétaire [0]_      " xfId="2733" xr:uid="{74E0FAA4-BED3-4438-9B55-E3E3A47C059C}"/>
    <cellStyle name="Monétaire_      " xfId="2734" xr:uid="{58B8336B-61F9-4979-A583-1F5296AB9B9D}"/>
    <cellStyle name="n" xfId="2735" xr:uid="{2928BF2A-762A-4DF0-9CF3-DCE24843BC68}"/>
    <cellStyle name="n 2" xfId="2736" xr:uid="{83715276-6C3A-4CD8-B658-DBC177DE21C4}"/>
    <cellStyle name="n 3" xfId="2737" xr:uid="{42107753-7196-4EB7-AFF7-476BDB3CF0B4}"/>
    <cellStyle name="n 4" xfId="2738" xr:uid="{80BC12F9-08A6-400F-93A9-7ABD7A7FAFEF}"/>
    <cellStyle name="Neutral" xfId="73" builtinId="28" customBuiltin="1"/>
    <cellStyle name="Neutral 2" xfId="2739" xr:uid="{9F7E5755-484F-49AA-BDC0-D64F9220284E}"/>
    <cellStyle name="Neutre" xfId="2740" xr:uid="{DFB0AF32-1F2F-425D-9451-5E9CBAC2DF4D}"/>
    <cellStyle name="ÑONVÒ" xfId="2741" xr:uid="{473337C6-82E4-4059-8556-134F8414FBE0}"/>
    <cellStyle name="ÑONVÒ 2" xfId="2742" xr:uid="{BEBD1F4A-0C71-4F2F-9DE6-DB98857784A7}"/>
    <cellStyle name="ÑONVÒ 2 2" xfId="2743" xr:uid="{02882E4B-E472-4BBC-94D9-7215B44567E1}"/>
    <cellStyle name="ÑONVÒ 3" xfId="2744" xr:uid="{763ADFC7-E9B4-498B-AA11-8FC5371EA016}"/>
    <cellStyle name="ÑONVÒ 3 2" xfId="2745" xr:uid="{B5ABFED6-5027-468B-B863-5CE42FD078D1}"/>
    <cellStyle name="ÑONVÒ 4" xfId="2746" xr:uid="{40445270-E72A-4FFC-AE30-933DC61164DD}"/>
    <cellStyle name="ÑONVÒ 4 2" xfId="2747" xr:uid="{A2346A87-9CDC-4B68-9FD6-A80A64ACE38A}"/>
    <cellStyle name="ÑONVÒ 5" xfId="2748" xr:uid="{B61172EF-F3D5-4AE2-A077-52CBCB3AFA65}"/>
    <cellStyle name="Normal" xfId="0" builtinId="0"/>
    <cellStyle name="Normal - Style1" xfId="26" xr:uid="{00000000-0005-0000-0000-000019000000}"/>
    <cellStyle name="Normal - Style1 2" xfId="2749" xr:uid="{A4CA4403-F003-4669-A35B-9AFAAEA1E04D}"/>
    <cellStyle name="Normal - 유형1" xfId="2750" xr:uid="{9754AB54-2D7E-4631-BC2D-89B1B844C7B0}"/>
    <cellStyle name="Normal - 유형1 2" xfId="2751" xr:uid="{81FDD1C8-3DAC-4B0C-928B-CFFD2F5FBDBD}"/>
    <cellStyle name="Normal - 유형1 2 2" xfId="2752" xr:uid="{66D7D3BC-9ECC-4F17-918F-233DE2A22135}"/>
    <cellStyle name="Normal - 유형1 3" xfId="2753" xr:uid="{42C5BC39-1A96-4400-8E11-5094E0F6F6B9}"/>
    <cellStyle name="Normal - 유형1 4" xfId="2754" xr:uid="{B329B23A-65EB-4D15-9AB7-4B5597F4B1A4}"/>
    <cellStyle name="Normal - 유형1 5" xfId="2755" xr:uid="{BEA15A5D-F489-4497-BF14-41B49ECA8FD3}"/>
    <cellStyle name="Normal 10" xfId="2756" xr:uid="{05F7DD9D-8E7C-44C2-9154-21092D2B16F7}"/>
    <cellStyle name="Normal 10 2" xfId="115" xr:uid="{EF5C0187-A12D-4F5A-8FCC-E9160554AB44}"/>
    <cellStyle name="Normal 10 2 2" xfId="2757" xr:uid="{FD4D52CB-0B28-4321-856C-600BEE2DBBB6}"/>
    <cellStyle name="Normal 10 2 2 2" xfId="2758" xr:uid="{E3B47217-4B29-4948-975B-0B858B6C95D8}"/>
    <cellStyle name="Normal 10 2 3" xfId="2759" xr:uid="{415B5C48-0614-4A46-8A65-2BD63C8FEDCF}"/>
    <cellStyle name="Normal 10 2 3 2" xfId="2760" xr:uid="{5A87BBAA-1CBD-4CF0-97F7-19A64A4181D1}"/>
    <cellStyle name="Normal 10 2 4" xfId="2761" xr:uid="{89D33C64-38E4-4589-9829-C19D112DEBBA}"/>
    <cellStyle name="Normal 10 2 4 2" xfId="2762" xr:uid="{49693F23-4BA9-410B-8237-29DBF2B98FAC}"/>
    <cellStyle name="Normal 10 2 4 3" xfId="2763" xr:uid="{EA865529-12CC-454F-936B-CF98B98E50EC}"/>
    <cellStyle name="Normal 10 2 5" xfId="108" xr:uid="{47F2D54C-209A-402F-96C4-FB1B5B2D4A05}"/>
    <cellStyle name="Normal 10 2 5 2" xfId="2764" xr:uid="{216573CA-A777-4EE3-B35D-7CA3FCBF17EE}"/>
    <cellStyle name="Normal 10 3" xfId="2765" xr:uid="{7C508866-D66A-47D8-8D2B-08E0595C22B1}"/>
    <cellStyle name="Normal 10 4" xfId="2766" xr:uid="{C8E488E1-610E-438F-A958-9CE3A5499B27}"/>
    <cellStyle name="Normal 100" xfId="2767" xr:uid="{452395D5-627A-40B6-85AA-685220A21344}"/>
    <cellStyle name="Normal 101" xfId="2768" xr:uid="{ABC872D4-8894-4433-A920-93AE05301456}"/>
    <cellStyle name="Normal 102" xfId="2769" xr:uid="{3A0FF100-EA8C-4B81-95C2-B32C8176B59D}"/>
    <cellStyle name="Normal 103" xfId="2770" xr:uid="{E728AE58-F542-4F1B-BD01-8499A9213BF9}"/>
    <cellStyle name="Normal 104" xfId="2771" xr:uid="{208C8984-AF3F-468D-9231-8921E6BE036A}"/>
    <cellStyle name="Normal 105" xfId="2772" xr:uid="{1F9DC958-2A06-45B4-9A0F-4E80B40F91D1}"/>
    <cellStyle name="Normal 106" xfId="2773" xr:uid="{4B0AF6FC-47D2-42C2-9F94-091176703BC9}"/>
    <cellStyle name="Normal 107" xfId="2774" xr:uid="{61266DEF-3412-44BF-93C8-094D4904EF77}"/>
    <cellStyle name="Normal 108" xfId="2775" xr:uid="{C83A1CB4-C700-4B37-B139-BFFB04AB2F53}"/>
    <cellStyle name="Normal 109" xfId="2776" xr:uid="{ED0B14D9-E722-440B-9862-67DF7BDF2F4A}"/>
    <cellStyle name="Normal 11" xfId="2777" xr:uid="{89EEC737-B318-4F26-AE31-7E4FF2DC9617}"/>
    <cellStyle name="Normal 11 2" xfId="2778" xr:uid="{86FBF424-9BDF-429A-93C1-099573954576}"/>
    <cellStyle name="Normal 11 2 2" xfId="2779" xr:uid="{81624656-6C07-4008-9170-B50185B2BD32}"/>
    <cellStyle name="Normal 11 2 2 2" xfId="2780" xr:uid="{CE5B5B43-EA99-44A2-89D3-C28494FA0778}"/>
    <cellStyle name="Normal 11 2 3" xfId="2781" xr:uid="{EB652C48-7CB8-4310-BF77-A1A7CC646965}"/>
    <cellStyle name="Normal 11 2 3 2" xfId="2782" xr:uid="{5928CF0B-FA02-423D-8487-B7B8BE36B3DC}"/>
    <cellStyle name="Normal 11 2 4" xfId="2783" xr:uid="{6E94B537-94A5-44BD-B701-C7AD2349C7DF}"/>
    <cellStyle name="Normal 11 2 4 2" xfId="2784" xr:uid="{7A0AECEF-C12B-4159-9593-3CA246932365}"/>
    <cellStyle name="Normal 11 2 4 3" xfId="2785" xr:uid="{AC15B639-12F4-4A8F-9225-9DF8B6CF9DD7}"/>
    <cellStyle name="Normal 11 2 5" xfId="2786" xr:uid="{42849538-423C-4F64-80DA-A19B68E7A8E9}"/>
    <cellStyle name="Normal 11 3" xfId="2787" xr:uid="{F8F9164F-9E90-4D3B-BE6B-D18CF7F3ABCF}"/>
    <cellStyle name="Normal 11 3 2" xfId="2788" xr:uid="{8E805ECC-CC72-4E9F-95EE-4C8ED97874B5}"/>
    <cellStyle name="Normal 11 4" xfId="2789" xr:uid="{32489185-CBAF-478D-8BAE-BA5B422E6ED5}"/>
    <cellStyle name="Normal 11 5" xfId="2790" xr:uid="{9C179A26-6130-40A9-89E7-8FB5B3C4932C}"/>
    <cellStyle name="Normal 110" xfId="2791" xr:uid="{F5870414-CB9F-4458-B701-84E2FD6855B2}"/>
    <cellStyle name="Normal 111" xfId="2792" xr:uid="{73D4D463-0036-4EBF-A3FE-6747CE18C28D}"/>
    <cellStyle name="Normal 112" xfId="2793" xr:uid="{90D978C8-50E4-4376-A978-B9F57C17D19B}"/>
    <cellStyle name="Normal 113" xfId="2794" xr:uid="{524AF617-E31A-4CC1-9E6E-3D87C2E544DB}"/>
    <cellStyle name="Normal 114" xfId="2795" xr:uid="{2EA6E44B-68A0-4887-8376-04BE0E6E0C53}"/>
    <cellStyle name="Normal 115" xfId="2796" xr:uid="{204DC7DD-29D0-4DE1-AB71-D79D814E6DD3}"/>
    <cellStyle name="Normal 116" xfId="2797" xr:uid="{357AD49E-3CA8-41AC-874D-9B8B4F9574C5}"/>
    <cellStyle name="Normal 117" xfId="2798" xr:uid="{D1AF7BC5-8185-4641-B853-E71E03A7EB26}"/>
    <cellStyle name="Normal 118" xfId="2799" xr:uid="{695E373F-E149-450D-8C03-A06C54D8D052}"/>
    <cellStyle name="Normal 119" xfId="2800" xr:uid="{D6720177-0587-487C-A9D3-26DC58EF2679}"/>
    <cellStyle name="Normal 12" xfId="2801" xr:uid="{66D9827D-69BB-4307-B567-82F91FB00425}"/>
    <cellStyle name="Normal 12 2" xfId="2802" xr:uid="{907C86F0-FF21-40BA-B8BE-2BA6B24F7931}"/>
    <cellStyle name="Normal 12 2 2" xfId="2803" xr:uid="{A7F455EF-E23B-4A8A-B0BC-8857B0D6A35C}"/>
    <cellStyle name="Normal 12 2 2 2" xfId="2804" xr:uid="{E736F919-3B65-48B6-B033-271E3C059F15}"/>
    <cellStyle name="Normal 12 2 3" xfId="2805" xr:uid="{B4B152FF-33CA-4FAF-ACCD-640878309B8D}"/>
    <cellStyle name="Normal 12 2 4" xfId="2806" xr:uid="{04D9645A-9B34-493E-86C7-0A9ACB613400}"/>
    <cellStyle name="Normal 12 3" xfId="2807" xr:uid="{BD0DF884-B167-4C64-8822-52E084F9B758}"/>
    <cellStyle name="Normal 12 4" xfId="2808" xr:uid="{3FAD90D1-7F69-4E1C-B4D9-9D64268C9438}"/>
    <cellStyle name="Normal 120" xfId="2809" xr:uid="{EAF261D9-363E-4FF0-8D6B-6E5C2E28FAED}"/>
    <cellStyle name="Normal 121" xfId="2810" xr:uid="{F0DCDABF-DB95-4158-B368-4321E9771931}"/>
    <cellStyle name="Normal 122" xfId="2811" xr:uid="{95F2FACE-CACE-4FDC-BB59-499E7EEA1D5B}"/>
    <cellStyle name="Normal 123" xfId="2812" xr:uid="{CD2855C5-0C4D-4E00-A7F1-AE6BA14465FF}"/>
    <cellStyle name="Normal 124" xfId="2813" xr:uid="{8CD1FB37-A0BF-42FE-B808-F97885C9AE13}"/>
    <cellStyle name="Normal 125" xfId="2814" xr:uid="{5F3129E6-E617-4B49-9704-326A6DC11B85}"/>
    <cellStyle name="Normal 126" xfId="2815" xr:uid="{467BA393-837D-4359-8161-3529C7F81850}"/>
    <cellStyle name="Normal 127" xfId="2816" xr:uid="{EA0DEC4F-CCC8-48F2-8F04-87742AA82C0C}"/>
    <cellStyle name="Normal 128" xfId="2817" xr:uid="{29A7E36D-AFDD-456B-A3A9-51E9469C1038}"/>
    <cellStyle name="Normal 129" xfId="2818" xr:uid="{5DC8E37C-FE0A-40F9-957B-11E29911CAFD}"/>
    <cellStyle name="Normal 13" xfId="2819" xr:uid="{60B7CFF0-3CB3-4D13-B806-9A580F9B3A6A}"/>
    <cellStyle name="Normal 13 2" xfId="2820" xr:uid="{F7741CD0-D4B8-49CF-926D-C7F37826121C}"/>
    <cellStyle name="Normal 13 2 2" xfId="2821" xr:uid="{199FE7F8-BC46-46AA-BEDA-B7641298CCD2}"/>
    <cellStyle name="Normal 13 3" xfId="2822" xr:uid="{C46C09FB-8D50-4453-B55D-7DCBF1BDF4AF}"/>
    <cellStyle name="Normal 130" xfId="2823" xr:uid="{EA6F4F9B-0BB0-42BF-A0E1-895C9D3386B2}"/>
    <cellStyle name="Normal 131" xfId="2824" xr:uid="{5EB50705-57B4-46E9-85B8-CEAEF2E25A91}"/>
    <cellStyle name="Normal 132" xfId="2825" xr:uid="{0833BB69-F34D-4CBD-90FB-E183D88C95A0}"/>
    <cellStyle name="Normal 133" xfId="1" xr:uid="{00000000-0005-0000-0000-00001A000000}"/>
    <cellStyle name="Normal 133 2" xfId="2826" xr:uid="{0AF32D90-2A56-4B81-B736-AF9FF64F5970}"/>
    <cellStyle name="Normal 133 3 3" xfId="110" xr:uid="{A5A0F7C3-CD11-4238-8A96-056E74AFCB20}"/>
    <cellStyle name="Normal 133 3 3 2" xfId="107" xr:uid="{3E13EFC6-7285-4383-8D1C-EC643BA52A86}"/>
    <cellStyle name="Normal 134" xfId="2827" xr:uid="{7464BA4D-37FF-4EF2-A874-D1C1A7FE5E8F}"/>
    <cellStyle name="Normal 134 2" xfId="2828" xr:uid="{B038A85E-3CBB-4F67-A123-F23D744D4F59}"/>
    <cellStyle name="Normal 135" xfId="2829" xr:uid="{B5BDEC4F-A01C-437B-BA50-988AEC16A32C}"/>
    <cellStyle name="Normal 136" xfId="2830" xr:uid="{551F236E-EA23-4FA1-B785-268F7DBF6BC2}"/>
    <cellStyle name="Normal 136 2" xfId="2831" xr:uid="{C06FCF69-3B34-4E90-A787-05E20BBB8724}"/>
    <cellStyle name="Normal 137" xfId="2832" xr:uid="{FA8DDF72-8E79-4CF9-907A-73BCAA5EE50D}"/>
    <cellStyle name="Normal 138" xfId="2833" xr:uid="{E6F5F644-7F84-412C-95CE-F9716DF597F4}"/>
    <cellStyle name="Normal 139" xfId="2834" xr:uid="{16619A88-C40D-47D9-94D8-CEE655302F41}"/>
    <cellStyle name="Normal 14" xfId="2835" xr:uid="{99A14F06-8FD6-4195-AA06-FD7847D39649}"/>
    <cellStyle name="Normal 14 2" xfId="2836" xr:uid="{B431FAEB-5627-4DC9-8896-B8F02E8EFFA3}"/>
    <cellStyle name="Normal 14 2 2" xfId="2837" xr:uid="{FB19A3EA-724C-422A-8B52-D36D94CC8541}"/>
    <cellStyle name="Normal 14 3" xfId="2838" xr:uid="{92107C33-60B3-4B32-AF08-746543C5FC77}"/>
    <cellStyle name="Normal 14 4" xfId="2839" xr:uid="{2BFA1264-107E-4143-9DE3-05F97DD4E483}"/>
    <cellStyle name="Normal 14 5" xfId="2840" xr:uid="{F3CB2BAB-FAAD-4949-8FEF-541BB0A459B5}"/>
    <cellStyle name="Normal 140" xfId="2841" xr:uid="{E09A9494-751C-4E74-97C4-5F444661A561}"/>
    <cellStyle name="Normal 141" xfId="2842" xr:uid="{5D6D8EDE-BE01-4358-BFA1-E277676641E0}"/>
    <cellStyle name="Normal 142" xfId="113" xr:uid="{11F62236-78B2-42ED-A847-A35A795F7DD5}"/>
    <cellStyle name="Normal 142 2" xfId="2843" xr:uid="{6BB63D48-C68C-46FF-99DA-F500E7724A72}"/>
    <cellStyle name="Normal 143" xfId="2844" xr:uid="{8EC2F63F-A738-4217-8CF5-44469E90063E}"/>
    <cellStyle name="Normal 144" xfId="2845" xr:uid="{450D9510-7EB4-4173-82A6-B9ACADA7DA0E}"/>
    <cellStyle name="Normal 145" xfId="122" xr:uid="{2F64E89B-2724-49F0-B6DC-9D7D503D82E9}"/>
    <cellStyle name="Normal 146" xfId="114" xr:uid="{F5EC285A-DA60-4BC4-BC85-F696B85A273D}"/>
    <cellStyle name="Normal 146 2" xfId="118" xr:uid="{9DC98EA9-BC5F-4E9A-839D-88E9504F8BF8}"/>
    <cellStyle name="Normal 147" xfId="119" xr:uid="{A2C4A55C-EB03-4A6D-9A25-9CFDA519E3E0}"/>
    <cellStyle name="Normal 148" xfId="120" xr:uid="{4DA28D40-D966-4FCE-88C5-06EC819DD581}"/>
    <cellStyle name="Normal 149" xfId="3609" xr:uid="{C746A2A2-0FBF-426B-B0C4-1335D58518FD}"/>
    <cellStyle name="Normal 15" xfId="2846" xr:uid="{8232A873-3654-4940-825E-57ACB57B8922}"/>
    <cellStyle name="Normal 15 2" xfId="2847" xr:uid="{6282AC55-DE2B-4C58-B191-FEDD71BC964E}"/>
    <cellStyle name="Normal 15 2 2" xfId="2848" xr:uid="{B809079E-90A5-46A2-A777-2A0014ACC396}"/>
    <cellStyle name="Normal 15 2 3" xfId="2849" xr:uid="{A85D7907-77B1-4796-B31D-F52761FA8252}"/>
    <cellStyle name="Normal 15 3" xfId="2850" xr:uid="{D4193E68-7AEC-4EC6-8AA4-C62934AFFE54}"/>
    <cellStyle name="Normal 15 3 2" xfId="2851" xr:uid="{EEE6249A-F2A8-439B-AF26-D95E81EF1403}"/>
    <cellStyle name="Normal 15 4" xfId="2852" xr:uid="{E8861202-E1A4-439A-9CB9-1E9E85C1862C}"/>
    <cellStyle name="Normal 15 4 2" xfId="2853" xr:uid="{160BB2A3-375C-48BB-A4CE-FE1DB89EF113}"/>
    <cellStyle name="Normal 150" xfId="3610" xr:uid="{E245C678-C945-4C1F-B19A-29B7B96E3671}"/>
    <cellStyle name="Normal 151" xfId="3611" xr:uid="{3ED000E3-6773-4334-8D37-8C2DC7DF4507}"/>
    <cellStyle name="Normal 16" xfId="2854" xr:uid="{FD5A4D83-86C6-4720-A687-C61EECA6444B}"/>
    <cellStyle name="Normal 16 2" xfId="2855" xr:uid="{F75B7B80-AC6F-4EAC-9255-3C9D86A3DA87}"/>
    <cellStyle name="Normal 17" xfId="2856" xr:uid="{11F71E60-A962-44C4-8838-5F98C7AF78D0}"/>
    <cellStyle name="Normal 17 2" xfId="2857" xr:uid="{5538BBFB-A07A-49A0-8FE4-53022A48AD29}"/>
    <cellStyle name="Normal 17 2 2" xfId="2858" xr:uid="{9A20DC02-54D6-406A-AF9A-3920A1DC54C6}"/>
    <cellStyle name="Normal 17 3" xfId="2859" xr:uid="{820D1362-86E0-4834-9458-7AEFC216636E}"/>
    <cellStyle name="Normal 18" xfId="2860" xr:uid="{8CA598B4-BC26-4D09-93C3-6A010041D739}"/>
    <cellStyle name="Normal 18 2" xfId="2861" xr:uid="{8AAD6D3B-AC75-4781-8FE3-396002CDE335}"/>
    <cellStyle name="Normal 18 2 2" xfId="2862" xr:uid="{C3171AFB-5444-4F1A-876C-A13EF7883A29}"/>
    <cellStyle name="Normal 18 3" xfId="2863" xr:uid="{79F5F427-CFB5-4862-AD19-45351B57E462}"/>
    <cellStyle name="Normal 19" xfId="2864" xr:uid="{3A615ED2-13DD-43CC-AA43-E373DABA7C69}"/>
    <cellStyle name="Normal 19 2" xfId="2865" xr:uid="{70DA3920-0823-41CC-A12E-746A71F8ADCF}"/>
    <cellStyle name="Normal 19 2 2" xfId="2866" xr:uid="{8B60AB55-0B53-435B-BB89-58505AF288E6}"/>
    <cellStyle name="Normal 19 3" xfId="2867" xr:uid="{BD33C519-7DF9-42F5-99B9-D11966906196}"/>
    <cellStyle name="Normal 2" xfId="2" xr:uid="{00000000-0005-0000-0000-00001B000000}"/>
    <cellStyle name="Normal 2 2" xfId="27" xr:uid="{00000000-0005-0000-0000-00001C000000}"/>
    <cellStyle name="Normal 2 2 2" xfId="111" xr:uid="{2968F48F-3ED3-47A7-8251-49CB5A02A274}"/>
    <cellStyle name="Normal 2 2 2 2" xfId="2870" xr:uid="{E8BFD956-8F01-4DA6-BD8E-91189ECA458D}"/>
    <cellStyle name="Normal 2 2 2 2 2" xfId="2871" xr:uid="{6E0CB841-0DA3-4C36-BE2A-E629C15835A6}"/>
    <cellStyle name="Normal 2 2 2 3" xfId="2872" xr:uid="{5C017A81-0495-4492-BA0D-4823225CB238}"/>
    <cellStyle name="Normal 2 2 2 4" xfId="2869" xr:uid="{12983393-A581-439F-94F4-273DB69C9F60}"/>
    <cellStyle name="Normal 2 2 3" xfId="2873" xr:uid="{B5F7359D-4F62-48E6-9A53-E7EEC1EED555}"/>
    <cellStyle name="Normal 2 2 3 2" xfId="2874" xr:uid="{E39977F6-96FD-4C4B-B9D2-657B37B9FEA0}"/>
    <cellStyle name="Normal 2 2 3 3" xfId="2875" xr:uid="{F05EDCFC-BF2D-46A2-A39A-633B4B851B52}"/>
    <cellStyle name="Normal 2 2 4" xfId="2876" xr:uid="{6F97464C-F6D0-461F-9FA4-7C3C98ACE137}"/>
    <cellStyle name="Normal 2 2 5" xfId="2877" xr:uid="{FF17E296-FC8C-4BD1-B878-FE37AB6E8F6F}"/>
    <cellStyle name="Normal 2 2 6" xfId="2868" xr:uid="{DF5C7251-8D63-4E9A-A9E1-FD5FD6A18596}"/>
    <cellStyle name="Normal 2 3" xfId="54" xr:uid="{00000000-0005-0000-0000-00001D000000}"/>
    <cellStyle name="Normal 2 3 10" xfId="2878" xr:uid="{A9DA681C-CF14-45E4-BAA2-DD3D5E1FBDFB}"/>
    <cellStyle name="Normal 2 3 2" xfId="55" xr:uid="{00000000-0005-0000-0000-00001E000000}"/>
    <cellStyle name="Normal 2 3 2 2" xfId="58" xr:uid="{00000000-0005-0000-0000-00001F000000}"/>
    <cellStyle name="Normal 2 3 2 2 2" xfId="2880" xr:uid="{8ADA431F-9FFD-44A9-B44F-1EE94178BCBC}"/>
    <cellStyle name="Normal 2 3 2 3" xfId="2881" xr:uid="{0E7723E1-57C4-4C9F-A1C1-F8261E932673}"/>
    <cellStyle name="Normal 2 3 2 4" xfId="2879" xr:uid="{86E4F278-D863-4F91-8D4B-2B772CD1344C}"/>
    <cellStyle name="Normal 2 3 3" xfId="2882" xr:uid="{CF84E72D-637F-4A38-82E3-76037DBC4D7B}"/>
    <cellStyle name="Normal 2 3 3 2" xfId="2883" xr:uid="{9D3B63D3-B8E5-421F-9427-617A4FAD6712}"/>
    <cellStyle name="Normal 2 3 3 3" xfId="2884" xr:uid="{298FE30C-F9B2-4C39-9F1A-96AA940DDC3A}"/>
    <cellStyle name="Normal 2 3 4" xfId="2885" xr:uid="{D0FC9217-9B28-4ECB-B983-07D23E8C4499}"/>
    <cellStyle name="Normal 2 3 4 2" xfId="2886" xr:uid="{1190F9AB-E930-4B17-B28E-1F33A0D0EC10}"/>
    <cellStyle name="Normal 2 3 5" xfId="2887" xr:uid="{8D47BA33-2F4C-45FA-83BC-8DE8EEC071FD}"/>
    <cellStyle name="Normal 2 3 6" xfId="2888" xr:uid="{336B722B-14C3-49C9-A4E9-2D5715E8F5BA}"/>
    <cellStyle name="Normal 2 3 7" xfId="2889" xr:uid="{145AA7D7-EC1D-4DE4-8A0C-236DE4AEC4C2}"/>
    <cellStyle name="Normal 2 3 8" xfId="2890" xr:uid="{E2CB8EC3-1C78-4B78-BDE0-D19A2400307A}"/>
    <cellStyle name="Normal 2 3 9" xfId="2891" xr:uid="{BA2EB954-31CC-4738-B79E-76AD142051A5}"/>
    <cellStyle name="Normal 2 4" xfId="63" xr:uid="{58005942-99CA-4ADE-8B6F-C6901138360D}"/>
    <cellStyle name="Normal 2 4 2" xfId="2893" xr:uid="{52C27DE6-877E-464C-A118-A3B147FF35DD}"/>
    <cellStyle name="Normal 2 4 2 2" xfId="2894" xr:uid="{71B16926-B66E-4E78-92B2-A6F124432DD8}"/>
    <cellStyle name="Normal 2 4 3" xfId="2895" xr:uid="{371EC245-3321-4058-AFCF-BC421FA5C890}"/>
    <cellStyle name="Normal 2 4 4" xfId="2892" xr:uid="{059D5932-6965-4981-9DB8-8697F700C3B5}"/>
    <cellStyle name="Normal 2 5" xfId="116" xr:uid="{B432CB2A-009A-43E9-9E3D-F0B044459608}"/>
    <cellStyle name="Normal 2 5 2" xfId="2897" xr:uid="{A45480B0-4DD7-489B-A588-D4A1DA2712C1}"/>
    <cellStyle name="Normal 2 5 3" xfId="2898" xr:uid="{2A985264-02B5-45F0-B79C-6D9E7C2CD3CE}"/>
    <cellStyle name="Normal 2 5 4" xfId="2896" xr:uid="{C4213BB5-C32D-435C-8ADF-7A489E0FE23F}"/>
    <cellStyle name="Normal 2 6" xfId="2899" xr:uid="{F87E3CB9-9534-469B-8415-9C9B87A5B740}"/>
    <cellStyle name="Normal 2 7" xfId="2900" xr:uid="{F05EC106-7F5B-4FD3-9FB5-04C69BF4A9CA}"/>
    <cellStyle name="Normal 2_112060-QTM" xfId="28" xr:uid="{00000000-0005-0000-0000-000020000000}"/>
    <cellStyle name="Normal 20" xfId="2901" xr:uid="{29F9FEF7-999B-4A9B-BC3F-2EE2612C1AB9}"/>
    <cellStyle name="Normal 20 2" xfId="2902" xr:uid="{645BB57A-E76A-4419-9EED-BE99B241CE84}"/>
    <cellStyle name="Normal 20 2 2" xfId="2903" xr:uid="{9E263BFF-331C-44C2-B6CE-FE406BA929A2}"/>
    <cellStyle name="Normal 20 3" xfId="2904" xr:uid="{31730764-2D31-4818-8A54-7406E25D40A6}"/>
    <cellStyle name="Normal 21" xfId="2905" xr:uid="{5E424C78-8291-4DF6-A3CF-6DA8A8335EFC}"/>
    <cellStyle name="Normal 21 2" xfId="2906" xr:uid="{D5ED50D8-C0A8-4E9D-A7F0-24BC4EA5EA85}"/>
    <cellStyle name="Normal 21 3" xfId="2907" xr:uid="{C0EF4E52-7124-42B3-A945-AFFC6D2E6CAB}"/>
    <cellStyle name="Normal 22" xfId="2908" xr:uid="{D1DFBE59-CCB8-488A-8574-CF8BF2AD61D3}"/>
    <cellStyle name="Normal 22 2" xfId="2909" xr:uid="{462E53F5-42EC-49E9-9204-43EE6B5803A6}"/>
    <cellStyle name="Normal 22 3" xfId="2910" xr:uid="{3749E1E9-636B-43C4-8FE7-81C904C590E6}"/>
    <cellStyle name="Normal 23" xfId="2911" xr:uid="{09257255-10C2-487C-B8C9-2B433A2ABC90}"/>
    <cellStyle name="Normal 23 2" xfId="2912" xr:uid="{5E168CDA-600D-44CD-AC45-381B30F6AA59}"/>
    <cellStyle name="Normal 23 3" xfId="2913" xr:uid="{8D17C88D-1867-4AF6-AD44-B62276111148}"/>
    <cellStyle name="Normal 24" xfId="112" xr:uid="{89AECD3E-E42C-4010-AEA0-6EFD447D5779}"/>
    <cellStyle name="Normal 24 2" xfId="2915" xr:uid="{6359AA8C-7B50-4632-99DE-AE82EA266E16}"/>
    <cellStyle name="Normal 24 3" xfId="2916" xr:uid="{48E0A4C5-B447-4230-AD7D-9C63A3866CFF}"/>
    <cellStyle name="Normal 24 4" xfId="2914" xr:uid="{5FEEDD4E-D0DF-4A8D-8D1B-97B030B97DE6}"/>
    <cellStyle name="Normal 25" xfId="2917" xr:uid="{7F4B3048-9EF8-4148-B406-37032A6C315A}"/>
    <cellStyle name="Normal 25 2" xfId="2918" xr:uid="{AF7EC71C-AED6-4CB2-8731-F3AB67D4E558}"/>
    <cellStyle name="Normal 25 3" xfId="2919" xr:uid="{D3EAB75F-87CC-49EC-B182-FDF726BE502A}"/>
    <cellStyle name="Normal 25 4" xfId="2920" xr:uid="{6D9E02F9-62A3-4BE1-AA1A-6B50D05A7F04}"/>
    <cellStyle name="Normal 26" xfId="2921" xr:uid="{57D7413D-8C52-47B0-9752-294E354E61D8}"/>
    <cellStyle name="Normal 26 2" xfId="2922" xr:uid="{FB7732D9-C5EB-4563-8A75-C5C7A41C71E6}"/>
    <cellStyle name="Normal 26 3" xfId="2923" xr:uid="{5BB80F71-478A-4EDA-B25A-986C236A4FEB}"/>
    <cellStyle name="Normal 27" xfId="2924" xr:uid="{440D8010-E499-44C5-9F19-C237022BE339}"/>
    <cellStyle name="Normal 27 2" xfId="2925" xr:uid="{D88C596D-6C41-4A29-93B3-50A09E98307C}"/>
    <cellStyle name="Normal 27 3" xfId="2926" xr:uid="{06BB6B74-76CC-4DC8-A2DC-E48D21412493}"/>
    <cellStyle name="Normal 27 4" xfId="2927" xr:uid="{5E2E3FF2-0CF6-4FD2-B8D4-B8E46F5AB932}"/>
    <cellStyle name="Normal 28" xfId="2928" xr:uid="{83CBCA0B-D928-469E-8938-898C9250B952}"/>
    <cellStyle name="Normal 28 2" xfId="2929" xr:uid="{FCF4C92A-0B34-4080-AA32-A2F1058C797D}"/>
    <cellStyle name="Normal 28 3" xfId="2930" xr:uid="{9C6E271D-5277-4854-A989-42239012751F}"/>
    <cellStyle name="Normal 28 4" xfId="2931" xr:uid="{318ABB01-808F-4F93-AE6D-6C8CE317BFAD}"/>
    <cellStyle name="Normal 29" xfId="2932" xr:uid="{21F31B95-B836-45AB-9A9D-FCCE6E8CCCC2}"/>
    <cellStyle name="Normal 29 2" xfId="2933" xr:uid="{EE99C103-57D7-4D46-AE0E-06F58EAF861A}"/>
    <cellStyle name="Normal 29 3" xfId="2934" xr:uid="{90A79291-B5DF-4DD9-9B53-93B78ADDC5AE}"/>
    <cellStyle name="Normal 29 4" xfId="2935" xr:uid="{DBE70B5D-AE3C-495E-85E6-FD61BC28894F}"/>
    <cellStyle name="Normal 3" xfId="29" xr:uid="{00000000-0005-0000-0000-000021000000}"/>
    <cellStyle name="Normal 3 2" xfId="30" xr:uid="{00000000-0005-0000-0000-000022000000}"/>
    <cellStyle name="Normal 3 2 2" xfId="2936" xr:uid="{3B8BBF00-EB3E-4299-AADC-71470FC4D3C7}"/>
    <cellStyle name="Normal 3 2 2 2" xfId="2937" xr:uid="{E0697FF2-55B8-400F-8EC9-54C728070F2F}"/>
    <cellStyle name="Normal 3 2 2 3" xfId="2938" xr:uid="{542FACF6-785C-46A4-98E9-CD5F79FEB65C}"/>
    <cellStyle name="Normal 3 2 3" xfId="2939" xr:uid="{553A5870-8CAB-497A-BBFD-FD42FE34EC8C}"/>
    <cellStyle name="Normal 3 2 4" xfId="123" xr:uid="{24E392D0-B27A-4D2D-8C8F-4D36B3BE5758}"/>
    <cellStyle name="Normal 3 3" xfId="31" xr:uid="{00000000-0005-0000-0000-000023000000}"/>
    <cellStyle name="Normal 3 3 2" xfId="2941" xr:uid="{315F6C69-CDE3-4D2A-8E8D-1D38746F965B}"/>
    <cellStyle name="Normal 3 3 3" xfId="2942" xr:uid="{C0E71151-5B53-4C18-8D9F-760E59F668C8}"/>
    <cellStyle name="Normal 3 3 4" xfId="2940" xr:uid="{64AB27E4-228B-4497-8E19-592FCCF46B55}"/>
    <cellStyle name="Normal 3 4" xfId="64" xr:uid="{5FB27EA3-8244-4A46-BE22-16B664DC053F}"/>
    <cellStyle name="Normal 3 4 2" xfId="2944" xr:uid="{199D3333-709E-4794-A134-5AE1131B104F}"/>
    <cellStyle name="Normal 3 4 3" xfId="2943" xr:uid="{2FC4222B-70E9-4583-A848-004D507F5397}"/>
    <cellStyle name="Normal 3 5" xfId="2945" xr:uid="{8F5390A4-9600-4E1F-8FF3-96FB904E5D16}"/>
    <cellStyle name="Normal 3 5 2" xfId="2946" xr:uid="{7312984A-8B9D-4505-B02B-D981EF089500}"/>
    <cellStyle name="Normal 3 6" xfId="2947" xr:uid="{2A0863D3-04CF-4BAE-998D-9FD6AAF42700}"/>
    <cellStyle name="Normal 3_111030-111048-111061-QTCN" xfId="32" xr:uid="{00000000-0005-0000-0000-000024000000}"/>
    <cellStyle name="Normal 30" xfId="2948" xr:uid="{CECAD27B-F685-4214-94E6-417207DE5F1F}"/>
    <cellStyle name="Normal 30 2" xfId="2949" xr:uid="{C438FA97-9C5A-44EA-8C39-D1376DB32F22}"/>
    <cellStyle name="Normal 30 3" xfId="2950" xr:uid="{D6CA9CB8-52A9-4196-BC9D-947B8AC370A7}"/>
    <cellStyle name="Normal 31" xfId="117" xr:uid="{738D92C3-1702-4996-8BEF-CDC0587A13AC}"/>
    <cellStyle name="Normal 31 2" xfId="2952" xr:uid="{12114C7D-165E-4414-97F4-C4D4178673C2}"/>
    <cellStyle name="Normal 31 3" xfId="2951" xr:uid="{48366E6C-536C-4C10-B75F-41F0980B8647}"/>
    <cellStyle name="Normal 32" xfId="2953" xr:uid="{F0C2D256-542F-4E57-84CD-69108C5AFDE5}"/>
    <cellStyle name="Normal 32 2" xfId="2954" xr:uid="{FB44CFA8-3A57-4E08-8D48-BEDBFC33534E}"/>
    <cellStyle name="Normal 32 3" xfId="2955" xr:uid="{D250DE8A-C1F9-4444-A9F5-06224E2D5613}"/>
    <cellStyle name="Normal 33" xfId="2956" xr:uid="{F3957E79-A319-4A89-A383-6F8317D0EE51}"/>
    <cellStyle name="Normal 33 2" xfId="2957" xr:uid="{7CF3AFC7-611C-426C-8A1B-5775E0679124}"/>
    <cellStyle name="Normal 33 3" xfId="2958" xr:uid="{3868E0D9-D15F-492C-B924-11D6F8619AE6}"/>
    <cellStyle name="Normal 34" xfId="2959" xr:uid="{05D77864-C97A-497F-BD6A-A52B5750B7A6}"/>
    <cellStyle name="Normal 34 2" xfId="2960" xr:uid="{87BF4F58-3430-44DD-A630-2006291C0D20}"/>
    <cellStyle name="Normal 34 3" xfId="2961" xr:uid="{A296E6CB-BB0D-46B1-9FCD-970168886E75}"/>
    <cellStyle name="Normal 35" xfId="2962" xr:uid="{63C7EE39-E604-4EAB-8108-96FD9206B9D4}"/>
    <cellStyle name="Normal 35 2" xfId="2963" xr:uid="{9F3978C2-1586-4EBD-8EC7-7A87296EB9A4}"/>
    <cellStyle name="Normal 35 3" xfId="2964" xr:uid="{6D0A092F-E57F-4FF6-A810-6626112B6AA1}"/>
    <cellStyle name="Normal 36" xfId="2965" xr:uid="{C77E5ADA-DC2E-4AA3-B10F-1E909633F575}"/>
    <cellStyle name="Normal 36 2" xfId="2966" xr:uid="{742C862F-4EA0-421A-9FA7-95469F2C9F61}"/>
    <cellStyle name="Normal 36 3" xfId="2967" xr:uid="{F554FC45-BF19-4F57-BE75-411713778AF6}"/>
    <cellStyle name="Normal 37" xfId="2968" xr:uid="{2D4497EF-9D85-4D84-A665-D5A76313AB71}"/>
    <cellStyle name="Normal 37 2" xfId="2969" xr:uid="{1B639147-EEE1-4F8B-B650-F59BB3E21525}"/>
    <cellStyle name="Normal 37 3" xfId="2970" xr:uid="{E702A896-78BE-48AB-A6B0-7AABFD325CEF}"/>
    <cellStyle name="Normal 38" xfId="2971" xr:uid="{23FC5C5E-84C6-4C27-98BF-2FEF5B11C4D4}"/>
    <cellStyle name="Normal 38 2" xfId="2972" xr:uid="{82EC1D72-11F2-4B4D-8ED8-996B95453041}"/>
    <cellStyle name="Normal 38 3" xfId="2973" xr:uid="{274593C3-1D97-4952-832D-FA1E08750C07}"/>
    <cellStyle name="Normal 39" xfId="2974" xr:uid="{39FDF04C-0A29-4CDB-AC17-5C8ACCA943B1}"/>
    <cellStyle name="Normal 39 2" xfId="2975" xr:uid="{A13ACBEA-F5C8-4D20-91A5-680A694C27F1}"/>
    <cellStyle name="Normal 39 3" xfId="2976" xr:uid="{AFA7DCE0-9582-4006-AEBB-61BAB668565B}"/>
    <cellStyle name="Normal 4" xfId="33" xr:uid="{00000000-0005-0000-0000-000025000000}"/>
    <cellStyle name="Normal 4 2" xfId="34" xr:uid="{00000000-0005-0000-0000-000026000000}"/>
    <cellStyle name="Normal 4 2 2" xfId="2979" xr:uid="{CAF50BE4-8004-402B-B684-D3B1804A863F}"/>
    <cellStyle name="Normal 4 2 3" xfId="2980" xr:uid="{5E4FA739-7584-4DAC-8648-B8AE3D18DBAB}"/>
    <cellStyle name="Normal 4 2 4" xfId="2981" xr:uid="{F6FD8186-44B6-46B0-92D2-F9CB926B7DAF}"/>
    <cellStyle name="Normal 4 2 5" xfId="2978" xr:uid="{D7076302-E01C-40A1-BF1D-20AF55DB9250}"/>
    <cellStyle name="Normal 4 3" xfId="56" xr:uid="{00000000-0005-0000-0000-000027000000}"/>
    <cellStyle name="Normal 4 3 2" xfId="2982" xr:uid="{E40F0D68-40F9-422B-990D-6DFEDB553720}"/>
    <cellStyle name="Normal 4 4" xfId="2983" xr:uid="{2DC54F2D-9C69-40B0-94D2-BABE8B3CFF50}"/>
    <cellStyle name="Normal 4 4 2" xfId="2984" xr:uid="{66E35E6B-1556-4FE1-B474-626B89AD00A1}"/>
    <cellStyle name="Normal 4 5" xfId="2985" xr:uid="{21F13A21-4535-40A6-9D46-7AB6B65D0D94}"/>
    <cellStyle name="Normal 4 5 2" xfId="2986" xr:uid="{00AA6EA8-87C7-4B23-94F1-1D4F146647BD}"/>
    <cellStyle name="Normal 4 6" xfId="2987" xr:uid="{77E59B10-AEDC-4402-99AE-A907F4BCD4F5}"/>
    <cellStyle name="Normal 4 7" xfId="2988" xr:uid="{B0172D20-C006-435C-9A0A-FC01A59CD176}"/>
    <cellStyle name="Normal 4 8" xfId="2977" xr:uid="{A15241CA-BAFF-40B2-8A5F-EF9559B83BD1}"/>
    <cellStyle name="Normal 40" xfId="2989" xr:uid="{87FBED65-99E2-4201-835B-C52AC72A0603}"/>
    <cellStyle name="Normal 40 2" xfId="2990" xr:uid="{CE5F6564-940D-4E39-B9C8-AEF2C06BF620}"/>
    <cellStyle name="Normal 40 3" xfId="2991" xr:uid="{FEF0F69A-CB0C-4257-B13A-3130577EAA2F}"/>
    <cellStyle name="Normal 41" xfId="2992" xr:uid="{1BB44A2D-C1BF-421F-AC9C-DC117D3F8160}"/>
    <cellStyle name="Normal 41 2" xfId="2993" xr:uid="{9FAEA7A8-7299-4EC6-8FB3-916750476780}"/>
    <cellStyle name="Normal 41 3" xfId="2994" xr:uid="{DDA5A57D-E556-439E-9831-F5E8CA991A3B}"/>
    <cellStyle name="Normal 42" xfId="2995" xr:uid="{CA740913-8240-4230-81DF-BAE21A1A3CC5}"/>
    <cellStyle name="Normal 42 2" xfId="2996" xr:uid="{6742F19A-74BE-4AAD-A11B-E9830B88B940}"/>
    <cellStyle name="Normal 43" xfId="2997" xr:uid="{A64EA51F-99E0-4414-A632-50B1367DAC9A}"/>
    <cellStyle name="Normal 43 2" xfId="2998" xr:uid="{5D006D29-1F7F-4F8F-9AD5-5E9DAB953FDD}"/>
    <cellStyle name="Normal 44" xfId="2999" xr:uid="{EAD17591-BE00-467C-83A7-6B24BD2A3017}"/>
    <cellStyle name="Normal 44 2" xfId="3000" xr:uid="{D2DB3081-EDBC-4013-BBF5-97ACE96F12ED}"/>
    <cellStyle name="Normal 45" xfId="3001" xr:uid="{7CA1B687-7DCA-4541-BCEC-A168A5209EC8}"/>
    <cellStyle name="Normal 45 2" xfId="3002" xr:uid="{F299F375-5DF6-4B05-BB29-B01045CD8511}"/>
    <cellStyle name="Normal 46" xfId="3003" xr:uid="{6146D307-07BA-40E6-BB43-2EDF28EB45C3}"/>
    <cellStyle name="Normal 46 2" xfId="3004" xr:uid="{57739EAA-42DF-449F-80E1-7E6AB148E0C2}"/>
    <cellStyle name="Normal 47" xfId="3005" xr:uid="{BF725C92-E56B-4213-8318-DA956E941982}"/>
    <cellStyle name="Normal 47 2" xfId="3006" xr:uid="{68C5E032-BA1A-4998-8519-637BDB046846}"/>
    <cellStyle name="Normal 48" xfId="3007" xr:uid="{8B5C57A5-F6D0-4862-923F-D9ACAB29D09C}"/>
    <cellStyle name="Normal 48 2" xfId="3008" xr:uid="{30F0FD45-A270-4268-B26B-EFF966BBC39F}"/>
    <cellStyle name="Normal 49" xfId="3009" xr:uid="{813C80CC-28F9-4CF7-BB21-C87DC7ADA94B}"/>
    <cellStyle name="Normal 49 2" xfId="3010" xr:uid="{645D0C23-A9C3-454E-8D49-73EB6999C5FE}"/>
    <cellStyle name="Normal 5" xfId="35" xr:uid="{00000000-0005-0000-0000-000028000000}"/>
    <cellStyle name="Normal 5 2" xfId="3012" xr:uid="{CFF66BB4-B5F5-445D-81C0-7296C3B7F0C6}"/>
    <cellStyle name="Normal 5 2 2" xfId="3013" xr:uid="{01E5D700-DF52-4953-BA00-1608A42C3AC2}"/>
    <cellStyle name="Normal 5 2 3" xfId="3014" xr:uid="{5565A3FC-D3A3-4242-AA26-C83E43BCD768}"/>
    <cellStyle name="Normal 5 3" xfId="3015" xr:uid="{CC9C1276-86F3-4997-95D9-7A7634A7B5DD}"/>
    <cellStyle name="Normal 5 3 2" xfId="3016" xr:uid="{80E948B8-BADE-4314-A29D-2AC298295441}"/>
    <cellStyle name="Normal 5 3 3" xfId="3017" xr:uid="{C3961151-0F69-47DB-BAE5-DD2F7E913358}"/>
    <cellStyle name="Normal 5 4" xfId="3018" xr:uid="{993C505F-D293-44B5-937D-19871820E1BA}"/>
    <cellStyle name="Normal 5 5" xfId="3019" xr:uid="{86DA9BA6-5216-421B-99DE-76CA817B29FC}"/>
    <cellStyle name="Normal 5 6" xfId="3020" xr:uid="{B435C8B7-594D-4FB9-A9F4-993BD0F1A63A}"/>
    <cellStyle name="Normal 5 7" xfId="3011" xr:uid="{01FA996A-B5AF-488A-AD41-30D77217B771}"/>
    <cellStyle name="Normal 50" xfId="3021" xr:uid="{0A48E94B-6BA3-4B2A-B72E-878F2C0DDBA8}"/>
    <cellStyle name="Normal 50 2" xfId="3022" xr:uid="{1A0FD5E7-72F3-44C9-9778-961211E5BDF3}"/>
    <cellStyle name="Normal 51" xfId="3023" xr:uid="{73116E71-48B9-44F3-B9A6-E121173C9D23}"/>
    <cellStyle name="Normal 51 2" xfId="3024" xr:uid="{3491CAAB-42C7-4323-A298-6DC651263759}"/>
    <cellStyle name="Normal 52" xfId="3025" xr:uid="{19271DE1-616F-43D4-BAFE-37C5D6CA3E37}"/>
    <cellStyle name="Normal 52 2" xfId="3026" xr:uid="{76E0EA3B-1738-467F-98C1-F6DFC6B8A7FE}"/>
    <cellStyle name="Normal 53" xfId="3027" xr:uid="{C3A1E810-D5FF-4C5A-ADC7-3B98AFEDE9A4}"/>
    <cellStyle name="Normal 53 2" xfId="3028" xr:uid="{BD5F6CA4-0225-443A-B9CA-53AFDCBA7C70}"/>
    <cellStyle name="Normal 54" xfId="3029" xr:uid="{89341CB2-1094-49AC-9AC8-4A47D6415585}"/>
    <cellStyle name="Normal 55" xfId="3030" xr:uid="{FCD026FE-3E56-483F-85FB-4794830D1B03}"/>
    <cellStyle name="Normal 56" xfId="3031" xr:uid="{4DB55BD1-C813-49AD-9D9F-BFD3E35731F1}"/>
    <cellStyle name="Normal 57" xfId="3032" xr:uid="{DB45B1E7-A65B-457A-B7A3-91EE964466BF}"/>
    <cellStyle name="Normal 58" xfId="3033" xr:uid="{E930A2DA-4B9A-40DB-8C04-49334BFFC58C}"/>
    <cellStyle name="Normal 59" xfId="3034" xr:uid="{7B5D0ED7-C75D-418F-BEB6-9F4B3C7D1BA9}"/>
    <cellStyle name="Normal 6" xfId="36" xr:uid="{00000000-0005-0000-0000-000029000000}"/>
    <cellStyle name="Normal 6 2" xfId="3036" xr:uid="{63CD309D-2B65-4808-AAAC-95BDE4E643A2}"/>
    <cellStyle name="Normal 6 2 2" xfId="3037" xr:uid="{45EF9FC3-28FC-42AF-AD07-D73655FFDAD1}"/>
    <cellStyle name="Normal 6 2 3" xfId="3038" xr:uid="{4E8C1772-1AA9-46EC-82BD-3A2A5803DB3B}"/>
    <cellStyle name="Normal 6 3" xfId="3039" xr:uid="{BA447846-EDF0-4654-B6CE-66D1ED7E6D5B}"/>
    <cellStyle name="Normal 6 3 2" xfId="3040" xr:uid="{990E1FE1-BFE5-4FF5-AEBC-3865AAC7728E}"/>
    <cellStyle name="Normal 6 4" xfId="3041" xr:uid="{A3CE25E8-5250-4CCB-B160-6DF43161C8AF}"/>
    <cellStyle name="Normal 6 5" xfId="3042" xr:uid="{C6509F00-5296-41C5-991D-E7146E99EA9E}"/>
    <cellStyle name="Normal 6 6" xfId="3035" xr:uid="{BDDF866F-CBAF-4EFB-BEDD-5AF2E24A72F1}"/>
    <cellStyle name="Normal 60" xfId="3043" xr:uid="{25B2F1FD-E886-4E0A-B2B4-A38BEC4AF43A}"/>
    <cellStyle name="Normal 61" xfId="3044" xr:uid="{0B8B452A-65DB-4873-BDA3-B64A8F4F30E6}"/>
    <cellStyle name="Normal 62" xfId="3045" xr:uid="{66D780A4-6958-47C6-87CB-8D1A28082006}"/>
    <cellStyle name="Normal 63" xfId="3046" xr:uid="{6195889C-63BD-42B8-A35B-C829E7892C64}"/>
    <cellStyle name="Normal 64" xfId="3047" xr:uid="{A04E453B-E3BD-4EA4-BA15-17B0B984B517}"/>
    <cellStyle name="Normal 65" xfId="3048" xr:uid="{7CC884E1-58B8-4E55-856C-95F8444E1A1E}"/>
    <cellStyle name="Normal 66" xfId="3049" xr:uid="{A95BAC3B-D92D-471B-8072-AFC7696FBDC1}"/>
    <cellStyle name="Normal 67" xfId="3050" xr:uid="{0EE5977B-8CE3-4088-9AA1-EC354F681C41}"/>
    <cellStyle name="Normal 68" xfId="3051" xr:uid="{AFD1FDF3-4764-49D2-93A3-CFA25366EAD1}"/>
    <cellStyle name="Normal 69" xfId="3052" xr:uid="{2C8711B1-1D51-4642-BE98-C0F1410CA453}"/>
    <cellStyle name="Normal 7" xfId="62" xr:uid="{9D9B48A0-DD60-43AD-89E3-36AC5EF45AF4}"/>
    <cellStyle name="Normal 7 2" xfId="3054" xr:uid="{F1E6DFE0-8121-4EBF-8287-1CC2E8E34E5D}"/>
    <cellStyle name="Normal 7 2 2" xfId="3055" xr:uid="{0D30DCA2-07BE-4CD4-BC4B-2AFBD51B89DC}"/>
    <cellStyle name="Normal 7 3" xfId="3056" xr:uid="{509DCC87-FD5F-4E48-AC4C-BF896B02EAAE}"/>
    <cellStyle name="Normal 7 4" xfId="3053" xr:uid="{15B06922-2611-4F5C-A730-413946179966}"/>
    <cellStyle name="Normal 70" xfId="3057" xr:uid="{824D9994-57FE-4C91-9E1E-77A2967F058F}"/>
    <cellStyle name="Normal 71" xfId="3058" xr:uid="{08DC31CF-98D7-4A96-8116-5513DA3E5B37}"/>
    <cellStyle name="Normal 72" xfId="3059" xr:uid="{CA0D0A75-E3E8-4E25-B845-780C011F67DE}"/>
    <cellStyle name="Normal 73" xfId="3060" xr:uid="{942EF265-E713-466E-885E-89717D95FB86}"/>
    <cellStyle name="Normal 74" xfId="3061" xr:uid="{14F917F1-E3FF-461D-9992-BE1083182FC8}"/>
    <cellStyle name="Normal 75" xfId="3062" xr:uid="{331FAFA6-1B9B-4C11-8F07-313257923631}"/>
    <cellStyle name="Normal 76" xfId="3063" xr:uid="{92FB202A-7C83-4502-BEBB-ECB1ED93D744}"/>
    <cellStyle name="Normal 77" xfId="3064" xr:uid="{0AA8C707-4CB7-41E1-AE72-281D95567292}"/>
    <cellStyle name="Normal 78" xfId="3065" xr:uid="{A51CE6C1-4FEF-407F-BC8B-0D18B9AF21D2}"/>
    <cellStyle name="Normal 79" xfId="3066" xr:uid="{D9178935-926F-4F0D-83A7-4CE8FFA9440C}"/>
    <cellStyle name="Normal 8" xfId="65" xr:uid="{E08A0B46-D695-4CD6-A4FC-3B52A5F6588E}"/>
    <cellStyle name="Normal 8 2" xfId="3068" xr:uid="{B303F18A-0C85-40B0-9B48-82D3CC1D97F6}"/>
    <cellStyle name="Normal 8 2 2" xfId="3069" xr:uid="{0F62D949-248A-4DCA-80FE-A02C7C45E6EA}"/>
    <cellStyle name="Normal 8 2 2 2" xfId="3070" xr:uid="{8164F5E0-3FAA-47E6-9B67-660BA612666D}"/>
    <cellStyle name="Normal 8 2 3" xfId="3071" xr:uid="{83FE746F-D980-4831-8F11-6B13F3D1CC48}"/>
    <cellStyle name="Normal 8 2 3 2" xfId="3072" xr:uid="{FC3C2FC7-E191-4239-AD37-F4BDEAA73EE1}"/>
    <cellStyle name="Normal 8 2 3 3" xfId="3073" xr:uid="{2573D31D-676F-4454-BA89-5687EC7E14C3}"/>
    <cellStyle name="Normal 8 2 4" xfId="3074" xr:uid="{967F56D9-34B1-4E05-9B21-04DBE777628A}"/>
    <cellStyle name="Normal 8 2 4 2" xfId="3075" xr:uid="{E2B06542-BF58-47C3-AD2D-76845C5DFB17}"/>
    <cellStyle name="Normal 8 2 4 3" xfId="3076" xr:uid="{EFA369FD-CE3B-48A5-A57A-C48E5C69DF29}"/>
    <cellStyle name="Normal 8 2 5" xfId="3077" xr:uid="{C3F2917F-A051-4AD3-B18F-A13D0A0ABB8B}"/>
    <cellStyle name="Normal 8 2 6" xfId="3078" xr:uid="{1D2C0777-073F-4533-910F-4C2CECA9B64F}"/>
    <cellStyle name="Normal 8 3" xfId="3079" xr:uid="{BD872EBC-8E30-43E5-BF28-A3A53E40C172}"/>
    <cellStyle name="Normal 8 3 2" xfId="3080" xr:uid="{2403C959-4B19-42E5-8665-00AA6ACEDC41}"/>
    <cellStyle name="Normal 8 3 3" xfId="3081" xr:uid="{BEE2EC4F-22E0-4A81-A15C-87B894FB155D}"/>
    <cellStyle name="Normal 8 4" xfId="3082" xr:uid="{77EF2F9B-A506-44D0-A182-32C02EC6D216}"/>
    <cellStyle name="Normal 8 5" xfId="3083" xr:uid="{462B8A20-2453-4695-9286-D77D42F37471}"/>
    <cellStyle name="Normal 8 6" xfId="3084" xr:uid="{071E727C-DA47-493D-983A-62509189C285}"/>
    <cellStyle name="Normal 8 7" xfId="3067" xr:uid="{7215091D-1ED9-4F5A-8251-EB2AF38126B7}"/>
    <cellStyle name="Normal 80" xfId="3085" xr:uid="{B19B6209-09B0-4775-BA7F-279118B0DD5E}"/>
    <cellStyle name="Normal 81" xfId="3086" xr:uid="{1828C29F-8E2B-463D-BCB2-C5FF30B8030A}"/>
    <cellStyle name="Normal 82" xfId="3087" xr:uid="{E07D40BD-93F4-4DE0-B3FD-4ECD48667DBF}"/>
    <cellStyle name="Normal 83" xfId="3088" xr:uid="{822A688F-F67C-4479-8CDD-15921E06862E}"/>
    <cellStyle name="Normal 84" xfId="3089" xr:uid="{CEF7946E-D3D1-4706-ABBF-0D37340EB3C1}"/>
    <cellStyle name="Normal 85" xfId="3090" xr:uid="{6C56C984-83CF-4872-A123-CD3C00972B0A}"/>
    <cellStyle name="Normal 86" xfId="3091" xr:uid="{894F47D5-4B1C-4D2D-AF88-E27800C6927B}"/>
    <cellStyle name="Normal 87" xfId="3092" xr:uid="{0CF939C1-D691-4EFC-A1CB-D5CF5CD24611}"/>
    <cellStyle name="Normal 88" xfId="3093" xr:uid="{B0092FFF-436C-43DE-B1F0-64E6CAFF2DD7}"/>
    <cellStyle name="Normal 89" xfId="3094" xr:uid="{04C67EE7-8CDD-42E2-A9C1-2072BC3963B6}"/>
    <cellStyle name="Normal 9" xfId="3095" xr:uid="{9AA1EF5D-EC3D-4104-9935-8408ACB756E5}"/>
    <cellStyle name="Normal 9 2" xfId="3096" xr:uid="{D476D5C4-E285-4BF5-9B09-CC8F8CE74C13}"/>
    <cellStyle name="Normal 9 2 2" xfId="3097" xr:uid="{79D00CFA-3908-490C-A6CC-FF0DA5261559}"/>
    <cellStyle name="Normal 9 2 2 2" xfId="3098" xr:uid="{49B27297-20BE-4809-927B-DFD0B66049B6}"/>
    <cellStyle name="Normal 9 2 3" xfId="3099" xr:uid="{87483396-BF74-4289-B34A-E07980A127AB}"/>
    <cellStyle name="Normal 9 2 3 2" xfId="3100" xr:uid="{AC223652-B924-4DF7-BA7B-0337065534F8}"/>
    <cellStyle name="Normal 9 2 4" xfId="3101" xr:uid="{6F5B7944-0DAE-4735-B875-65A616BFE2D0}"/>
    <cellStyle name="Normal 9 2 4 2" xfId="3102" xr:uid="{1A80277A-8BBC-4FDF-8C5A-B2DCA7740855}"/>
    <cellStyle name="Normal 9 2 5" xfId="3103" xr:uid="{035F4307-5065-4E88-8378-96FB6A7B58AB}"/>
    <cellStyle name="Normal 9 3" xfId="3104" xr:uid="{BF671E2C-8143-405D-84AE-44FDDC995BE5}"/>
    <cellStyle name="Normal 9 4" xfId="3105" xr:uid="{58F482EA-8EBE-445A-B5C3-BB35B47F919F}"/>
    <cellStyle name="Normal 9 5" xfId="3106" xr:uid="{EF91F584-DA4F-462B-9761-764C84A63F89}"/>
    <cellStyle name="Normal 90" xfId="3107" xr:uid="{1D0F7E63-1C70-4F7E-82DB-69BDCF9045C1}"/>
    <cellStyle name="Normal 91" xfId="3108" xr:uid="{10AD3681-580E-4AB8-8662-A7F5722BB533}"/>
    <cellStyle name="Normal 92" xfId="3109" xr:uid="{5734A2C8-2B71-4F8B-8726-15398429C870}"/>
    <cellStyle name="Normal 93" xfId="3110" xr:uid="{EBE5C969-28A2-473A-9A9E-7ECE35064852}"/>
    <cellStyle name="Normal 94" xfId="3111" xr:uid="{6B5957A5-3457-4C4D-96C6-1401EABC3872}"/>
    <cellStyle name="Normal 95" xfId="3112" xr:uid="{13763E93-205E-4810-AD2B-FC6D93944609}"/>
    <cellStyle name="Normal 96" xfId="3113" xr:uid="{CE958CCE-84C0-4345-A5FE-B0BF0A1BF6DB}"/>
    <cellStyle name="Normal 97" xfId="3114" xr:uid="{C3659FA2-B511-41AF-B607-6691B7C23A80}"/>
    <cellStyle name="Normal 98" xfId="3115" xr:uid="{2B94C15C-C467-4369-B653-1406B8BEC963}"/>
    <cellStyle name="Normal 99" xfId="3116" xr:uid="{72892591-7B48-4A8B-BD2D-39B3B745B906}"/>
    <cellStyle name="Note" xfId="80" builtinId="10" customBuiltin="1"/>
    <cellStyle name="Note 2" xfId="3117" xr:uid="{B83C7ECA-2931-4FA2-9914-176719EEB079}"/>
    <cellStyle name="Note 2 2" xfId="3118" xr:uid="{D5CC8364-322A-45B7-B4A4-ED1705054D16}"/>
    <cellStyle name="Note 2 2 2" xfId="3119" xr:uid="{7D434457-0225-41F2-8FC5-85DDE79BDC5F}"/>
    <cellStyle name="Note 2 2 2 2" xfId="3120" xr:uid="{54EC218A-6029-43D1-9611-F261CE4412EE}"/>
    <cellStyle name="Note 2 2 3" xfId="3121" xr:uid="{CF12EA7F-980C-46AE-B772-6F9D07ACA6A2}"/>
    <cellStyle name="Note 2 2 3 2" xfId="3122" xr:uid="{0046D632-EF83-4884-ABA4-82D16A93593D}"/>
    <cellStyle name="Note 2 2 4" xfId="3123" xr:uid="{BE5B9B0B-6B49-4B12-AE51-1A8B5531431D}"/>
    <cellStyle name="Note 2 2 4 2" xfId="3124" xr:uid="{92A40CD6-AF54-4CB2-8332-51696C78692A}"/>
    <cellStyle name="Note 2 3" xfId="3125" xr:uid="{EBA073E5-2DD4-4269-9EE9-66C472EF9DFC}"/>
    <cellStyle name="Note 2 3 2" xfId="3126" xr:uid="{3719DFF9-BF21-4A38-B98E-2564FE3BCE1D}"/>
    <cellStyle name="Note 2 4" xfId="3127" xr:uid="{96E41A46-99FC-4A57-AB50-D47F8495E69A}"/>
    <cellStyle name="Note 2 4 2" xfId="3128" xr:uid="{0556661E-95B8-42CA-A4B8-EECCA9F6243E}"/>
    <cellStyle name="Note 2 5" xfId="3129" xr:uid="{A435D49A-5716-4718-8F5D-2EB81C700573}"/>
    <cellStyle name="Note 2 5 2" xfId="3130" xr:uid="{5FE90D6F-9DB8-47A4-9282-B670D6FF602F}"/>
    <cellStyle name="Note 3" xfId="3131" xr:uid="{AD1A0479-31DA-4CA5-B071-106DA5E9298C}"/>
    <cellStyle name="Note 3 2" xfId="3132" xr:uid="{BF2D1685-DB5E-40B4-8831-2804C0C64D3E}"/>
    <cellStyle name="Note 4" xfId="3133" xr:uid="{DD239690-C270-41D6-8272-26E509CB41AA}"/>
    <cellStyle name="Note 4 2" xfId="3134" xr:uid="{F1EF461E-9B24-4B9A-B45F-E222C674D3C6}"/>
    <cellStyle name="Note 5" xfId="3135" xr:uid="{24ADE9F4-9013-43A4-89B4-82F7DD371975}"/>
    <cellStyle name="Œ…‹æ_Ø‚è [0.00]_ÆÂ__" xfId="3136" xr:uid="{E35744F9-04A0-4E0F-9B7E-B8B277FD84F5}"/>
    <cellStyle name="oft Excel]_x000a__x000a_Comment=open=/f ‚ðw’è‚·‚é‚ÆAƒ†[ƒU[’è‹`ŠÖ”‚ðŠÖ”“\‚è•t‚¯‚Ìˆê——‚É“o˜^‚·‚é‚±‚Æ‚ª‚Å‚«‚Ü‚·B_x000a__x000a_Maximized" xfId="3137" xr:uid="{F5B08638-4A9B-4BF8-ABD2-DF0B1BF8E299}"/>
    <cellStyle name="oft Excel]_x000a__x000a_Comment=open=/f ‚ðZw’è‚·‚é‚ÆAƒ†[ƒU[’è‹`ŠÖ”‚ðŠÖ”“\‚è•t‚¯‚Ìˆê——‚É“o˜^‚·‚é‚±‚Æ‚ª‚Å‚«‚Ü‚·B_x000a__x000a_Maximized" xfId="3138" xr:uid="{040C9C3E-A5AF-4AC2-A932-E57BD1263A11}"/>
    <cellStyle name="oft Excel]_x000a__x000a_Comment=open=/f ‚ðŽw’è‚·‚é‚ÆAƒ†[ƒU[’è‹`ŠÖ”‚ðŠÖ”“\‚è•t‚¯‚Ìˆê——‚É“o˜^‚·‚é‚±‚Æ‚ª‚Å‚«‚Ü‚·B_x000a__x000a_Maximized" xfId="3139" xr:uid="{455F5717-4C27-4319-950B-A5ECF2DA4E57}"/>
    <cellStyle name="oft Excel]_x000d__x000a_Comment=open=/f ‚ðw’è‚·‚é‚ÆAƒ†[ƒU[’è‹`ŠÖ”‚ðŠÖ”“\‚è•t‚¯‚Ìˆê——‚É“o˜^‚·‚é‚±‚Æ‚ª‚Å‚«‚Ü‚·B_x000d__x000a_Maximized" xfId="3140" xr:uid="{0EF7D85A-E148-406F-8F6B-1F6A45EA395E}"/>
    <cellStyle name="oft Excel]_x000d__x000a_Comment=open=/f ‚ðw’è‚·‚é‚ÆAƒ†[ƒU[’è‹`ŠÖ”‚ðŠÖ”“\‚è•t‚¯‚Ìˆê——‚É“o˜^‚·‚é‚±‚Æ‚ª‚Å‚«‚Ü‚·B_x000d__x000a_Maximized 2" xfId="3141" xr:uid="{8C7A58D3-F2D4-4957-B193-964FFC11E2CE}"/>
    <cellStyle name="oft Excel]_x000d__x000a_Comment=open=/f ‚ðw’è‚·‚é‚ÆAƒ†[ƒU[’è‹`ŠÖ”‚ðŠÖ”“\‚è•t‚¯‚Ìˆê——‚É“o˜^‚·‚é‚±‚Æ‚ª‚Å‚«‚Ü‚·B_x000d__x000a_Maximized 3" xfId="3142" xr:uid="{960FF090-D68E-41C4-823C-63F099DA6E49}"/>
    <cellStyle name="oft Excel]_x000d__x000a_Comment=open=/f ‚ðw’è‚·‚é‚ÆAƒ†[ƒU[’è‹`ŠÖ”‚ðŠÖ”“\‚è•t‚¯‚Ìˆê——‚É“o˜^‚·‚é‚±‚Æ‚ª‚Å‚«‚Ü‚·B_x000d__x000a_Maximized 4" xfId="3143" xr:uid="{1D075D9D-8FE8-42D5-844E-2F54A082F01E}"/>
    <cellStyle name="oft Excel]_x000d__x000a_Comment=open=/f ‚ðZw’è‚·‚é‚ÆAƒ†[ƒU[’è‹`ŠÖ”‚ðŠÖ”“\‚è•t‚¯‚Ìˆê——‚É“o˜^‚·‚é‚±‚Æ‚ª‚Å‚«‚Ü‚·B_x000d__x000a_Maximized" xfId="3144" xr:uid="{29B8A24D-3CDF-4E56-AAE5-B5F99879572F}"/>
    <cellStyle name="oft Excel]_x000d__x000a_Comment=open=/f ‚ðŽw’è‚·‚é‚ÆAƒ†[ƒU[’è‹`ŠÖ”‚ðŠÖ”“\‚è•t‚¯‚Ìˆê——‚É“o˜^‚·‚é‚±‚Æ‚ª‚Å‚«‚Ü‚·B_x000d__x000a_Maximized" xfId="3145" xr:uid="{52A2E2C0-5719-49F4-A0DD-4D2E8BE24D5D}"/>
    <cellStyle name="oft Excel]_x000d__x000a_Comment=open=/f ‚ðZw’è‚·‚é‚ÆAƒ†[ƒU[’è‹`ŠÖ”‚ðŠÖ”“\‚è•t‚¯‚Ìˆê——‚É“o˜^‚·‚é‚±‚Æ‚ª‚Å‚«‚Ü‚·B_x000d__x000a_Maximized 2" xfId="3146" xr:uid="{9AD5A98B-490F-4EB9-91CC-CA849F30BCC0}"/>
    <cellStyle name="oft Excel]_x000d__x000a_Comment=open=/f ‚ðŽw’è‚·‚é‚ÆAƒ†[ƒU[’è‹`ŠÖ”‚ðŠÖ”“\‚è•t‚¯‚Ìˆê——‚É“o˜^‚·‚é‚±‚Æ‚ª‚Å‚«‚Ü‚·B_x000d__x000a_Maximized 2" xfId="3147" xr:uid="{C74440E2-C33E-4DA7-8537-13E28257706C}"/>
    <cellStyle name="oft Excel]_x000d__x000a_Comment=open=/f ‚ðZw’è‚·‚é‚ÆAƒ†[ƒU[’è‹`ŠÖ”‚ðŠÖ”“\‚è•t‚¯‚Ìˆê——‚É“o˜^‚·‚é‚±‚Æ‚ª‚Å‚«‚Ü‚·B_x000d__x000a_Maximized 3" xfId="3148" xr:uid="{B0FFD4F6-DE2B-4CBF-91F9-F6A352D1FA52}"/>
    <cellStyle name="oft Excel]_x000d__x000a_Comment=open=/f ‚ðŽw’è‚·‚é‚ÆAƒ†[ƒU[’è‹`ŠÖ”‚ðŠÖ”“\‚è•t‚¯‚Ìˆê——‚É“o˜^‚·‚é‚±‚Æ‚ª‚Å‚«‚Ü‚·B_x000d__x000a_Maximized 3" xfId="3149" xr:uid="{5A7FCBB6-30FF-4BAF-AEB7-95B625B9FF80}"/>
    <cellStyle name="oft Excel]_x000d__x000a_Comment=open=/f ‚ðZw’è‚·‚é‚ÆAƒ†[ƒU[’è‹`ŠÖ”‚ðŠÖ”“\‚è•t‚¯‚Ìˆê——‚É“o˜^‚·‚é‚±‚Æ‚ª‚Å‚«‚Ü‚·B_x000d__x000a_Maximized 4" xfId="3150" xr:uid="{A0F8B42E-3814-482B-8A13-1E03A075ED62}"/>
    <cellStyle name="oft Excel]_x000d__x000a_Comment=open=/f ‚ðŽw’è‚·‚é‚ÆAƒ†[ƒU[’è‹`ŠÖ”‚ðŠÖ”“\‚è•t‚¯‚Ìˆê——‚É“o˜^‚·‚é‚±‚Æ‚ª‚Å‚«‚Ü‚·B_x000d__x000a_Maximized 4" xfId="3151" xr:uid="{2AF23AB9-0799-4DAC-90DA-3D0ED2B7CDD3}"/>
    <cellStyle name="Output" xfId="75" builtinId="21" customBuiltin="1"/>
    <cellStyle name="Output 2" xfId="3152" xr:uid="{122D16A3-8F68-4A53-851F-05A77BDE398A}"/>
    <cellStyle name="Percent" xfId="124" builtinId="5"/>
    <cellStyle name="Percent [0]" xfId="3153" xr:uid="{E5B48D8E-8D5F-4BB1-958E-BBE142A4530B}"/>
    <cellStyle name="Percent [0] 2" xfId="3154" xr:uid="{FB15ECA1-214E-4D24-8FAA-1BB7433D8B38}"/>
    <cellStyle name="Percent [0] 2 2" xfId="3155" xr:uid="{F399FFA1-2DA9-43AE-B107-C5C59840D1EE}"/>
    <cellStyle name="Percent [0] 3" xfId="3156" xr:uid="{E8E0016A-3596-4DFF-AD20-E3744D5A93F9}"/>
    <cellStyle name="Percent [00]" xfId="3157" xr:uid="{38F21F3D-C116-4020-B6BF-6A95EC3727F8}"/>
    <cellStyle name="Percent [00] 2" xfId="3158" xr:uid="{0E51DCF5-CC68-4335-945C-8029A381B313}"/>
    <cellStyle name="Percent [00] 2 2" xfId="3159" xr:uid="{D36B46D7-A530-4777-9DBA-25F909E2EF08}"/>
    <cellStyle name="Percent [00] 3" xfId="3160" xr:uid="{FBF88248-8A75-4DF0-9244-FC7189806AAC}"/>
    <cellStyle name="Percent [2]" xfId="37" xr:uid="{00000000-0005-0000-0000-00002A000000}"/>
    <cellStyle name="Percent [2] 2" xfId="3161" xr:uid="{F0FE169C-E6C4-4EFA-8A37-5E86918558CB}"/>
    <cellStyle name="Percent [2] 2 2" xfId="3162" xr:uid="{23DA83C3-F799-4CAD-8FFB-84B1F75D52BD}"/>
    <cellStyle name="Percent [2] 2 2 2" xfId="3163" xr:uid="{F41B5954-7009-463D-9431-5FE0588FEAD5}"/>
    <cellStyle name="Percent [2] 2 3" xfId="3164" xr:uid="{627FAA32-660A-4FC9-ADC9-14E296B78E13}"/>
    <cellStyle name="Percent [2] 3" xfId="3165" xr:uid="{82206972-E25A-42F1-92E4-23208D53F3EF}"/>
    <cellStyle name="Percent [2] 3 2" xfId="3166" xr:uid="{0BBA170F-0800-411E-9989-7BF135C87C79}"/>
    <cellStyle name="Percent [2] 4" xfId="3167" xr:uid="{1E2FD0FA-7B1E-4787-AD63-73E64BB6A126}"/>
    <cellStyle name="Percent [2] 4 2" xfId="3168" xr:uid="{18219E07-34EA-4C5E-A640-CC04A2C6E5D9}"/>
    <cellStyle name="Percent [2] 5" xfId="3169" xr:uid="{56BD5854-5BFC-42D4-9472-7DA213A07E77}"/>
    <cellStyle name="Percent [2] 6" xfId="3170" xr:uid="{2CE48BAC-3C6F-4F67-AB93-3B34DACA5727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2 3 2" xfId="3172" xr:uid="{5F3E26EB-1591-4F68-AE68-40869B10F9D6}"/>
    <cellStyle name="Percent 2 4" xfId="3171" xr:uid="{0269C99D-17DF-4126-A250-820A1AA4CE1B}"/>
    <cellStyle name="Percent 3" xfId="41" xr:uid="{00000000-0005-0000-0000-00002E000000}"/>
    <cellStyle name="PERCENTAGE" xfId="3173" xr:uid="{9BDCF7F5-9E1A-4281-84CD-23885485FE7F}"/>
    <cellStyle name="PERCENTAGE 2" xfId="3174" xr:uid="{AC91C723-808C-4410-B5E5-85BDCC534B75}"/>
    <cellStyle name="PrePop Currency (0)" xfId="3175" xr:uid="{38C4AE73-63D5-4C10-8F41-1E8BFB8150EC}"/>
    <cellStyle name="PrePop Currency (0) 2" xfId="3176" xr:uid="{395CF82E-31C3-4DA5-9BAF-92939ADA9673}"/>
    <cellStyle name="PrePop Currency (0) 2 2" xfId="3177" xr:uid="{09CB004C-CC6A-4453-BF04-6582C3271533}"/>
    <cellStyle name="PrePop Currency (0) 3" xfId="3178" xr:uid="{61AF2ACC-3BB9-4DED-8893-6855B1FC59C5}"/>
    <cellStyle name="PrePop Currency (2)" xfId="3179" xr:uid="{0663B062-26AE-47A9-9660-4ACE488AC834}"/>
    <cellStyle name="PrePop Currency (2) 2" xfId="3180" xr:uid="{A44E20F3-C2A2-4EB9-90EF-0DB80B39951B}"/>
    <cellStyle name="PrePop Currency (2) 3" xfId="3181" xr:uid="{0B39B2B5-BC6B-4C84-912A-D76EB1D94DCD}"/>
    <cellStyle name="PrePop Units (0)" xfId="3182" xr:uid="{6D20C92B-8528-4F30-B197-E82C6110A1F2}"/>
    <cellStyle name="PrePop Units (0) 2" xfId="3183" xr:uid="{0F97E816-9272-4BAF-B1FD-D04C77B7A206}"/>
    <cellStyle name="PrePop Units (0) 2 2" xfId="3184" xr:uid="{27BE39A8-596B-4660-A4D4-CA1CDD2D62C5}"/>
    <cellStyle name="PrePop Units (0) 3" xfId="3185" xr:uid="{BB1FD48A-28CB-4547-97F7-AD7F5F0EA31A}"/>
    <cellStyle name="PrePop Units (1)" xfId="3186" xr:uid="{4E6377B4-A194-4EF4-B50B-23F7497E6312}"/>
    <cellStyle name="PrePop Units (1) 2" xfId="3187" xr:uid="{13D6DAE5-61D3-44B9-9124-B63FDC35EE9A}"/>
    <cellStyle name="PrePop Units (1) 3" xfId="3188" xr:uid="{941502D4-8AF7-41A3-8A81-3A54384D5859}"/>
    <cellStyle name="PrePop Units (2)" xfId="3189" xr:uid="{0567BF0B-3B27-4A81-8051-B8A8DB565D49}"/>
    <cellStyle name="PrePop Units (2) 2" xfId="3190" xr:uid="{9A955159-F0F0-4D57-ABC1-9C563320F1FD}"/>
    <cellStyle name="PrePop Units (2) 3" xfId="3191" xr:uid="{25F007E7-D541-4004-9554-8D9B046DC7FE}"/>
    <cellStyle name="pricing" xfId="3192" xr:uid="{CA62477E-6F2A-4ACE-B7A9-2DEDFE24C533}"/>
    <cellStyle name="pricing 2" xfId="3193" xr:uid="{88D5D574-C604-4375-8050-748F1ADB99C6}"/>
    <cellStyle name="pricing 3" xfId="3194" xr:uid="{E8F608CD-29A3-442C-A816-F14F705317E5}"/>
    <cellStyle name="pricing 4" xfId="3195" xr:uid="{84E21C48-C2A8-4C41-985D-71A345EF8ECD}"/>
    <cellStyle name="pricing 5" xfId="3196" xr:uid="{1AADBA92-73D1-476B-B8ED-44B9969B3075}"/>
    <cellStyle name="PSChar" xfId="3197" xr:uid="{2A294D83-DF8A-4BA6-BE33-7B27A0D4DE45}"/>
    <cellStyle name="PSChar 2" xfId="3198" xr:uid="{D8D3202F-0361-40DA-923B-76E8B90272C2}"/>
    <cellStyle name="PSChar 2 2" xfId="3199" xr:uid="{7760DED4-7CC4-4ED2-B3FB-9CAE98AF4D9A}"/>
    <cellStyle name="PSChar 3" xfId="3200" xr:uid="{FE2C9C98-B0F5-4C8C-91B9-0F0B29C11342}"/>
    <cellStyle name="PSChar 4" xfId="3201" xr:uid="{B4CC3F56-3EC2-4301-BD67-D14EB6DB3884}"/>
    <cellStyle name="PSHeading" xfId="3202" xr:uid="{65F5FD3C-3F9F-41FC-9B38-0DF8D23FA8A5}"/>
    <cellStyle name="PSHeading 2" xfId="3203" xr:uid="{B0DF05A6-5598-46C2-B2B3-A23E1556F615}"/>
    <cellStyle name="PSHeading 3" xfId="3204" xr:uid="{8661FC02-A599-4E98-979E-4BB178A0F85C}"/>
    <cellStyle name="PSHeading 4" xfId="3205" xr:uid="{AA957628-3C50-431D-8FF0-AC7902656C71}"/>
    <cellStyle name="RowLevel_0" xfId="3206" xr:uid="{161A6EC9-0487-4611-ABF6-74FFF290E504}"/>
    <cellStyle name="S—_x0008_" xfId="3207" xr:uid="{C5906046-4E57-4117-9042-5783C6DB9BFD}"/>
    <cellStyle name="S—_x0008_ 2" xfId="3208" xr:uid="{E7D822DE-BF84-44D2-B045-43EA130EE6CA}"/>
    <cellStyle name="S—_x0008_ 2 2" xfId="3209" xr:uid="{BF7F1405-5C19-4444-ABBA-C2DC16C8922B}"/>
    <cellStyle name="S—_x0008_ 3" xfId="3210" xr:uid="{60798CDC-6C14-41BB-9CF9-69A220A1B63B}"/>
    <cellStyle name="SAPBEXstdData" xfId="42" xr:uid="{00000000-0005-0000-0000-00002F000000}"/>
    <cellStyle name="SAPBEXstdData 2" xfId="60" xr:uid="{DAF814A1-BE7A-42FD-BFE4-605EE8592ADC}"/>
    <cellStyle name="SAPBEXstdData 2 2" xfId="3212" xr:uid="{9DB41850-9DFB-4BC8-BB26-81C76D659DB5}"/>
    <cellStyle name="SAPBEXstdData 3" xfId="3213" xr:uid="{4704F2D4-5522-48E9-AA56-5341E8FAD5FC}"/>
    <cellStyle name="SAPBEXstdData 3 2" xfId="3214" xr:uid="{0FE0E2C8-5DE8-4A87-9C4D-B06AC9F0E776}"/>
    <cellStyle name="SAPBEXstdData 4" xfId="3211" xr:uid="{19B0E488-A6DF-4599-B0DF-43E00AB46482}"/>
    <cellStyle name="SAPBEXstdItem" xfId="43" xr:uid="{00000000-0005-0000-0000-000030000000}"/>
    <cellStyle name="SAPBEXstdItem 2" xfId="59" xr:uid="{AFFC70AB-B290-406B-B3FD-4A0E3410A7A4}"/>
    <cellStyle name="SAPBEXstdItem 2 2" xfId="3217" xr:uid="{35FF214C-6736-4B66-9C8E-A8235E404ACB}"/>
    <cellStyle name="SAPBEXstdItem 2 2 2" xfId="3218" xr:uid="{CBE382CF-00D6-4113-A3BC-709BD89D226C}"/>
    <cellStyle name="SAPBEXstdItem 2 2 2 2" xfId="3219" xr:uid="{DF0BB0E9-C0AD-43F0-BA30-5EC0ACFB295E}"/>
    <cellStyle name="SAPBEXstdItem 2 2 3" xfId="3220" xr:uid="{D4360629-FE35-4E61-886D-F171DDF57F8F}"/>
    <cellStyle name="SAPBEXstdItem 2 2 3 2" xfId="3221" xr:uid="{35FE38B9-B990-4B43-861D-7A6AF181E275}"/>
    <cellStyle name="SAPBEXstdItem 2 2 4" xfId="3222" xr:uid="{64BA3793-4D07-4467-99E8-3FB8EBE6261C}"/>
    <cellStyle name="SAPBEXstdItem 2 3" xfId="3223" xr:uid="{8874F2D8-B90D-4D9A-82EA-1702E56DA5FA}"/>
    <cellStyle name="SAPBEXstdItem 2 3 2" xfId="3224" xr:uid="{5C810393-7EA0-41A4-BC11-52FFA8A80082}"/>
    <cellStyle name="SAPBEXstdItem 2 4" xfId="3225" xr:uid="{B54DF2E3-45BC-4F4B-9BF7-558BCD529D3C}"/>
    <cellStyle name="SAPBEXstdItem 2 4 2" xfId="3226" xr:uid="{BB006362-F5A8-4703-8C1A-8DFAFAD30528}"/>
    <cellStyle name="SAPBEXstdItem 2 5" xfId="3227" xr:uid="{1629F0A8-C315-4E19-86E1-350F9BAB59C5}"/>
    <cellStyle name="SAPBEXstdItem 2 6" xfId="3216" xr:uid="{9B6F0DCC-779C-4930-9C6A-66EC38942DF0}"/>
    <cellStyle name="SAPBEXstdItem 3" xfId="3228" xr:uid="{13E04AE4-77EA-48C1-9F1E-E9EEC346CF97}"/>
    <cellStyle name="SAPBEXstdItem 3 2" xfId="3229" xr:uid="{686DA6CC-13BB-479C-B782-2B603181B32F}"/>
    <cellStyle name="SAPBEXstdItem 3 2 2" xfId="3230" xr:uid="{B6AFECD0-510B-4B2E-96D9-7772B76B04C6}"/>
    <cellStyle name="SAPBEXstdItem 3 3" xfId="3231" xr:uid="{8A4B8705-3ADE-4D0A-86F4-1E92F549BE44}"/>
    <cellStyle name="SAPBEXstdItem 3 3 2" xfId="3232" xr:uid="{BFBA8448-7A3D-4E78-A1CF-987FA5F57C56}"/>
    <cellStyle name="SAPBEXstdItem 3 4" xfId="3233" xr:uid="{0048BC71-8FEE-4BDE-B77D-6185490976D5}"/>
    <cellStyle name="SAPBEXstdItem 4" xfId="3234" xr:uid="{65BE7B68-0763-41F1-9003-A7CFBE628AD1}"/>
    <cellStyle name="SAPBEXstdItem 4 2" xfId="3235" xr:uid="{AF0D1279-8604-4002-8A66-D5519EC728EA}"/>
    <cellStyle name="SAPBEXstdItem 5" xfId="3236" xr:uid="{6CFB87B4-D7E9-49A6-ADD0-C66BE66423ED}"/>
    <cellStyle name="SAPBEXstdItem 5 2" xfId="3237" xr:uid="{E7006F87-14D5-408B-B2AD-B30973E86A4A}"/>
    <cellStyle name="SAPBEXstdItem 5 3" xfId="3238" xr:uid="{84E98C6D-FA86-4493-A5CB-6BD39EBF07E0}"/>
    <cellStyle name="SAPBEXstdItem 6" xfId="3239" xr:uid="{975E0974-0571-40DE-AFDD-EEDE9A78A0CF}"/>
    <cellStyle name="SAPBEXstdItem 6 2" xfId="3240" xr:uid="{C005ED69-2409-4A4E-8D81-1E06698BBDE8}"/>
    <cellStyle name="SAPBEXstdItem 7" xfId="3215" xr:uid="{B539303E-1F60-4399-B5E2-7407110D454D}"/>
    <cellStyle name="Satisfaisant" xfId="3241" xr:uid="{54E55958-AB04-4BD4-BE6B-132FC32655F6}"/>
    <cellStyle name="Sortie" xfId="3242" xr:uid="{784CC602-77E3-4177-BC23-8B02C2DD2E84}"/>
    <cellStyle name="Standard_Ordersheet HW 10" xfId="3243" xr:uid="{A2381FF4-D6C0-4392-ABA7-1559F5E77069}"/>
    <cellStyle name="Style 1" xfId="44" xr:uid="{00000000-0005-0000-0000-000031000000}"/>
    <cellStyle name="Style 1 2" xfId="3245" xr:uid="{44D840A6-F9C8-48D6-9E6B-997EA41183E8}"/>
    <cellStyle name="Style 1 2 2" xfId="3246" xr:uid="{354DCFDD-8A3D-430B-8717-5C117D959C03}"/>
    <cellStyle name="Style 1 2 3" xfId="3247" xr:uid="{6F1EC8A2-65F3-498F-AF40-C5E8C95C4448}"/>
    <cellStyle name="Style 1 3" xfId="3248" xr:uid="{591E5FED-AA12-472B-909C-47B2C6D1589E}"/>
    <cellStyle name="Style 1 4" xfId="3249" xr:uid="{59B8A63B-57D0-4A6D-8F20-8276497021A5}"/>
    <cellStyle name="Style 1 5" xfId="3244" xr:uid="{59B6CE6B-E3CF-4F19-ACC0-ADC791A3F9B4}"/>
    <cellStyle name="Style 2" xfId="3250" xr:uid="{4C7E1F24-53F3-4AC3-8E62-9EA3449F462E}"/>
    <cellStyle name="Style 2 2" xfId="3251" xr:uid="{7AD38293-E1ED-40C1-AB0C-AEE55C211CFC}"/>
    <cellStyle name="Style 2 2 2" xfId="3252" xr:uid="{8BB9B4AF-46F3-4619-9A9D-EEEE1577FDE4}"/>
    <cellStyle name="Style 2 3" xfId="3253" xr:uid="{9086F6F0-5394-4F40-B42A-EA0F7C51B63D}"/>
    <cellStyle name="Style 3" xfId="3254" xr:uid="{CEED96D9-AF70-48E2-B554-3530293E9398}"/>
    <cellStyle name="Style 3 2" xfId="3255" xr:uid="{B1868D75-D55C-4FF5-B826-84722EE8EF48}"/>
    <cellStyle name="Style 3 2 2" xfId="3256" xr:uid="{55D93978-7AEF-4D82-9C74-50D40833E43F}"/>
    <cellStyle name="Style 3 3" xfId="3257" xr:uid="{38A1E260-DCD9-40EB-A273-D59EAD11BA27}"/>
    <cellStyle name="Style 4" xfId="3258" xr:uid="{EF918CE4-B131-4983-A201-E9FBC5643684}"/>
    <cellStyle name="Style 4 2" xfId="3259" xr:uid="{6DC5D452-F4F7-4415-930A-7883FA749A78}"/>
    <cellStyle name="Style 4 2 2" xfId="3260" xr:uid="{C9522BEF-5BB5-4213-A711-63AA545A68B6}"/>
    <cellStyle name="Style 4 3" xfId="3261" xr:uid="{154AEB1C-4637-42EC-A571-F93EF6752BC3}"/>
    <cellStyle name="subhead" xfId="3262" xr:uid="{5FA71853-FCED-48A9-9C5B-B18392BAE487}"/>
    <cellStyle name="subhead 2" xfId="3263" xr:uid="{7F00024D-920E-46B4-BE86-81D8419CDD22}"/>
    <cellStyle name="subhead 3" xfId="3264" xr:uid="{FE1146BC-1CAE-4A33-92F0-7708ED028F3F}"/>
    <cellStyle name="subhead 4" xfId="3265" xr:uid="{238707A1-B555-403A-8567-C1339F3003F0}"/>
    <cellStyle name="subhead 5" xfId="3266" xr:uid="{9B404009-FE1A-4BBB-B002-153CD8EAFD56}"/>
    <cellStyle name="T" xfId="3267" xr:uid="{D8030325-A3C4-4268-B22B-061B0BF63A38}"/>
    <cellStyle name="T 2" xfId="3268" xr:uid="{D6980FE0-8313-4A83-BB25-98BDC9B6A3CF}"/>
    <cellStyle name="T 3" xfId="3269" xr:uid="{E4C6D3B0-FB36-4FF4-A3D1-8BCDEEBD089B}"/>
    <cellStyle name="Text Indent A" xfId="3270" xr:uid="{9033E550-E9BB-421D-B23D-92F691B9758C}"/>
    <cellStyle name="Text Indent B" xfId="3271" xr:uid="{8431DE48-34C7-4190-8EA5-483EBA45E6EA}"/>
    <cellStyle name="Text Indent B 2" xfId="3272" xr:uid="{A06197E4-FA70-4670-B07B-F43C149AEE8B}"/>
    <cellStyle name="Text Indent B 2 2" xfId="3273" xr:uid="{9667D591-5561-471D-BCBF-CE4C43C4865A}"/>
    <cellStyle name="Text Indent B 3" xfId="3274" xr:uid="{3DE05F5B-4E7F-4C13-A574-0E135B21E059}"/>
    <cellStyle name="Text Indent C" xfId="3275" xr:uid="{CCE7B480-A72E-4137-B2E3-2A5495E15DF1}"/>
    <cellStyle name="Text Indent C 2" xfId="3276" xr:uid="{63A8EF18-EDF7-49C4-A853-6A7A63F8DE12}"/>
    <cellStyle name="Text Indent C 2 2" xfId="3277" xr:uid="{28C5DE1D-35E2-4364-BF88-CAAD6AB842FA}"/>
    <cellStyle name="Text Indent C 3" xfId="3278" xr:uid="{049B746E-F315-4EC4-8490-F63CDAE6369B}"/>
    <cellStyle name="Texte explicatif" xfId="3279" xr:uid="{9FA9507B-30C2-47F8-A21B-B71F6A576F2C}"/>
    <cellStyle name="th" xfId="3280" xr:uid="{7D6B7665-E586-4B75-82FD-00A87F51FC57}"/>
    <cellStyle name="þ_x001d_" xfId="3281" xr:uid="{9ADCAF7A-CBF7-4717-AF34-4DF2AF7B15D7}"/>
    <cellStyle name="th 2" xfId="3282" xr:uid="{D4EAB45D-BEFA-42A6-BD3D-D52CBBBB86B3}"/>
    <cellStyle name="þ_x001d_ 2" xfId="3283" xr:uid="{3B416390-B36A-4F27-A39D-4EBAE1BA59A1}"/>
    <cellStyle name="th 3" xfId="3284" xr:uid="{27C77580-787E-406F-8D15-7383CBA5E318}"/>
    <cellStyle name="þ_x001d_ 3" xfId="3285" xr:uid="{E61A1C62-2AB4-4720-B3FE-3113BD03C712}"/>
    <cellStyle name="th 4" xfId="3286" xr:uid="{BF6D1E2F-450C-4DE9-9792-91B4DA8B3BA9}"/>
    <cellStyle name="þ_x001d_ 4" xfId="3287" xr:uid="{7AD3F025-1FF2-4952-8384-5551614B433A}"/>
    <cellStyle name="th 5" xfId="3288" xr:uid="{01233091-4474-47FE-ACDD-58C5EC4B5B9E}"/>
    <cellStyle name="th 6" xfId="3289" xr:uid="{2AD0B06D-9736-4B5F-8A4F-C7B22AED29AD}"/>
    <cellStyle name="th 7" xfId="3290" xr:uid="{B0819154-1C09-4E3D-8EAC-6A16C6420530}"/>
    <cellStyle name="th 8" xfId="3291" xr:uid="{2230320F-94F6-429B-BBDD-2354A05CB410}"/>
    <cellStyle name="th 9" xfId="3292" xr:uid="{7E4852BA-632C-4519-8A98-9E06B4D13581}"/>
    <cellStyle name="þ_x001d_ð¤_x000c_¯þ_x0014__x000a_¨þU_x0001_À_x0004_ _x0015__x000f__x0001__x0001_" xfId="3293" xr:uid="{9618143D-044E-479E-A19C-97212F09909D}"/>
    <cellStyle name="þ_x001d_ð¤_x000c_¯þ_x0014__x000d_¨þU_x0001_À_x0004_ _x0015__x000f__x0001__x0001_" xfId="3294" xr:uid="{F0B5BD03-8B63-4A58-B068-3A429493BFB1}"/>
    <cellStyle name="þ_x001d_ð¤_x000c_¯þ_x0014__x000d_¨þU_x0001_À_x0004_ _x0015__x000f__x0001__x0001_ 2" xfId="3295" xr:uid="{F878234A-06F2-420A-ACDA-95E158412D0F}"/>
    <cellStyle name="þ_x001d_ð¤_x000c_¯þ_x0014__x000d_¨þU_x0001_À_x0004_ _x0015__x000f__x0001__x0001_ 3" xfId="3296" xr:uid="{E3CDA4D9-1E49-4B56-A218-7364E8C75AFC}"/>
    <cellStyle name="þ_x001d_ð¤_x000c_¯þ_x0014__x000d_¨þU_x0001_À_x0004_ _x0015__x000f__x0001__x0001_ 4" xfId="3297" xr:uid="{0D43790A-F50C-4637-A2AF-25D0D8A1AE61}"/>
    <cellStyle name="þ_x001d_ð¤_x000c_¯þ_x0014__x000d_¨þU_x0001_À_x0004_ _x0015__x000f__x0001__x0001_ 5" xfId="3298" xr:uid="{BABD8464-5353-4F95-B38A-8FC5049081B2}"/>
    <cellStyle name="þ_x001d_ðK_x000c_F" xfId="3299" xr:uid="{89E99811-9990-45B1-8F4F-A9F9BB375553}"/>
    <cellStyle name="þ_x001d_ðK_x000c_F 2" xfId="3300" xr:uid="{53151E15-3BF0-47C5-9DEC-55A2AD900BBB}"/>
    <cellStyle name="þ_x001d_ðK_x000c_F 3" xfId="3301" xr:uid="{24D1F928-33D2-4656-B656-EF612D3580C2}"/>
    <cellStyle name="þ_x001d_ðK_x000c_F 4" xfId="3302" xr:uid="{9FACAB68-C4AF-40AF-A84D-EDF59FA64152}"/>
    <cellStyle name="þ_x001d_ðK_x000c_Fý_x001b__x000a_" xfId="3303" xr:uid="{58E4C155-D757-40BC-AEB1-BE48FC7885C5}"/>
    <cellStyle name="þ_x001d_ðK_x000c_Fý_x001b__x000a_9ýU_x0001_Ð_x0008_¦)_x0007__x0001__x0001_" xfId="3304" xr:uid="{FBE895CB-7285-4733-AAD7-6D45F443139C}"/>
    <cellStyle name="þ_x001d_ðK_x000c_Fý_x001b__x000d_" xfId="3305" xr:uid="{0BDADB2D-C1FB-47A8-A541-886B00938C63}"/>
    <cellStyle name="þ_x001d_ðK_x000c_Fý_x001b__x000d_ 2" xfId="3306" xr:uid="{3B58D6BE-DF84-472F-9F64-B222EE4EB6CA}"/>
    <cellStyle name="þ_x001d_ðK_x000c_Fý_x001b__x000d_ 3" xfId="3307" xr:uid="{BA3EA1D0-4E7A-4C72-9342-E794384F614E}"/>
    <cellStyle name="þ_x001d_ðK_x000c_Fý_x001b__x000d_ 4" xfId="3308" xr:uid="{FDF37BBF-C1C4-4DD0-8107-5816FC8F3957}"/>
    <cellStyle name="þ_x001d_ðK_x000c_Fý_x001b__x000d_9ýU_x0001_Ð_x0008_¦)_x0007__x0001__x0001_" xfId="3309" xr:uid="{92E6C6D6-92B3-4ADE-AAE9-58CFEE453BC7}"/>
    <cellStyle name="þ_x001d_ðK_x000c_Fý_x001b__x000d_9ýU_x0001_Ð_x0008_¦)_x0007__x0001__x0001_ 2" xfId="3310" xr:uid="{3A4C7CCB-9AD4-4477-AB1A-EC0F49AE1716}"/>
    <cellStyle name="þ_x001d_ðK_x000c_Fý_x001b__x000d_9ýU_x0001_Ð_x0008_¦)_x0007__x0001__x0001_ 3" xfId="3311" xr:uid="{3FF23C97-EB71-419D-A236-FA127C75BD7E}"/>
    <cellStyle name="þ_x001d_ðK_x000c_Fý_x001b__x000d_9ýU_x0001_Ð_x0008_¦)_x0007__x0001__x0001_ 4" xfId="3312" xr:uid="{A4CDF67A-050C-4E62-B2DD-A1458AEE22FD}"/>
    <cellStyle name="Times New Roman" xfId="45" xr:uid="{00000000-0005-0000-0000-000032000000}"/>
    <cellStyle name="Times New Roman 2" xfId="3313" xr:uid="{1AF1247C-ACBF-4F89-8123-EABD0EB246D4}"/>
    <cellStyle name="Times New Roman 3" xfId="3314" xr:uid="{A169BE2F-1746-49A3-AB29-32ED865E0810}"/>
    <cellStyle name="Title" xfId="66" builtinId="15" customBuiltin="1"/>
    <cellStyle name="Title 2" xfId="3315" xr:uid="{4ABB9730-64E9-44F1-BEC8-1E6C3D64DFA7}"/>
    <cellStyle name="Titre" xfId="3316" xr:uid="{D15A52A0-B6CC-4174-A01C-4768974D9D47}"/>
    <cellStyle name="Titre 1" xfId="3317" xr:uid="{A4D00133-D05A-4E2A-826E-E3314A946F01}"/>
    <cellStyle name="Titre 2" xfId="3318" xr:uid="{7348B4B2-4DCE-4985-B645-7B1F76505250}"/>
    <cellStyle name="Titre 3" xfId="3319" xr:uid="{0C26DA81-18B4-4599-BB10-E984BD141C85}"/>
    <cellStyle name="Titre 4" xfId="3320" xr:uid="{B34C74D3-CD2D-41FB-8597-8CE0515EF4BC}"/>
    <cellStyle name="Total" xfId="82" builtinId="25" customBuiltin="1"/>
    <cellStyle name="Total 2" xfId="46" xr:uid="{00000000-0005-0000-0000-000033000000}"/>
    <cellStyle name="Total 2 2" xfId="3321" xr:uid="{26E84C05-4BB1-4E14-A780-25C93C548587}"/>
    <cellStyle name="trang" xfId="3322" xr:uid="{B4777A77-BC9B-4426-AA1B-9C71C5D49342}"/>
    <cellStyle name="trang 2" xfId="3323" xr:uid="{CAA6900A-FE06-4AF7-A530-25B1B70410C1}"/>
    <cellStyle name="trang 3" xfId="3324" xr:uid="{09B819CF-F3B2-4D03-8E0A-600285BF4F64}"/>
    <cellStyle name="trang 4" xfId="3325" xr:uid="{E4B26D25-5948-4ED4-AE4B-846D59C801D2}"/>
    <cellStyle name="tuan" xfId="3326" xr:uid="{E7049C21-E272-49D6-AB23-5579D7A705E2}"/>
    <cellStyle name="tuan 2" xfId="3327" xr:uid="{2711DEAB-F2CE-435F-909C-BBC8AB073443}"/>
    <cellStyle name="tuan 3" xfId="3328" xr:uid="{A2F8A466-0ACE-44C3-920F-0D62F996AB4C}"/>
    <cellStyle name="tuan 4" xfId="3329" xr:uid="{3899A8BC-80BE-4AFF-BC00-AF2C45E3F240}"/>
    <cellStyle name="tuan 5" xfId="3330" xr:uid="{1D29785B-FF86-4CAB-8989-8C6E17732B62}"/>
    <cellStyle name="tuan1" xfId="3331" xr:uid="{F8F09196-8EEA-4E6F-8DE7-E5115199915D}"/>
    <cellStyle name="tuan1 2" xfId="3332" xr:uid="{4186BA0F-00FB-4677-999D-698A7ABA17B5}"/>
    <cellStyle name="tuan1 3" xfId="3333" xr:uid="{D7FFDE35-8895-4405-ACB9-7B2631F1A946}"/>
    <cellStyle name="tuan1 4" xfId="3334" xr:uid="{67217466-615A-4BEA-B4A0-BBD4A17240A3}"/>
    <cellStyle name="tuan1 5" xfId="3335" xr:uid="{4761806C-C8D5-42D6-8266-A7A6EF29FEF0}"/>
    <cellStyle name="tuan2" xfId="3336" xr:uid="{1F45D5D3-2E30-42E3-80CB-E9B02457B78D}"/>
    <cellStyle name="tuan2 2" xfId="3337" xr:uid="{40F47910-2627-47CD-AC39-D9FB7458F850}"/>
    <cellStyle name="tuan2 3" xfId="3338" xr:uid="{6BA1867F-895F-4816-8E77-6E398C943DB4}"/>
    <cellStyle name="tuan2 4" xfId="3339" xr:uid="{94AD3BF7-88B2-44B3-83DC-98C3B2003BD1}"/>
    <cellStyle name="tuan2 5" xfId="3340" xr:uid="{57457160-431B-408F-B247-2004A53CDC0D}"/>
    <cellStyle name="Vérification" xfId="3341" xr:uid="{5A1446E5-8EDA-42CC-9D9D-1755D69D57FC}"/>
    <cellStyle name="viet" xfId="3342" xr:uid="{0923EDAB-03D0-4963-B5BF-4538B6545B22}"/>
    <cellStyle name="viet2" xfId="3343" xr:uid="{E857A46D-FA06-403D-97F3-25B389B4F139}"/>
    <cellStyle name="viet2 2" xfId="3344" xr:uid="{C85882C7-A6A9-43F8-90B4-7A86D86C1C22}"/>
    <cellStyle name="viet2 3" xfId="3345" xr:uid="{9A3135D5-B93D-4181-803E-909C7C730CCB}"/>
    <cellStyle name="viet2 4" xfId="3346" xr:uid="{61D64A57-5A7A-4953-8B43-683E8B43E888}"/>
    <cellStyle name="VN new romanNormal" xfId="3347" xr:uid="{354C32B2-4F07-4967-B11A-D10BDC9EF875}"/>
    <cellStyle name="VN new romanNormal 2" xfId="3348" xr:uid="{641E1097-8791-4E9E-B21F-D76AF1009096}"/>
    <cellStyle name="VN new romanNormal 3" xfId="3349" xr:uid="{DDB02408-4F96-4ED1-91A5-D6DDB9C42825}"/>
    <cellStyle name="VN new romanNormal 4" xfId="3350" xr:uid="{8D5CA10C-05B4-4A06-846F-1249E415D1CD}"/>
    <cellStyle name="VN time new roman" xfId="3351" xr:uid="{0D959088-3C1F-4891-8AD7-91B7E5A68144}"/>
    <cellStyle name="VN time new roman 2" xfId="3352" xr:uid="{60D973B1-AA2E-481B-980C-78952EBDBFD0}"/>
    <cellStyle name="VN time new roman 3" xfId="3353" xr:uid="{FFF8AAC9-2E14-474A-A2C9-87C5DE365575}"/>
    <cellStyle name="VN time new roman 4" xfId="3354" xr:uid="{5225830F-EA53-4C16-AD37-D4BFEC5F8CEC}"/>
    <cellStyle name="vnhead1" xfId="3355" xr:uid="{93EF51AC-7CDB-4A13-94F9-01387877EC42}"/>
    <cellStyle name="vnhead1 2" xfId="3356" xr:uid="{BAB40D72-58ED-4900-A807-6468BE6DCE24}"/>
    <cellStyle name="vnhead1 2 2" xfId="3357" xr:uid="{572D33F5-4839-48EC-AA39-282487BAE465}"/>
    <cellStyle name="vnhead1 3" xfId="3358" xr:uid="{333954E5-4EB7-417A-8A52-70AB65E00E74}"/>
    <cellStyle name="vnhead1 3 2" xfId="3359" xr:uid="{5047E171-631A-4A3D-8C81-B66075192034}"/>
    <cellStyle name="vnhead1 4" xfId="3360" xr:uid="{D772EAE5-7501-41B7-9934-ABEC5BAD30AD}"/>
    <cellStyle name="vnhead1 4 2" xfId="3361" xr:uid="{D16C9054-6184-40C1-A38E-FEBC8967E75F}"/>
    <cellStyle name="vnhead3" xfId="3362" xr:uid="{64CE8E5F-542A-41DA-83B3-A7860599D86F}"/>
    <cellStyle name="vnhead3 2" xfId="3363" xr:uid="{4C21DD4D-014B-4C05-B3BA-05383D2E6980}"/>
    <cellStyle name="vnhead3 2 2" xfId="3364" xr:uid="{1465CB6E-49AF-4E57-8305-BEA94FF07AD0}"/>
    <cellStyle name="vnhead3 3" xfId="3365" xr:uid="{A8360206-BA21-474D-BF30-AB5BEBC36468}"/>
    <cellStyle name="vnhead3 3 2" xfId="3366" xr:uid="{21E5AA40-2720-4401-A750-0139D6F822D1}"/>
    <cellStyle name="vnhead3 4" xfId="3367" xr:uid="{99A8BD3F-740C-4180-961B-0D2B4EBA0C69}"/>
    <cellStyle name="vnhead3 4 2" xfId="3368" xr:uid="{D46FD07D-A2A8-4038-A877-F9D04EDFE883}"/>
    <cellStyle name="vnhead3 5" xfId="3369" xr:uid="{77C7CD9D-2115-4503-9AAE-D8E6F3C8E81C}"/>
    <cellStyle name="vntxt1" xfId="3370" xr:uid="{0F67FECD-3FF1-4A45-804E-F7744A7A8EF4}"/>
    <cellStyle name="vntxt1 2" xfId="3371" xr:uid="{1199839D-B044-4DEC-A479-2D4F52B4569B}"/>
    <cellStyle name="vntxt1 3" xfId="3372" xr:uid="{2BF04285-C5FE-4F12-9C1C-9B378EDFC13F}"/>
    <cellStyle name="vntxt2" xfId="3373" xr:uid="{AA05690A-7C68-45EC-91DF-3366337D0645}"/>
    <cellStyle name="vntxt2 2" xfId="3374" xr:uid="{BF3EE4EE-7BE2-4B9B-AF7F-75BAF354B3C9}"/>
    <cellStyle name="vntxt2 3" xfId="3375" xr:uid="{8FF8862E-3724-4790-BEC8-BB450DDA3D10}"/>
    <cellStyle name="vntxt2 4" xfId="3376" xr:uid="{94EF891A-D399-46A7-9554-2DE43A9C6142}"/>
    <cellStyle name="Warning Text" xfId="79" builtinId="11" customBuiltin="1"/>
    <cellStyle name="Warning Text 2" xfId="3377" xr:uid="{8EAF764A-7B58-4583-9723-A9D522D7DB23}"/>
    <cellStyle name="xuan" xfId="3378" xr:uid="{CE32F07A-6BF7-4037-8F88-763EE8185FBC}"/>
    <cellStyle name="xuan 2" xfId="3379" xr:uid="{2619A9FC-3D87-47D6-A36A-C2EEF936E6C1}"/>
    <cellStyle name="xuan 3" xfId="3380" xr:uid="{BD37DF2A-0F4E-4644-8204-23E7BC5C5C23}"/>
    <cellStyle name="xuan 4" xfId="3381" xr:uid="{679F017C-DA65-4BB1-81AE-092F044EF7F2}"/>
    <cellStyle name="Обычный_Лист1" xfId="47" xr:uid="{00000000-0005-0000-0000-000034000000}"/>
    <cellStyle name=" [0.00]_ Att. 1- Cover" xfId="3382" xr:uid="{1BF6447B-6B56-48F4-B774-E76E547B4B3E}"/>
    <cellStyle name="_ Att. 1- Cover" xfId="3383" xr:uid="{DD5D3064-4976-4C79-8E0E-D3F417C314AF}"/>
    <cellStyle name="?_ Att. 1- Cover" xfId="3384" xr:uid="{111AD471-7849-470F-AA45-EDCA1B2F895E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95" xfId="3385" xr:uid="{A1C5497E-D655-41A7-8DB8-94E413318FA3}"/>
    <cellStyle name="뷭?_BOOKSHIP" xfId="52" xr:uid="{00000000-0005-0000-0000-00003A000000}"/>
    <cellStyle name="콤마 [ - 유형1" xfId="3386" xr:uid="{A4D5EB5E-AED8-4DE0-A599-AF57F3A73A35}"/>
    <cellStyle name="콤마 [ - 유형1 2" xfId="3387" xr:uid="{36D5BD1B-2413-4EF2-A825-E2462C2BEADA}"/>
    <cellStyle name="콤마 [ - 유형1 2 2" xfId="3388" xr:uid="{8C3B27BA-BCBB-48C8-9C55-C63F77733E71}"/>
    <cellStyle name="콤마 [ - 유형1 2 3" xfId="3389" xr:uid="{EF5C481E-5107-47A7-8155-8ED9A73604F6}"/>
    <cellStyle name="콤마 [ - 유형1 3" xfId="3390" xr:uid="{30B99AFF-8F03-4C41-8316-7F2071A929A5}"/>
    <cellStyle name="콤마 [ - 유형1 4" xfId="3391" xr:uid="{894427C8-E2E1-405C-8634-C6E8FF83E61E}"/>
    <cellStyle name="콤마 [ - 유형2" xfId="3392" xr:uid="{B9833BB4-09BD-485C-B07C-B9219BD12903}"/>
    <cellStyle name="콤마 [ - 유형2 2" xfId="3393" xr:uid="{A3913BE2-B1D0-43AD-BAB4-370A66F994E6}"/>
    <cellStyle name="콤마 [ - 유형2 2 2" xfId="3394" xr:uid="{1BDB363A-946E-45B7-8734-3EC2487A1604}"/>
    <cellStyle name="콤마 [ - 유형2 2 3" xfId="3395" xr:uid="{78F38B91-BF19-48BD-94A3-A031F3316CE9}"/>
    <cellStyle name="콤마 [ - 유형2 3" xfId="3396" xr:uid="{C02DE630-BEE5-4316-9FEC-743D210C23DC}"/>
    <cellStyle name="콤마 [ - 유형2 4" xfId="3397" xr:uid="{FD149267-3C19-4083-8C27-0E9F3BEE609B}"/>
    <cellStyle name="콤마 [ - 유형3" xfId="3398" xr:uid="{B6CCFD13-9CFF-421B-9595-F902B9EEC13A}"/>
    <cellStyle name="콤마 [ - 유형3 2" xfId="3399" xr:uid="{C8AB7E82-035D-4D04-98D2-683A46297593}"/>
    <cellStyle name="콤마 [ - 유형3 2 2" xfId="3400" xr:uid="{8AB32B1F-06FE-42B8-B24C-CF254BBE23E3}"/>
    <cellStyle name="콤마 [ - 유형3 2 3" xfId="3401" xr:uid="{89D513A2-98B1-4C17-9024-E37A15A345C5}"/>
    <cellStyle name="콤마 [ - 유형3 3" xfId="3402" xr:uid="{6F85F6DD-D1DA-4197-AB08-31ED0CB15402}"/>
    <cellStyle name="콤마 [ - 유형3 4" xfId="3403" xr:uid="{64C45B7D-ABBA-4444-A8D5-13B34921B0D6}"/>
    <cellStyle name="콤마 [ - 유형4" xfId="3404" xr:uid="{A3ADB7DB-B75A-4C72-8AC2-CE962BF8B2D7}"/>
    <cellStyle name="콤마 [ - 유형4 2" xfId="3405" xr:uid="{620229C7-8D3A-483B-8437-59292EEF28E2}"/>
    <cellStyle name="콤마 [ - 유형4 2 2" xfId="3406" xr:uid="{021EC449-6D66-4D80-92D7-99E8958F60F4}"/>
    <cellStyle name="콤마 [ - 유형4 2 3" xfId="3407" xr:uid="{C6247C96-CB2F-47C9-B4B5-C015C6E653AE}"/>
    <cellStyle name="콤마 [ - 유형4 3" xfId="3408" xr:uid="{22D6C02F-446C-48B8-B0C8-6B649B43D546}"/>
    <cellStyle name="콤마 [ - 유형4 4" xfId="3409" xr:uid="{D00788FB-EE25-46A9-82F8-9464A6D49697}"/>
    <cellStyle name="콤마 [ - 유형5" xfId="3410" xr:uid="{E67DCB1E-77E6-4FC3-AF20-D194F3B84228}"/>
    <cellStyle name="콤마 [ - 유형5 2" xfId="3411" xr:uid="{5604A48D-5B2C-47DE-A06E-AE645AE8A5D3}"/>
    <cellStyle name="콤마 [ - 유형5 2 2" xfId="3412" xr:uid="{E8DEA8F8-915C-43B3-8CA8-33FB0B1BDBF8}"/>
    <cellStyle name="콤마 [ - 유형5 2 3" xfId="3413" xr:uid="{92465396-20A8-44EB-8048-4286473A08C7}"/>
    <cellStyle name="콤마 [ - 유형5 3" xfId="3414" xr:uid="{E34B62CA-A1D9-45AA-BB89-1E3D33291315}"/>
    <cellStyle name="콤마 [ - 유형5 4" xfId="3415" xr:uid="{0F8E318A-C8AA-4756-80AD-FD6A65AF9CD2}"/>
    <cellStyle name="콤마 [ - 유형6" xfId="3416" xr:uid="{A8C747EA-D5DE-4DA4-AB7C-0BB959B6F1AD}"/>
    <cellStyle name="콤마 [ - 유형6 2" xfId="3417" xr:uid="{B6B7EF59-B22F-40AB-9FE9-D4967266C631}"/>
    <cellStyle name="콤마 [ - 유형6 2 2" xfId="3418" xr:uid="{508230E1-1639-4463-83C7-90ADBA00C8BE}"/>
    <cellStyle name="콤마 [ - 유형6 2 3" xfId="3419" xr:uid="{CE928906-CE80-44AE-B7D8-E80D67A593B4}"/>
    <cellStyle name="콤마 [ - 유형6 3" xfId="3420" xr:uid="{43D1B9D9-B0BB-40F9-8122-E882F058CB6A}"/>
    <cellStyle name="콤마 [ - 유형6 4" xfId="3421" xr:uid="{A97BBB81-EF96-4A39-BF2A-20870072C840}"/>
    <cellStyle name="콤마 [ - 유형7" xfId="3422" xr:uid="{C52B776C-C67B-4779-B900-B7EDD35E5177}"/>
    <cellStyle name="콤마 [ - 유형7 2" xfId="3423" xr:uid="{CF4E6C15-4296-4AE5-B15E-D16953E4F7CE}"/>
    <cellStyle name="콤마 [ - 유형7 2 2" xfId="3424" xr:uid="{8EFE33B9-C751-4566-BBF9-EB1A8A175D1E}"/>
    <cellStyle name="콤마 [ - 유형7 2 3" xfId="3425" xr:uid="{965AA5AE-EBFE-4D4F-A8F5-E5AC5F520ADB}"/>
    <cellStyle name="콤마 [ - 유형7 3" xfId="3426" xr:uid="{7B5DCA4A-27DB-4948-8261-5DFA8DCB9669}"/>
    <cellStyle name="콤마 [ - 유형7 4" xfId="3427" xr:uid="{32DCFF17-B504-4EA3-8635-7F5367CC14D9}"/>
    <cellStyle name="콤마 [ - 유형8" xfId="3428" xr:uid="{6F02CD42-209E-41D0-9473-042736EECC60}"/>
    <cellStyle name="콤마 [ - 유형8 2" xfId="3429" xr:uid="{BA0A0003-EF0F-489B-80EF-A1A9534C85A1}"/>
    <cellStyle name="콤마 [ - 유형8 2 2" xfId="3430" xr:uid="{ED9D99C1-2A8B-4304-9077-A76F9E00E3FA}"/>
    <cellStyle name="콤마 [ - 유형8 2 3" xfId="3431" xr:uid="{7530762C-6E6F-4188-B0FB-4AFABA278A42}"/>
    <cellStyle name="콤마 [ - 유형8 3" xfId="3432" xr:uid="{F3495A02-E5E3-4360-99D6-8CA1B5909355}"/>
    <cellStyle name="콤마 [ - 유형8 4" xfId="3433" xr:uid="{F34A90A7-7A21-4FDA-8A42-B41BAD5C1751}"/>
    <cellStyle name="콤마 [0]_0004 MECH COST  " xfId="3434" xr:uid="{A2172D98-4BBE-4FA4-AA05-F76BE8198E7D}"/>
    <cellStyle name="콤마_0004 MECH COST  " xfId="3435" xr:uid="{C893C199-36B6-4D38-A281-236E2D44D6B9}"/>
    <cellStyle name="통화 [0]_00ss ordersheet" xfId="3436" xr:uid="{DFAE1243-1709-44B8-809F-405DC70EA9C7}"/>
    <cellStyle name="통화_00ss ordersheet" xfId="3437" xr:uid="{05DAA718-5059-402B-BF56-5172A6CCCE87}"/>
    <cellStyle name="표준_(정보부문)월별인원계획" xfId="53" xr:uid="{00000000-0005-0000-0000-00003F000000}"/>
    <cellStyle name="一般 2" xfId="3438" xr:uid="{E0C4822F-BE66-4D09-870A-3BEC644FE585}"/>
    <cellStyle name="一般 2 2" xfId="3439" xr:uid="{7F8FCDD3-9389-48AB-B76E-96418FF07031}"/>
    <cellStyle name="一般 2 2 2" xfId="3440" xr:uid="{519F6C5E-F08E-4119-8F56-995F8EE34A61}"/>
    <cellStyle name="一般 2 2 3" xfId="3441" xr:uid="{E508D8BC-AB3E-486D-B6BB-E52E5FC0A91A}"/>
    <cellStyle name="一般 2 3" xfId="3442" xr:uid="{56A20731-AB35-47D8-8509-143C6321A90F}"/>
    <cellStyle name="一般 2 4" xfId="3443" xr:uid="{21E18749-08EB-4048-9815-D75CAA3027A9}"/>
    <cellStyle name="一般 2 5" xfId="3444" xr:uid="{28D09B9E-38C5-43CC-9DE9-14002CEE5854}"/>
    <cellStyle name="一般_00Q3902REV.1" xfId="3445" xr:uid="{477B8282-9BE8-448A-92F6-EFAD8A550B78}"/>
    <cellStyle name="中等" xfId="3446" xr:uid="{A122FFEB-6F2C-42CE-B5F3-0B2A9DD90AF3}"/>
    <cellStyle name="中等 2" xfId="3447" xr:uid="{53468C51-E612-458A-91BE-D57758F50D5F}"/>
    <cellStyle name="中等 2 2" xfId="3448" xr:uid="{42B88CC0-4B24-4ACD-839A-89AF72EC8A5D}"/>
    <cellStyle name="中等 3" xfId="3449" xr:uid="{DF833A64-49DA-422D-881F-9939EC38AAA2}"/>
    <cellStyle name="中等 4" xfId="3450" xr:uid="{7982705B-72B8-455A-A15F-9AFBBD6E5492}"/>
    <cellStyle name="備註" xfId="3451" xr:uid="{2005524C-3F3C-4340-9C73-9ED812B42295}"/>
    <cellStyle name="備註 2" xfId="3452" xr:uid="{479769BA-AF68-44C0-8965-1F86E6234D8B}"/>
    <cellStyle name="備註 2 2" xfId="3453" xr:uid="{54D4CAFC-CB74-4058-9252-BF9F63A8969A}"/>
    <cellStyle name="備註 2 2 2" xfId="3454" xr:uid="{B0C3C560-8879-43E8-9742-0F97CF3E8124}"/>
    <cellStyle name="備註 2 3" xfId="3455" xr:uid="{2C612D3D-939A-4832-8B77-97312FBE4274}"/>
    <cellStyle name="備註 2 3 2" xfId="3456" xr:uid="{BBF43B8A-9E05-4531-A07D-0E026D06991F}"/>
    <cellStyle name="備註 2 4" xfId="3457" xr:uid="{2E980530-BA9D-431C-8261-87D393995748}"/>
    <cellStyle name="備註 2 4 2" xfId="3458" xr:uid="{72140382-77C3-4BA6-BCC8-CEA241089473}"/>
    <cellStyle name="備註 3" xfId="3459" xr:uid="{3650534F-DBBE-491B-A284-DAAD6EA70B63}"/>
    <cellStyle name="備註 3 2" xfId="3460" xr:uid="{DA794CCB-EF24-41B6-AB01-D7A85B282BFA}"/>
    <cellStyle name="備註 4" xfId="3461" xr:uid="{92A0FF50-DABF-4866-AE27-58EB02043483}"/>
    <cellStyle name="備註 4 2" xfId="3462" xr:uid="{7509DAB0-B3A6-476A-AD5B-C48260DF6D94}"/>
    <cellStyle name="備註 5" xfId="3463" xr:uid="{F732EDC0-1813-48E9-BB4F-CFB7602F7925}"/>
    <cellStyle name="備註 5 2" xfId="3464" xr:uid="{F233C64D-2560-4852-9EEB-AAF6D7097438}"/>
    <cellStyle name="千分位[0]_00Q3902REV.1" xfId="3465" xr:uid="{07F1CA08-A7FF-4B0D-B88D-D3F13EC4DB8A}"/>
    <cellStyle name="千分位_00Q3902REV.1" xfId="3466" xr:uid="{285065B0-19D0-4444-A975-933233B02B47}"/>
    <cellStyle name="合計" xfId="3467" xr:uid="{5ADA37A3-832A-48A9-B5B6-7502944869C7}"/>
    <cellStyle name="合計 2" xfId="3468" xr:uid="{068479D3-EACC-4350-8780-F7FD6E0E3336}"/>
    <cellStyle name="合計 2 2" xfId="3469" xr:uid="{9A12D553-202E-4835-905D-87139F7F41D6}"/>
    <cellStyle name="合計 2 3" xfId="3470" xr:uid="{451A273D-5B8F-4B55-8BD8-2388F36D1570}"/>
    <cellStyle name="合計 3" xfId="3471" xr:uid="{DE3DE69A-97DF-4341-9F62-58BFD834F9CD}"/>
    <cellStyle name="合計 3 2" xfId="3472" xr:uid="{EEB29C2B-5CBC-4136-BA9B-DB8EA5701C02}"/>
    <cellStyle name="合計 4" xfId="3473" xr:uid="{C5ACBB15-1146-4A65-9B48-071BB9ECA7BA}"/>
    <cellStyle name="合計 4 2" xfId="3474" xr:uid="{2F74FB3F-330E-48BA-984D-EEE8AC667A1F}"/>
    <cellStyle name="壞" xfId="3475" xr:uid="{E409E6CB-C2BE-4A3B-A7D0-7FB0B9DB83A2}"/>
    <cellStyle name="壞 2" xfId="3476" xr:uid="{5BB0BFF5-7F6C-4A51-89A9-B9D062D87DAD}"/>
    <cellStyle name="壞 2 2" xfId="3477" xr:uid="{30CF06F8-0F5E-4FA9-B08D-36F1AA5C106E}"/>
    <cellStyle name="壞 3" xfId="3478" xr:uid="{25B273CF-E084-4EC7-B2C3-E8BCADE59A78}"/>
    <cellStyle name="壞 4" xfId="3479" xr:uid="{D8FFEB6E-91CD-428B-B984-C55887C06098}"/>
    <cellStyle name="壞_FANTASTS PACKING LIST 12-01-11" xfId="3480" xr:uid="{001A9C3A-69B3-4015-B8CD-D0B549B20C46}"/>
    <cellStyle name="壞_FANTASTS PACKING LIST 12-01-11 2" xfId="3481" xr:uid="{DD5CC048-3371-4669-971A-F7B7EA7CA398}"/>
    <cellStyle name="壞_If Enterprise 12-1-2011-DHL-01ctn-USA-Born Yesterday" xfId="3482" xr:uid="{BA9468B0-E0D0-4E23-ADD5-EE09F7EED294}"/>
    <cellStyle name="壞_If Enterprise 12-1-2011-DHL-01ctn-USA-Born Yesterday 2" xfId="3483" xr:uid="{C4711700-C834-4EEE-A10E-542B545D265C}"/>
    <cellStyle name="壞_Kotai fabric Purchase order TINWELL  BISMARK" xfId="3484" xr:uid="{7FCE904D-7D07-4E83-ADB0-B8948A108989}"/>
    <cellStyle name="壞_Kotai fabric Purchase order TINWELL  BISMARK 2" xfId="3485" xr:uid="{A88A2760-4222-4B09-AE4B-4A9C4EF1C970}"/>
    <cellStyle name="壞_Kotai fabric Purchase order TINWELL  BISMARK 3" xfId="3486" xr:uid="{6AB1A1AB-12F8-49EF-B428-0F1AD65806ED}"/>
    <cellStyle name="壞_Kotai fabric Purchase order TINWELL  BISMARK 4" xfId="3487" xr:uid="{26659949-F996-45A3-8812-0A6134C5712B}"/>
    <cellStyle name="好" xfId="3488" xr:uid="{123AD005-2D71-44B4-85CB-6BEB55F8FD60}"/>
    <cellStyle name="好 2" xfId="3489" xr:uid="{02B7978C-49E0-4C3A-B5FC-AED0B1F32167}"/>
    <cellStyle name="好 2 2" xfId="3490" xr:uid="{3A50D6AC-AD18-407D-8B0F-9557D3C77CA6}"/>
    <cellStyle name="好 3" xfId="3491" xr:uid="{91F1258C-995C-4BB9-A0BF-BE1464DE5C1C}"/>
    <cellStyle name="好 4" xfId="3492" xr:uid="{92CE87F7-6B29-4D43-92B8-056916FDA9C3}"/>
    <cellStyle name="好_Kotai fabric Purchase order TINWELL  BISMARK" xfId="3493" xr:uid="{4F4DC1C2-4EA8-42E1-AA7C-E850306CB303}"/>
    <cellStyle name="好_Kotai fabric Purchase order TINWELL  BISMARK 2" xfId="3494" xr:uid="{13CF016B-AFF4-4253-983D-88BF28A99EE7}"/>
    <cellStyle name="好_Kotai fabric Purchase order TINWELL  BISMARK 3" xfId="3495" xr:uid="{D1AF57B2-8B75-422C-9D35-CECEA47FB40E}"/>
    <cellStyle name="好_Kotai fabric Purchase order TINWELL  BISMARK 4" xfId="3496" xr:uid="{CEBE09F4-4AC1-4BE0-A8CE-08D343F1DE94}"/>
    <cellStyle name="常规 2" xfId="3497" xr:uid="{D4B219FF-1A36-4542-A53D-69AEBBB53D10}"/>
    <cellStyle name="常规 3" xfId="3498" xr:uid="{AB089A66-E2F8-4575-BF2C-A2F198D8A2D7}"/>
    <cellStyle name="常规_1712 # ZHE ZIANG CHENGDA" xfId="3499" xr:uid="{99FCAF88-C2CE-4017-8EB5-E8E766ECF9C4}"/>
    <cellStyle name="桁区切り_工費" xfId="3500" xr:uid="{1B82D476-2134-467F-94B6-F7449FB9DE74}"/>
    <cellStyle name="標準_工費" xfId="3501" xr:uid="{AC65CEDD-0EC0-4BE0-A8F8-30BF802B3536}"/>
    <cellStyle name="標題" xfId="3502" xr:uid="{5AE0CC38-327E-4EE8-ADDE-7572B864F7D0}"/>
    <cellStyle name="標題 1" xfId="3503" xr:uid="{E62875BD-9B3A-4CDE-A63D-66E7A14A6261}"/>
    <cellStyle name="標題 1 2" xfId="3504" xr:uid="{1B897324-E5AA-49EB-8D2A-5D7EF6B38DC1}"/>
    <cellStyle name="標題 1 2 2" xfId="3505" xr:uid="{B43C85B2-FA51-4163-8E31-5B608202376E}"/>
    <cellStyle name="標題 1 3" xfId="3506" xr:uid="{19A0D830-A4BD-4050-946C-5117E73453EF}"/>
    <cellStyle name="標題 1 4" xfId="3507" xr:uid="{521C2569-4170-4164-A7FF-18BDD5715CBB}"/>
    <cellStyle name="標題 2" xfId="3508" xr:uid="{E1E03680-096C-4283-B2EC-797D91976DB7}"/>
    <cellStyle name="標題 2 2" xfId="3509" xr:uid="{274D51AA-8AC9-4AA4-BC51-8D2B2BE3BCF2}"/>
    <cellStyle name="標題 2 2 2" xfId="3510" xr:uid="{4B76C739-4E83-4B13-9FAF-594B3081FDFA}"/>
    <cellStyle name="標題 2 3" xfId="3511" xr:uid="{1B40DBA5-08F7-4AFC-9767-7E9AC873B248}"/>
    <cellStyle name="標題 2 4" xfId="3512" xr:uid="{5A0A8E33-9597-4E92-8965-CD9A2A03CA9B}"/>
    <cellStyle name="標題 3" xfId="3513" xr:uid="{CE60AB8E-FE7A-4A55-B7AF-CD16A610434C}"/>
    <cellStyle name="標題 3 2" xfId="3514" xr:uid="{AD53615A-9044-4FBE-8C56-D2E03DD890AB}"/>
    <cellStyle name="標題 3 2 2" xfId="3515" xr:uid="{6E523F44-704C-48DF-A057-637200E88EE3}"/>
    <cellStyle name="標題 3 3" xfId="3516" xr:uid="{ABDC8BC2-587D-4FB3-8179-487072E52A40}"/>
    <cellStyle name="標題 3 4" xfId="3517" xr:uid="{6EBFE4D5-7A3D-4975-AFDE-1563D5E19378}"/>
    <cellStyle name="標題 4" xfId="3518" xr:uid="{619DF96B-491D-4C21-BAA0-884DC001AE85}"/>
    <cellStyle name="標題 4 2" xfId="3519" xr:uid="{D2625B6D-6264-4C75-B979-2AF9C583C4EB}"/>
    <cellStyle name="標題 4 2 2" xfId="3520" xr:uid="{AC2AD8B3-87E7-4394-9643-C589739053D9}"/>
    <cellStyle name="標題 4 3" xfId="3521" xr:uid="{350ED1FF-B0EB-4436-9B24-3EB71572E8FD}"/>
    <cellStyle name="標題 4 4" xfId="3522" xr:uid="{1CE27FF8-3C7B-4024-B4B5-802D8FC2E6B3}"/>
    <cellStyle name="標題 5" xfId="3523" xr:uid="{70DFC1B1-EC42-45C2-BA92-11E6AE0C1C2C}"/>
    <cellStyle name="標題 5 2" xfId="3524" xr:uid="{F4146A01-8562-4ADD-A776-A8C0338140E0}"/>
    <cellStyle name="標題 6" xfId="3525" xr:uid="{53FFD218-B361-4CEB-ABEE-80F5C954925F}"/>
    <cellStyle name="標題 7" xfId="3526" xr:uid="{CC757475-F8A5-4A00-ABCC-99116B12B5B8}"/>
    <cellStyle name="標題_FANTASTS PACKING LIST 12-01-11" xfId="3527" xr:uid="{64C7DA1D-445E-4717-A11A-DD53D4A0A490}"/>
    <cellStyle name="檢查儲存格" xfId="3528" xr:uid="{FC2EA3AE-B7F4-4D52-B957-DAB8B26C3CA4}"/>
    <cellStyle name="檢查儲存格 2" xfId="3529" xr:uid="{9E290E6B-C6C9-4B05-9371-AB97ABFA94C3}"/>
    <cellStyle name="檢查儲存格 2 2" xfId="3530" xr:uid="{79D2B86B-4A46-4CB3-8B2B-B82A75D4BBCE}"/>
    <cellStyle name="檢查儲存格 3" xfId="3531" xr:uid="{ABE9334B-ADFF-4247-BDBD-457B96ABE0FB}"/>
    <cellStyle name="檢查儲存格 4" xfId="3532" xr:uid="{625009F8-186B-4DD5-AFE3-E6E3120FD114}"/>
    <cellStyle name="計算方式" xfId="3533" xr:uid="{90306B8E-E711-4FFB-8962-230A5545E2DB}"/>
    <cellStyle name="計算方式 2" xfId="3534" xr:uid="{884939CA-699E-407E-AEDA-A6ECB3DE84B3}"/>
    <cellStyle name="計算方式 2 2" xfId="3535" xr:uid="{A1B320FB-AEF0-4109-BF10-D0BB2DE19847}"/>
    <cellStyle name="計算方式 2 3" xfId="3536" xr:uid="{C0B91327-C7B5-4AB5-A2F7-972FF6AC9CC1}"/>
    <cellStyle name="計算方式 3" xfId="3537" xr:uid="{DC707B4C-77D1-4B6B-9C6F-33F8F02DCC08}"/>
    <cellStyle name="計算方式 3 2" xfId="3538" xr:uid="{1269FC14-9FEB-4575-B9FE-1DDCC940E9FE}"/>
    <cellStyle name="計算方式 4" xfId="3539" xr:uid="{D257F7DB-2343-4628-98AB-217AC29AB30E}"/>
    <cellStyle name="計算方式 4 2" xfId="3540" xr:uid="{D6EF7145-729C-4428-88F3-36BEF419F63A}"/>
    <cellStyle name="計算方式 5" xfId="3541" xr:uid="{C94B93BC-872B-4194-BC7C-29C29E47BA7F}"/>
    <cellStyle name="說明文字" xfId="3542" xr:uid="{E96C9A4C-2C1F-4723-A1FE-371D240E9A9B}"/>
    <cellStyle name="說明文字 2" xfId="3543" xr:uid="{2184D82A-D437-4D03-9F0A-3A1F6AE52EB1}"/>
    <cellStyle name="說明文字 2 2" xfId="3544" xr:uid="{383EC709-4117-4325-B597-72C3E9CC53CD}"/>
    <cellStyle name="說明文字 3" xfId="3545" xr:uid="{50A9DAB1-849F-49AD-BEFA-05965FCFEA33}"/>
    <cellStyle name="說明文字 4" xfId="3546" xr:uid="{B5B9F783-0D2C-4628-87E5-2C33774218C3}"/>
    <cellStyle name="警告文字" xfId="3547" xr:uid="{EA76F966-1228-4C94-A253-DEC48A5CFD84}"/>
    <cellStyle name="警告文字 2" xfId="3548" xr:uid="{F0BC3E2D-5562-4666-AFF7-CBD4633E4ECC}"/>
    <cellStyle name="警告文字 2 2" xfId="3549" xr:uid="{6EEFA887-5B87-4E7F-8D17-50C16E69DC45}"/>
    <cellStyle name="警告文字 3" xfId="3550" xr:uid="{996B4EE1-0577-4C05-BBD1-82AB8A1A2AA3}"/>
    <cellStyle name="警告文字 4" xfId="3551" xr:uid="{D3A49826-D0A5-442F-A725-BEC98F1EE2EA}"/>
    <cellStyle name="貨幣 [0]_00Q3902REV.1" xfId="3552" xr:uid="{C83FAC0A-3835-496D-9112-539488D29F8A}"/>
    <cellStyle name="貨幣[0]_BRE" xfId="3553" xr:uid="{717DE23A-B1D3-434C-84F3-64F5ABDA8D6F}"/>
    <cellStyle name="貨幣_00Q3902REV.1" xfId="3554" xr:uid="{1DF3427F-8EA0-42E7-A033-734A9D39FC69}"/>
    <cellStyle name="輔色1" xfId="3555" xr:uid="{CCA59DCB-7FBD-4E50-8A27-51DD75EEA3AF}"/>
    <cellStyle name="輔色1 2" xfId="3556" xr:uid="{6E63CCF6-84EE-4D57-8F12-D923822E4B87}"/>
    <cellStyle name="輔色1 2 2" xfId="3557" xr:uid="{A59FD0DD-20FC-4C9E-8E91-DB9B7BB79BAD}"/>
    <cellStyle name="輔色1 3" xfId="3558" xr:uid="{2014737F-8AA8-4B42-A729-EA6D6448ABD2}"/>
    <cellStyle name="輔色1 4" xfId="3559" xr:uid="{1385060D-4487-4659-99AE-3056FEB3B9A5}"/>
    <cellStyle name="輔色2" xfId="3560" xr:uid="{FD1BF458-76EF-4E55-87D3-B76EA6F314BB}"/>
    <cellStyle name="輔色2 2" xfId="3561" xr:uid="{280004AE-ABF7-4687-AAB3-C981A197DC63}"/>
    <cellStyle name="輔色2 2 2" xfId="3562" xr:uid="{98BD0EDF-FCE6-4E55-8F5A-C01B7E3D8121}"/>
    <cellStyle name="輔色2 3" xfId="3563" xr:uid="{5B123EB0-8BDE-4418-AF7E-A8668C160538}"/>
    <cellStyle name="輔色2 4" xfId="3564" xr:uid="{6CB9A45F-3DC2-4E4D-83CD-A8F41E80A757}"/>
    <cellStyle name="輔色3" xfId="3565" xr:uid="{AB5BD791-428E-4B0D-8214-BDC12F09B0B4}"/>
    <cellStyle name="輔色3 2" xfId="3566" xr:uid="{C9105304-8683-4953-9F78-260A4A1D19D8}"/>
    <cellStyle name="輔色3 2 2" xfId="3567" xr:uid="{33BE0A7D-6409-4384-9B26-7188455F4D22}"/>
    <cellStyle name="輔色3 3" xfId="3568" xr:uid="{7DF8C94E-E526-439C-BCF3-DE2211782E88}"/>
    <cellStyle name="輔色3 4" xfId="3569" xr:uid="{6A3F9E13-6D51-44B6-9B5D-311C615451BC}"/>
    <cellStyle name="輔色4" xfId="3570" xr:uid="{428324ED-2965-415B-9C78-D7AC93CBC75F}"/>
    <cellStyle name="輔色4 2" xfId="3571" xr:uid="{DA669DBA-977E-4AA2-8FD5-F76CD3D6829A}"/>
    <cellStyle name="輔色4 2 2" xfId="3572" xr:uid="{1A569CB7-1B88-4A5E-99A9-77BFEFD3F80B}"/>
    <cellStyle name="輔色4 3" xfId="3573" xr:uid="{D13E34BA-C93E-42EB-9F74-891321ECA401}"/>
    <cellStyle name="輔色4 4" xfId="3574" xr:uid="{E63DE734-5E82-4AFB-A0E7-F4E078781E1F}"/>
    <cellStyle name="輔色5" xfId="3575" xr:uid="{AB8FFC29-E73F-4131-9040-6B4F290AC93C}"/>
    <cellStyle name="輔色5 2" xfId="3576" xr:uid="{3797906B-5C9F-4037-BBE0-7C9C52869600}"/>
    <cellStyle name="輔色5 2 2" xfId="3577" xr:uid="{CD264DAA-F044-42CC-8C84-57A3FA5A169F}"/>
    <cellStyle name="輔色5 3" xfId="3578" xr:uid="{E357E2D1-5A2F-461F-B0EE-C3BB7CA95CD5}"/>
    <cellStyle name="輔色5 4" xfId="3579" xr:uid="{A78A8941-A9F1-4C17-ABFC-5364D169D2F4}"/>
    <cellStyle name="輔色6" xfId="3580" xr:uid="{5FC36D74-70BB-479D-9F5B-5A104CF130A9}"/>
    <cellStyle name="輔色6 2" xfId="3581" xr:uid="{0977F18B-367D-490A-98DB-E37CC9939EAB}"/>
    <cellStyle name="輔色6 2 2" xfId="3582" xr:uid="{CF5EB4F2-1C79-4417-B72C-5BAAD170A3D5}"/>
    <cellStyle name="輔色6 3" xfId="3583" xr:uid="{BDAB3677-8DBE-4BFC-A70B-DA29AF441BB2}"/>
    <cellStyle name="輔色6 4" xfId="3584" xr:uid="{B12B9EB2-0459-4060-8EAA-D0B3F1B35399}"/>
    <cellStyle name="輸入" xfId="3585" xr:uid="{0FE5EE03-B8A6-4F63-8DEA-66A7C9CC0110}"/>
    <cellStyle name="輸入 2" xfId="3586" xr:uid="{76F92564-F950-4DAC-92A3-95E521B13935}"/>
    <cellStyle name="輸入 2 2" xfId="3587" xr:uid="{B99750CF-D8B3-4543-8DB5-AFB9220D80BA}"/>
    <cellStyle name="輸入 2 3" xfId="3588" xr:uid="{7C0EB5D4-0A6C-4ED1-9DBD-648A2110BF37}"/>
    <cellStyle name="輸入 3" xfId="3589" xr:uid="{3DA8AFE8-9A40-43A4-9E58-55695A0EDB6A}"/>
    <cellStyle name="輸入 3 2" xfId="3590" xr:uid="{6549F54F-2C26-4F1B-A861-C40D77AAE9DE}"/>
    <cellStyle name="輸入 4" xfId="3591" xr:uid="{21240C67-6A3D-4FC3-AAF4-850264897FA7}"/>
    <cellStyle name="輸入 4 2" xfId="3592" xr:uid="{8292E748-877E-4BD7-91B7-D11C8B02A3ED}"/>
    <cellStyle name="輸入 5" xfId="3593" xr:uid="{27104A99-CCE3-4EAF-A046-7AE07B8822F8}"/>
    <cellStyle name="輸出" xfId="3594" xr:uid="{39B277DC-52E2-4FA7-8C59-11E817C0426F}"/>
    <cellStyle name="輸出 2" xfId="3595" xr:uid="{2F761E87-1BF6-48FC-90BF-6326483BDAA2}"/>
    <cellStyle name="輸出 2 2" xfId="3596" xr:uid="{91B8436E-307A-407C-BCEF-100D1DAD0DF3}"/>
    <cellStyle name="輸出 2 3" xfId="3597" xr:uid="{67DA9097-FF9D-4928-A5F9-063CD0AE7D79}"/>
    <cellStyle name="輸出 3" xfId="3598" xr:uid="{0B73F592-DEFB-4377-95CA-CA691A129D2D}"/>
    <cellStyle name="輸出 3 2" xfId="3599" xr:uid="{2AF5D756-56DD-40A2-8A25-1D6481C1931C}"/>
    <cellStyle name="輸出 4" xfId="3600" xr:uid="{9D4AFB8A-97A5-4625-B60B-F149308B33F0}"/>
    <cellStyle name="輸出 4 2" xfId="3601" xr:uid="{78D6E24A-340A-4387-AB3A-68B01572F327}"/>
    <cellStyle name="連結的儲存格" xfId="3602" xr:uid="{0515A5E9-8013-4585-8C54-1D2606326435}"/>
    <cellStyle name="連結的儲存格 2" xfId="3603" xr:uid="{DE8FBF18-F2B9-4D97-8AE0-5BC676CA9014}"/>
    <cellStyle name="連結的儲存格 2 2" xfId="3604" xr:uid="{7BD5861C-BBB6-42BF-BF02-C6186AE11983}"/>
    <cellStyle name="連結的儲存格 3" xfId="3605" xr:uid="{DFF792F4-C8D7-4B1B-BF12-524889546E48}"/>
    <cellStyle name="連結的儲存格 4" xfId="3606" xr:uid="{8DE572C6-E044-40E9-8A0D-9CD37FB225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theme" Target="theme/theme1.xml"/><Relationship Id="rId47" Type="http://schemas.microsoft.com/office/2017/06/relationships/rdRichValue" Target="richData/rdrichvalue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sheetMetadata" Target="metadata.xml"/><Relationship Id="rId53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sharedStrings" Target="sharedStrings.xml"/><Relationship Id="rId52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styles" Target="styles.xml"/><Relationship Id="rId48" Type="http://schemas.microsoft.com/office/2017/06/relationships/rdRichValueStructure" Target="richData/rdrichvaluestructure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microsoft.com/office/2022/10/relationships/richValueRel" Target="richData/richValueRel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emf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jpeg"/><Relationship Id="rId3" Type="http://schemas.openxmlformats.org/officeDocument/2006/relationships/image" Target="../media/image22.png"/><Relationship Id="rId7" Type="http://schemas.openxmlformats.org/officeDocument/2006/relationships/image" Target="../media/image26.jpe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jpeg"/><Relationship Id="rId5" Type="http://schemas.openxmlformats.org/officeDocument/2006/relationships/image" Target="../media/image24.png"/><Relationship Id="rId10" Type="http://schemas.openxmlformats.org/officeDocument/2006/relationships/image" Target="../media/image29.jpeg"/><Relationship Id="rId4" Type="http://schemas.openxmlformats.org/officeDocument/2006/relationships/image" Target="../media/image23.png"/><Relationship Id="rId9" Type="http://schemas.openxmlformats.org/officeDocument/2006/relationships/image" Target="../media/image28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1.emf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0.emf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17.emf"/><Relationship Id="rId5" Type="http://schemas.openxmlformats.org/officeDocument/2006/relationships/image" Target="../media/image3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367396</xdr:colOff>
      <xdr:row>46</xdr:row>
      <xdr:rowOff>238217</xdr:rowOff>
    </xdr:from>
    <xdr:to>
      <xdr:col>16</xdr:col>
      <xdr:colOff>734788</xdr:colOff>
      <xdr:row>66</xdr:row>
      <xdr:rowOff>734786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D9E947-8470-AE7E-EDDA-C0699C3E1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84931" y="22907717"/>
          <a:ext cx="8939892" cy="5191034"/>
        </a:xfrm>
        <a:prstGeom prst="rect">
          <a:avLst/>
        </a:prstGeom>
      </xdr:spPr>
    </xdr:pic>
    <xdr:clientData/>
  </xdr:twoCellAnchor>
  <xdr:twoCellAnchor editAs="oneCell">
    <xdr:from>
      <xdr:col>13</xdr:col>
      <xdr:colOff>612321</xdr:colOff>
      <xdr:row>3</xdr:row>
      <xdr:rowOff>136071</xdr:rowOff>
    </xdr:from>
    <xdr:to>
      <xdr:col>15</xdr:col>
      <xdr:colOff>1279071</xdr:colOff>
      <xdr:row>9</xdr:row>
      <xdr:rowOff>277098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E5C2FB3-8A6E-8BD3-37D1-A6C083312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519571" y="1646464"/>
          <a:ext cx="2571750" cy="39102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3327400</xdr:colOff>
      <xdr:row>23</xdr:row>
      <xdr:rowOff>25400</xdr:rowOff>
    </xdr:from>
    <xdr:to>
      <xdr:col>1</xdr:col>
      <xdr:colOff>9601200</xdr:colOff>
      <xdr:row>23</xdr:row>
      <xdr:rowOff>3501692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8550FAA-AC95-469D-BE12-85D6CD930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3200" y="31038800"/>
          <a:ext cx="6273800" cy="3476292"/>
        </a:xfrm>
        <a:prstGeom prst="rect">
          <a:avLst/>
        </a:prstGeom>
      </xdr:spPr>
    </xdr:pic>
    <xdr:clientData/>
  </xdr:twoCellAnchor>
  <xdr:twoCellAnchor>
    <xdr:from>
      <xdr:col>1</xdr:col>
      <xdr:colOff>4572000</xdr:colOff>
      <xdr:row>19</xdr:row>
      <xdr:rowOff>609600</xdr:rowOff>
    </xdr:from>
    <xdr:to>
      <xdr:col>1</xdr:col>
      <xdr:colOff>7099297</xdr:colOff>
      <xdr:row>19</xdr:row>
      <xdr:rowOff>2692093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63C95AF-D7D6-4DED-803C-157064FF1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9290202" y="34296198"/>
          <a:ext cx="2082493" cy="2527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296894</xdr:colOff>
      <xdr:row>26</xdr:row>
      <xdr:rowOff>81665</xdr:rowOff>
    </xdr:from>
    <xdr:ext cx="2465246" cy="625655"/>
    <xdr:pic>
      <xdr:nvPicPr>
        <xdr:cNvPr id="2" name="Immagine 1">
          <a:extLst>
            <a:ext uri="{FF2B5EF4-FFF2-40B4-BE49-F238E27FC236}">
              <a16:creationId xmlns:a16="http://schemas.microsoft.com/office/drawing/2014/main" id="{6473563E-04E4-4832-ADCD-80B5DC983CF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7880" y="5317694"/>
          <a:ext cx="2465246" cy="625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952928</xdr:colOff>
      <xdr:row>8</xdr:row>
      <xdr:rowOff>99405</xdr:rowOff>
    </xdr:from>
    <xdr:to>
      <xdr:col>4</xdr:col>
      <xdr:colOff>913508</xdr:colOff>
      <xdr:row>34</xdr:row>
      <xdr:rowOff>176061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15DEE7-CB54-4300-BD89-3CC1E07E4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66442" y="1846562"/>
          <a:ext cx="4761180" cy="7794628"/>
        </a:xfrm>
        <a:prstGeom prst="rect">
          <a:avLst/>
        </a:prstGeom>
      </xdr:spPr>
    </xdr:pic>
    <xdr:clientData/>
  </xdr:twoCellAnchor>
  <xdr:oneCellAnchor>
    <xdr:from>
      <xdr:col>1</xdr:col>
      <xdr:colOff>1360714</xdr:colOff>
      <xdr:row>37</xdr:row>
      <xdr:rowOff>114526</xdr:rowOff>
    </xdr:from>
    <xdr:ext cx="7505700" cy="1168174"/>
    <xdr:pic>
      <xdr:nvPicPr>
        <xdr:cNvPr id="3" name="Picture 4">
          <a:extLst>
            <a:ext uri="{FF2B5EF4-FFF2-40B4-BE49-F238E27FC236}">
              <a16:creationId xmlns:a16="http://schemas.microsoft.com/office/drawing/2014/main" id="{D10F924D-D7EE-46F6-A3C6-906E44C3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673928" y="10183812"/>
          <a:ext cx="7505700" cy="116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2383367</xdr:colOff>
      <xdr:row>38</xdr:row>
      <xdr:rowOff>21393</xdr:rowOff>
    </xdr:from>
    <xdr:ext cx="7505700" cy="1168174"/>
    <xdr:pic>
      <xdr:nvPicPr>
        <xdr:cNvPr id="4" name="Picture 4">
          <a:extLst>
            <a:ext uri="{FF2B5EF4-FFF2-40B4-BE49-F238E27FC236}">
              <a16:creationId xmlns:a16="http://schemas.microsoft.com/office/drawing/2014/main" id="{BD84E02A-C7E3-493E-B4B2-4D95A3024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2108281" y="10292064"/>
          <a:ext cx="7505700" cy="11681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1</xdr:col>
      <xdr:colOff>1734634</xdr:colOff>
      <xdr:row>10</xdr:row>
      <xdr:rowOff>77439</xdr:rowOff>
    </xdr:from>
    <xdr:to>
      <xdr:col>3</xdr:col>
      <xdr:colOff>112891</xdr:colOff>
      <xdr:row>10</xdr:row>
      <xdr:rowOff>100454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1D5F868-02AD-4E06-B5A7-697796E195BB}"/>
            </a:ext>
          </a:extLst>
        </xdr:cNvPr>
        <xdr:cNvCxnSpPr/>
      </xdr:nvCxnSpPr>
      <xdr:spPr bwMode="auto">
        <a:xfrm>
          <a:off x="4047848" y="2227368"/>
          <a:ext cx="3178857" cy="23015"/>
        </a:xfrm>
        <a:prstGeom prst="straightConnector1">
          <a:avLst/>
        </a:prstGeom>
        <a:ln w="19050">
          <a:solidFill>
            <a:srgbClr val="008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1533399</xdr:colOff>
      <xdr:row>10</xdr:row>
      <xdr:rowOff>13010</xdr:rowOff>
    </xdr:from>
    <xdr:to>
      <xdr:col>4</xdr:col>
      <xdr:colOff>1270000</xdr:colOff>
      <xdr:row>10</xdr:row>
      <xdr:rowOff>30976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B276CBAE-F73C-4900-BBC7-7CD7D1A15FAD}"/>
            </a:ext>
          </a:extLst>
        </xdr:cNvPr>
        <xdr:cNvCxnSpPr/>
      </xdr:nvCxnSpPr>
      <xdr:spPr bwMode="auto">
        <a:xfrm flipH="1" flipV="1">
          <a:off x="8647213" y="2162939"/>
          <a:ext cx="2136901" cy="17966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2385122</xdr:colOff>
      <xdr:row>16</xdr:row>
      <xdr:rowOff>956964</xdr:rowOff>
    </xdr:from>
    <xdr:to>
      <xdr:col>2</xdr:col>
      <xdr:colOff>1307164</xdr:colOff>
      <xdr:row>16</xdr:row>
      <xdr:rowOff>975731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8F377756-3F50-4918-974F-B6B29CB2ACC3}"/>
            </a:ext>
          </a:extLst>
        </xdr:cNvPr>
        <xdr:cNvCxnSpPr/>
      </xdr:nvCxnSpPr>
      <xdr:spPr bwMode="auto">
        <a:xfrm flipV="1">
          <a:off x="4698336" y="4315207"/>
          <a:ext cx="1322342" cy="18767"/>
        </a:xfrm>
        <a:prstGeom prst="straightConnector1">
          <a:avLst/>
        </a:prstGeom>
        <a:ln w="19050">
          <a:solidFill>
            <a:srgbClr val="008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279400</xdr:colOff>
      <xdr:row>0</xdr:row>
      <xdr:rowOff>101600</xdr:rowOff>
    </xdr:from>
    <xdr:to>
      <xdr:col>0</xdr:col>
      <xdr:colOff>1780432</xdr:colOff>
      <xdr:row>3</xdr:row>
      <xdr:rowOff>139700</xdr:rowOff>
    </xdr:to>
    <xdr:pic>
      <xdr:nvPicPr>
        <xdr:cNvPr id="8" name="Picture 4">
          <a:extLst>
            <a:ext uri="{FF2B5EF4-FFF2-40B4-BE49-F238E27FC236}">
              <a16:creationId xmlns:a16="http://schemas.microsoft.com/office/drawing/2014/main" id="{BD689C3F-6A35-457A-8289-C6EA87BB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9400" y="101600"/>
          <a:ext cx="1501032" cy="65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497114</xdr:colOff>
      <xdr:row>0</xdr:row>
      <xdr:rowOff>101600</xdr:rowOff>
    </xdr:from>
    <xdr:to>
      <xdr:col>7</xdr:col>
      <xdr:colOff>1998146</xdr:colOff>
      <xdr:row>3</xdr:row>
      <xdr:rowOff>139700</xdr:rowOff>
    </xdr:to>
    <xdr:pic>
      <xdr:nvPicPr>
        <xdr:cNvPr id="9" name="Picture 4">
          <a:extLst>
            <a:ext uri="{FF2B5EF4-FFF2-40B4-BE49-F238E27FC236}">
              <a16:creationId xmlns:a16="http://schemas.microsoft.com/office/drawing/2014/main" id="{3A8054F5-D893-4E83-AFB1-7B79FE5AB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680214" y="101600"/>
          <a:ext cx="1501032" cy="65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824385</xdr:colOff>
      <xdr:row>7</xdr:row>
      <xdr:rowOff>22280</xdr:rowOff>
    </xdr:from>
    <xdr:to>
      <xdr:col>11</xdr:col>
      <xdr:colOff>1002631</xdr:colOff>
      <xdr:row>37</xdr:row>
      <xdr:rowOff>123557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3AD6697-2231-4C4F-A4C8-44E6FFDF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53014" y="1568051"/>
          <a:ext cx="5185674" cy="8624792"/>
        </a:xfrm>
        <a:prstGeom prst="rect">
          <a:avLst/>
        </a:prstGeom>
      </xdr:spPr>
    </xdr:pic>
    <xdr:clientData/>
  </xdr:twoCellAnchor>
  <xdr:twoCellAnchor>
    <xdr:from>
      <xdr:col>4</xdr:col>
      <xdr:colOff>1239025</xdr:colOff>
      <xdr:row>8</xdr:row>
      <xdr:rowOff>77440</xdr:rowOff>
    </xdr:from>
    <xdr:to>
      <xdr:col>6</xdr:col>
      <xdr:colOff>146115</xdr:colOff>
      <xdr:row>12</xdr:row>
      <xdr:rowOff>67022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A8EE7EF1-8A8A-459B-A985-23B409286742}"/>
            </a:ext>
          </a:extLst>
        </xdr:cNvPr>
        <xdr:cNvSpPr txBox="1"/>
      </xdr:nvSpPr>
      <xdr:spPr>
        <a:xfrm>
          <a:off x="10753139" y="1824597"/>
          <a:ext cx="3707690" cy="79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FF0000"/>
              </a:solidFill>
            </a:rPr>
            <a:t>1X1 RIB BINDING AT NECK 1.5CM </a:t>
          </a:r>
        </a:p>
        <a:p>
          <a:pPr algn="ctr"/>
          <a:r>
            <a:rPr lang="en-GB" sz="1100">
              <a:solidFill>
                <a:srgbClr val="FF0000"/>
              </a:solidFill>
            </a:rPr>
            <a:t>PICTURE</a:t>
          </a:r>
          <a:r>
            <a:rPr lang="en-GB" sz="1100" baseline="0">
              <a:solidFill>
                <a:srgbClr val="FF0000"/>
              </a:solidFill>
            </a:rPr>
            <a:t> TO RIGHT IS REFERENCE FOR RIB COLLAR APPLICATION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193753</xdr:colOff>
      <xdr:row>14</xdr:row>
      <xdr:rowOff>123044</xdr:rowOff>
    </xdr:from>
    <xdr:to>
      <xdr:col>3</xdr:col>
      <xdr:colOff>1533292</xdr:colOff>
      <xdr:row>16</xdr:row>
      <xdr:rowOff>1161585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BE57492-B647-4D8E-820F-8238129F576D}"/>
            </a:ext>
          </a:extLst>
        </xdr:cNvPr>
        <xdr:cNvSpPr/>
      </xdr:nvSpPr>
      <xdr:spPr>
        <a:xfrm>
          <a:off x="7307567" y="3078515"/>
          <a:ext cx="1339539" cy="1441313"/>
        </a:xfrm>
        <a:prstGeom prst="rect">
          <a:avLst/>
        </a:prstGeom>
        <a:noFill/>
        <a:ln>
          <a:prstDash val="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3</xdr:col>
      <xdr:colOff>1577384</xdr:colOff>
      <xdr:row>16</xdr:row>
      <xdr:rowOff>970775</xdr:rowOff>
    </xdr:from>
    <xdr:to>
      <xdr:col>4</xdr:col>
      <xdr:colOff>1313985</xdr:colOff>
      <xdr:row>16</xdr:row>
      <xdr:rowOff>988741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334E3316-6D68-434A-B3F6-D745476EA2CF}"/>
            </a:ext>
          </a:extLst>
        </xdr:cNvPr>
        <xdr:cNvCxnSpPr/>
      </xdr:nvCxnSpPr>
      <xdr:spPr bwMode="auto">
        <a:xfrm flipH="1" flipV="1">
          <a:off x="8691198" y="4329018"/>
          <a:ext cx="2136901" cy="17966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1236547</xdr:colOff>
      <xdr:row>16</xdr:row>
      <xdr:rowOff>617035</xdr:rowOff>
    </xdr:from>
    <xdr:to>
      <xdr:col>6</xdr:col>
      <xdr:colOff>143637</xdr:colOff>
      <xdr:row>16</xdr:row>
      <xdr:rowOff>1411983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909A067-3F6B-4E1A-BD02-9B42A6ABEB0C}"/>
            </a:ext>
          </a:extLst>
        </xdr:cNvPr>
        <xdr:cNvSpPr txBox="1"/>
      </xdr:nvSpPr>
      <xdr:spPr>
        <a:xfrm>
          <a:off x="10750661" y="3975278"/>
          <a:ext cx="3707690" cy="794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FF0000"/>
              </a:solidFill>
            </a:rPr>
            <a:t>PUFF PRINT AT FRONT CHEST - FOLLOW COLOUR</a:t>
          </a:r>
          <a:r>
            <a:rPr lang="en-GB" sz="1100" baseline="0">
              <a:solidFill>
                <a:srgbClr val="FF0000"/>
              </a:solidFill>
            </a:rPr>
            <a:t> UP AND GRAPHICS SHEETS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10</xdr:col>
      <xdr:colOff>622230</xdr:colOff>
      <xdr:row>10</xdr:row>
      <xdr:rowOff>93197</xdr:rowOff>
    </xdr:from>
    <xdr:to>
      <xdr:col>10</xdr:col>
      <xdr:colOff>1657196</xdr:colOff>
      <xdr:row>14</xdr:row>
      <xdr:rowOff>201340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A330482B-A78E-444B-9CA4-417602A154AA}"/>
            </a:ext>
          </a:extLst>
        </xdr:cNvPr>
        <xdr:cNvSpPr/>
      </xdr:nvSpPr>
      <xdr:spPr>
        <a:xfrm>
          <a:off x="25354573" y="2243126"/>
          <a:ext cx="1034966" cy="913685"/>
        </a:xfrm>
        <a:prstGeom prst="rect">
          <a:avLst/>
        </a:prstGeom>
        <a:noFill/>
        <a:ln>
          <a:prstDash val="dash"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10</xdr:col>
      <xdr:colOff>1675399</xdr:colOff>
      <xdr:row>11</xdr:row>
      <xdr:rowOff>44256</xdr:rowOff>
    </xdr:from>
    <xdr:to>
      <xdr:col>11</xdr:col>
      <xdr:colOff>1303585</xdr:colOff>
      <xdr:row>11</xdr:row>
      <xdr:rowOff>62222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64D57EC7-DD15-4030-BCBA-9B37367D5155}"/>
            </a:ext>
          </a:extLst>
        </xdr:cNvPr>
        <xdr:cNvCxnSpPr/>
      </xdr:nvCxnSpPr>
      <xdr:spPr bwMode="auto">
        <a:xfrm flipH="1" flipV="1">
          <a:off x="26407742" y="2395570"/>
          <a:ext cx="2131900" cy="17966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1226147</xdr:colOff>
      <xdr:row>9</xdr:row>
      <xdr:rowOff>93199</xdr:rowOff>
    </xdr:from>
    <xdr:to>
      <xdr:col>12</xdr:col>
      <xdr:colOff>2425433</xdr:colOff>
      <xdr:row>13</xdr:row>
      <xdr:rowOff>82781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E9689973-C77E-4FDF-B0CC-6C94E3D5D320}"/>
            </a:ext>
          </a:extLst>
        </xdr:cNvPr>
        <xdr:cNvSpPr txBox="1"/>
      </xdr:nvSpPr>
      <xdr:spPr>
        <a:xfrm>
          <a:off x="28462204" y="2041742"/>
          <a:ext cx="3703000" cy="795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FF0000"/>
              </a:solidFill>
            </a:rPr>
            <a:t>SCREEN PRINT AT BACK NECK- FOLLOW COLOUR</a:t>
          </a:r>
          <a:r>
            <a:rPr lang="en-GB" sz="1100" baseline="0">
              <a:solidFill>
                <a:srgbClr val="FF0000"/>
              </a:solidFill>
            </a:rPr>
            <a:t> UP AND GRAPHICS SHEETS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2021587</xdr:colOff>
      <xdr:row>16</xdr:row>
      <xdr:rowOff>703429</xdr:rowOff>
    </xdr:from>
    <xdr:to>
      <xdr:col>2</xdr:col>
      <xdr:colOff>217385</xdr:colOff>
      <xdr:row>16</xdr:row>
      <xdr:rowOff>1287965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DC350EE-D103-4DB9-B9A9-B9A65F9EFBAF}"/>
            </a:ext>
          </a:extLst>
        </xdr:cNvPr>
        <xdr:cNvSpPr txBox="1"/>
      </xdr:nvSpPr>
      <xdr:spPr>
        <a:xfrm>
          <a:off x="2021587" y="4061672"/>
          <a:ext cx="2909312" cy="5845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00B050"/>
              </a:solidFill>
            </a:rPr>
            <a:t>COVERSTITCH AT SLEEVE</a:t>
          </a:r>
          <a:r>
            <a:rPr lang="en-GB" sz="1100" baseline="0">
              <a:solidFill>
                <a:srgbClr val="00B050"/>
              </a:solidFill>
            </a:rPr>
            <a:t> HEM 2CM FROM EDGE. </a:t>
          </a:r>
        </a:p>
        <a:p>
          <a:pPr algn="ctr"/>
          <a:endParaRPr lang="en-GB" sz="1100" baseline="0">
            <a:solidFill>
              <a:srgbClr val="00B050"/>
            </a:solidFill>
          </a:endParaRPr>
        </a:p>
      </xdr:txBody>
    </xdr:sp>
    <xdr:clientData/>
  </xdr:twoCellAnchor>
  <xdr:twoCellAnchor>
    <xdr:from>
      <xdr:col>2</xdr:col>
      <xdr:colOff>446668</xdr:colOff>
      <xdr:row>32</xdr:row>
      <xdr:rowOff>180096</xdr:rowOff>
    </xdr:from>
    <xdr:to>
      <xdr:col>2</xdr:col>
      <xdr:colOff>1769320</xdr:colOff>
      <xdr:row>32</xdr:row>
      <xdr:rowOff>198863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640A5EC5-38A8-4D88-864D-988BC6966524}"/>
            </a:ext>
          </a:extLst>
        </xdr:cNvPr>
        <xdr:cNvCxnSpPr/>
      </xdr:nvCxnSpPr>
      <xdr:spPr bwMode="auto">
        <a:xfrm flipV="1">
          <a:off x="5160182" y="9242453"/>
          <a:ext cx="1322652" cy="18767"/>
        </a:xfrm>
        <a:prstGeom prst="straightConnector1">
          <a:avLst/>
        </a:prstGeom>
        <a:ln w="19050">
          <a:solidFill>
            <a:srgbClr val="008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194025</xdr:colOff>
      <xdr:row>31</xdr:row>
      <xdr:rowOff>52942</xdr:rowOff>
    </xdr:from>
    <xdr:to>
      <xdr:col>2</xdr:col>
      <xdr:colOff>680749</xdr:colOff>
      <xdr:row>34</xdr:row>
      <xdr:rowOff>79392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B8F7D59E-E285-4FE8-996D-4BEC60E36F64}"/>
            </a:ext>
          </a:extLst>
        </xdr:cNvPr>
        <xdr:cNvSpPr txBox="1"/>
      </xdr:nvSpPr>
      <xdr:spPr>
        <a:xfrm>
          <a:off x="2507239" y="8913913"/>
          <a:ext cx="2887024" cy="6306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00B050"/>
              </a:solidFill>
            </a:rPr>
            <a:t>COVERSTITCH AT</a:t>
          </a:r>
          <a:r>
            <a:rPr lang="en-GB" sz="1100" baseline="0">
              <a:solidFill>
                <a:srgbClr val="00B050"/>
              </a:solidFill>
            </a:rPr>
            <a:t> HEM 2CM FROM EDGE </a:t>
          </a:r>
        </a:p>
      </xdr:txBody>
    </xdr:sp>
    <xdr:clientData/>
  </xdr:twoCellAnchor>
  <xdr:twoCellAnchor>
    <xdr:from>
      <xdr:col>2</xdr:col>
      <xdr:colOff>2301514</xdr:colOff>
      <xdr:row>30</xdr:row>
      <xdr:rowOff>120587</xdr:rowOff>
    </xdr:from>
    <xdr:to>
      <xdr:col>4</xdr:col>
      <xdr:colOff>2400294</xdr:colOff>
      <xdr:row>30</xdr:row>
      <xdr:rowOff>178041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EE6A567D-F7CA-419B-A724-95A124EEFD39}"/>
            </a:ext>
          </a:extLst>
        </xdr:cNvPr>
        <xdr:cNvCxnSpPr/>
      </xdr:nvCxnSpPr>
      <xdr:spPr bwMode="auto">
        <a:xfrm flipH="1">
          <a:off x="7015028" y="8780173"/>
          <a:ext cx="4899380" cy="57454"/>
        </a:xfrm>
        <a:prstGeom prst="straightConnector1">
          <a:avLst/>
        </a:prstGeom>
        <a:ln w="19050">
          <a:solidFill>
            <a:srgbClr val="FF0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2173083</xdr:colOff>
      <xdr:row>28</xdr:row>
      <xdr:rowOff>37453</xdr:rowOff>
    </xdr:from>
    <xdr:to>
      <xdr:col>6</xdr:col>
      <xdr:colOff>1104363</xdr:colOff>
      <xdr:row>32</xdr:row>
      <xdr:rowOff>165854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6B7A8E4-94F9-4071-99E7-D3FB051F2AFD}"/>
            </a:ext>
          </a:extLst>
        </xdr:cNvPr>
        <xdr:cNvSpPr txBox="1"/>
      </xdr:nvSpPr>
      <xdr:spPr>
        <a:xfrm>
          <a:off x="11687197" y="8212624"/>
          <a:ext cx="3731880" cy="10155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FF0000"/>
              </a:solidFill>
            </a:rPr>
            <a:t>TAG AT WEARERS</a:t>
          </a:r>
          <a:r>
            <a:rPr lang="en-GB" sz="1100" baseline="0">
              <a:solidFill>
                <a:srgbClr val="FF0000"/>
              </a:solidFill>
            </a:rPr>
            <a:t> RIGHT HEM, 4CM FROM HEM EDGE AND 4CM FROM SIDE SEAM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209514</xdr:colOff>
      <xdr:row>28</xdr:row>
      <xdr:rowOff>27183</xdr:rowOff>
    </xdr:from>
    <xdr:to>
      <xdr:col>2</xdr:col>
      <xdr:colOff>696238</xdr:colOff>
      <xdr:row>30</xdr:row>
      <xdr:rowOff>148528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591B597-7A60-4A88-A09E-3A54D77F6FE0}"/>
            </a:ext>
          </a:extLst>
        </xdr:cNvPr>
        <xdr:cNvSpPr txBox="1"/>
      </xdr:nvSpPr>
      <xdr:spPr>
        <a:xfrm>
          <a:off x="2522728" y="8202354"/>
          <a:ext cx="2887024" cy="6057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00B050"/>
              </a:solidFill>
            </a:rPr>
            <a:t>EDGE STITCH AROUND TAG</a:t>
          </a:r>
          <a:endParaRPr lang="en-GB" sz="1100" baseline="0">
            <a:solidFill>
              <a:srgbClr val="00B050"/>
            </a:solidFill>
          </a:endParaRPr>
        </a:p>
      </xdr:txBody>
    </xdr:sp>
    <xdr:clientData/>
  </xdr:twoCellAnchor>
  <xdr:twoCellAnchor>
    <xdr:from>
      <xdr:col>2</xdr:col>
      <xdr:colOff>1892733</xdr:colOff>
      <xdr:row>29</xdr:row>
      <xdr:rowOff>72252</xdr:rowOff>
    </xdr:from>
    <xdr:to>
      <xdr:col>2</xdr:col>
      <xdr:colOff>2236999</xdr:colOff>
      <xdr:row>32</xdr:row>
      <xdr:rowOff>12446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56CD49E5-6F40-492F-B801-CD73F690556D}"/>
            </a:ext>
          </a:extLst>
        </xdr:cNvPr>
        <xdr:cNvSpPr/>
      </xdr:nvSpPr>
      <xdr:spPr>
        <a:xfrm>
          <a:off x="6606247" y="8530452"/>
          <a:ext cx="344266" cy="544351"/>
        </a:xfrm>
        <a:prstGeom prst="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707482</xdr:colOff>
      <xdr:row>29</xdr:row>
      <xdr:rowOff>100179</xdr:rowOff>
    </xdr:from>
    <xdr:to>
      <xdr:col>2</xdr:col>
      <xdr:colOff>2030134</xdr:colOff>
      <xdr:row>29</xdr:row>
      <xdr:rowOff>118946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BF7FE99-8D1D-484D-A734-4FD9A8F607B9}"/>
            </a:ext>
          </a:extLst>
        </xdr:cNvPr>
        <xdr:cNvCxnSpPr/>
      </xdr:nvCxnSpPr>
      <xdr:spPr bwMode="auto">
        <a:xfrm flipV="1">
          <a:off x="5420996" y="8558379"/>
          <a:ext cx="1322652" cy="18767"/>
        </a:xfrm>
        <a:prstGeom prst="straightConnector1">
          <a:avLst/>
        </a:prstGeom>
        <a:ln w="19050">
          <a:solidFill>
            <a:srgbClr val="008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1404434</xdr:colOff>
      <xdr:row>20</xdr:row>
      <xdr:rowOff>41509</xdr:rowOff>
    </xdr:from>
    <xdr:to>
      <xdr:col>6</xdr:col>
      <xdr:colOff>311524</xdr:colOff>
      <xdr:row>22</xdr:row>
      <xdr:rowOff>433774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DDF2BC4-E8F1-4002-B104-27A31F1827E0}"/>
            </a:ext>
          </a:extLst>
        </xdr:cNvPr>
        <xdr:cNvSpPr txBox="1"/>
      </xdr:nvSpPr>
      <xdr:spPr>
        <a:xfrm>
          <a:off x="10918548" y="5908909"/>
          <a:ext cx="3707690" cy="79503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FF0000"/>
              </a:solidFill>
            </a:rPr>
            <a:t>PATTERN</a:t>
          </a:r>
          <a:r>
            <a:rPr lang="en-GB" sz="1100" baseline="0">
              <a:solidFill>
                <a:srgbClr val="FF0000"/>
              </a:solidFill>
            </a:rPr>
            <a:t> BASED ON SLIM T-SHIRT 1178 LENGTHENED TO 90CM </a:t>
          </a:r>
          <a:endParaRPr lang="en-GB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5</xdr:col>
      <xdr:colOff>2354146</xdr:colOff>
      <xdr:row>6</xdr:row>
      <xdr:rowOff>108413</xdr:rowOff>
    </xdr:from>
    <xdr:to>
      <xdr:col>6</xdr:col>
      <xdr:colOff>1995592</xdr:colOff>
      <xdr:row>15</xdr:row>
      <xdr:rowOff>38099</xdr:rowOff>
    </xdr:to>
    <xdr:pic>
      <xdr:nvPicPr>
        <xdr:cNvPr id="27" name="Picture 26" descr="page2image42451984">
          <a:extLst>
            <a:ext uri="{FF2B5EF4-FFF2-40B4-BE49-F238E27FC236}">
              <a16:creationId xmlns:a16="http://schemas.microsoft.com/office/drawing/2014/main" id="{0886E18E-354F-42D4-B0F5-4653B5C0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268560" y="1452799"/>
          <a:ext cx="2041746" cy="1742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1988133</xdr:colOff>
      <xdr:row>8</xdr:row>
      <xdr:rowOff>174366</xdr:rowOff>
    </xdr:from>
    <xdr:to>
      <xdr:col>2</xdr:col>
      <xdr:colOff>183931</xdr:colOff>
      <xdr:row>11</xdr:row>
      <xdr:rowOff>154878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8725796-0F17-4F9F-8E39-CC59330C6173}"/>
            </a:ext>
          </a:extLst>
        </xdr:cNvPr>
        <xdr:cNvSpPr txBox="1"/>
      </xdr:nvSpPr>
      <xdr:spPr>
        <a:xfrm>
          <a:off x="1988133" y="1921523"/>
          <a:ext cx="2909312" cy="5846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00B050"/>
              </a:solidFill>
            </a:rPr>
            <a:t>1X1 RIB BINDING,</a:t>
          </a:r>
          <a:r>
            <a:rPr lang="en-GB" sz="1100" baseline="0">
              <a:solidFill>
                <a:srgbClr val="00B050"/>
              </a:solidFill>
            </a:rPr>
            <a:t> 1.5CM WIDE </a:t>
          </a:r>
        </a:p>
      </xdr:txBody>
    </xdr:sp>
    <xdr:clientData/>
  </xdr:twoCellAnchor>
  <xdr:twoCellAnchor>
    <xdr:from>
      <xdr:col>2</xdr:col>
      <xdr:colOff>648009</xdr:colOff>
      <xdr:row>21</xdr:row>
      <xdr:rowOff>71680</xdr:rowOff>
    </xdr:from>
    <xdr:to>
      <xdr:col>2</xdr:col>
      <xdr:colOff>1970661</xdr:colOff>
      <xdr:row>21</xdr:row>
      <xdr:rowOff>90447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82BACEFB-5815-417B-B5AB-707E31540347}"/>
            </a:ext>
          </a:extLst>
        </xdr:cNvPr>
        <xdr:cNvCxnSpPr/>
      </xdr:nvCxnSpPr>
      <xdr:spPr bwMode="auto">
        <a:xfrm flipV="1">
          <a:off x="5361523" y="6140466"/>
          <a:ext cx="1322652" cy="18767"/>
        </a:xfrm>
        <a:prstGeom prst="straightConnector1">
          <a:avLst/>
        </a:prstGeom>
        <a:ln w="19050">
          <a:solidFill>
            <a:srgbClr val="008000"/>
          </a:solidFill>
          <a:tailEnd type="stealth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160572</xdr:colOff>
      <xdr:row>20</xdr:row>
      <xdr:rowOff>4000</xdr:rowOff>
    </xdr:from>
    <xdr:to>
      <xdr:col>2</xdr:col>
      <xdr:colOff>664053</xdr:colOff>
      <xdr:row>22</xdr:row>
      <xdr:rowOff>185853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5FED3DC2-421A-489A-84E2-1F3B4C6BBCE2}"/>
            </a:ext>
          </a:extLst>
        </xdr:cNvPr>
        <xdr:cNvSpPr txBox="1"/>
      </xdr:nvSpPr>
      <xdr:spPr>
        <a:xfrm>
          <a:off x="2473786" y="5871400"/>
          <a:ext cx="2903781" cy="584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rgbClr val="00B050"/>
              </a:solidFill>
            </a:rPr>
            <a:t>ALL INTERNAL</a:t>
          </a:r>
          <a:r>
            <a:rPr lang="en-GB" sz="1100" baseline="0">
              <a:solidFill>
                <a:srgbClr val="00B050"/>
              </a:solidFill>
            </a:rPr>
            <a:t> STITCHES ARE TO BE G. OVERLOCK STITCH </a:t>
          </a:r>
        </a:p>
        <a:p>
          <a:pPr algn="ctr"/>
          <a:endParaRPr lang="en-GB" sz="1100" baseline="0">
            <a:solidFill>
              <a:srgbClr val="00B05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560614</xdr:colOff>
      <xdr:row>2</xdr:row>
      <xdr:rowOff>18144</xdr:rowOff>
    </xdr:from>
    <xdr:to>
      <xdr:col>5</xdr:col>
      <xdr:colOff>616856</xdr:colOff>
      <xdr:row>20</xdr:row>
      <xdr:rowOff>114361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FFD2CD-392D-2B8E-19F7-B94F06E66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614" y="381001"/>
          <a:ext cx="3321957" cy="3416360"/>
        </a:xfrm>
        <a:prstGeom prst="rect">
          <a:avLst/>
        </a:prstGeom>
      </xdr:spPr>
    </xdr:pic>
    <xdr:clientData/>
  </xdr:twoCellAnchor>
  <xdr:twoCellAnchor editAs="oneCell">
    <xdr:from>
      <xdr:col>0</xdr:col>
      <xdr:colOff>586012</xdr:colOff>
      <xdr:row>22</xdr:row>
      <xdr:rowOff>92528</xdr:rowOff>
    </xdr:from>
    <xdr:to>
      <xdr:col>5</xdr:col>
      <xdr:colOff>707570</xdr:colOff>
      <xdr:row>48</xdr:row>
      <xdr:rowOff>115647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F7C1C3B-418B-0BBC-6B47-B18C670E1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012" y="4083956"/>
          <a:ext cx="3387273" cy="479469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2CA8BF2F-63B4-4DDB-9263-6B95623461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65561</xdr:colOff>
      <xdr:row>7</xdr:row>
      <xdr:rowOff>17318</xdr:rowOff>
    </xdr:from>
    <xdr:ext cx="1839439" cy="2199409"/>
    <xdr:pic>
      <xdr:nvPicPr>
        <xdr:cNvPr id="3" name="Picture 2">
          <a:extLst>
            <a:ext uri="{FF2B5EF4-FFF2-40B4-BE49-F238E27FC236}">
              <a16:creationId xmlns:a16="http://schemas.microsoft.com/office/drawing/2014/main" id="{B8AB32D1-E3F4-4F5C-AADA-2B4D60F4D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5111" y="6449868"/>
          <a:ext cx="1839439" cy="2199409"/>
        </a:xfrm>
        <a:prstGeom prst="rect">
          <a:avLst/>
        </a:prstGeom>
      </xdr:spPr>
    </xdr:pic>
    <xdr:clientData/>
  </xdr:oneCellAnchor>
  <xdr:oneCellAnchor>
    <xdr:from>
      <xdr:col>3</xdr:col>
      <xdr:colOff>121352</xdr:colOff>
      <xdr:row>7</xdr:row>
      <xdr:rowOff>0</xdr:rowOff>
    </xdr:from>
    <xdr:ext cx="1892506" cy="2182091"/>
    <xdr:pic>
      <xdr:nvPicPr>
        <xdr:cNvPr id="4" name="Picture 3">
          <a:extLst>
            <a:ext uri="{FF2B5EF4-FFF2-40B4-BE49-F238E27FC236}">
              <a16:creationId xmlns:a16="http://schemas.microsoft.com/office/drawing/2014/main" id="{170274D8-3E1C-42D4-953E-390B5855A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06002" y="6432550"/>
          <a:ext cx="1892506" cy="2182091"/>
        </a:xfrm>
        <a:prstGeom prst="rect">
          <a:avLst/>
        </a:prstGeom>
      </xdr:spPr>
    </xdr:pic>
    <xdr:clientData/>
  </xdr:oneCellAnchor>
  <xdr:twoCellAnchor>
    <xdr:from>
      <xdr:col>2</xdr:col>
      <xdr:colOff>51955</xdr:colOff>
      <xdr:row>7</xdr:row>
      <xdr:rowOff>844879</xdr:rowOff>
    </xdr:from>
    <xdr:to>
      <xdr:col>2</xdr:col>
      <xdr:colOff>593521</xdr:colOff>
      <xdr:row>7</xdr:row>
      <xdr:rowOff>1131867</xdr:rowOff>
    </xdr:to>
    <xdr:sp macro="" textlink="">
      <xdr:nvSpPr>
        <xdr:cNvPr id="5" name="Right Arrow 43">
          <a:extLst>
            <a:ext uri="{FF2B5EF4-FFF2-40B4-BE49-F238E27FC236}">
              <a16:creationId xmlns:a16="http://schemas.microsoft.com/office/drawing/2014/main" id="{531CFD13-2C64-4F62-B93D-82576B6D7BFC}"/>
            </a:ext>
          </a:extLst>
        </xdr:cNvPr>
        <xdr:cNvSpPr/>
      </xdr:nvSpPr>
      <xdr:spPr>
        <a:xfrm>
          <a:off x="3569855" y="72774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7</xdr:row>
      <xdr:rowOff>875803</xdr:rowOff>
    </xdr:from>
    <xdr:to>
      <xdr:col>4</xdr:col>
      <xdr:colOff>541810</xdr:colOff>
      <xdr:row>7</xdr:row>
      <xdr:rowOff>1149185</xdr:rowOff>
    </xdr:to>
    <xdr:sp macro="" textlink="">
      <xdr:nvSpPr>
        <xdr:cNvPr id="6" name="Right Arrow 44">
          <a:extLst>
            <a:ext uri="{FF2B5EF4-FFF2-40B4-BE49-F238E27FC236}">
              <a16:creationId xmlns:a16="http://schemas.microsoft.com/office/drawing/2014/main" id="{EFD4BEEE-892E-4246-AEE5-7D22A685C879}"/>
            </a:ext>
          </a:extLst>
        </xdr:cNvPr>
        <xdr:cNvSpPr/>
      </xdr:nvSpPr>
      <xdr:spPr>
        <a:xfrm>
          <a:off x="6248316" y="73083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7</xdr:row>
      <xdr:rowOff>831272</xdr:rowOff>
    </xdr:from>
    <xdr:to>
      <xdr:col>6</xdr:col>
      <xdr:colOff>524491</xdr:colOff>
      <xdr:row>7</xdr:row>
      <xdr:rowOff>1091045</xdr:rowOff>
    </xdr:to>
    <xdr:sp macro="" textlink="">
      <xdr:nvSpPr>
        <xdr:cNvPr id="7" name="Right Arrow 45">
          <a:extLst>
            <a:ext uri="{FF2B5EF4-FFF2-40B4-BE49-F238E27FC236}">
              <a16:creationId xmlns:a16="http://schemas.microsoft.com/office/drawing/2014/main" id="{FCCFE5A4-BA02-454A-A4D2-1123F09CE9C3}"/>
            </a:ext>
          </a:extLst>
        </xdr:cNvPr>
        <xdr:cNvSpPr/>
      </xdr:nvSpPr>
      <xdr:spPr>
        <a:xfrm>
          <a:off x="8688943" y="72638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7</xdr:row>
      <xdr:rowOff>865908</xdr:rowOff>
    </xdr:from>
    <xdr:to>
      <xdr:col>8</xdr:col>
      <xdr:colOff>497278</xdr:colOff>
      <xdr:row>7</xdr:row>
      <xdr:rowOff>1125681</xdr:rowOff>
    </xdr:to>
    <xdr:sp macro="" textlink="">
      <xdr:nvSpPr>
        <xdr:cNvPr id="8" name="Right Arrow 46">
          <a:extLst>
            <a:ext uri="{FF2B5EF4-FFF2-40B4-BE49-F238E27FC236}">
              <a16:creationId xmlns:a16="http://schemas.microsoft.com/office/drawing/2014/main" id="{F6BC3E73-3A24-4F24-8313-3144A4BE6AD5}"/>
            </a:ext>
          </a:extLst>
        </xdr:cNvPr>
        <xdr:cNvSpPr/>
      </xdr:nvSpPr>
      <xdr:spPr>
        <a:xfrm>
          <a:off x="1117632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7</xdr:row>
      <xdr:rowOff>865908</xdr:rowOff>
    </xdr:from>
    <xdr:to>
      <xdr:col>10</xdr:col>
      <xdr:colOff>497278</xdr:colOff>
      <xdr:row>7</xdr:row>
      <xdr:rowOff>1125681</xdr:rowOff>
    </xdr:to>
    <xdr:sp macro="" textlink="">
      <xdr:nvSpPr>
        <xdr:cNvPr id="9" name="Right Arrow 47">
          <a:extLst>
            <a:ext uri="{FF2B5EF4-FFF2-40B4-BE49-F238E27FC236}">
              <a16:creationId xmlns:a16="http://schemas.microsoft.com/office/drawing/2014/main" id="{2398D9A9-8573-4383-A9CC-B969458C3C9F}"/>
            </a:ext>
          </a:extLst>
        </xdr:cNvPr>
        <xdr:cNvSpPr/>
      </xdr:nvSpPr>
      <xdr:spPr>
        <a:xfrm>
          <a:off x="13748079" y="72984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2272667</xdr:colOff>
      <xdr:row>12</xdr:row>
      <xdr:rowOff>900545</xdr:rowOff>
    </xdr:from>
    <xdr:to>
      <xdr:col>12</xdr:col>
      <xdr:colOff>376051</xdr:colOff>
      <xdr:row>12</xdr:row>
      <xdr:rowOff>1160318</xdr:rowOff>
    </xdr:to>
    <xdr:sp macro="" textlink="">
      <xdr:nvSpPr>
        <xdr:cNvPr id="10" name="Right Arrow 66">
          <a:extLst>
            <a:ext uri="{FF2B5EF4-FFF2-40B4-BE49-F238E27FC236}">
              <a16:creationId xmlns:a16="http://schemas.microsoft.com/office/drawing/2014/main" id="{F8A15063-80CE-4BCE-8B80-F222DC953E16}"/>
            </a:ext>
          </a:extLst>
        </xdr:cNvPr>
        <xdr:cNvSpPr/>
      </xdr:nvSpPr>
      <xdr:spPr>
        <a:xfrm>
          <a:off x="16731617" y="14318095"/>
          <a:ext cx="529084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2</xdr:col>
      <xdr:colOff>0</xdr:colOff>
      <xdr:row>4</xdr:row>
      <xdr:rowOff>0</xdr:rowOff>
    </xdr:from>
    <xdr:ext cx="304800" cy="310861"/>
    <xdr:sp macro="" textlink="">
      <xdr:nvSpPr>
        <xdr:cNvPr id="11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E67B069-760C-4DCC-B435-705D2870290B}"/>
            </a:ext>
          </a:extLst>
        </xdr:cNvPr>
        <xdr:cNvSpPr>
          <a:spLocks noChangeAspect="1" noChangeArrowheads="1"/>
        </xdr:cNvSpPr>
      </xdr:nvSpPr>
      <xdr:spPr bwMode="auto">
        <a:xfrm>
          <a:off x="3517900" y="48958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2</xdr:row>
      <xdr:rowOff>0</xdr:rowOff>
    </xdr:from>
    <xdr:ext cx="304800" cy="310861"/>
    <xdr:sp macro="" textlink="">
      <xdr:nvSpPr>
        <xdr:cNvPr id="1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896F0999-1906-4555-A6D6-5DBC675871D0}"/>
            </a:ext>
          </a:extLst>
        </xdr:cNvPr>
        <xdr:cNvSpPr>
          <a:spLocks noChangeAspect="1" noChangeArrowheads="1"/>
        </xdr:cNvSpPr>
      </xdr:nvSpPr>
      <xdr:spPr bwMode="auto">
        <a:xfrm>
          <a:off x="3517900" y="177800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3</xdr:row>
      <xdr:rowOff>844879</xdr:rowOff>
    </xdr:from>
    <xdr:to>
      <xdr:col>2</xdr:col>
      <xdr:colOff>593521</xdr:colOff>
      <xdr:row>3</xdr:row>
      <xdr:rowOff>1131867</xdr:rowOff>
    </xdr:to>
    <xdr:sp macro="" textlink="">
      <xdr:nvSpPr>
        <xdr:cNvPr id="13" name="Right Arrow 68">
          <a:extLst>
            <a:ext uri="{FF2B5EF4-FFF2-40B4-BE49-F238E27FC236}">
              <a16:creationId xmlns:a16="http://schemas.microsoft.com/office/drawing/2014/main" id="{202B31B2-3640-4808-A0BB-430F78A1BF13}"/>
            </a:ext>
          </a:extLst>
        </xdr:cNvPr>
        <xdr:cNvSpPr/>
      </xdr:nvSpPr>
      <xdr:spPr>
        <a:xfrm>
          <a:off x="3569855" y="36325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3</xdr:row>
      <xdr:rowOff>875803</xdr:rowOff>
    </xdr:from>
    <xdr:to>
      <xdr:col>4</xdr:col>
      <xdr:colOff>541810</xdr:colOff>
      <xdr:row>3</xdr:row>
      <xdr:rowOff>1149185</xdr:rowOff>
    </xdr:to>
    <xdr:sp macro="" textlink="">
      <xdr:nvSpPr>
        <xdr:cNvPr id="14" name="Right Arrow 69">
          <a:extLst>
            <a:ext uri="{FF2B5EF4-FFF2-40B4-BE49-F238E27FC236}">
              <a16:creationId xmlns:a16="http://schemas.microsoft.com/office/drawing/2014/main" id="{F5F916B6-D851-4759-9D8E-3025D0344F31}"/>
            </a:ext>
          </a:extLst>
        </xdr:cNvPr>
        <xdr:cNvSpPr/>
      </xdr:nvSpPr>
      <xdr:spPr>
        <a:xfrm>
          <a:off x="6248316" y="36634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3</xdr:row>
      <xdr:rowOff>831272</xdr:rowOff>
    </xdr:from>
    <xdr:to>
      <xdr:col>6</xdr:col>
      <xdr:colOff>524491</xdr:colOff>
      <xdr:row>3</xdr:row>
      <xdr:rowOff>1091045</xdr:rowOff>
    </xdr:to>
    <xdr:sp macro="" textlink="">
      <xdr:nvSpPr>
        <xdr:cNvPr id="15" name="Right Arrow 70">
          <a:extLst>
            <a:ext uri="{FF2B5EF4-FFF2-40B4-BE49-F238E27FC236}">
              <a16:creationId xmlns:a16="http://schemas.microsoft.com/office/drawing/2014/main" id="{5F933AA0-E049-419D-9A0A-FD3E45FCF02A}"/>
            </a:ext>
          </a:extLst>
        </xdr:cNvPr>
        <xdr:cNvSpPr/>
      </xdr:nvSpPr>
      <xdr:spPr>
        <a:xfrm>
          <a:off x="8688943" y="36189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3</xdr:row>
      <xdr:rowOff>865908</xdr:rowOff>
    </xdr:from>
    <xdr:to>
      <xdr:col>8</xdr:col>
      <xdr:colOff>497278</xdr:colOff>
      <xdr:row>3</xdr:row>
      <xdr:rowOff>1125681</xdr:rowOff>
    </xdr:to>
    <xdr:sp macro="" textlink="">
      <xdr:nvSpPr>
        <xdr:cNvPr id="16" name="Right Arrow 71">
          <a:extLst>
            <a:ext uri="{FF2B5EF4-FFF2-40B4-BE49-F238E27FC236}">
              <a16:creationId xmlns:a16="http://schemas.microsoft.com/office/drawing/2014/main" id="{CE0593C0-495B-4850-910D-36DD61F9830D}"/>
            </a:ext>
          </a:extLst>
        </xdr:cNvPr>
        <xdr:cNvSpPr/>
      </xdr:nvSpPr>
      <xdr:spPr>
        <a:xfrm>
          <a:off x="1117632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3</xdr:row>
      <xdr:rowOff>865908</xdr:rowOff>
    </xdr:from>
    <xdr:to>
      <xdr:col>10</xdr:col>
      <xdr:colOff>497278</xdr:colOff>
      <xdr:row>3</xdr:row>
      <xdr:rowOff>1125681</xdr:rowOff>
    </xdr:to>
    <xdr:sp macro="" textlink="">
      <xdr:nvSpPr>
        <xdr:cNvPr id="17" name="Right Arrow 72">
          <a:extLst>
            <a:ext uri="{FF2B5EF4-FFF2-40B4-BE49-F238E27FC236}">
              <a16:creationId xmlns:a16="http://schemas.microsoft.com/office/drawing/2014/main" id="{98A32526-852B-41B0-B857-B56A7BC60CCD}"/>
            </a:ext>
          </a:extLst>
        </xdr:cNvPr>
        <xdr:cNvSpPr/>
      </xdr:nvSpPr>
      <xdr:spPr>
        <a:xfrm>
          <a:off x="13748079" y="36535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38348</xdr:colOff>
      <xdr:row>3</xdr:row>
      <xdr:rowOff>17317</xdr:rowOff>
    </xdr:from>
    <xdr:ext cx="1818409" cy="2026228"/>
    <xdr:pic>
      <xdr:nvPicPr>
        <xdr:cNvPr id="18" name="Picture 17">
          <a:extLst>
            <a:ext uri="{FF2B5EF4-FFF2-40B4-BE49-F238E27FC236}">
              <a16:creationId xmlns:a16="http://schemas.microsoft.com/office/drawing/2014/main" id="{7E0B121C-521E-4E3C-9F72-5640C056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7898" y="2804967"/>
          <a:ext cx="1818409" cy="2026228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3</xdr:row>
      <xdr:rowOff>0</xdr:rowOff>
    </xdr:from>
    <xdr:ext cx="2028151" cy="2095238"/>
    <xdr:pic>
      <xdr:nvPicPr>
        <xdr:cNvPr id="19" name="Picture 18">
          <a:extLst>
            <a:ext uri="{FF2B5EF4-FFF2-40B4-BE49-F238E27FC236}">
              <a16:creationId xmlns:a16="http://schemas.microsoft.com/office/drawing/2014/main" id="{7A849678-21C5-4272-9CB7-2DD368022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4650" y="2787650"/>
          <a:ext cx="2028151" cy="2095238"/>
        </a:xfrm>
        <a:prstGeom prst="rect">
          <a:avLst/>
        </a:prstGeom>
      </xdr:spPr>
    </xdr:pic>
    <xdr:clientData/>
  </xdr:oneCellAnchor>
  <xdr:oneCellAnchor>
    <xdr:from>
      <xdr:col>7</xdr:col>
      <xdr:colOff>42335</xdr:colOff>
      <xdr:row>2</xdr:row>
      <xdr:rowOff>994833</xdr:rowOff>
    </xdr:from>
    <xdr:ext cx="2010833" cy="2130136"/>
    <xdr:pic>
      <xdr:nvPicPr>
        <xdr:cNvPr id="20" name="Picture 19">
          <a:extLst>
            <a:ext uri="{FF2B5EF4-FFF2-40B4-BE49-F238E27FC236}">
              <a16:creationId xmlns:a16="http://schemas.microsoft.com/office/drawing/2014/main" id="{AD45C6D9-6025-4ED6-9E72-FC8B84B13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326035" y="2772833"/>
          <a:ext cx="2010833" cy="2130136"/>
        </a:xfrm>
        <a:prstGeom prst="rect">
          <a:avLst/>
        </a:prstGeom>
      </xdr:spPr>
    </xdr:pic>
    <xdr:clientData/>
  </xdr:oneCellAnchor>
  <xdr:oneCellAnchor>
    <xdr:from>
      <xdr:col>5</xdr:col>
      <xdr:colOff>105834</xdr:colOff>
      <xdr:row>3</xdr:row>
      <xdr:rowOff>7762</xdr:rowOff>
    </xdr:from>
    <xdr:ext cx="1746250" cy="2144888"/>
    <xdr:pic>
      <xdr:nvPicPr>
        <xdr:cNvPr id="21" name="Picture 20">
          <a:extLst>
            <a:ext uri="{FF2B5EF4-FFF2-40B4-BE49-F238E27FC236}">
              <a16:creationId xmlns:a16="http://schemas.microsoft.com/office/drawing/2014/main" id="{04784E04-667D-46D5-A911-CD3CB4140B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35" r="13371"/>
        <a:stretch/>
      </xdr:blipFill>
      <xdr:spPr>
        <a:xfrm>
          <a:off x="6874934" y="2795412"/>
          <a:ext cx="1746250" cy="2144888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7</xdr:row>
      <xdr:rowOff>0</xdr:rowOff>
    </xdr:from>
    <xdr:ext cx="304800" cy="310861"/>
    <xdr:sp macro="" textlink="">
      <xdr:nvSpPr>
        <xdr:cNvPr id="22" name="AutoShape 1" descr="https://f33-zpg.zdn.vn/1602563988728162797/4c9b126ccd5738096146.jpg">
          <a:extLst>
            <a:ext uri="{FF2B5EF4-FFF2-40B4-BE49-F238E27FC236}">
              <a16:creationId xmlns:a16="http://schemas.microsoft.com/office/drawing/2014/main" id="{08A54CF4-B354-4DA1-B29D-42FCAABD9463}"/>
            </a:ext>
          </a:extLst>
        </xdr:cNvPr>
        <xdr:cNvSpPr>
          <a:spLocks noChangeAspect="1" noChangeArrowheads="1"/>
        </xdr:cNvSpPr>
      </xdr:nvSpPr>
      <xdr:spPr bwMode="auto">
        <a:xfrm>
          <a:off x="3517900" y="6432550"/>
          <a:ext cx="304800" cy="310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</xdr:col>
      <xdr:colOff>51955</xdr:colOff>
      <xdr:row>9</xdr:row>
      <xdr:rowOff>844879</xdr:rowOff>
    </xdr:from>
    <xdr:to>
      <xdr:col>2</xdr:col>
      <xdr:colOff>593521</xdr:colOff>
      <xdr:row>9</xdr:row>
      <xdr:rowOff>1131867</xdr:rowOff>
    </xdr:to>
    <xdr:sp macro="" textlink="">
      <xdr:nvSpPr>
        <xdr:cNvPr id="23" name="Right Arrow 68">
          <a:extLst>
            <a:ext uri="{FF2B5EF4-FFF2-40B4-BE49-F238E27FC236}">
              <a16:creationId xmlns:a16="http://schemas.microsoft.com/office/drawing/2014/main" id="{05A53E28-1D21-4A90-B367-3147761DE91C}"/>
            </a:ext>
          </a:extLst>
        </xdr:cNvPr>
        <xdr:cNvSpPr/>
      </xdr:nvSpPr>
      <xdr:spPr>
        <a:xfrm>
          <a:off x="3569855" y="10642929"/>
          <a:ext cx="541566" cy="2869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50716</xdr:colOff>
      <xdr:row>9</xdr:row>
      <xdr:rowOff>875803</xdr:rowOff>
    </xdr:from>
    <xdr:to>
      <xdr:col>4</xdr:col>
      <xdr:colOff>541810</xdr:colOff>
      <xdr:row>9</xdr:row>
      <xdr:rowOff>1149185</xdr:rowOff>
    </xdr:to>
    <xdr:sp macro="" textlink="">
      <xdr:nvSpPr>
        <xdr:cNvPr id="24" name="Right Arrow 69">
          <a:extLst>
            <a:ext uri="{FF2B5EF4-FFF2-40B4-BE49-F238E27FC236}">
              <a16:creationId xmlns:a16="http://schemas.microsoft.com/office/drawing/2014/main" id="{A25B0922-1BA2-417E-B612-B9E7C5542291}"/>
            </a:ext>
          </a:extLst>
        </xdr:cNvPr>
        <xdr:cNvSpPr/>
      </xdr:nvSpPr>
      <xdr:spPr>
        <a:xfrm>
          <a:off x="6248316" y="10673853"/>
          <a:ext cx="491094" cy="27338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1919843</xdr:colOff>
      <xdr:row>9</xdr:row>
      <xdr:rowOff>831272</xdr:rowOff>
    </xdr:from>
    <xdr:to>
      <xdr:col>6</xdr:col>
      <xdr:colOff>524491</xdr:colOff>
      <xdr:row>9</xdr:row>
      <xdr:rowOff>1091045</xdr:rowOff>
    </xdr:to>
    <xdr:sp macro="" textlink="">
      <xdr:nvSpPr>
        <xdr:cNvPr id="25" name="Right Arrow 70">
          <a:extLst>
            <a:ext uri="{FF2B5EF4-FFF2-40B4-BE49-F238E27FC236}">
              <a16:creationId xmlns:a16="http://schemas.microsoft.com/office/drawing/2014/main" id="{88390C2A-EA28-4837-BBF3-7A47C205105B}"/>
            </a:ext>
          </a:extLst>
        </xdr:cNvPr>
        <xdr:cNvSpPr/>
      </xdr:nvSpPr>
      <xdr:spPr>
        <a:xfrm>
          <a:off x="8688943" y="10629322"/>
          <a:ext cx="592198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1892629</xdr:colOff>
      <xdr:row>9</xdr:row>
      <xdr:rowOff>865908</xdr:rowOff>
    </xdr:from>
    <xdr:to>
      <xdr:col>8</xdr:col>
      <xdr:colOff>497278</xdr:colOff>
      <xdr:row>9</xdr:row>
      <xdr:rowOff>1125681</xdr:rowOff>
    </xdr:to>
    <xdr:sp macro="" textlink="">
      <xdr:nvSpPr>
        <xdr:cNvPr id="26" name="Right Arrow 71">
          <a:extLst>
            <a:ext uri="{FF2B5EF4-FFF2-40B4-BE49-F238E27FC236}">
              <a16:creationId xmlns:a16="http://schemas.microsoft.com/office/drawing/2014/main" id="{CEC32DAD-B024-4A32-9CE6-A54C4AAF2757}"/>
            </a:ext>
          </a:extLst>
        </xdr:cNvPr>
        <xdr:cNvSpPr/>
      </xdr:nvSpPr>
      <xdr:spPr>
        <a:xfrm>
          <a:off x="1117632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1892629</xdr:colOff>
      <xdr:row>9</xdr:row>
      <xdr:rowOff>865908</xdr:rowOff>
    </xdr:from>
    <xdr:to>
      <xdr:col>10</xdr:col>
      <xdr:colOff>497278</xdr:colOff>
      <xdr:row>9</xdr:row>
      <xdr:rowOff>1125681</xdr:rowOff>
    </xdr:to>
    <xdr:sp macro="" textlink="">
      <xdr:nvSpPr>
        <xdr:cNvPr id="27" name="Right Arrow 72">
          <a:extLst>
            <a:ext uri="{FF2B5EF4-FFF2-40B4-BE49-F238E27FC236}">
              <a16:creationId xmlns:a16="http://schemas.microsoft.com/office/drawing/2014/main" id="{E4AACDE5-5F48-4169-AF84-589C7F8B831C}"/>
            </a:ext>
          </a:extLst>
        </xdr:cNvPr>
        <xdr:cNvSpPr/>
      </xdr:nvSpPr>
      <xdr:spPr>
        <a:xfrm>
          <a:off x="13748079" y="10663958"/>
          <a:ext cx="617599" cy="25977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645582</xdr:colOff>
      <xdr:row>9</xdr:row>
      <xdr:rowOff>2376</xdr:rowOff>
    </xdr:from>
    <xdr:ext cx="2138867" cy="1722709"/>
    <xdr:pic>
      <xdr:nvPicPr>
        <xdr:cNvPr id="28" name="Picture 27">
          <a:extLst>
            <a:ext uri="{FF2B5EF4-FFF2-40B4-BE49-F238E27FC236}">
              <a16:creationId xmlns:a16="http://schemas.microsoft.com/office/drawing/2014/main" id="{0967A4DF-A8C5-4DCF-A813-A10EDCC5AC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08"/>
        <a:stretch/>
      </xdr:blipFill>
      <xdr:spPr>
        <a:xfrm flipV="1">
          <a:off x="645582" y="9800426"/>
          <a:ext cx="2138867" cy="1722709"/>
        </a:xfrm>
        <a:prstGeom prst="rect">
          <a:avLst/>
        </a:prstGeom>
      </xdr:spPr>
    </xdr:pic>
    <xdr:clientData/>
  </xdr:oneCellAnchor>
  <xdr:oneCellAnchor>
    <xdr:from>
      <xdr:col>5</xdr:col>
      <xdr:colOff>105836</xdr:colOff>
      <xdr:row>8</xdr:row>
      <xdr:rowOff>984248</xdr:rowOff>
    </xdr:from>
    <xdr:ext cx="1756831" cy="2298096"/>
    <xdr:pic>
      <xdr:nvPicPr>
        <xdr:cNvPr id="29" name="Picture 28">
          <a:extLst>
            <a:ext uri="{FF2B5EF4-FFF2-40B4-BE49-F238E27FC236}">
              <a16:creationId xmlns:a16="http://schemas.microsoft.com/office/drawing/2014/main" id="{D5C47CA6-FB03-4F47-A918-005CD3DABB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1" t="15673" r="6098" b="13627"/>
        <a:stretch/>
      </xdr:blipFill>
      <xdr:spPr>
        <a:xfrm rot="5400000" flipH="1">
          <a:off x="6604304" y="10043280"/>
          <a:ext cx="2298096" cy="1756831"/>
        </a:xfrm>
        <a:prstGeom prst="rect">
          <a:avLst/>
        </a:prstGeom>
      </xdr:spPr>
    </xdr:pic>
    <xdr:clientData/>
  </xdr:oneCellAnchor>
  <xdr:oneCellAnchor>
    <xdr:from>
      <xdr:col>7</xdr:col>
      <xdr:colOff>10582</xdr:colOff>
      <xdr:row>8</xdr:row>
      <xdr:rowOff>1005415</xdr:rowOff>
    </xdr:from>
    <xdr:ext cx="1887242" cy="1705430"/>
    <xdr:pic>
      <xdr:nvPicPr>
        <xdr:cNvPr id="30" name="Picture 29">
          <a:extLst>
            <a:ext uri="{FF2B5EF4-FFF2-40B4-BE49-F238E27FC236}">
              <a16:creationId xmlns:a16="http://schemas.microsoft.com/office/drawing/2014/main" id="{CAA915F0-9AE4-428D-B440-04742473A5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27" t="8331" r="18416" b="11099"/>
        <a:stretch/>
      </xdr:blipFill>
      <xdr:spPr>
        <a:xfrm flipV="1">
          <a:off x="9294282" y="9793815"/>
          <a:ext cx="1887242" cy="1705430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8</xdr:row>
      <xdr:rowOff>1004911</xdr:rowOff>
    </xdr:from>
    <xdr:ext cx="2035024" cy="1461616"/>
    <xdr:pic>
      <xdr:nvPicPr>
        <xdr:cNvPr id="31" name="Picture 30">
          <a:extLst>
            <a:ext uri="{FF2B5EF4-FFF2-40B4-BE49-F238E27FC236}">
              <a16:creationId xmlns:a16="http://schemas.microsoft.com/office/drawing/2014/main" id="{4801E668-6B31-4BFF-B77C-64836309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4650" y="9793311"/>
          <a:ext cx="2035024" cy="146161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HY3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4\data%20viking\PHONG@\LinhLEAN\422004(1).SO%2520DO%2520M%25E1%25BB%259A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king-svr\price%20for%20worker\DOCUME~1\GOSTEP\LOCALS~1\Temp\Copy%20of%20QUI%20TRINH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y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INTING\COSTING%20FOR%20MER\MUNSTER\MUNSTER%20FALL%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CUSTOMERS/MARSHALL%20ARTIST/SAMPLING/SALESMAN%20SP12/STYLES%20FILE/TRIMS%20LIST/MAI/BCThue/Nam%202009/Tu%20van%20ke%20toan/Monthly%20report%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TRIMS%20&amp;%20FABRIC%20LIST\ATREEBUTES\PRODUCTION\AW11\TRIM\MAI\BCThue\Nam%202009\Tu%20van%20ke%20toan\Monthly%20report%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OTHERS/TRIMS%20&amp;%20FABRIC%20LIST/MARSHALL%20ARTIST/SP12%20PRODUCTION/trim/TRIMLIST/MAI/BCThue/Nam%202009/Tu%20van%20ke%20toan/Monthly%20report%200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T-DLUC\TAN-PHU\K-99HDuc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DBTDLYNTEX-DOMEX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MAI\BCThue\Nam%202009\Tu%20van%20ke%20toan\Monthly%20report%200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MR.%20HAI%20PLANNING/WovenForm.xlsb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ESD\P3(Qg-Bao)\Kiemt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PLANNING/OFFICE%20PRODUCTION%20PLANNING-20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availablevn-my.sharepoint.com/DT-DLUC/TAN-PHU/TAN-BINH/KL-TBINW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huTo\Desktop\Unavailable\COST_PRICE_Gamen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CANHAN\MUNG\THOP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ukadmin/Desktop/DANIELLAS%20STUFF/old%20tps/SET%20IN%20SLEEVE%20HOODY%20SIZE%20SPEC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weracapco.sharepoint.com/Users/myasub/Desktop/Macintosh%20HD/Users/brabra/Dropbox/NEW%20ERA%20DROP%20BOX/HOLIDAY%202013/TECH%20PACKS/NE92038M%20CORE%20POPOVER/NE92038M%20-%20CORE%20OH%20HOOD%20GRADED%20SPEC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Thang%20KT%202001\Ho%20so%20thau\Du%20thau%20Huu%20Lung%20-%20Lang%20Son.xls" TargetMode="External"/></Relationships>
</file>

<file path=xl/externalLinks/_rels/externalLink2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availablevn.sharepoint.com/sites/DEVELOPMENT-DevelopmentReporting/Shared%20Documents/DEVELOPMENT%20CUSTOMERS/DEV%20TEAM/4-SS26/1-SAMPLE/2-STYLE-FILE/3.%20CUTTING%20DOCKET/WOMENSWEAR/PROTO%20-prepare/U28-DR46%20.xlsx" TargetMode="External"/><Relationship Id="rId1" Type="http://schemas.openxmlformats.org/officeDocument/2006/relationships/externalLinkPath" Target="U28-DR46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C\MAI\BCThue\Nam%202009\Tu%20van%20ke%20toan\Monthly%20report%2008.xls" TargetMode="External"/></Relationships>
</file>

<file path=xl/externalLinks/_rels/externalLink30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DEVELOPMENT-DevelopmentReporting/Shared%20Documents/DEVELOPMENT%20CUSTOMERS/DEV%20TEAM/4-SS26/1-SAMPLE/2-STYLE-FILE/3.%20CUTTING%20DOCKET/WOMENSWEAR/OLD/SLIM%20T-DRESS%201388%20-%20717726%20-%20RUJ12.xlsx" TargetMode="External"/><Relationship Id="rId2" Type="http://schemas.microsoft.com/office/2019/04/relationships/externalLinkLongPath" Target="/sites/DEVELOPMENT-DevelopmentReporting/Shared%20Documents/DEVELOPMENT%20CUSTOMERS/DEV%20TEAM/4-SS26/1-SAMPLE/2-STYLE-FILE/3.%20CUTTING%20DOCKET/WOMENSWEAR/PROTO%201/OLD/SLIM%20T-DRESS%201388%20-%20717726%20-%20RUJ12.xlsx?F07B1502" TargetMode="External"/><Relationship Id="rId1" Type="http://schemas.openxmlformats.org/officeDocument/2006/relationships/externalLinkPath" Target="file:///\\F07B1502\SLIM%20T-DRESS%201388%20-%20717726%20-%20RUJ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Gia%20dinh\DUTO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erchandising\@\Cuc-thu\d\MINHHUNG\Truyentai\Phong-A-TPHCM\LUUTAM\VBAO\BookJHFGJGXBGCCNCVCCVVCVCC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TVT\PTHO\DUTOANW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INHHUNG\Truyentai\Phong-A-TPHCM\HTM\DUTOAN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Phong%20Kinh%20Te\LUC\EXCEL\Th&#199;u\Du%20thau%20Y&#170;n%20Minh%20-%20H&#181;%20Gia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c\LVTD\MSOffice\EXCEL\LUC\DT%20DZ%2022+TBA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  <sheetName val="DATABASE"/>
      <sheetName val="STEP 5.0- STYLE COSTING SHEET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 DZ35"/>
      <sheetName val="DT DZ 35 Kv"/>
      <sheetName val="Chiet tinh dz35"/>
      <sheetName val="TN"/>
      <sheetName val="VC"/>
      <sheetName val="Sheet1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H3">
            <v>17.099999999999998</v>
          </cell>
        </row>
        <row r="4">
          <cell r="H4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Sheet1"/>
      <sheetName val="TK"/>
      <sheetName val="LB"/>
      <sheetName val="HS"/>
    </sheetNames>
    <sheetDataSet>
      <sheetData sheetId="0" refreshError="1">
        <row r="5">
          <cell r="A5" t="str">
            <v>A</v>
          </cell>
          <cell r="B5" t="str">
            <v>No</v>
          </cell>
          <cell r="C5" t="str">
            <v>M/C</v>
          </cell>
          <cell r="D5" t="str">
            <v>Attachment</v>
          </cell>
          <cell r="E5" t="str">
            <v>Code</v>
          </cell>
          <cell r="F5" t="str">
            <v>Description</v>
          </cell>
          <cell r="H5" t="str">
            <v>Time</v>
          </cell>
          <cell r="I5" t="str">
            <v>Pcs/Hr</v>
          </cell>
          <cell r="J5" t="str">
            <v>Sewer</v>
          </cell>
          <cell r="K5" t="str">
            <v>70%</v>
          </cell>
        </row>
        <row r="6">
          <cell r="F6" t="str">
            <v>Nhóm LĐPT</v>
          </cell>
          <cell r="I6">
            <v>0</v>
          </cell>
          <cell r="J6">
            <v>0</v>
          </cell>
          <cell r="K6">
            <v>0</v>
          </cell>
        </row>
        <row r="7">
          <cell r="A7">
            <v>1</v>
          </cell>
          <cell r="C7" t="str">
            <v>ldpt</v>
          </cell>
          <cell r="D7" t="str">
            <v>1</v>
          </cell>
          <cell r="F7" t="str">
            <v>Bung hàng đánh số lô</v>
          </cell>
          <cell r="H7">
            <v>5</v>
          </cell>
          <cell r="I7">
            <v>720</v>
          </cell>
          <cell r="J7">
            <v>2.3478971008574927E-2</v>
          </cell>
          <cell r="K7">
            <v>503.99999999999994</v>
          </cell>
        </row>
        <row r="8">
          <cell r="A8">
            <v>2</v>
          </cell>
          <cell r="C8" t="str">
            <v>ldpt</v>
          </cell>
          <cell r="D8" t="str">
            <v>2</v>
          </cell>
          <cell r="F8" t="str">
            <v>Bóc chuyển BTP</v>
          </cell>
          <cell r="H8">
            <v>10</v>
          </cell>
          <cell r="I8">
            <v>360</v>
          </cell>
          <cell r="J8">
            <v>4.6957942017149853E-2</v>
          </cell>
          <cell r="K8">
            <v>251.99999999999997</v>
          </cell>
        </row>
        <row r="9">
          <cell r="A9">
            <v>3</v>
          </cell>
          <cell r="C9" t="str">
            <v>ldpt</v>
          </cell>
          <cell r="D9" t="str">
            <v>1</v>
          </cell>
          <cell r="F9" t="str">
            <v>Vẽ,lấy dấu túi xéo</v>
          </cell>
          <cell r="H9">
            <v>24</v>
          </cell>
          <cell r="I9">
            <v>150</v>
          </cell>
          <cell r="J9">
            <v>0.11269906084115966</v>
          </cell>
          <cell r="K9">
            <v>105</v>
          </cell>
        </row>
        <row r="10">
          <cell r="A10">
            <v>4</v>
          </cell>
          <cell r="C10" t="str">
            <v>ldpt</v>
          </cell>
          <cell r="D10" t="str">
            <v>2</v>
          </cell>
          <cell r="F10" t="str">
            <v>Gọt lộn nắp túi sườn</v>
          </cell>
          <cell r="H10">
            <v>30</v>
          </cell>
          <cell r="I10">
            <v>120</v>
          </cell>
          <cell r="J10">
            <v>0.14087382605144957</v>
          </cell>
          <cell r="K10">
            <v>84</v>
          </cell>
        </row>
        <row r="11">
          <cell r="A11">
            <v>5</v>
          </cell>
          <cell r="C11" t="str">
            <v>ldpt</v>
          </cell>
          <cell r="D11" t="str">
            <v>3</v>
          </cell>
          <cell r="F11" t="str">
            <v xml:space="preserve">Vẽ định hình cá tay </v>
          </cell>
          <cell r="H11">
            <v>10</v>
          </cell>
          <cell r="I11">
            <v>360</v>
          </cell>
          <cell r="J11">
            <v>4.6957942017149853E-2</v>
          </cell>
          <cell r="K11">
            <v>251.99999999999997</v>
          </cell>
        </row>
        <row r="12">
          <cell r="A12">
            <v>6</v>
          </cell>
          <cell r="C12" t="str">
            <v>ldpt</v>
          </cell>
          <cell r="D12" t="str">
            <v>2</v>
          </cell>
          <cell r="F12" t="str">
            <v>Xỏ 4 nút vào dây</v>
          </cell>
          <cell r="H12">
            <v>14</v>
          </cell>
          <cell r="I12">
            <v>21</v>
          </cell>
          <cell r="J12">
            <v>6.5741118824009806E-2</v>
          </cell>
          <cell r="K12">
            <v>14.7</v>
          </cell>
        </row>
        <row r="13">
          <cell r="A13">
            <v>7</v>
          </cell>
          <cell r="C13" t="str">
            <v>ldpt</v>
          </cell>
          <cell r="D13" t="str">
            <v>3</v>
          </cell>
          <cell r="F13" t="str">
            <v>Lấy dấu túi sườn lên thân</v>
          </cell>
          <cell r="H13">
            <v>65</v>
          </cell>
          <cell r="I13">
            <v>55.384615384615387</v>
          </cell>
          <cell r="J13">
            <v>0.30522662311147408</v>
          </cell>
          <cell r="K13">
            <v>38.769230769230766</v>
          </cell>
        </row>
        <row r="14">
          <cell r="A14">
            <v>8</v>
          </cell>
          <cell r="C14" t="str">
            <v>ldpt</v>
          </cell>
          <cell r="D14" t="str">
            <v>3</v>
          </cell>
          <cell r="F14" t="str">
            <v>Vẽ túi sườn TP + LD dây treo nút túi</v>
          </cell>
          <cell r="H14">
            <v>50</v>
          </cell>
          <cell r="I14">
            <v>40</v>
          </cell>
          <cell r="J14">
            <v>0.23478971008574928</v>
          </cell>
          <cell r="K14">
            <v>28</v>
          </cell>
        </row>
        <row r="15">
          <cell r="A15">
            <v>9</v>
          </cell>
          <cell r="C15" t="str">
            <v>ldpt</v>
          </cell>
          <cell r="D15" t="str">
            <v>2</v>
          </cell>
          <cell r="F15" t="str">
            <v>Gọt quay dê + lộn</v>
          </cell>
          <cell r="H15">
            <v>25</v>
          </cell>
          <cell r="I15">
            <v>144</v>
          </cell>
          <cell r="J15">
            <v>0.11739485504287464</v>
          </cell>
          <cell r="K15">
            <v>100.8</v>
          </cell>
        </row>
        <row r="16">
          <cell r="A16">
            <v>10</v>
          </cell>
          <cell r="C16" t="str">
            <v>ldpt</v>
          </cell>
          <cell r="D16" t="str">
            <v>1</v>
          </cell>
          <cell r="F16" t="str">
            <v xml:space="preserve">Ủi ép định hình passant </v>
          </cell>
          <cell r="H16">
            <v>30</v>
          </cell>
          <cell r="I16">
            <v>120</v>
          </cell>
          <cell r="J16">
            <v>0.14087382605144957</v>
          </cell>
          <cell r="K16">
            <v>84</v>
          </cell>
        </row>
        <row r="17">
          <cell r="A17">
            <v>11</v>
          </cell>
          <cell r="C17" t="str">
            <v>ldpt</v>
          </cell>
          <cell r="D17" t="str">
            <v>2</v>
          </cell>
          <cell r="F17" t="str">
            <v>Đo cắt 5 sợi passant</v>
          </cell>
          <cell r="H17">
            <v>25</v>
          </cell>
          <cell r="I17">
            <v>144</v>
          </cell>
          <cell r="J17">
            <v>0.11739485504287464</v>
          </cell>
          <cell r="K17">
            <v>100.8</v>
          </cell>
        </row>
        <row r="18">
          <cell r="A18">
            <v>12</v>
          </cell>
          <cell r="C18" t="str">
            <v>ldpt</v>
          </cell>
          <cell r="F18" t="str">
            <v>Vẽ định hình 5 pasant</v>
          </cell>
          <cell r="H18">
            <v>15</v>
          </cell>
          <cell r="I18">
            <v>240</v>
          </cell>
          <cell r="J18">
            <v>7.0436913025724787E-2</v>
          </cell>
          <cell r="K18">
            <v>168</v>
          </cell>
        </row>
        <row r="19">
          <cell r="A19">
            <v>13</v>
          </cell>
          <cell r="C19" t="str">
            <v>ldpt</v>
          </cell>
          <cell r="D19" t="str">
            <v>3</v>
          </cell>
          <cell r="F19" t="str">
            <v>Lấy dấu tra quay dê+pasant + lấy dấu tra lưng</v>
          </cell>
          <cell r="H19">
            <v>123</v>
          </cell>
          <cell r="I19">
            <v>29.26829268292683</v>
          </cell>
          <cell r="J19">
            <v>0.57758268681094327</v>
          </cell>
          <cell r="K19">
            <v>20.487804878048781</v>
          </cell>
        </row>
        <row r="20">
          <cell r="A20">
            <v>14</v>
          </cell>
          <cell r="C20" t="str">
            <v>ldpt</v>
          </cell>
          <cell r="D20" t="str">
            <v>2</v>
          </cell>
          <cell r="F20" t="str">
            <v>Lấy dấu túi xéo để cuốn sườn + got</v>
          </cell>
          <cell r="H20">
            <v>22</v>
          </cell>
          <cell r="I20">
            <v>163.63636363636363</v>
          </cell>
          <cell r="J20">
            <v>0.10330747243772968</v>
          </cell>
          <cell r="K20">
            <v>114.54545454545453</v>
          </cell>
        </row>
        <row r="21">
          <cell r="A21">
            <v>15</v>
          </cell>
          <cell r="C21" t="str">
            <v>ldpt</v>
          </cell>
          <cell r="D21" t="str">
            <v>1</v>
          </cell>
          <cell r="F21" t="str">
            <v>Cắt 2 dây luồn + hơ lửa 2 đầu</v>
          </cell>
          <cell r="H21">
            <v>26</v>
          </cell>
          <cell r="I21">
            <v>138.46153846153845</v>
          </cell>
          <cell r="J21">
            <v>0.12209064924458962</v>
          </cell>
          <cell r="K21">
            <v>96.923076923076906</v>
          </cell>
        </row>
        <row r="22">
          <cell r="A22">
            <v>16</v>
          </cell>
          <cell r="C22" t="str">
            <v>ldpt</v>
          </cell>
          <cell r="D22" t="str">
            <v>2</v>
          </cell>
          <cell r="F22" t="str">
            <v>Xỏ cục nhựa vào dây luồn + cột gút đầu dây</v>
          </cell>
          <cell r="H22">
            <v>70</v>
          </cell>
          <cell r="I22">
            <v>51.428571428571431</v>
          </cell>
          <cell r="J22">
            <v>0.32870559412004902</v>
          </cell>
          <cell r="K22">
            <v>36</v>
          </cell>
        </row>
        <row r="23">
          <cell r="A23">
            <v>17</v>
          </cell>
          <cell r="C23" t="str">
            <v>ldpt</v>
          </cell>
          <cell r="D23" t="str">
            <v>3</v>
          </cell>
          <cell r="F23" t="str">
            <v>Xỏ dây lai+lược 2 đầu dây vào cục nhựa</v>
          </cell>
          <cell r="H23">
            <v>30</v>
          </cell>
          <cell r="I23">
            <v>120</v>
          </cell>
          <cell r="J23">
            <v>0.14087382605144957</v>
          </cell>
          <cell r="K23">
            <v>84</v>
          </cell>
        </row>
        <row r="24">
          <cell r="A24">
            <v>18</v>
          </cell>
          <cell r="C24" t="str">
            <v>ldpt</v>
          </cell>
          <cell r="D24" t="str">
            <v>3</v>
          </cell>
          <cell r="F24" t="str">
            <v>Lộn hàng may lai</v>
          </cell>
          <cell r="H24">
            <v>20</v>
          </cell>
          <cell r="I24">
            <v>180</v>
          </cell>
          <cell r="J24">
            <v>9.3915884034299707E-2</v>
          </cell>
          <cell r="K24">
            <v>125.99999999999999</v>
          </cell>
        </row>
        <row r="25">
          <cell r="A25">
            <v>19</v>
          </cell>
          <cell r="C25" t="str">
            <v>ldpt</v>
          </cell>
          <cell r="D25" t="str">
            <v>4</v>
          </cell>
          <cell r="F25" t="str">
            <v xml:space="preserve">Cắt chỉ </v>
          </cell>
          <cell r="H25">
            <v>300</v>
          </cell>
          <cell r="I25">
            <v>12</v>
          </cell>
          <cell r="J25">
            <v>1.4087382605144958</v>
          </cell>
          <cell r="K25">
            <v>8.3999999999999986</v>
          </cell>
        </row>
        <row r="26">
          <cell r="F26" t="str">
            <v>Nhóm may rời</v>
          </cell>
          <cell r="I26">
            <v>0</v>
          </cell>
          <cell r="J26">
            <v>0</v>
          </cell>
          <cell r="K26">
            <v>0</v>
          </cell>
        </row>
        <row r="27">
          <cell r="A27">
            <v>20</v>
          </cell>
          <cell r="C27" t="str">
            <v>1K</v>
          </cell>
          <cell r="F27" t="str">
            <v>Nối dây treo</v>
          </cell>
          <cell r="G27">
            <v>1</v>
          </cell>
          <cell r="H27">
            <v>5</v>
          </cell>
          <cell r="I27">
            <v>720</v>
          </cell>
          <cell r="J27">
            <v>2.3478971008574927E-2</v>
          </cell>
          <cell r="K27">
            <v>503.99999999999994</v>
          </cell>
        </row>
        <row r="28">
          <cell r="A28">
            <v>21</v>
          </cell>
          <cell r="C28" t="str">
            <v>1K</v>
          </cell>
          <cell r="D28" t="str">
            <v>cử</v>
          </cell>
          <cell r="F28" t="str">
            <v>Chạy cử dây treo</v>
          </cell>
          <cell r="G28">
            <v>2</v>
          </cell>
          <cell r="H28">
            <v>20</v>
          </cell>
          <cell r="I28">
            <v>180</v>
          </cell>
          <cell r="J28">
            <v>9.3915884034299707E-2</v>
          </cell>
          <cell r="K28">
            <v>125.99999999999999</v>
          </cell>
        </row>
        <row r="29">
          <cell r="A29">
            <v>22</v>
          </cell>
          <cell r="C29" t="str">
            <v>1K</v>
          </cell>
          <cell r="F29" t="str">
            <v>May lộn baget nút</v>
          </cell>
          <cell r="G29">
            <v>1</v>
          </cell>
          <cell r="H29">
            <v>40</v>
          </cell>
          <cell r="I29">
            <v>90</v>
          </cell>
          <cell r="J29">
            <v>0.18783176806859941</v>
          </cell>
          <cell r="K29">
            <v>62.999999999999993</v>
          </cell>
        </row>
        <row r="30">
          <cell r="A30">
            <v>23</v>
          </cell>
          <cell r="C30" t="str">
            <v>VS3C</v>
          </cell>
          <cell r="F30" t="str">
            <v>Vắt sổ baget nút</v>
          </cell>
          <cell r="G30">
            <v>2</v>
          </cell>
          <cell r="H30">
            <v>60</v>
          </cell>
          <cell r="I30">
            <v>60</v>
          </cell>
          <cell r="J30">
            <v>0.28174765210289915</v>
          </cell>
          <cell r="K30">
            <v>42</v>
          </cell>
        </row>
        <row r="31">
          <cell r="A31">
            <v>24</v>
          </cell>
          <cell r="C31" t="str">
            <v>1K</v>
          </cell>
          <cell r="F31" t="str">
            <v>Định hình DK vào baget nút</v>
          </cell>
          <cell r="G31">
            <v>3</v>
          </cell>
          <cell r="H31">
            <v>30</v>
          </cell>
          <cell r="I31">
            <v>120</v>
          </cell>
          <cell r="J31">
            <v>0.14087382605144957</v>
          </cell>
          <cell r="K31">
            <v>84</v>
          </cell>
        </row>
        <row r="32">
          <cell r="A32">
            <v>25</v>
          </cell>
          <cell r="C32" t="str">
            <v>2K</v>
          </cell>
          <cell r="D32" t="str">
            <v>3/4</v>
          </cell>
          <cell r="F32" t="str">
            <v>May pasant x 5</v>
          </cell>
          <cell r="G32">
            <v>2</v>
          </cell>
          <cell r="H32">
            <v>90</v>
          </cell>
          <cell r="I32">
            <v>40</v>
          </cell>
          <cell r="J32">
            <v>0.4226214781543487</v>
          </cell>
          <cell r="K32">
            <v>28</v>
          </cell>
        </row>
        <row r="33">
          <cell r="A33">
            <v>26</v>
          </cell>
          <cell r="C33" t="str">
            <v>1K</v>
          </cell>
          <cell r="F33" t="str">
            <v>Quay rập quay dê</v>
          </cell>
          <cell r="G33">
            <v>1</v>
          </cell>
          <cell r="H33">
            <v>20</v>
          </cell>
          <cell r="I33">
            <v>180</v>
          </cell>
          <cell r="J33">
            <v>9.3915884034299707E-2</v>
          </cell>
          <cell r="K33">
            <v>125.99999999999999</v>
          </cell>
        </row>
        <row r="34">
          <cell r="A34">
            <v>27</v>
          </cell>
          <cell r="C34" t="str">
            <v>1K</v>
          </cell>
          <cell r="F34" t="str">
            <v>Quay rập nắp túi sườn x 2</v>
          </cell>
          <cell r="G34">
            <v>1</v>
          </cell>
          <cell r="H34">
            <v>40</v>
          </cell>
          <cell r="I34">
            <v>90</v>
          </cell>
          <cell r="J34">
            <v>0.18783176806859941</v>
          </cell>
          <cell r="K34">
            <v>62.999999999999993</v>
          </cell>
        </row>
        <row r="35">
          <cell r="A35">
            <v>28</v>
          </cell>
          <cell r="C35" t="str">
            <v>1K</v>
          </cell>
          <cell r="F35" t="str">
            <v>Diểu quay dê</v>
          </cell>
          <cell r="G35">
            <v>2</v>
          </cell>
          <cell r="H35">
            <v>45</v>
          </cell>
          <cell r="I35">
            <v>80</v>
          </cell>
          <cell r="J35">
            <v>0.21131073907717435</v>
          </cell>
          <cell r="K35">
            <v>56</v>
          </cell>
        </row>
        <row r="36">
          <cell r="A36">
            <v>29</v>
          </cell>
          <cell r="C36" t="str">
            <v>1K</v>
          </cell>
          <cell r="F36" t="str">
            <v>Diểu nắp túi sườn</v>
          </cell>
          <cell r="G36">
            <v>2</v>
          </cell>
          <cell r="H36">
            <v>66</v>
          </cell>
          <cell r="I36">
            <v>54.545454545454547</v>
          </cell>
          <cell r="J36">
            <v>0.30992241731318904</v>
          </cell>
          <cell r="K36">
            <v>38.18181818181818</v>
          </cell>
        </row>
        <row r="37">
          <cell r="A37">
            <v>30</v>
          </cell>
          <cell r="C37" t="str">
            <v>EBH</v>
          </cell>
          <cell r="F37" t="str">
            <v>Khuy phượng nắp túi sườn x 4</v>
          </cell>
          <cell r="G37">
            <v>3</v>
          </cell>
          <cell r="H37">
            <v>48</v>
          </cell>
          <cell r="I37">
            <v>75</v>
          </cell>
          <cell r="J37">
            <v>0.22539812168231932</v>
          </cell>
          <cell r="K37">
            <v>52.5</v>
          </cell>
        </row>
        <row r="38">
          <cell r="A38">
            <v>31</v>
          </cell>
          <cell r="C38" t="str">
            <v>VS3C</v>
          </cell>
          <cell r="F38" t="str">
            <v>Vắt sổ 3 miệng túi trước + 2 miệng túi sau</v>
          </cell>
          <cell r="G38">
            <v>3</v>
          </cell>
          <cell r="H38">
            <v>40</v>
          </cell>
          <cell r="I38">
            <v>90</v>
          </cell>
          <cell r="J38">
            <v>0.18783176806859941</v>
          </cell>
          <cell r="K38">
            <v>62.999999999999993</v>
          </cell>
        </row>
        <row r="39">
          <cell r="A39">
            <v>32</v>
          </cell>
          <cell r="C39" t="str">
            <v>1K</v>
          </cell>
          <cell r="F39" t="str">
            <v xml:space="preserve">May pen túi trước trên + may băng nhung </v>
          </cell>
          <cell r="G39">
            <v>2</v>
          </cell>
          <cell r="H39">
            <v>109</v>
          </cell>
          <cell r="I39">
            <v>33.027522935779814</v>
          </cell>
          <cell r="J39">
            <v>0.51184156798693348</v>
          </cell>
          <cell r="K39">
            <v>23.11926605504587</v>
          </cell>
        </row>
        <row r="40">
          <cell r="A40">
            <v>33</v>
          </cell>
          <cell r="C40" t="str">
            <v>2K</v>
          </cell>
          <cell r="F40" t="str">
            <v xml:space="preserve">Gấp may 5 miệng túi </v>
          </cell>
          <cell r="G40">
            <v>4</v>
          </cell>
          <cell r="H40">
            <v>125</v>
          </cell>
          <cell r="I40">
            <v>28.8</v>
          </cell>
          <cell r="J40">
            <v>0.58697427521437318</v>
          </cell>
          <cell r="K40">
            <v>20.16</v>
          </cell>
        </row>
        <row r="41">
          <cell r="A41">
            <v>34</v>
          </cell>
          <cell r="C41" t="str">
            <v>1K</v>
          </cell>
          <cell r="D41" t="str">
            <v>cử</v>
          </cell>
          <cell r="F41" t="str">
            <v>Chạy dây nút túi gối</v>
          </cell>
          <cell r="H41">
            <v>10</v>
          </cell>
          <cell r="I41">
            <v>360</v>
          </cell>
          <cell r="J41">
            <v>4.6957942017149853E-2</v>
          </cell>
          <cell r="K41">
            <v>251.99999999999997</v>
          </cell>
        </row>
        <row r="42">
          <cell r="A42">
            <v>35</v>
          </cell>
          <cell r="C42" t="str">
            <v>1K</v>
          </cell>
          <cell r="F42" t="str">
            <v>May túi gối x 2</v>
          </cell>
          <cell r="H42">
            <v>210</v>
          </cell>
          <cell r="I42">
            <v>17.142857142857142</v>
          </cell>
          <cell r="J42">
            <v>0.98611678236014699</v>
          </cell>
          <cell r="K42">
            <v>11.999999999999998</v>
          </cell>
        </row>
        <row r="43">
          <cell r="A43">
            <v>36</v>
          </cell>
          <cell r="C43" t="str">
            <v>1K</v>
          </cell>
          <cell r="F43" t="str">
            <v>Gắn gai vào quay dê</v>
          </cell>
          <cell r="H43">
            <v>32</v>
          </cell>
          <cell r="I43">
            <v>112.5</v>
          </cell>
          <cell r="J43">
            <v>0.15026541445487954</v>
          </cell>
          <cell r="K43">
            <v>78.75</v>
          </cell>
        </row>
        <row r="44">
          <cell r="A44">
            <v>37</v>
          </cell>
          <cell r="C44" t="str">
            <v>1K</v>
          </cell>
          <cell r="F44" t="str">
            <v>May dây nút vào túi gối x2</v>
          </cell>
          <cell r="H44">
            <v>30</v>
          </cell>
          <cell r="I44">
            <v>120</v>
          </cell>
          <cell r="J44">
            <v>0.14087382605144957</v>
          </cell>
          <cell r="K44">
            <v>84</v>
          </cell>
        </row>
        <row r="45">
          <cell r="A45">
            <v>38</v>
          </cell>
          <cell r="C45" t="str">
            <v>1K</v>
          </cell>
          <cell r="F45" t="str">
            <v>May nhãn vào lót túi trong</v>
          </cell>
          <cell r="H45">
            <v>45</v>
          </cell>
          <cell r="I45">
            <v>80</v>
          </cell>
          <cell r="J45">
            <v>0.21131073907717435</v>
          </cell>
          <cell r="K45">
            <v>56</v>
          </cell>
        </row>
        <row r="46">
          <cell r="A46">
            <v>39</v>
          </cell>
          <cell r="C46" t="str">
            <v>1K</v>
          </cell>
          <cell r="F46" t="str">
            <v>Gấp may đầu dây dệt</v>
          </cell>
          <cell r="H46">
            <v>40</v>
          </cell>
          <cell r="I46">
            <v>90</v>
          </cell>
          <cell r="J46">
            <v>0.18783176806859941</v>
          </cell>
          <cell r="K46">
            <v>62.999999999999993</v>
          </cell>
        </row>
        <row r="47">
          <cell r="F47" t="str">
            <v>Nhóm thân trước</v>
          </cell>
          <cell r="I47">
            <v>0</v>
          </cell>
          <cell r="J47">
            <v>0</v>
          </cell>
          <cell r="K47">
            <v>0</v>
          </cell>
        </row>
        <row r="48">
          <cell r="A48">
            <v>40</v>
          </cell>
          <cell r="C48" t="str">
            <v>2K</v>
          </cell>
          <cell r="F48" t="str">
            <v xml:space="preserve">Đóng túi thân trước trên </v>
          </cell>
          <cell r="H48">
            <v>75</v>
          </cell>
          <cell r="I48">
            <v>48</v>
          </cell>
          <cell r="J48">
            <v>0.35218456512862395</v>
          </cell>
          <cell r="K48">
            <v>33.599999999999994</v>
          </cell>
        </row>
        <row r="49">
          <cell r="A49">
            <v>41</v>
          </cell>
          <cell r="C49" t="str">
            <v>2K</v>
          </cell>
          <cell r="F49" t="str">
            <v>Gấp may miệng túi xéo kẹp thân</v>
          </cell>
          <cell r="H49">
            <v>102</v>
          </cell>
          <cell r="I49">
            <v>35.294117647058826</v>
          </cell>
          <cell r="J49">
            <v>0.47897100857492853</v>
          </cell>
          <cell r="K49">
            <v>24.705882352941178</v>
          </cell>
        </row>
        <row r="50">
          <cell r="A50">
            <v>42</v>
          </cell>
          <cell r="C50" t="str">
            <v>1K</v>
          </cell>
          <cell r="F50" t="str">
            <v>Lấy dấu khóa miệng túi xéo 1 đoạn</v>
          </cell>
          <cell r="H50">
            <v>48</v>
          </cell>
          <cell r="I50">
            <v>75</v>
          </cell>
          <cell r="J50">
            <v>0.22539812168231932</v>
          </cell>
          <cell r="K50">
            <v>52.5</v>
          </cell>
        </row>
        <row r="51">
          <cell r="A51">
            <v>43</v>
          </cell>
          <cell r="C51" t="str">
            <v>1K</v>
          </cell>
          <cell r="F51" t="str">
            <v>Khóa lót túi cạnh lưng ,cạnh sườn</v>
          </cell>
          <cell r="H51">
            <v>32</v>
          </cell>
          <cell r="I51">
            <v>112.5</v>
          </cell>
          <cell r="J51">
            <v>0.15026541445487954</v>
          </cell>
          <cell r="K51">
            <v>78.75</v>
          </cell>
        </row>
        <row r="52">
          <cell r="A52">
            <v>44</v>
          </cell>
          <cell r="C52" t="str">
            <v>Bọ</v>
          </cell>
          <cell r="F52" t="str">
            <v>Bọ túi xéo x2</v>
          </cell>
          <cell r="H52">
            <v>10</v>
          </cell>
          <cell r="I52">
            <v>360</v>
          </cell>
          <cell r="J52">
            <v>4.6957942017149853E-2</v>
          </cell>
          <cell r="K52">
            <v>251.99999999999997</v>
          </cell>
        </row>
        <row r="53">
          <cell r="A53">
            <v>45</v>
          </cell>
          <cell r="C53" t="str">
            <v>VS5C</v>
          </cell>
          <cell r="F53" t="str">
            <v>Vắt sổ 5 chỉ bao túi</v>
          </cell>
          <cell r="H53">
            <v>48</v>
          </cell>
          <cell r="I53">
            <v>75</v>
          </cell>
          <cell r="J53">
            <v>0.22539812168231932</v>
          </cell>
          <cell r="K53">
            <v>52.5</v>
          </cell>
        </row>
        <row r="54">
          <cell r="F54" t="str">
            <v>Nhóm thân sau</v>
          </cell>
          <cell r="I54">
            <v>0</v>
          </cell>
          <cell r="J54">
            <v>0</v>
          </cell>
          <cell r="K54">
            <v>0</v>
          </cell>
        </row>
        <row r="55">
          <cell r="A55">
            <v>46</v>
          </cell>
          <cell r="C55" t="str">
            <v>2K</v>
          </cell>
          <cell r="F55" t="str">
            <v>Đóng túi thân sau x2</v>
          </cell>
          <cell r="H55">
            <v>150</v>
          </cell>
          <cell r="I55">
            <v>24</v>
          </cell>
          <cell r="J55">
            <v>0.7043691302572479</v>
          </cell>
          <cell r="K55">
            <v>16.799999999999997</v>
          </cell>
        </row>
        <row r="56">
          <cell r="A56">
            <v>47</v>
          </cell>
          <cell r="C56" t="str">
            <v>2K</v>
          </cell>
          <cell r="F56" t="str">
            <v>Đóng bọ túi sau x4</v>
          </cell>
          <cell r="H56">
            <v>20</v>
          </cell>
          <cell r="I56">
            <v>180</v>
          </cell>
          <cell r="J56">
            <v>9.3915884034299707E-2</v>
          </cell>
          <cell r="K56">
            <v>125.99999999999999</v>
          </cell>
        </row>
        <row r="57">
          <cell r="C57" t="str">
            <v>Bọ</v>
          </cell>
          <cell r="F57" t="str">
            <v>Lắp ráp</v>
          </cell>
          <cell r="I57">
            <v>0</v>
          </cell>
          <cell r="J57">
            <v>0</v>
          </cell>
          <cell r="K57">
            <v>0</v>
          </cell>
        </row>
        <row r="58">
          <cell r="A58">
            <v>48</v>
          </cell>
          <cell r="C58" t="str">
            <v>2K</v>
          </cell>
          <cell r="F58" t="str">
            <v>Diểu baget nút 2K</v>
          </cell>
          <cell r="H58">
            <v>40</v>
          </cell>
          <cell r="I58">
            <v>90</v>
          </cell>
          <cell r="J58">
            <v>0.18783176806859941</v>
          </cell>
          <cell r="K58">
            <v>62.999999999999993</v>
          </cell>
        </row>
        <row r="59">
          <cell r="A59">
            <v>49</v>
          </cell>
          <cell r="C59" t="str">
            <v>2K</v>
          </cell>
          <cell r="F59" t="str">
            <v>Chắp baget khuy diểu hoàn chỉnh</v>
          </cell>
          <cell r="H59">
            <v>90</v>
          </cell>
          <cell r="I59">
            <v>40</v>
          </cell>
          <cell r="J59">
            <v>0.4226214781543487</v>
          </cell>
          <cell r="K59">
            <v>28</v>
          </cell>
        </row>
        <row r="60">
          <cell r="A60">
            <v>50</v>
          </cell>
          <cell r="C60" t="str">
            <v>1K</v>
          </cell>
          <cell r="F60" t="str">
            <v>Lược DK vào baget khuy</v>
          </cell>
          <cell r="H60">
            <v>45</v>
          </cell>
          <cell r="I60">
            <v>80</v>
          </cell>
          <cell r="J60">
            <v>0.21131073907717435</v>
          </cell>
          <cell r="K60">
            <v>56</v>
          </cell>
        </row>
        <row r="61">
          <cell r="A61">
            <v>51</v>
          </cell>
          <cell r="C61" t="str">
            <v>2K</v>
          </cell>
          <cell r="F61" t="str">
            <v>Kẹp diểu đáy trước</v>
          </cell>
          <cell r="H61">
            <v>75</v>
          </cell>
          <cell r="I61">
            <v>48</v>
          </cell>
          <cell r="J61">
            <v>0.35218456512862395</v>
          </cell>
          <cell r="K61">
            <v>33.599999999999994</v>
          </cell>
        </row>
        <row r="62">
          <cell r="A62">
            <v>52</v>
          </cell>
          <cell r="C62" t="str">
            <v>FOA</v>
          </cell>
          <cell r="F62" t="str">
            <v>Cuốn sườn ngoài</v>
          </cell>
          <cell r="H62">
            <v>115</v>
          </cell>
          <cell r="I62">
            <v>31.304347826086957</v>
          </cell>
          <cell r="J62">
            <v>0.54001633319722331</v>
          </cell>
          <cell r="K62">
            <v>21.913043478260867</v>
          </cell>
        </row>
        <row r="63">
          <cell r="A63">
            <v>53</v>
          </cell>
          <cell r="C63" t="str">
            <v>FOA</v>
          </cell>
          <cell r="F63" t="str">
            <v>Cuốn đáy sau</v>
          </cell>
          <cell r="H63">
            <v>41</v>
          </cell>
          <cell r="I63">
            <v>87.804878048780495</v>
          </cell>
          <cell r="J63">
            <v>0.19252756227031442</v>
          </cell>
          <cell r="K63">
            <v>61.463414634146339</v>
          </cell>
        </row>
        <row r="64">
          <cell r="A64">
            <v>54</v>
          </cell>
          <cell r="C64" t="str">
            <v>1K</v>
          </cell>
          <cell r="F64" t="str">
            <v>Đóng dây tape túi sườn</v>
          </cell>
          <cell r="H64">
            <v>30</v>
          </cell>
          <cell r="I64">
            <v>120</v>
          </cell>
          <cell r="J64">
            <v>0.14087382605144957</v>
          </cell>
          <cell r="K64">
            <v>84</v>
          </cell>
        </row>
        <row r="65">
          <cell r="A65">
            <v>55</v>
          </cell>
          <cell r="C65" t="str">
            <v>1K</v>
          </cell>
          <cell r="F65" t="str">
            <v>Đóng túi hộp gối</v>
          </cell>
          <cell r="H65">
            <v>250</v>
          </cell>
          <cell r="I65">
            <v>14.4</v>
          </cell>
          <cell r="J65">
            <v>1.1739485504287464</v>
          </cell>
          <cell r="K65">
            <v>10.08</v>
          </cell>
        </row>
        <row r="66">
          <cell r="A66">
            <v>56</v>
          </cell>
          <cell r="C66" t="str">
            <v>1K</v>
          </cell>
          <cell r="F66" t="str">
            <v>Đóng nắp túi hộp gối</v>
          </cell>
          <cell r="H66">
            <v>220</v>
          </cell>
          <cell r="I66">
            <v>16.363636363636363</v>
          </cell>
          <cell r="J66">
            <v>1.0330747243772969</v>
          </cell>
          <cell r="K66">
            <v>11.454545454545453</v>
          </cell>
        </row>
        <row r="67">
          <cell r="A67">
            <v>57</v>
          </cell>
          <cell r="C67" t="str">
            <v>VS5C</v>
          </cell>
          <cell r="F67" t="str">
            <v>Ráp sườn trong</v>
          </cell>
          <cell r="H67">
            <v>80</v>
          </cell>
          <cell r="I67">
            <v>45</v>
          </cell>
          <cell r="J67">
            <v>0.37566353613719883</v>
          </cell>
          <cell r="K67">
            <v>31.499999999999996</v>
          </cell>
        </row>
        <row r="68">
          <cell r="A68">
            <v>58</v>
          </cell>
          <cell r="C68" t="str">
            <v>Máy khuy</v>
          </cell>
          <cell r="F68" t="str">
            <v>Khuy lai</v>
          </cell>
          <cell r="H68">
            <v>20</v>
          </cell>
          <cell r="I68">
            <v>180</v>
          </cell>
          <cell r="J68">
            <v>9.3915884034299707E-2</v>
          </cell>
          <cell r="K68">
            <v>125.99999999999999</v>
          </cell>
        </row>
        <row r="69">
          <cell r="A69">
            <v>59</v>
          </cell>
          <cell r="C69" t="str">
            <v>1K</v>
          </cell>
          <cell r="F69" t="str">
            <v>Tra lưng + kẹp pasant ,quay dê</v>
          </cell>
          <cell r="H69">
            <v>125</v>
          </cell>
          <cell r="I69">
            <v>28.8</v>
          </cell>
          <cell r="J69">
            <v>0.58697427521437318</v>
          </cell>
          <cell r="K69">
            <v>20.16</v>
          </cell>
        </row>
        <row r="70">
          <cell r="A70">
            <v>60</v>
          </cell>
          <cell r="C70" t="str">
            <v>2K</v>
          </cell>
          <cell r="F70" t="str">
            <v>Diểu 2k lưng cạnh trên -dưới kẹp dây treo</v>
          </cell>
          <cell r="H70">
            <v>130</v>
          </cell>
          <cell r="I70">
            <v>27.692307692307693</v>
          </cell>
          <cell r="J70">
            <v>0.61045324622294816</v>
          </cell>
          <cell r="K70">
            <v>19.384615384615383</v>
          </cell>
        </row>
        <row r="71">
          <cell r="A71">
            <v>61</v>
          </cell>
          <cell r="C71" t="str">
            <v>1K</v>
          </cell>
          <cell r="F71" t="str">
            <v>Gập gọt -diểu xung quanh đầu lưng</v>
          </cell>
          <cell r="H71">
            <v>122</v>
          </cell>
          <cell r="I71">
            <v>29.508196721311474</v>
          </cell>
          <cell r="J71">
            <v>0.5728868926092282</v>
          </cell>
          <cell r="K71">
            <v>20.655737704918032</v>
          </cell>
        </row>
        <row r="72">
          <cell r="A72">
            <v>62</v>
          </cell>
          <cell r="C72" t="str">
            <v>Bọ</v>
          </cell>
          <cell r="F72" t="str">
            <v>Khóa pasant đầu dưới 2 đường song song</v>
          </cell>
          <cell r="H72">
            <v>140</v>
          </cell>
          <cell r="I72">
            <v>25.714285714285715</v>
          </cell>
          <cell r="J72">
            <v>0.65741118824009803</v>
          </cell>
          <cell r="K72">
            <v>18</v>
          </cell>
        </row>
        <row r="73">
          <cell r="A73">
            <v>63</v>
          </cell>
          <cell r="C73" t="str">
            <v>Bọ</v>
          </cell>
          <cell r="F73" t="str">
            <v>Bọ pasant</v>
          </cell>
          <cell r="H73">
            <v>50</v>
          </cell>
          <cell r="I73">
            <v>72</v>
          </cell>
          <cell r="J73">
            <v>0.23478971008574928</v>
          </cell>
          <cell r="K73">
            <v>50.4</v>
          </cell>
        </row>
        <row r="74">
          <cell r="A74">
            <v>64</v>
          </cell>
          <cell r="C74" t="str">
            <v>1K</v>
          </cell>
          <cell r="F74" t="str">
            <v>May cuộn lai+gọt lai +cặp dây luồn</v>
          </cell>
          <cell r="H74">
            <v>145</v>
          </cell>
          <cell r="I74">
            <v>24.827586206896552</v>
          </cell>
          <cell r="J74">
            <v>0.68089015924867291</v>
          </cell>
          <cell r="K74">
            <v>17.379310344827584</v>
          </cell>
        </row>
        <row r="75">
          <cell r="A75">
            <v>65</v>
          </cell>
          <cell r="C75" t="str">
            <v>Bọ</v>
          </cell>
          <cell r="F75" t="str">
            <v>Đóng 2 bọ dây lai</v>
          </cell>
          <cell r="H75">
            <v>10</v>
          </cell>
          <cell r="I75">
            <v>360</v>
          </cell>
          <cell r="J75">
            <v>4.6957942017149853E-2</v>
          </cell>
          <cell r="K75">
            <v>251.99999999999997</v>
          </cell>
        </row>
        <row r="76">
          <cell r="A76">
            <v>66</v>
          </cell>
          <cell r="C76" t="str">
            <v>Máy nút</v>
          </cell>
          <cell r="F76" t="str">
            <v>Đóng nút đầu lưng</v>
          </cell>
          <cell r="H76">
            <v>10</v>
          </cell>
          <cell r="I76">
            <v>360</v>
          </cell>
          <cell r="J76">
            <v>4.6957942017149853E-2</v>
          </cell>
          <cell r="K76">
            <v>251.99999999999997</v>
          </cell>
        </row>
        <row r="77">
          <cell r="A77">
            <v>67</v>
          </cell>
          <cell r="C77" t="str">
            <v>máy khuy</v>
          </cell>
          <cell r="F77" t="str">
            <v>Khuy phượng lưng x1</v>
          </cell>
          <cell r="H77">
            <v>12</v>
          </cell>
          <cell r="I77">
            <v>300</v>
          </cell>
          <cell r="J77">
            <v>5.634953042057983E-2</v>
          </cell>
          <cell r="K77">
            <v>210</v>
          </cell>
        </row>
        <row r="78">
          <cell r="A78">
            <v>68</v>
          </cell>
          <cell r="C78" t="str">
            <v>máy bọ</v>
          </cell>
          <cell r="F78" t="str">
            <v>Đóng bọ túi gối x16</v>
          </cell>
          <cell r="H78">
            <v>80</v>
          </cell>
          <cell r="I78">
            <v>45</v>
          </cell>
          <cell r="J78">
            <v>0.37566353613719883</v>
          </cell>
          <cell r="K78">
            <v>31.499999999999996</v>
          </cell>
        </row>
        <row r="79">
          <cell r="A79">
            <v>69</v>
          </cell>
          <cell r="C79" t="str">
            <v>máy bọ</v>
          </cell>
          <cell r="F79" t="str">
            <v>Đóng bọ dây treo nút x8</v>
          </cell>
          <cell r="H79">
            <v>40</v>
          </cell>
          <cell r="I79">
            <v>90</v>
          </cell>
          <cell r="J79">
            <v>0.18783176806859941</v>
          </cell>
          <cell r="K79">
            <v>62.999999999999993</v>
          </cell>
        </row>
        <row r="80">
          <cell r="A80">
            <v>70</v>
          </cell>
          <cell r="C80" t="str">
            <v>máy bọ</v>
          </cell>
          <cell r="F80" t="str">
            <v>Đóng bọ túi xéo x 4</v>
          </cell>
          <cell r="H80">
            <v>20</v>
          </cell>
          <cell r="I80">
            <v>180</v>
          </cell>
          <cell r="J80">
            <v>9.3915884034299707E-2</v>
          </cell>
          <cell r="K80">
            <v>125.99999999999999</v>
          </cell>
        </row>
        <row r="81">
          <cell r="A81">
            <v>71</v>
          </cell>
          <cell r="C81" t="str">
            <v>VS3C</v>
          </cell>
          <cell r="F81" t="str">
            <v>Vắt sổ đáy trước</v>
          </cell>
          <cell r="H81">
            <v>22</v>
          </cell>
          <cell r="I81">
            <v>163.63636363636363</v>
          </cell>
          <cell r="J81">
            <v>0.10330747243772968</v>
          </cell>
          <cell r="K81">
            <v>114.54545454545453</v>
          </cell>
        </row>
        <row r="82">
          <cell r="A82">
            <v>72</v>
          </cell>
          <cell r="C82" t="str">
            <v>1K</v>
          </cell>
          <cell r="F82" t="str">
            <v>Lấy dấu gắn dây bố vào lưng</v>
          </cell>
          <cell r="H82">
            <v>132</v>
          </cell>
          <cell r="I82">
            <v>27.272727272727273</v>
          </cell>
          <cell r="J82">
            <v>0.61984483462637807</v>
          </cell>
          <cell r="K82">
            <v>19.09090909090909</v>
          </cell>
        </row>
        <row r="83">
          <cell r="A83">
            <v>73</v>
          </cell>
          <cell r="C83" t="str">
            <v>Máy bọ</v>
          </cell>
          <cell r="F83" t="str">
            <v>Đóng 4 bọ dây luồn</v>
          </cell>
          <cell r="H83">
            <v>20</v>
          </cell>
          <cell r="I83">
            <v>180</v>
          </cell>
          <cell r="J83">
            <v>9.3915884034299707E-2</v>
          </cell>
          <cell r="K83">
            <v>125.99999999999999</v>
          </cell>
        </row>
        <row r="85">
          <cell r="F85" t="str">
            <v>VỆ SINH CÔNG NGHIỆP</v>
          </cell>
        </row>
        <row r="86">
          <cell r="A86">
            <v>74</v>
          </cell>
          <cell r="C86" t="str">
            <v>KIỂM HÓA</v>
          </cell>
          <cell r="F86" t="str">
            <v>Kiểm hóa</v>
          </cell>
          <cell r="H86">
            <v>250</v>
          </cell>
          <cell r="I86">
            <v>14.4</v>
          </cell>
          <cell r="J86">
            <v>1.1739485504287464</v>
          </cell>
          <cell r="K86">
            <v>10.08</v>
          </cell>
        </row>
        <row r="87">
          <cell r="A87">
            <v>75</v>
          </cell>
          <cell r="C87" t="str">
            <v>KIỂM HÓA</v>
          </cell>
          <cell r="F87" t="str">
            <v>Tẩy hàng</v>
          </cell>
          <cell r="H87">
            <v>100</v>
          </cell>
          <cell r="I87">
            <v>36</v>
          </cell>
          <cell r="J87">
            <v>0.46957942017149856</v>
          </cell>
          <cell r="K87">
            <v>25.2</v>
          </cell>
        </row>
        <row r="88">
          <cell r="A88">
            <v>76</v>
          </cell>
          <cell r="C88" t="str">
            <v>BK</v>
          </cell>
          <cell r="I88">
            <v>0</v>
          </cell>
          <cell r="J88">
            <v>0</v>
          </cell>
          <cell r="K88">
            <v>0</v>
          </cell>
        </row>
      </sheetData>
      <sheetData sheetId="1" refreshError="1"/>
      <sheetData sheetId="2" refreshError="1">
        <row r="1">
          <cell r="A1" t="str">
            <v>SƠ ĐỒ THIẾT KẾ CHUYỀN 1A</v>
          </cell>
        </row>
        <row r="2">
          <cell r="A2" t="str">
            <v>STYLE : 422004</v>
          </cell>
        </row>
        <row r="3">
          <cell r="A3" t="str">
            <v>NGÀY VÀO CHUYỀN : 7/2/2011</v>
          </cell>
        </row>
        <row r="5">
          <cell r="B5" t="str">
            <v>Bàn QC</v>
          </cell>
        </row>
        <row r="8">
          <cell r="B8" t="str">
            <v>Worker</v>
          </cell>
          <cell r="C8" t="str">
            <v>P.C.C.T</v>
          </cell>
          <cell r="D8" t="str">
            <v>TMS IN SEC</v>
          </cell>
          <cell r="E8" t="str">
            <v>OPERATION</v>
          </cell>
          <cell r="G8" t="str">
            <v>Cost</v>
          </cell>
          <cell r="L8" t="str">
            <v>Cost</v>
          </cell>
          <cell r="M8" t="str">
            <v>OPERATION</v>
          </cell>
          <cell r="O8" t="str">
            <v>TMS IN SEC</v>
          </cell>
          <cell r="P8" t="str">
            <v>P.C.C.T</v>
          </cell>
          <cell r="Q8" t="str">
            <v>Worker</v>
          </cell>
        </row>
        <row r="11">
          <cell r="D11">
            <v>20</v>
          </cell>
          <cell r="E11">
            <v>73</v>
          </cell>
          <cell r="F11" t="str">
            <v>Đóng 4 bọ dây luồn</v>
          </cell>
          <cell r="G11">
            <v>55</v>
          </cell>
          <cell r="H11" t="str">
            <v>MÁY
BỌ</v>
          </cell>
          <cell r="K11" t="str">
            <v>MB1K</v>
          </cell>
        </row>
        <row r="12">
          <cell r="D12">
            <v>140</v>
          </cell>
          <cell r="E12">
            <v>62</v>
          </cell>
          <cell r="F12" t="str">
            <v>Khóa pasant đầu dưới 2 đường song song</v>
          </cell>
          <cell r="G12">
            <v>256</v>
          </cell>
          <cell r="M12">
            <v>0</v>
          </cell>
          <cell r="N12">
            <v>0</v>
          </cell>
          <cell r="O12">
            <v>0</v>
          </cell>
        </row>
        <row r="13">
          <cell r="D13">
            <v>50</v>
          </cell>
          <cell r="E13">
            <v>63</v>
          </cell>
          <cell r="F13" t="str">
            <v>Bọ pasant</v>
          </cell>
          <cell r="G13">
            <v>160</v>
          </cell>
          <cell r="L13">
            <v>380</v>
          </cell>
          <cell r="M13">
            <v>64</v>
          </cell>
          <cell r="N13" t="str">
            <v>May cuộn lai+gọt lai +cặp dây luồn</v>
          </cell>
          <cell r="O13">
            <v>145</v>
          </cell>
        </row>
        <row r="14">
          <cell r="D14">
            <v>10</v>
          </cell>
          <cell r="E14">
            <v>65</v>
          </cell>
          <cell r="F14" t="str">
            <v>Đóng 2 bọ dây lai</v>
          </cell>
          <cell r="G14">
            <v>24</v>
          </cell>
          <cell r="M14">
            <v>0</v>
          </cell>
          <cell r="N14">
            <v>0</v>
          </cell>
          <cell r="O14">
            <v>0</v>
          </cell>
        </row>
        <row r="15">
          <cell r="B15">
            <v>0</v>
          </cell>
          <cell r="K15">
            <v>0</v>
          </cell>
        </row>
        <row r="16">
          <cell r="B16" t="str">
            <v>Tư</v>
          </cell>
          <cell r="C16">
            <v>22</v>
          </cell>
          <cell r="D16">
            <v>10</v>
          </cell>
          <cell r="E16">
            <v>66</v>
          </cell>
          <cell r="F16" t="str">
            <v>Đóng nút đầu lưng</v>
          </cell>
          <cell r="G16">
            <v>59</v>
          </cell>
          <cell r="H16" t="str">
            <v>MÁY
NÚT</v>
          </cell>
          <cell r="K16" t="str">
            <v>MB2K</v>
          </cell>
          <cell r="M16">
            <v>0</v>
          </cell>
          <cell r="N16">
            <v>0</v>
          </cell>
          <cell r="O16">
            <v>0</v>
          </cell>
          <cell r="P16">
            <v>122</v>
          </cell>
          <cell r="Q16" t="str">
            <v>Thanh</v>
          </cell>
        </row>
        <row r="17">
          <cell r="D17">
            <v>12</v>
          </cell>
          <cell r="E17">
            <v>67</v>
          </cell>
          <cell r="F17" t="str">
            <v>Khuy phượng lưng x1</v>
          </cell>
          <cell r="G17">
            <v>66</v>
          </cell>
          <cell r="L17">
            <v>438</v>
          </cell>
          <cell r="M17">
            <v>61</v>
          </cell>
          <cell r="N17" t="str">
            <v>Gập gọt -diểu xung quanh đầu lưng</v>
          </cell>
          <cell r="O17">
            <v>122</v>
          </cell>
        </row>
        <row r="18">
          <cell r="B18">
            <v>0</v>
          </cell>
          <cell r="K18">
            <v>0</v>
          </cell>
        </row>
        <row r="19">
          <cell r="B19" t="str">
            <v>Loan</v>
          </cell>
          <cell r="C19">
            <v>187</v>
          </cell>
          <cell r="D19">
            <v>102</v>
          </cell>
          <cell r="E19">
            <v>41</v>
          </cell>
          <cell r="F19" t="str">
            <v>Gấp may miệng túi xéo kẹp thân</v>
          </cell>
          <cell r="G19">
            <v>379</v>
          </cell>
          <cell r="H19" t="str">
            <v>MB2K</v>
          </cell>
          <cell r="K19" t="str">
            <v>MB2K</v>
          </cell>
          <cell r="L19">
            <v>438</v>
          </cell>
          <cell r="M19">
            <v>60</v>
          </cell>
          <cell r="N19" t="str">
            <v>Diểu 2k lưng cạnh trên -dưới kẹp dây treo</v>
          </cell>
          <cell r="O19">
            <v>130</v>
          </cell>
          <cell r="P19">
            <v>130</v>
          </cell>
          <cell r="Q19" t="str">
            <v>Nên</v>
          </cell>
        </row>
        <row r="20">
          <cell r="D20">
            <v>125</v>
          </cell>
          <cell r="E20">
            <v>33</v>
          </cell>
          <cell r="F20" t="str">
            <v xml:space="preserve">Gấp may 5 miệng túi </v>
          </cell>
          <cell r="G20">
            <v>200</v>
          </cell>
          <cell r="M20">
            <v>0</v>
          </cell>
          <cell r="N20">
            <v>0</v>
          </cell>
          <cell r="O20">
            <v>0</v>
          </cell>
        </row>
        <row r="22">
          <cell r="B22" t="str">
            <v>Nga</v>
          </cell>
          <cell r="C22">
            <v>130</v>
          </cell>
          <cell r="D22">
            <v>48</v>
          </cell>
          <cell r="E22">
            <v>42</v>
          </cell>
          <cell r="F22" t="str">
            <v>Lấy dấu khóa miệng túi xéo 1 đoạn</v>
          </cell>
          <cell r="G22">
            <v>125</v>
          </cell>
          <cell r="H22" t="str">
            <v>MB2K</v>
          </cell>
          <cell r="K22" t="str">
            <v>MB1K</v>
          </cell>
          <cell r="M22">
            <v>0</v>
          </cell>
          <cell r="N22">
            <v>0</v>
          </cell>
          <cell r="O22">
            <v>0</v>
          </cell>
          <cell r="P22">
            <v>125</v>
          </cell>
          <cell r="Q22" t="str">
            <v>Việt</v>
          </cell>
        </row>
        <row r="23">
          <cell r="D23">
            <v>32</v>
          </cell>
          <cell r="E23">
            <v>43</v>
          </cell>
          <cell r="F23" t="str">
            <v>Khóa lót túi cạnh lưng ,cạnh sườn</v>
          </cell>
          <cell r="G23">
            <v>130</v>
          </cell>
          <cell r="L23">
            <v>380</v>
          </cell>
          <cell r="M23">
            <v>59</v>
          </cell>
          <cell r="N23" t="str">
            <v>Tra lưng + kẹp pasant ,quay dê</v>
          </cell>
          <cell r="O23">
            <v>125</v>
          </cell>
        </row>
        <row r="24">
          <cell r="D24">
            <v>5</v>
          </cell>
          <cell r="E24">
            <v>20</v>
          </cell>
          <cell r="F24" t="str">
            <v>Nối dây treo</v>
          </cell>
          <cell r="G24">
            <v>9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45</v>
          </cell>
          <cell r="E25">
            <v>38</v>
          </cell>
          <cell r="F25" t="str">
            <v>May nhãn vào lót túi trong</v>
          </cell>
          <cell r="G25">
            <v>90</v>
          </cell>
          <cell r="N25">
            <v>0</v>
          </cell>
          <cell r="O25">
            <v>0</v>
          </cell>
        </row>
        <row r="26">
          <cell r="B26">
            <v>0</v>
          </cell>
          <cell r="K26">
            <v>0</v>
          </cell>
        </row>
        <row r="27">
          <cell r="B27" t="str">
            <v>Vốn</v>
          </cell>
          <cell r="C27">
            <v>170</v>
          </cell>
          <cell r="D27">
            <v>80</v>
          </cell>
          <cell r="E27">
            <v>68</v>
          </cell>
          <cell r="F27" t="str">
            <v>Đóng bọ túi gối x16</v>
          </cell>
          <cell r="G27">
            <v>208</v>
          </cell>
          <cell r="H27" t="str">
            <v>MÁY
BỌ</v>
          </cell>
          <cell r="K27" t="str">
            <v>VS5C</v>
          </cell>
          <cell r="N27">
            <v>0</v>
          </cell>
          <cell r="O27">
            <v>0</v>
          </cell>
          <cell r="P27">
            <v>128</v>
          </cell>
          <cell r="Q27" t="str">
            <v>Tỷ</v>
          </cell>
        </row>
        <row r="28">
          <cell r="D28">
            <v>40</v>
          </cell>
          <cell r="E28">
            <v>69</v>
          </cell>
          <cell r="F28" t="str">
            <v>Đóng bọ dây treo nút x8</v>
          </cell>
          <cell r="G28">
            <v>96</v>
          </cell>
          <cell r="L28">
            <v>328</v>
          </cell>
          <cell r="M28">
            <v>57</v>
          </cell>
          <cell r="N28" t="str">
            <v>Ráp sườn trong</v>
          </cell>
          <cell r="O28">
            <v>80</v>
          </cell>
        </row>
        <row r="29">
          <cell r="D29">
            <v>20</v>
          </cell>
          <cell r="E29">
            <v>70</v>
          </cell>
          <cell r="F29" t="str">
            <v>Đóng bọ túi xéo x 4</v>
          </cell>
          <cell r="G29">
            <v>48</v>
          </cell>
          <cell r="M29">
            <v>45</v>
          </cell>
          <cell r="N29" t="str">
            <v>Vắt sổ 5 chỉ bao túi</v>
          </cell>
          <cell r="O29">
            <v>48</v>
          </cell>
        </row>
        <row r="30">
          <cell r="D30">
            <v>30</v>
          </cell>
          <cell r="E30">
            <v>54</v>
          </cell>
          <cell r="F30" t="str">
            <v>Đóng dây tape túi sườn</v>
          </cell>
          <cell r="G30">
            <v>36</v>
          </cell>
          <cell r="M30">
            <v>0</v>
          </cell>
          <cell r="N30">
            <v>0</v>
          </cell>
          <cell r="O30">
            <v>0</v>
          </cell>
        </row>
        <row r="31">
          <cell r="B31">
            <v>0</v>
          </cell>
          <cell r="K31">
            <v>0</v>
          </cell>
        </row>
        <row r="32">
          <cell r="B32" t="str">
            <v>Mai</v>
          </cell>
          <cell r="D32">
            <v>0</v>
          </cell>
          <cell r="E32">
            <v>0</v>
          </cell>
          <cell r="F32">
            <v>0</v>
          </cell>
          <cell r="H32" t="str">
            <v>MB1K</v>
          </cell>
          <cell r="K32" t="str">
            <v>MB1K</v>
          </cell>
          <cell r="M32">
            <v>0</v>
          </cell>
          <cell r="N32">
            <v>0</v>
          </cell>
          <cell r="O32">
            <v>0</v>
          </cell>
          <cell r="P32">
            <v>235</v>
          </cell>
          <cell r="Q32" t="str">
            <v>Huệ</v>
          </cell>
        </row>
        <row r="33">
          <cell r="C33">
            <v>235</v>
          </cell>
          <cell r="D33">
            <v>250</v>
          </cell>
          <cell r="E33">
            <v>55</v>
          </cell>
          <cell r="F33" t="str">
            <v>Đóng túi hộp gối</v>
          </cell>
          <cell r="G33">
            <v>438</v>
          </cell>
          <cell r="L33">
            <v>438</v>
          </cell>
          <cell r="M33">
            <v>55</v>
          </cell>
          <cell r="N33" t="str">
            <v>Đóng túi hộp gối</v>
          </cell>
          <cell r="O33">
            <v>250</v>
          </cell>
        </row>
        <row r="34">
          <cell r="D34">
            <v>220</v>
          </cell>
          <cell r="E34">
            <v>56</v>
          </cell>
          <cell r="F34" t="str">
            <v>Đóng nắp túi hộp gối</v>
          </cell>
          <cell r="M34">
            <v>56</v>
          </cell>
          <cell r="N34" t="str">
            <v>Đóng nắp túi hộp gối</v>
          </cell>
          <cell r="O34">
            <v>220</v>
          </cell>
        </row>
        <row r="35">
          <cell r="B35">
            <v>0</v>
          </cell>
          <cell r="L35">
            <v>0</v>
          </cell>
        </row>
        <row r="36">
          <cell r="B36" t="str">
            <v>BÀN LẤY DẤU</v>
          </cell>
          <cell r="K36" t="str">
            <v>MÁY
CUỐN</v>
          </cell>
          <cell r="M36">
            <v>0</v>
          </cell>
          <cell r="N36">
            <v>0</v>
          </cell>
          <cell r="O36">
            <v>0</v>
          </cell>
          <cell r="P36">
            <v>156</v>
          </cell>
          <cell r="Q36" t="str">
            <v>Hiếu</v>
          </cell>
        </row>
        <row r="37">
          <cell r="L37">
            <v>491</v>
          </cell>
          <cell r="M37">
            <v>52</v>
          </cell>
          <cell r="N37" t="str">
            <v>Cuốn sườn ngoài</v>
          </cell>
          <cell r="O37">
            <v>115</v>
          </cell>
        </row>
        <row r="38">
          <cell r="M38">
            <v>53</v>
          </cell>
          <cell r="N38" t="str">
            <v>Cuốn đáy sau</v>
          </cell>
          <cell r="O38">
            <v>41</v>
          </cell>
        </row>
        <row r="39">
          <cell r="B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K40" t="str">
            <v>BÀN PHỐI</v>
          </cell>
        </row>
        <row r="42">
          <cell r="B42" t="str">
            <v>Huế</v>
          </cell>
          <cell r="C42">
            <v>210</v>
          </cell>
          <cell r="D42">
            <v>0</v>
          </cell>
          <cell r="E42">
            <v>0</v>
          </cell>
          <cell r="F42">
            <v>0</v>
          </cell>
          <cell r="H42" t="str">
            <v>MB1K</v>
          </cell>
          <cell r="K42" t="str">
            <v>MB1K</v>
          </cell>
          <cell r="M42">
            <v>48</v>
          </cell>
          <cell r="N42" t="str">
            <v>Diểu baget nút 2K</v>
          </cell>
          <cell r="O42">
            <v>40</v>
          </cell>
          <cell r="P42">
            <v>220</v>
          </cell>
          <cell r="Q42" t="str">
            <v>Thủy</v>
          </cell>
        </row>
        <row r="43">
          <cell r="D43">
            <v>210</v>
          </cell>
          <cell r="E43">
            <v>35</v>
          </cell>
          <cell r="F43" t="str">
            <v>May túi gối x 2</v>
          </cell>
          <cell r="G43">
            <v>360</v>
          </cell>
          <cell r="L43">
            <v>600</v>
          </cell>
          <cell r="M43">
            <v>49</v>
          </cell>
          <cell r="N43" t="str">
            <v>Chắp baget khuy diểu hoàn chỉnh</v>
          </cell>
          <cell r="O43">
            <v>90</v>
          </cell>
        </row>
        <row r="44">
          <cell r="D44">
            <v>0</v>
          </cell>
          <cell r="E44">
            <v>0</v>
          </cell>
          <cell r="F44">
            <v>0</v>
          </cell>
          <cell r="M44">
            <v>50</v>
          </cell>
          <cell r="N44" t="str">
            <v>Lược DK vào baget khuy</v>
          </cell>
          <cell r="O44">
            <v>45</v>
          </cell>
        </row>
        <row r="45">
          <cell r="D45">
            <v>0</v>
          </cell>
          <cell r="F45">
            <v>0</v>
          </cell>
          <cell r="M45">
            <v>50</v>
          </cell>
          <cell r="N45" t="str">
            <v>Lược DK vào baget khuy</v>
          </cell>
          <cell r="O45">
            <v>45</v>
          </cell>
        </row>
        <row r="46">
          <cell r="B46">
            <v>0</v>
          </cell>
          <cell r="K46">
            <v>0</v>
          </cell>
        </row>
        <row r="47">
          <cell r="B47" t="str">
            <v>Trang</v>
          </cell>
          <cell r="C47">
            <v>225</v>
          </cell>
          <cell r="D47">
            <v>0</v>
          </cell>
          <cell r="E47">
            <v>0</v>
          </cell>
          <cell r="F47">
            <v>0</v>
          </cell>
          <cell r="H47" t="str">
            <v>MB2K</v>
          </cell>
          <cell r="K47" t="str">
            <v>MB1K</v>
          </cell>
          <cell r="L47">
            <v>139</v>
          </cell>
          <cell r="M47">
            <v>25</v>
          </cell>
          <cell r="N47" t="str">
            <v>May pasant x 5</v>
          </cell>
          <cell r="O47">
            <v>90</v>
          </cell>
          <cell r="P47">
            <v>192</v>
          </cell>
          <cell r="Q47" t="str">
            <v>Thí</v>
          </cell>
        </row>
        <row r="48">
          <cell r="L48">
            <v>156</v>
          </cell>
          <cell r="M48">
            <v>37</v>
          </cell>
          <cell r="N48" t="str">
            <v>May dây nút vào túi gối x2</v>
          </cell>
          <cell r="O48">
            <v>30</v>
          </cell>
        </row>
        <row r="49">
          <cell r="D49">
            <v>150</v>
          </cell>
          <cell r="E49">
            <v>46</v>
          </cell>
          <cell r="F49" t="str">
            <v>Đóng túi thân sau x2</v>
          </cell>
          <cell r="G49">
            <v>390</v>
          </cell>
          <cell r="L49">
            <v>60</v>
          </cell>
          <cell r="M49">
            <v>36</v>
          </cell>
          <cell r="N49" t="str">
            <v>Gắn gai vào quay dê</v>
          </cell>
          <cell r="O49">
            <v>32</v>
          </cell>
        </row>
        <row r="50">
          <cell r="D50">
            <v>75</v>
          </cell>
          <cell r="E50">
            <v>40</v>
          </cell>
          <cell r="F50" t="str">
            <v xml:space="preserve">Đóng túi thân trước trên </v>
          </cell>
          <cell r="G50">
            <v>200</v>
          </cell>
          <cell r="L50">
            <v>60</v>
          </cell>
          <cell r="M50">
            <v>39</v>
          </cell>
          <cell r="N50" t="str">
            <v>Gấp may đầu dây dệt</v>
          </cell>
          <cell r="O50">
            <v>40</v>
          </cell>
        </row>
        <row r="51">
          <cell r="K51">
            <v>0</v>
          </cell>
        </row>
        <row r="52">
          <cell r="B52" t="str">
            <v>Du</v>
          </cell>
          <cell r="C52">
            <v>128</v>
          </cell>
          <cell r="D52">
            <v>20</v>
          </cell>
          <cell r="E52">
            <v>21</v>
          </cell>
          <cell r="F52" t="str">
            <v>Chạy cử dây treo</v>
          </cell>
          <cell r="G52">
            <v>40</v>
          </cell>
          <cell r="H52" t="str">
            <v>MB1K</v>
          </cell>
          <cell r="K52" t="str">
            <v>MB1K</v>
          </cell>
          <cell r="L52">
            <v>170</v>
          </cell>
          <cell r="M52">
            <v>29</v>
          </cell>
          <cell r="N52" t="str">
            <v>Diểu nắp túi sườn</v>
          </cell>
          <cell r="O52">
            <v>66</v>
          </cell>
          <cell r="P52">
            <v>220</v>
          </cell>
          <cell r="Q52" t="str">
            <v>Trinh</v>
          </cell>
        </row>
        <row r="53">
          <cell r="D53">
            <v>20</v>
          </cell>
          <cell r="E53">
            <v>26</v>
          </cell>
          <cell r="F53" t="str">
            <v>Quay rập quay dê</v>
          </cell>
          <cell r="G53">
            <v>100</v>
          </cell>
          <cell r="L53">
            <v>200</v>
          </cell>
          <cell r="M53">
            <v>32</v>
          </cell>
          <cell r="N53" t="str">
            <v xml:space="preserve">May pen túi trước trên + may băng nhung </v>
          </cell>
          <cell r="O53">
            <v>109</v>
          </cell>
        </row>
        <row r="54">
          <cell r="D54">
            <v>40</v>
          </cell>
          <cell r="E54">
            <v>27</v>
          </cell>
          <cell r="F54" t="str">
            <v>Quay rập nắp túi sườn x 2</v>
          </cell>
          <cell r="G54">
            <v>60</v>
          </cell>
          <cell r="L54">
            <v>90</v>
          </cell>
          <cell r="M54">
            <v>28</v>
          </cell>
          <cell r="N54" t="str">
            <v>Diểu quay dê</v>
          </cell>
          <cell r="O54">
            <v>45</v>
          </cell>
        </row>
        <row r="55">
          <cell r="D55">
            <v>48</v>
          </cell>
          <cell r="E55">
            <v>30</v>
          </cell>
          <cell r="F55" t="str">
            <v>Khuy phượng nắp túi sườn x 4</v>
          </cell>
          <cell r="G55">
            <v>240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N56">
            <v>0</v>
          </cell>
          <cell r="O56">
            <v>0</v>
          </cell>
        </row>
        <row r="57">
          <cell r="B57" t="str">
            <v>BÀN LẤY DẤU</v>
          </cell>
          <cell r="K57" t="str">
            <v>VS3C</v>
          </cell>
          <cell r="L57">
            <v>60</v>
          </cell>
          <cell r="M57">
            <v>58</v>
          </cell>
          <cell r="N57" t="str">
            <v>Khuy lai</v>
          </cell>
          <cell r="O57">
            <v>20</v>
          </cell>
          <cell r="P57">
            <v>142</v>
          </cell>
          <cell r="Q57" t="str">
            <v>Tư</v>
          </cell>
        </row>
        <row r="58">
          <cell r="L58">
            <v>134</v>
          </cell>
          <cell r="M58">
            <v>23</v>
          </cell>
          <cell r="N58" t="str">
            <v>Vắt sổ baget nút</v>
          </cell>
          <cell r="O58">
            <v>60</v>
          </cell>
        </row>
        <row r="59">
          <cell r="L59">
            <v>130</v>
          </cell>
          <cell r="M59">
            <v>31</v>
          </cell>
          <cell r="N59" t="str">
            <v>Vắt sổ 3 miệng túi trước + 2 miệng túi sau</v>
          </cell>
          <cell r="O59">
            <v>40</v>
          </cell>
        </row>
        <row r="60">
          <cell r="L60">
            <v>81</v>
          </cell>
          <cell r="M60">
            <v>71</v>
          </cell>
          <cell r="N60" t="str">
            <v>Vắt sổ đáy trước</v>
          </cell>
          <cell r="O60">
            <v>22</v>
          </cell>
        </row>
        <row r="62">
          <cell r="F62" t="str">
            <v xml:space="preserve">Bàn BTP                                               
</v>
          </cell>
        </row>
        <row r="65">
          <cell r="B65" t="str">
            <v>Thời gian làm việc:</v>
          </cell>
          <cell r="F65" t="str">
            <v>7.2h/8h/ca</v>
          </cell>
          <cell r="G65" t="str">
            <v>Ngày 07 tháng 03 năm 2011</v>
          </cell>
        </row>
        <row r="66">
          <cell r="B66" t="str">
            <v>Tổng TG/1SP :</v>
          </cell>
          <cell r="G66" t="str">
            <v>Người lập</v>
          </cell>
          <cell r="N66" t="str">
            <v>Người duyệt:</v>
          </cell>
        </row>
        <row r="67">
          <cell r="B67" t="str">
            <v>Nhân lực:</v>
          </cell>
        </row>
        <row r="68">
          <cell r="B68" t="str">
            <v>Nhịp độ SX</v>
          </cell>
        </row>
        <row r="69">
          <cell r="B69" t="str">
            <v>Định mức chuyền /ca</v>
          </cell>
        </row>
        <row r="70">
          <cell r="G70" t="str">
            <v>Nguyễn Tấn Linh</v>
          </cell>
          <cell r="N70" t="str">
            <v>Nguyễn Ngô Diễm My</v>
          </cell>
        </row>
      </sheetData>
      <sheetData sheetId="3" refreshError="1">
        <row r="1">
          <cell r="B1" t="str">
            <v>BAXTER BRENTON (VN),Ltd</v>
          </cell>
        </row>
        <row r="3">
          <cell r="B3" t="str">
            <v>Line</v>
          </cell>
          <cell r="M3" t="str">
            <v>Daily Demand</v>
          </cell>
        </row>
        <row r="4">
          <cell r="B4" t="str">
            <v>Style</v>
          </cell>
          <cell r="C4" t="e">
            <v>#REF!</v>
          </cell>
          <cell r="M4" t="str">
            <v>Ave.Time</v>
          </cell>
          <cell r="N4">
            <v>7.5</v>
          </cell>
        </row>
        <row r="5">
          <cell r="B5" t="str">
            <v>Desc</v>
          </cell>
          <cell r="C5" t="str">
            <v>NGÀY VÀO CHUYỀN : 7/2/2011</v>
          </cell>
          <cell r="M5" t="str">
            <v>Take time</v>
          </cell>
          <cell r="N5" t="e">
            <v>#DIV/0!</v>
          </cell>
        </row>
        <row r="7">
          <cell r="B7" t="str">
            <v>No.</v>
          </cell>
          <cell r="C7" t="str">
            <v>OERATION</v>
          </cell>
          <cell r="D7" t="str">
            <v>MACHINE</v>
          </cell>
          <cell r="E7" t="str">
            <v>TIME</v>
          </cell>
        </row>
        <row r="8">
          <cell r="B8">
            <v>1</v>
          </cell>
          <cell r="C8" t="str">
            <v>0</v>
          </cell>
          <cell r="D8" t="e">
            <v>#REF!</v>
          </cell>
          <cell r="E8">
            <v>210</v>
          </cell>
        </row>
        <row r="9">
          <cell r="B9">
            <v>2</v>
          </cell>
          <cell r="C9" t="e">
            <v>#REF!</v>
          </cell>
          <cell r="D9" t="e">
            <v>#REF!</v>
          </cell>
          <cell r="E9">
            <v>210</v>
          </cell>
        </row>
        <row r="10">
          <cell r="B10">
            <v>3</v>
          </cell>
          <cell r="C10" t="str">
            <v>Đóng bọ túi xéo x 4</v>
          </cell>
          <cell r="D10" t="e">
            <v>#REF!</v>
          </cell>
          <cell r="E10">
            <v>170</v>
          </cell>
        </row>
        <row r="11">
          <cell r="B11">
            <v>4</v>
          </cell>
          <cell r="C11" t="e">
            <v>#REF!</v>
          </cell>
          <cell r="D11" t="e">
            <v>#REF!</v>
          </cell>
          <cell r="E11">
            <v>235</v>
          </cell>
        </row>
        <row r="12">
          <cell r="B12">
            <v>5</v>
          </cell>
          <cell r="C12" t="e">
            <v>#REF!</v>
          </cell>
          <cell r="D12" t="e">
            <v>#REF!</v>
          </cell>
          <cell r="E12">
            <v>0</v>
          </cell>
        </row>
        <row r="13">
          <cell r="B13">
            <v>6</v>
          </cell>
          <cell r="C13" t="e">
            <v>#REF!</v>
          </cell>
          <cell r="D13" t="e">
            <v>#REF!</v>
          </cell>
          <cell r="E13" t="e">
            <v>#REF!</v>
          </cell>
        </row>
        <row r="14">
          <cell r="B14">
            <v>7</v>
          </cell>
          <cell r="C14" t="e">
            <v>#REF!</v>
          </cell>
          <cell r="D14" t="e">
            <v>#REF!</v>
          </cell>
          <cell r="E14">
            <v>225</v>
          </cell>
        </row>
        <row r="15">
          <cell r="B15">
            <v>8</v>
          </cell>
          <cell r="C15" t="str">
            <v>Quay rập nắp túi sườn x 2</v>
          </cell>
          <cell r="D15" t="e">
            <v>#REF!</v>
          </cell>
          <cell r="E15">
            <v>128</v>
          </cell>
        </row>
        <row r="16">
          <cell r="B16">
            <v>9</v>
          </cell>
          <cell r="C16" t="e">
            <v>#REF!</v>
          </cell>
          <cell r="D16" t="e">
            <v>#REF!</v>
          </cell>
          <cell r="E16">
            <v>0</v>
          </cell>
        </row>
        <row r="17">
          <cell r="B17">
            <v>10</v>
          </cell>
          <cell r="C17" t="e">
            <v>#REF!</v>
          </cell>
          <cell r="D17" t="e">
            <v>#REF!</v>
          </cell>
          <cell r="E17" t="e">
            <v>#REF!</v>
          </cell>
          <cell r="G17" t="str">
            <v>*Remark</v>
          </cell>
        </row>
        <row r="18">
          <cell r="B18">
            <v>11</v>
          </cell>
          <cell r="C18" t="e">
            <v>#REF!</v>
          </cell>
          <cell r="D18" t="e">
            <v>#REF!</v>
          </cell>
          <cell r="E18" t="e">
            <v>#REF!</v>
          </cell>
        </row>
        <row r="19">
          <cell r="B19">
            <v>12</v>
          </cell>
          <cell r="C19" t="str">
            <v>Vắt sổ đáy trước</v>
          </cell>
          <cell r="D19" t="e">
            <v>#REF!</v>
          </cell>
          <cell r="E19">
            <v>142</v>
          </cell>
        </row>
        <row r="20">
          <cell r="B20">
            <v>13</v>
          </cell>
          <cell r="C20" t="str">
            <v>Diểu quay dêDiểu nắp túi sườn</v>
          </cell>
          <cell r="D20" t="e">
            <v>#REF!</v>
          </cell>
          <cell r="E20">
            <v>220</v>
          </cell>
        </row>
        <row r="21">
          <cell r="B21">
            <v>14</v>
          </cell>
          <cell r="C21" t="e">
            <v>#REF!</v>
          </cell>
          <cell r="D21" t="e">
            <v>#REF!</v>
          </cell>
          <cell r="E21">
            <v>192</v>
          </cell>
        </row>
        <row r="22">
          <cell r="B22">
            <v>15</v>
          </cell>
          <cell r="C22" t="e">
            <v>#REF!</v>
          </cell>
          <cell r="D22" t="e">
            <v>#REF!</v>
          </cell>
          <cell r="E22" t="e">
            <v>#REF!</v>
          </cell>
        </row>
        <row r="23">
          <cell r="B23">
            <v>16</v>
          </cell>
          <cell r="C23" t="e">
            <v>#REF!</v>
          </cell>
          <cell r="D23" t="e">
            <v>#REF!</v>
          </cell>
          <cell r="E23">
            <v>156</v>
          </cell>
        </row>
        <row r="24">
          <cell r="B24">
            <v>17</v>
          </cell>
          <cell r="C24" t="e">
            <v>#REF!</v>
          </cell>
          <cell r="D24" t="e">
            <v>#REF!</v>
          </cell>
          <cell r="E24">
            <v>235</v>
          </cell>
        </row>
        <row r="25">
          <cell r="B25">
            <v>18</v>
          </cell>
          <cell r="C25" t="str">
            <v>Vắt sổ 5 chỉ bao túi</v>
          </cell>
          <cell r="D25" t="e">
            <v>#REF!</v>
          </cell>
          <cell r="E25" t="e">
            <v>#REF!</v>
          </cell>
        </row>
        <row r="26">
          <cell r="B26">
            <v>19</v>
          </cell>
          <cell r="C26" t="e">
            <v>#REF!</v>
          </cell>
          <cell r="D26" t="e">
            <v>#REF!</v>
          </cell>
          <cell r="E26">
            <v>125</v>
          </cell>
        </row>
        <row r="27">
          <cell r="B27">
            <v>20</v>
          </cell>
          <cell r="C27" t="str">
            <v>Lược DK vào baget khuy</v>
          </cell>
          <cell r="D27" t="e">
            <v>#REF!</v>
          </cell>
          <cell r="E27">
            <v>220</v>
          </cell>
        </row>
      </sheetData>
      <sheetData sheetId="4" refreshError="1">
        <row r="3">
          <cell r="C3" t="e">
            <v>#REF!</v>
          </cell>
        </row>
        <row r="4">
          <cell r="C4" t="e">
            <v>#REF!</v>
          </cell>
        </row>
        <row r="5">
          <cell r="C5" t="e">
            <v>#REF!</v>
          </cell>
        </row>
        <row r="6">
          <cell r="C6" t="e">
            <v>#REF!</v>
          </cell>
        </row>
        <row r="7">
          <cell r="C7" t="e">
            <v>#REF!</v>
          </cell>
        </row>
        <row r="8">
          <cell r="C8" t="e">
            <v>#REF!</v>
          </cell>
        </row>
        <row r="9">
          <cell r="C9" t="e">
            <v>#REF!</v>
          </cell>
        </row>
        <row r="10">
          <cell r="C10" t="e">
            <v>#REF!</v>
          </cell>
        </row>
        <row r="11">
          <cell r="C11" t="e">
            <v>#REF!</v>
          </cell>
        </row>
        <row r="12">
          <cell r="C12" t="e">
            <v>#REF!</v>
          </cell>
        </row>
        <row r="13">
          <cell r="C13" t="e">
            <v>#REF!</v>
          </cell>
        </row>
        <row r="14">
          <cell r="C14" t="e">
            <v>#REF!</v>
          </cell>
        </row>
        <row r="15">
          <cell r="C15" t="e">
            <v>#REF!</v>
          </cell>
        </row>
        <row r="16">
          <cell r="C16" t="e">
            <v>#REF!</v>
          </cell>
        </row>
        <row r="17">
          <cell r="C17" t="e">
            <v>#REF!</v>
          </cell>
        </row>
        <row r="18">
          <cell r="C18" t="e">
            <v>#REF!</v>
          </cell>
        </row>
        <row r="19">
          <cell r="C19" t="e">
            <v>#REF!</v>
          </cell>
        </row>
        <row r="20">
          <cell r="C20" t="e">
            <v>#REF!</v>
          </cell>
        </row>
        <row r="21">
          <cell r="C21" t="e">
            <v>#REF!</v>
          </cell>
        </row>
        <row r="22">
          <cell r="C22" t="e">
            <v>#REF!</v>
          </cell>
        </row>
        <row r="23">
          <cell r="C23" t="e">
            <v>#REF!</v>
          </cell>
        </row>
        <row r="24">
          <cell r="C24" t="e">
            <v>#REF!</v>
          </cell>
        </row>
        <row r="25">
          <cell r="C25" t="e">
            <v>#REF!</v>
          </cell>
        </row>
        <row r="26">
          <cell r="C26" t="e">
            <v>#REF!</v>
          </cell>
        </row>
        <row r="27">
          <cell r="C27" t="e">
            <v>#REF!</v>
          </cell>
        </row>
        <row r="28">
          <cell r="C28" t="e">
            <v>#REF!</v>
          </cell>
        </row>
        <row r="29">
          <cell r="C29" t="e">
            <v>#REF!</v>
          </cell>
        </row>
        <row r="30">
          <cell r="C30" t="e">
            <v>#REF!</v>
          </cell>
        </row>
        <row r="31">
          <cell r="C31" t="e">
            <v>#REF!</v>
          </cell>
        </row>
        <row r="32">
          <cell r="C32" t="e">
            <v>#REF!</v>
          </cell>
        </row>
        <row r="33">
          <cell r="C33" t="e">
            <v>#REF!</v>
          </cell>
        </row>
        <row r="34">
          <cell r="C34" t="e">
            <v>#REF!</v>
          </cell>
        </row>
        <row r="35">
          <cell r="C35" t="e">
            <v>#REF!</v>
          </cell>
        </row>
        <row r="36">
          <cell r="C36" t="e">
            <v>#REF!</v>
          </cell>
        </row>
        <row r="37">
          <cell r="C37" t="e">
            <v>#REF!</v>
          </cell>
        </row>
        <row r="38">
          <cell r="C38" t="e">
            <v>#REF!</v>
          </cell>
        </row>
        <row r="39">
          <cell r="C39" t="e">
            <v>#REF!</v>
          </cell>
        </row>
        <row r="40">
          <cell r="C40" t="e">
            <v>#REF!</v>
          </cell>
        </row>
        <row r="41">
          <cell r="C41" t="e">
            <v>#REF!</v>
          </cell>
        </row>
        <row r="42">
          <cell r="C42" t="e">
            <v>#REF!</v>
          </cell>
        </row>
        <row r="43">
          <cell r="C43" t="e">
            <v>#REF!</v>
          </cell>
        </row>
        <row r="44">
          <cell r="C44" t="e">
            <v>#REF!</v>
          </cell>
        </row>
        <row r="45">
          <cell r="C45" t="e">
            <v>#REF!</v>
          </cell>
        </row>
        <row r="46">
          <cell r="C46" t="e">
            <v>#REF!</v>
          </cell>
        </row>
        <row r="47">
          <cell r="C47" t="e">
            <v>#REF!</v>
          </cell>
        </row>
        <row r="48">
          <cell r="C48" t="e">
            <v>#REF!</v>
          </cell>
        </row>
        <row r="49">
          <cell r="C49" t="e">
            <v>#REF!</v>
          </cell>
        </row>
        <row r="66">
          <cell r="C66" t="str">
            <v>Heä Soá TC</v>
          </cell>
        </row>
        <row r="67">
          <cell r="C67">
            <v>0</v>
          </cell>
        </row>
        <row r="68">
          <cell r="C68">
            <v>1</v>
          </cell>
          <cell r="D68">
            <v>0.95</v>
          </cell>
        </row>
        <row r="69">
          <cell r="C69">
            <v>1.5</v>
          </cell>
          <cell r="D69">
            <v>0.93</v>
          </cell>
        </row>
        <row r="70">
          <cell r="C70">
            <v>2</v>
          </cell>
          <cell r="D70">
            <v>0.91</v>
          </cell>
        </row>
        <row r="71">
          <cell r="C71">
            <v>2.5</v>
          </cell>
          <cell r="D71">
            <v>0.89</v>
          </cell>
        </row>
        <row r="72">
          <cell r="C72">
            <v>3</v>
          </cell>
          <cell r="D72">
            <v>0.87</v>
          </cell>
        </row>
        <row r="73">
          <cell r="C73">
            <v>3.5</v>
          </cell>
          <cell r="D73">
            <v>0.85</v>
          </cell>
        </row>
        <row r="74">
          <cell r="C74">
            <v>4</v>
          </cell>
          <cell r="D74">
            <v>0.83000000000000096</v>
          </cell>
        </row>
        <row r="75">
          <cell r="C75">
            <v>4.5</v>
          </cell>
          <cell r="D75">
            <v>0.81000000000000105</v>
          </cell>
        </row>
        <row r="76">
          <cell r="C76">
            <v>5</v>
          </cell>
          <cell r="D76">
            <v>0.79000000000000103</v>
          </cell>
        </row>
        <row r="77">
          <cell r="C77">
            <v>5.5</v>
          </cell>
          <cell r="D77">
            <v>0.77000000000000102</v>
          </cell>
        </row>
        <row r="78">
          <cell r="C78">
            <v>6</v>
          </cell>
          <cell r="D78">
            <v>0.74</v>
          </cell>
        </row>
        <row r="79">
          <cell r="C79">
            <v>6.5</v>
          </cell>
          <cell r="D79">
            <v>0.7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T"/>
      <sheetName val="TK"/>
      <sheetName val="LB"/>
      <sheetName val="PICTURE"/>
    </sheetNames>
    <sheetDataSet>
      <sheetData sheetId="0" refreshError="1">
        <row r="1">
          <cell r="A1" t="str">
            <v>SPRINTA (VN)Co.Ltd</v>
          </cell>
        </row>
        <row r="2">
          <cell r="B2" t="str">
            <v>BAÛNG QUI TRÌNH COÂNG ÑOAÏN</v>
          </cell>
          <cell r="J2" t="str">
            <v>Quyõ TG-SX</v>
          </cell>
          <cell r="K2">
            <v>456</v>
          </cell>
          <cell r="L2" t="str">
            <v>Nhaân Söï</v>
          </cell>
          <cell r="M2" t="str">
            <v>Ñôn Giaù</v>
          </cell>
          <cell r="N2" t="str">
            <v>Thôøi Gian SX</v>
          </cell>
          <cell r="O2" t="str">
            <v>Heä Soá NS</v>
          </cell>
          <cell r="P2" t="str">
            <v>Naêng Suaát BQ (taïm)</v>
          </cell>
          <cell r="Q2" t="str">
            <v>Naêng Suaát QÑ</v>
          </cell>
          <cell r="R2" t="str">
            <v>BAÛNH GIAÙ</v>
          </cell>
        </row>
        <row r="3">
          <cell r="B3" t="str">
            <v>Maõ Haøng : S9150210</v>
          </cell>
          <cell r="D3" t="str">
            <v>Maët Haøng : SHORT</v>
          </cell>
          <cell r="J3" t="str">
            <v>May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300</v>
          </cell>
          <cell r="R3" t="str">
            <v>A</v>
          </cell>
          <cell r="S3">
            <v>97</v>
          </cell>
          <cell r="T3">
            <v>1.6166666666666667</v>
          </cell>
          <cell r="U3">
            <v>1.8653846153846154</v>
          </cell>
        </row>
        <row r="4">
          <cell r="C4">
            <v>25</v>
          </cell>
          <cell r="D4" t="str">
            <v>Nhaân söï caàn :25</v>
          </cell>
          <cell r="J4" t="str">
            <v>LÑP</v>
          </cell>
          <cell r="K4">
            <v>0</v>
          </cell>
          <cell r="M4">
            <v>0</v>
          </cell>
          <cell r="R4" t="str">
            <v>B</v>
          </cell>
          <cell r="S4">
            <v>95</v>
          </cell>
          <cell r="T4">
            <v>1.5833333333333333</v>
          </cell>
          <cell r="U4">
            <v>1.8269230769230771</v>
          </cell>
        </row>
        <row r="5">
          <cell r="J5" t="str">
            <v>UH</v>
          </cell>
          <cell r="K5">
            <v>0</v>
          </cell>
          <cell r="M5">
            <v>0</v>
          </cell>
          <cell r="R5" t="str">
            <v>C</v>
          </cell>
          <cell r="S5">
            <v>54</v>
          </cell>
          <cell r="T5">
            <v>0.9</v>
          </cell>
          <cell r="U5">
            <v>1.0384615384615385</v>
          </cell>
        </row>
        <row r="6">
          <cell r="J6" t="str">
            <v>KN</v>
          </cell>
          <cell r="K6">
            <v>0</v>
          </cell>
          <cell r="M6">
            <v>0</v>
          </cell>
        </row>
        <row r="7">
          <cell r="A7" t="str">
            <v>SOÁ TT</v>
          </cell>
          <cell r="B7" t="str">
            <v xml:space="preserve">Teân Coâng Ñoaïn </v>
          </cell>
          <cell r="C7" t="str">
            <v>Thieát Bò</v>
          </cell>
          <cell r="D7" t="str">
            <v xml:space="preserve">Caáp Baäc </v>
          </cell>
          <cell r="E7" t="str">
            <v>Coâng cuï phuï trôï</v>
          </cell>
          <cell r="F7" t="str">
            <v>Thôøi gian</v>
          </cell>
          <cell r="G7" t="str">
            <v>Thôøi Gian</v>
          </cell>
          <cell r="H7" t="str">
            <v>Nhaân söï caàn</v>
          </cell>
          <cell r="I7" t="str">
            <v>Ñôn Giaù</v>
          </cell>
          <cell r="J7" t="str">
            <v>Nhaäp T/G</v>
          </cell>
          <cell r="M7" t="str">
            <v>Thôøi Gian H/Chænh</v>
          </cell>
          <cell r="N7" t="str">
            <v>Qui Ñoåi ra Giaây</v>
          </cell>
          <cell r="O7" t="str">
            <v>B/Thöôøng</v>
          </cell>
          <cell r="Q7" t="str">
            <v>Qui ñoåi Giaây HC</v>
          </cell>
        </row>
        <row r="8">
          <cell r="B8" t="str">
            <v>Nhoùm Löng</v>
          </cell>
        </row>
        <row r="9">
          <cell r="A9">
            <v>1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A10">
            <v>2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M10">
            <v>0</v>
          </cell>
          <cell r="N10">
            <v>0</v>
          </cell>
          <cell r="O10">
            <v>0</v>
          </cell>
          <cell r="Q10">
            <v>0</v>
          </cell>
        </row>
        <row r="11">
          <cell r="A11">
            <v>3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M11">
            <v>0</v>
          </cell>
          <cell r="N11">
            <v>0</v>
          </cell>
          <cell r="O11">
            <v>0</v>
          </cell>
          <cell r="Q11">
            <v>0</v>
          </cell>
        </row>
        <row r="12">
          <cell r="A12">
            <v>4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M12">
            <v>0</v>
          </cell>
          <cell r="N12">
            <v>0</v>
          </cell>
          <cell r="O12">
            <v>0</v>
          </cell>
          <cell r="Q12">
            <v>0</v>
          </cell>
        </row>
        <row r="13">
          <cell r="A13">
            <v>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</row>
        <row r="14">
          <cell r="B14" t="str">
            <v>Nhoùm TS</v>
          </cell>
        </row>
        <row r="15">
          <cell r="A15">
            <v>6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M15">
            <v>0</v>
          </cell>
          <cell r="N15">
            <v>0</v>
          </cell>
          <cell r="O15">
            <v>0</v>
          </cell>
          <cell r="Q15">
            <v>0</v>
          </cell>
        </row>
        <row r="16">
          <cell r="A16">
            <v>7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</row>
        <row r="17">
          <cell r="A17">
            <v>8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M17">
            <v>0</v>
          </cell>
          <cell r="N17">
            <v>0</v>
          </cell>
          <cell r="O17">
            <v>0</v>
          </cell>
          <cell r="Q17">
            <v>0</v>
          </cell>
        </row>
        <row r="18">
          <cell r="A18">
            <v>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A19">
            <v>10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M19">
            <v>0</v>
          </cell>
          <cell r="N19">
            <v>0</v>
          </cell>
          <cell r="O19">
            <v>0</v>
          </cell>
          <cell r="Q19">
            <v>0</v>
          </cell>
        </row>
        <row r="20">
          <cell r="A20">
            <v>11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M20">
            <v>0</v>
          </cell>
          <cell r="N20">
            <v>0</v>
          </cell>
          <cell r="O20">
            <v>0</v>
          </cell>
          <cell r="Q20">
            <v>0</v>
          </cell>
        </row>
        <row r="21">
          <cell r="A21">
            <v>12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</row>
        <row r="22">
          <cell r="B22" t="str">
            <v>Nhoùm TT</v>
          </cell>
        </row>
        <row r="23">
          <cell r="A23">
            <v>13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M23">
            <v>0</v>
          </cell>
          <cell r="N23">
            <v>0</v>
          </cell>
          <cell r="O23">
            <v>0</v>
          </cell>
          <cell r="Q23">
            <v>0</v>
          </cell>
        </row>
        <row r="24">
          <cell r="A24">
            <v>14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</row>
        <row r="25">
          <cell r="A25">
            <v>15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</row>
        <row r="26">
          <cell r="A26">
            <v>16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M26">
            <v>0</v>
          </cell>
          <cell r="N26">
            <v>0</v>
          </cell>
          <cell r="O26">
            <v>0</v>
          </cell>
          <cell r="Q26">
            <v>0</v>
          </cell>
        </row>
        <row r="27">
          <cell r="A27">
            <v>17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M27">
            <v>0</v>
          </cell>
          <cell r="N27">
            <v>0</v>
          </cell>
          <cell r="O27">
            <v>0</v>
          </cell>
          <cell r="Q27">
            <v>0</v>
          </cell>
        </row>
        <row r="28">
          <cell r="A28">
            <v>18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M28">
            <v>0</v>
          </cell>
          <cell r="N28">
            <v>0</v>
          </cell>
          <cell r="O28">
            <v>0</v>
          </cell>
          <cell r="Q28">
            <v>0</v>
          </cell>
        </row>
        <row r="29">
          <cell r="A29">
            <v>19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</row>
        <row r="30">
          <cell r="A30">
            <v>20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</row>
        <row r="31">
          <cell r="A31">
            <v>21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</row>
        <row r="32">
          <cell r="A32">
            <v>22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</row>
        <row r="33">
          <cell r="B33" t="str">
            <v>Nhoùm Laép raùp</v>
          </cell>
        </row>
        <row r="34">
          <cell r="A34">
            <v>23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</row>
        <row r="35">
          <cell r="A35">
            <v>24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</row>
        <row r="36">
          <cell r="A36">
            <v>25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</row>
        <row r="37">
          <cell r="A37">
            <v>26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</row>
        <row r="38">
          <cell r="A38">
            <v>27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</row>
        <row r="39">
          <cell r="A39">
            <v>28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</row>
        <row r="40">
          <cell r="A40">
            <v>29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</row>
        <row r="41">
          <cell r="A41">
            <v>30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</row>
        <row r="42">
          <cell r="A42">
            <v>31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</row>
        <row r="43">
          <cell r="A43">
            <v>32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</row>
        <row r="44">
          <cell r="A44">
            <v>33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</row>
        <row r="45">
          <cell r="A45">
            <v>34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M45">
            <v>0</v>
          </cell>
          <cell r="N45">
            <v>0</v>
          </cell>
          <cell r="O45">
            <v>0</v>
          </cell>
          <cell r="Q45">
            <v>0</v>
          </cell>
        </row>
        <row r="46">
          <cell r="A46">
            <v>35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M46">
            <v>0</v>
          </cell>
          <cell r="N46">
            <v>0</v>
          </cell>
          <cell r="O46">
            <v>0</v>
          </cell>
          <cell r="Q46">
            <v>0</v>
          </cell>
        </row>
        <row r="47">
          <cell r="A47">
            <v>36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</row>
        <row r="48">
          <cell r="A48">
            <v>37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</row>
        <row r="49">
          <cell r="A49">
            <v>38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M49">
            <v>0</v>
          </cell>
          <cell r="N49">
            <v>0</v>
          </cell>
          <cell r="O49">
            <v>0</v>
          </cell>
          <cell r="Q49">
            <v>0</v>
          </cell>
        </row>
        <row r="50">
          <cell r="A50">
            <v>39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</row>
        <row r="51">
          <cell r="A51">
            <v>40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M51">
            <v>0</v>
          </cell>
          <cell r="N51">
            <v>0</v>
          </cell>
          <cell r="O51">
            <v>0</v>
          </cell>
          <cell r="Q51">
            <v>0</v>
          </cell>
        </row>
        <row r="52">
          <cell r="B52" t="str">
            <v>Toång Thôøi Gian &amp; Ñôn Giaù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</row>
      </sheetData>
      <sheetData sheetId="1" refreshError="1">
        <row r="61">
          <cell r="B61" t="str">
            <v xml:space="preserve">Checked &amp; Revised by </v>
          </cell>
        </row>
        <row r="65">
          <cell r="B65" t="str">
            <v>All Pitcrew team</v>
          </cell>
        </row>
      </sheetData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MCT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ong"/>
      <sheetName val="Tke"/>
      <sheetName val="KL-dao"/>
      <sheetName val="KL-TLap"/>
      <sheetName val="kpTong2"/>
      <sheetName val="Kp-dao"/>
      <sheetName val="kpTLap"/>
      <sheetName val="kpTH"/>
      <sheetName val="TH-KLuon"/>
      <sheetName val="pt-VTu"/>
      <sheetName val="dg-VTu"/>
      <sheetName val="TH-VTu"/>
      <sheetName val="Vat Tu"/>
      <sheetName val="kp-dth"/>
      <sheetName val="xnKLuon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>
        <row r="6">
          <cell r="C6" t="str">
            <v>BL10-48</v>
          </cell>
          <cell r="D6" t="str">
            <v>Caùi</v>
          </cell>
          <cell r="E6">
            <v>6000</v>
          </cell>
        </row>
        <row r="7">
          <cell r="C7" t="str">
            <v>BOTDA</v>
          </cell>
          <cell r="D7" t="str">
            <v>Kg</v>
          </cell>
          <cell r="E7">
            <v>320</v>
          </cell>
        </row>
        <row r="8">
          <cell r="C8" t="str">
            <v>BUYDOI</v>
          </cell>
          <cell r="D8" t="str">
            <v>Caùi</v>
          </cell>
          <cell r="E8">
            <v>90000</v>
          </cell>
        </row>
        <row r="9">
          <cell r="C9" t="str">
            <v>BUYDON</v>
          </cell>
          <cell r="D9" t="str">
            <v>Caùi</v>
          </cell>
          <cell r="E9">
            <v>70000</v>
          </cell>
        </row>
        <row r="10">
          <cell r="C10" t="str">
            <v>NABDOI</v>
          </cell>
          <cell r="D10" t="str">
            <v>Caùi</v>
          </cell>
          <cell r="E10">
            <v>56000</v>
          </cell>
        </row>
        <row r="11">
          <cell r="C11" t="str">
            <v>NABDON</v>
          </cell>
          <cell r="D11" t="str">
            <v>Caùi</v>
          </cell>
          <cell r="E11">
            <v>44000</v>
          </cell>
        </row>
        <row r="12">
          <cell r="C12" t="str">
            <v>CAT</v>
          </cell>
          <cell r="D12" t="str">
            <v>M3</v>
          </cell>
          <cell r="E12">
            <v>40026</v>
          </cell>
        </row>
        <row r="13">
          <cell r="C13" t="str">
            <v>CPSD</v>
          </cell>
          <cell r="D13" t="str">
            <v>M3</v>
          </cell>
          <cell r="E13">
            <v>55000</v>
          </cell>
        </row>
        <row r="14">
          <cell r="C14" t="str">
            <v>CUA-B40</v>
          </cell>
          <cell r="D14" t="str">
            <v>M2</v>
          </cell>
          <cell r="E14">
            <v>280000</v>
          </cell>
        </row>
        <row r="15">
          <cell r="C15" t="str">
            <v>GMK70D</v>
          </cell>
          <cell r="D15" t="str">
            <v>Caùi</v>
          </cell>
          <cell r="E15">
            <v>35000</v>
          </cell>
        </row>
        <row r="16">
          <cell r="C16" t="str">
            <v>GMK70N</v>
          </cell>
          <cell r="D16" t="str">
            <v>Caùi</v>
          </cell>
          <cell r="E16">
            <v>25000</v>
          </cell>
        </row>
        <row r="17">
          <cell r="C17" t="str">
            <v>GS-MK</v>
          </cell>
          <cell r="D17" t="str">
            <v>kg</v>
          </cell>
          <cell r="E17">
            <v>9500</v>
          </cell>
        </row>
        <row r="18">
          <cell r="C18" t="str">
            <v>GOVAN</v>
          </cell>
          <cell r="D18" t="str">
            <v>M3</v>
          </cell>
          <cell r="E18">
            <v>2200000</v>
          </cell>
        </row>
        <row r="19">
          <cell r="C19" t="str">
            <v>KEM1MM</v>
          </cell>
          <cell r="D19" t="str">
            <v>Kg</v>
          </cell>
          <cell r="E19">
            <v>6000</v>
          </cell>
        </row>
        <row r="20">
          <cell r="C20" t="str">
            <v>LUOI-B40</v>
          </cell>
          <cell r="D20" t="str">
            <v>M2</v>
          </cell>
          <cell r="E20">
            <v>25000</v>
          </cell>
        </row>
        <row r="21">
          <cell r="C21" t="str">
            <v>OXY</v>
          </cell>
          <cell r="D21" t="str">
            <v>Chai</v>
          </cell>
          <cell r="E21">
            <v>40000</v>
          </cell>
        </row>
        <row r="22">
          <cell r="C22" t="str">
            <v>QUEHAN</v>
          </cell>
          <cell r="D22" t="str">
            <v>Kg</v>
          </cell>
          <cell r="E22">
            <v>9000</v>
          </cell>
        </row>
        <row r="23">
          <cell r="C23" t="str">
            <v>SON-CS</v>
          </cell>
          <cell r="D23" t="str">
            <v>Kg</v>
          </cell>
          <cell r="E23">
            <v>16000</v>
          </cell>
        </row>
        <row r="24">
          <cell r="C24" t="str">
            <v>SOI</v>
          </cell>
          <cell r="D24" t="str">
            <v>Kg</v>
          </cell>
          <cell r="E24">
            <v>600</v>
          </cell>
        </row>
        <row r="25">
          <cell r="C25" t="str">
            <v>THEP-HINH</v>
          </cell>
          <cell r="D25" t="str">
            <v>Kg</v>
          </cell>
          <cell r="E25">
            <v>4700</v>
          </cell>
        </row>
        <row r="26">
          <cell r="C26" t="str">
            <v>THEP-TRON</v>
          </cell>
          <cell r="D26" t="str">
            <v>Kg</v>
          </cell>
          <cell r="E26">
            <v>4450</v>
          </cell>
        </row>
        <row r="27">
          <cell r="C27" t="str">
            <v>THEP-10</v>
          </cell>
          <cell r="D27" t="str">
            <v>Kg</v>
          </cell>
          <cell r="E27">
            <v>4350</v>
          </cell>
        </row>
        <row r="28">
          <cell r="C28" t="str">
            <v>XM</v>
          </cell>
          <cell r="D28" t="str">
            <v>Kg</v>
          </cell>
          <cell r="E28">
            <v>1020</v>
          </cell>
        </row>
        <row r="29">
          <cell r="C29" t="str">
            <v>XM-TR</v>
          </cell>
          <cell r="D29" t="str">
            <v>Kg</v>
          </cell>
          <cell r="E29">
            <v>1900</v>
          </cell>
        </row>
        <row r="30">
          <cell r="C30" t="str">
            <v>XANG</v>
          </cell>
          <cell r="D30" t="str">
            <v>Kg</v>
          </cell>
          <cell r="E30">
            <v>4400</v>
          </cell>
        </row>
        <row r="31">
          <cell r="C31" t="str">
            <v>DINH</v>
          </cell>
          <cell r="D31" t="str">
            <v>Kg</v>
          </cell>
          <cell r="E31">
            <v>6000</v>
          </cell>
        </row>
        <row r="32">
          <cell r="C32" t="str">
            <v>DA-015</v>
          </cell>
          <cell r="D32" t="str">
            <v>M3</v>
          </cell>
          <cell r="E32">
            <v>100000</v>
          </cell>
        </row>
        <row r="33">
          <cell r="C33" t="str">
            <v>DA-05</v>
          </cell>
          <cell r="D33" t="str">
            <v>M3</v>
          </cell>
          <cell r="E33">
            <v>100000</v>
          </cell>
        </row>
        <row r="34">
          <cell r="C34" t="str">
            <v>DA1-2</v>
          </cell>
          <cell r="D34" t="str">
            <v>M3</v>
          </cell>
          <cell r="E34">
            <v>140000</v>
          </cell>
        </row>
        <row r="35">
          <cell r="C35" t="str">
            <v>DA2-4</v>
          </cell>
          <cell r="D35" t="str">
            <v>M3</v>
          </cell>
          <cell r="E35">
            <v>135000</v>
          </cell>
        </row>
        <row r="36">
          <cell r="C36" t="str">
            <v>DA4-6</v>
          </cell>
          <cell r="D36" t="str">
            <v>M3</v>
          </cell>
          <cell r="E36">
            <v>115000</v>
          </cell>
        </row>
        <row r="37">
          <cell r="C37" t="str">
            <v>DHCUON</v>
          </cell>
          <cell r="D37" t="str">
            <v>M2</v>
          </cell>
          <cell r="E37">
            <v>220000</v>
          </cell>
        </row>
        <row r="38">
          <cell r="C38" t="str">
            <v>DAT-DEN</v>
          </cell>
          <cell r="D38" t="str">
            <v>Kg</v>
          </cell>
          <cell r="E38">
            <v>7000</v>
          </cell>
        </row>
        <row r="39">
          <cell r="C39" t="str">
            <v>COC-TRAM</v>
          </cell>
          <cell r="D39" t="str">
            <v>m</v>
          </cell>
          <cell r="E39">
            <v>2750</v>
          </cell>
        </row>
        <row r="40">
          <cell r="C40" t="str">
            <v>CU-TRAM</v>
          </cell>
          <cell r="D40" t="str">
            <v>Caây</v>
          </cell>
          <cell r="E40">
            <v>11000</v>
          </cell>
        </row>
        <row r="41">
          <cell r="C41" t="str">
            <v>DAY-KEM</v>
          </cell>
          <cell r="D41" t="str">
            <v>Kg</v>
          </cell>
          <cell r="E41">
            <v>6000</v>
          </cell>
        </row>
        <row r="42">
          <cell r="C42" t="str">
            <v>GACH-THE</v>
          </cell>
          <cell r="D42" t="str">
            <v>Vieân</v>
          </cell>
          <cell r="E42">
            <v>220</v>
          </cell>
        </row>
        <row r="43">
          <cell r="C43" t="str">
            <v>GB-XM20</v>
          </cell>
          <cell r="D43" t="str">
            <v>Vieân</v>
          </cell>
          <cell r="E43">
            <v>2800</v>
          </cell>
        </row>
        <row r="44">
          <cell r="C44" t="str">
            <v>CERA20X15</v>
          </cell>
          <cell r="D44" t="str">
            <v>Vieân</v>
          </cell>
          <cell r="E44">
            <v>2600</v>
          </cell>
        </row>
        <row r="45">
          <cell r="C45" t="str">
            <v>G-CSAU</v>
          </cell>
          <cell r="D45" t="str">
            <v>M2</v>
          </cell>
          <cell r="E45">
            <v>88000</v>
          </cell>
        </row>
        <row r="46">
          <cell r="C46" t="str">
            <v>GO-VKHUO</v>
          </cell>
          <cell r="D46" t="str">
            <v>m3</v>
          </cell>
          <cell r="E46">
            <v>2200000</v>
          </cell>
        </row>
        <row r="47">
          <cell r="C47" t="str">
            <v>DAN-BT</v>
          </cell>
          <cell r="D47" t="str">
            <v>Caùi</v>
          </cell>
          <cell r="E47">
            <v>28000</v>
          </cell>
        </row>
        <row r="48">
          <cell r="C48" t="str">
            <v>BTNN</v>
          </cell>
          <cell r="D48" t="str">
            <v>Taán</v>
          </cell>
          <cell r="E48">
            <v>320000</v>
          </cell>
        </row>
        <row r="49">
          <cell r="C49" t="str">
            <v>CUI</v>
          </cell>
          <cell r="D49" t="str">
            <v>Ster</v>
          </cell>
          <cell r="E49">
            <v>160000</v>
          </cell>
        </row>
        <row r="50">
          <cell r="C50" t="str">
            <v>MAZUT</v>
          </cell>
          <cell r="D50" t="str">
            <v>Kg</v>
          </cell>
          <cell r="E50">
            <v>3400</v>
          </cell>
        </row>
        <row r="51">
          <cell r="C51" t="str">
            <v>NHUADAC</v>
          </cell>
          <cell r="D51" t="str">
            <v>Kg</v>
          </cell>
          <cell r="E51">
            <v>2450</v>
          </cell>
        </row>
        <row r="52">
          <cell r="C52" t="str">
            <v>NEPGO</v>
          </cell>
          <cell r="D52" t="str">
            <v>m</v>
          </cell>
          <cell r="E52">
            <v>2500</v>
          </cell>
        </row>
        <row r="53">
          <cell r="C53" t="str">
            <v>0X4</v>
          </cell>
          <cell r="D53" t="str">
            <v>m3</v>
          </cell>
          <cell r="E53">
            <v>100000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6"/>
      <sheetName val="19-8 TH"/>
      <sheetName val="TH9"/>
      <sheetName val="TH8"/>
      <sheetName val="TH7"/>
      <sheetName val="19-9"/>
      <sheetName val="7-11"/>
      <sheetName val="17-3"/>
      <sheetName val="24-3"/>
      <sheetName val="31-3"/>
      <sheetName val="11-4"/>
      <sheetName val="15-4"/>
      <sheetName val="14-4"/>
      <sheetName val="5-5"/>
      <sheetName val="BM"/>
      <sheetName val="He 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>
            <v>4.6000000000000001E-4</v>
          </cell>
          <cell r="B1">
            <v>1.08E-3</v>
          </cell>
          <cell r="C1">
            <v>1.49E-3</v>
          </cell>
          <cell r="D1">
            <v>1.83E-3</v>
          </cell>
          <cell r="E1">
            <v>2.1800000000000001E-3</v>
          </cell>
          <cell r="F1">
            <v>2.3800000000000002E-3</v>
          </cell>
          <cell r="G1">
            <v>2.5200000000000001E-3</v>
          </cell>
          <cell r="H1">
            <v>2.5899999999999999E-3</v>
          </cell>
          <cell r="I1">
            <v>2.66E-3</v>
          </cell>
          <cell r="J1">
            <v>2.7299999999999998E-3</v>
          </cell>
          <cell r="K1">
            <v>2.7899999999999999E-3</v>
          </cell>
          <cell r="L1">
            <v>2.8400000000000001E-3</v>
          </cell>
          <cell r="M1">
            <v>2.8800000000000002E-3</v>
          </cell>
          <cell r="N1">
            <v>2.9199999999999999E-3</v>
          </cell>
          <cell r="O1">
            <v>2.96E-3</v>
          </cell>
          <cell r="P1">
            <v>3.0000000000000001E-3</v>
          </cell>
          <cell r="Q1">
            <v>3.0400000000000002E-3</v>
          </cell>
          <cell r="R1">
            <v>3.0799999999999998E-3</v>
          </cell>
          <cell r="S1">
            <v>3.1199999999999999E-3</v>
          </cell>
          <cell r="T1">
            <v>3.1199999999999999E-3</v>
          </cell>
          <cell r="U1">
            <v>3.1199999999999999E-3</v>
          </cell>
          <cell r="V1">
            <v>3.1199999999999999E-3</v>
          </cell>
          <cell r="W1">
            <v>3.1199999999999999E-3</v>
          </cell>
          <cell r="X1">
            <v>3.1199999999999999E-3</v>
          </cell>
          <cell r="Y1">
            <v>3.1199999999999999E-3</v>
          </cell>
          <cell r="Z1">
            <v>3.1199999999999999E-3</v>
          </cell>
          <cell r="AA1">
            <v>3.1199999999999999E-3</v>
          </cell>
          <cell r="AB1">
            <v>3.1199999999999999E-3</v>
          </cell>
          <cell r="AC1">
            <v>3.1199999999999999E-3</v>
          </cell>
          <cell r="AD1">
            <v>3.1199999999999999E-3</v>
          </cell>
          <cell r="AE1">
            <v>3.1199999999999999E-3</v>
          </cell>
          <cell r="AF1">
            <v>3.1199999999999999E-3</v>
          </cell>
          <cell r="AG1">
            <v>3.1199999999999999E-3</v>
          </cell>
          <cell r="AH1">
            <v>3.1199999999999999E-3</v>
          </cell>
          <cell r="AI1">
            <v>3.1199999999999999E-3</v>
          </cell>
          <cell r="AJ1">
            <v>3.1199999999999999E-3</v>
          </cell>
          <cell r="AK1">
            <v>3.1199999999999999E-3</v>
          </cell>
          <cell r="AL1">
            <v>3.1199999999999999E-3</v>
          </cell>
          <cell r="AM1">
            <v>3.1199999999999999E-3</v>
          </cell>
          <cell r="AN1">
            <v>3.1199999999999999E-3</v>
          </cell>
          <cell r="AO1">
            <v>3.1199999999999999E-3</v>
          </cell>
          <cell r="AP1">
            <v>3.1199999999999999E-3</v>
          </cell>
          <cell r="AQ1">
            <v>3.1199999999999999E-3</v>
          </cell>
          <cell r="AR1">
            <v>3.1199999999999999E-3</v>
          </cell>
          <cell r="AS1">
            <v>3.1199999999999999E-3</v>
          </cell>
          <cell r="AT1">
            <v>3.1199999999999999E-3</v>
          </cell>
          <cell r="AU1">
            <v>3.1199999999999999E-3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iemtra"/>
      <sheetName val="Kiemtra.xls"/>
    </sheetNames>
    <definedNames>
      <definedName name="K_1"/>
      <definedName name="K_2"/>
    </defined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 (K)"/>
      <sheetName val="OFFICE PLANNING (K)"/>
      <sheetName val="FACTORY PLANNING (K)"/>
      <sheetName val="GENERAL (W)"/>
      <sheetName val="OFFICE PLANNING (W) CMP"/>
      <sheetName val="OFFICE PLANNING (W)"/>
      <sheetName val="FACTORY PLANNING (W)"/>
    </sheetNames>
    <sheetDataSet>
      <sheetData sheetId="0">
        <row r="7">
          <cell r="C7" t="str">
            <v>GGF7216-C1</v>
          </cell>
        </row>
        <row r="8">
          <cell r="C8" t="str">
            <v>GGF7219-C1</v>
          </cell>
        </row>
        <row r="10">
          <cell r="C10" t="str">
            <v>POLO</v>
          </cell>
        </row>
        <row r="12">
          <cell r="C12" t="str">
            <v>30T49</v>
          </cell>
        </row>
        <row r="14">
          <cell r="C14" t="str">
            <v>TTM0635</v>
          </cell>
        </row>
        <row r="15">
          <cell r="C15" t="str">
            <v>TTL0389</v>
          </cell>
        </row>
        <row r="16">
          <cell r="C16" t="str">
            <v>TSL0130</v>
          </cell>
        </row>
        <row r="17">
          <cell r="C17" t="str">
            <v>TTM0482</v>
          </cell>
        </row>
        <row r="19">
          <cell r="C19" t="str">
            <v>BMUN115</v>
          </cell>
        </row>
        <row r="20">
          <cell r="C20" t="str">
            <v>BMUN113</v>
          </cell>
        </row>
        <row r="21">
          <cell r="C21" t="str">
            <v>BMUN111</v>
          </cell>
        </row>
        <row r="22">
          <cell r="C22" t="str">
            <v>BMUN123</v>
          </cell>
        </row>
        <row r="23">
          <cell r="C23" t="str">
            <v>BMUN114</v>
          </cell>
        </row>
        <row r="24">
          <cell r="C24" t="str">
            <v>BMUN124</v>
          </cell>
        </row>
        <row r="25">
          <cell r="C25" t="str">
            <v>BMUN125</v>
          </cell>
        </row>
        <row r="26">
          <cell r="C26" t="str">
            <v>BMUN118</v>
          </cell>
        </row>
        <row r="27">
          <cell r="C27" t="str">
            <v>BMUN117</v>
          </cell>
        </row>
        <row r="28">
          <cell r="C28" t="str">
            <v>BMUN119</v>
          </cell>
        </row>
        <row r="29">
          <cell r="C29" t="str">
            <v>GMUN027</v>
          </cell>
        </row>
        <row r="30">
          <cell r="C30" t="str">
            <v>GMUN020</v>
          </cell>
        </row>
        <row r="31">
          <cell r="C31" t="str">
            <v>GMUN024</v>
          </cell>
        </row>
        <row r="32">
          <cell r="C32" t="str">
            <v>GMUN026</v>
          </cell>
        </row>
        <row r="33">
          <cell r="C33" t="str">
            <v>GMUN019</v>
          </cell>
        </row>
        <row r="34">
          <cell r="C34" t="str">
            <v>GMUN038</v>
          </cell>
        </row>
        <row r="35">
          <cell r="C35" t="str">
            <v>GMUN008</v>
          </cell>
        </row>
        <row r="36">
          <cell r="C36" t="str">
            <v>GMUN018</v>
          </cell>
        </row>
        <row r="37">
          <cell r="C37" t="str">
            <v>GMUN021</v>
          </cell>
        </row>
        <row r="38">
          <cell r="C38" t="str">
            <v>GMUN039</v>
          </cell>
        </row>
        <row r="39">
          <cell r="C39" t="str">
            <v>MUN376</v>
          </cell>
        </row>
        <row r="40">
          <cell r="C40" t="str">
            <v>MUN350</v>
          </cell>
        </row>
        <row r="41">
          <cell r="C41" t="str">
            <v>MUN344</v>
          </cell>
        </row>
        <row r="42">
          <cell r="C42" t="str">
            <v>MUN353</v>
          </cell>
        </row>
        <row r="43">
          <cell r="C43" t="str">
            <v>MUN365</v>
          </cell>
        </row>
        <row r="44">
          <cell r="C44" t="str">
            <v>MUN345</v>
          </cell>
        </row>
        <row r="45">
          <cell r="C45" t="str">
            <v>MUN362</v>
          </cell>
        </row>
        <row r="46">
          <cell r="C46" t="str">
            <v>MUN363</v>
          </cell>
        </row>
        <row r="47">
          <cell r="C47" t="str">
            <v>MUN351</v>
          </cell>
        </row>
        <row r="48">
          <cell r="C48" t="str">
            <v>MUN349</v>
          </cell>
        </row>
        <row r="49">
          <cell r="C49" t="str">
            <v>MUN360</v>
          </cell>
        </row>
        <row r="50">
          <cell r="C50" t="str">
            <v>MUN358</v>
          </cell>
        </row>
        <row r="51">
          <cell r="C51" t="str">
            <v>MUN343</v>
          </cell>
        </row>
        <row r="52">
          <cell r="C52" t="str">
            <v>GMUN037</v>
          </cell>
        </row>
        <row r="54">
          <cell r="C54" t="str">
            <v>JUMPER W HOOD- LADIES</v>
          </cell>
        </row>
        <row r="55">
          <cell r="C55" t="str">
            <v>JUMPER W HOOD- MEN</v>
          </cell>
        </row>
        <row r="56">
          <cell r="C56" t="str">
            <v>DRL0262-W C1</v>
          </cell>
        </row>
        <row r="57">
          <cell r="C57" t="str">
            <v>DRL0262-W C2</v>
          </cell>
        </row>
        <row r="58">
          <cell r="C58" t="str">
            <v>DRL0262-W C3</v>
          </cell>
        </row>
        <row r="59">
          <cell r="C59" t="str">
            <v>MWL0003-W C1</v>
          </cell>
        </row>
        <row r="60">
          <cell r="C60" t="str">
            <v>MWL0003-W C2</v>
          </cell>
        </row>
        <row r="61">
          <cell r="C61" t="str">
            <v>MWL0003-W C3</v>
          </cell>
        </row>
        <row r="62">
          <cell r="C62" t="str">
            <v>PAL0334-W</v>
          </cell>
        </row>
        <row r="63">
          <cell r="C63" t="str">
            <v>SKL0149-W C1</v>
          </cell>
        </row>
        <row r="64">
          <cell r="C64" t="str">
            <v>SKL0149-W C2</v>
          </cell>
        </row>
        <row r="65">
          <cell r="C65" t="str">
            <v>SKL0149-W C3</v>
          </cell>
        </row>
        <row r="66">
          <cell r="C66" t="str">
            <v>TSL0168-W C1</v>
          </cell>
        </row>
        <row r="67">
          <cell r="C67" t="str">
            <v>TSL0168-W C2</v>
          </cell>
        </row>
        <row r="68">
          <cell r="C68" t="str">
            <v>TSL0168-W C3</v>
          </cell>
        </row>
        <row r="69">
          <cell r="C69" t="str">
            <v>TSL0168-W C4</v>
          </cell>
        </row>
        <row r="70">
          <cell r="C70" t="str">
            <v>TSL0168-W C5</v>
          </cell>
        </row>
        <row r="71">
          <cell r="C71" t="str">
            <v>TSL0168-W C6</v>
          </cell>
        </row>
        <row r="72">
          <cell r="C72" t="str">
            <v>TSL0171-W C1</v>
          </cell>
        </row>
        <row r="73">
          <cell r="C73" t="str">
            <v>TSL0171-W C2</v>
          </cell>
        </row>
        <row r="74">
          <cell r="C74" t="str">
            <v>TSL0171-W C3</v>
          </cell>
        </row>
        <row r="75">
          <cell r="C75" t="str">
            <v>TSL0171-W C4</v>
          </cell>
        </row>
        <row r="76">
          <cell r="C76" t="str">
            <v>TSL0171-W C5</v>
          </cell>
        </row>
        <row r="77">
          <cell r="C77" t="str">
            <v>TSL0171-W C6</v>
          </cell>
        </row>
        <row r="78">
          <cell r="C78" t="str">
            <v>TTL0350-W C1</v>
          </cell>
        </row>
        <row r="79">
          <cell r="C79" t="str">
            <v>TTL0350-W C2</v>
          </cell>
        </row>
        <row r="80">
          <cell r="C80" t="str">
            <v>TTL0350-W C3</v>
          </cell>
        </row>
        <row r="81">
          <cell r="C81" t="str">
            <v>TTL0350-W C4</v>
          </cell>
        </row>
        <row r="82">
          <cell r="C82" t="str">
            <v>TTL0350-W C5</v>
          </cell>
        </row>
        <row r="83">
          <cell r="C83" t="str">
            <v>TTL0350-W C6</v>
          </cell>
        </row>
        <row r="84">
          <cell r="C84" t="str">
            <v>TTL0350-W C7</v>
          </cell>
        </row>
        <row r="85">
          <cell r="C85" t="str">
            <v>TTL0367-W C1</v>
          </cell>
        </row>
        <row r="86">
          <cell r="C86" t="str">
            <v>TTL0367-W C2</v>
          </cell>
        </row>
        <row r="87">
          <cell r="C87" t="str">
            <v>TTL0367-W C3</v>
          </cell>
        </row>
        <row r="88">
          <cell r="C88" t="str">
            <v>TTM0510-W C1</v>
          </cell>
        </row>
        <row r="89">
          <cell r="C89" t="str">
            <v>TTM0510-W C2</v>
          </cell>
        </row>
        <row r="90">
          <cell r="C90" t="str">
            <v>TTM0510-W C3</v>
          </cell>
        </row>
        <row r="91">
          <cell r="C91" t="str">
            <v>TTM0675-W C1</v>
          </cell>
        </row>
        <row r="92">
          <cell r="C92" t="str">
            <v>TTM0675-W C2</v>
          </cell>
        </row>
        <row r="93">
          <cell r="C93" t="str">
            <v>TTM0675-W C3</v>
          </cell>
        </row>
        <row r="94">
          <cell r="C94" t="str">
            <v>TSL0139-W C1</v>
          </cell>
        </row>
        <row r="95">
          <cell r="C95" t="str">
            <v>TSL0139-W C2</v>
          </cell>
        </row>
        <row r="96">
          <cell r="C96" t="str">
            <v>TTL0306-W C1</v>
          </cell>
        </row>
        <row r="97">
          <cell r="C97" t="str">
            <v>TTL0306-W C2</v>
          </cell>
        </row>
        <row r="98">
          <cell r="C98" t="str">
            <v>TTM0475-WC1</v>
          </cell>
        </row>
        <row r="99">
          <cell r="C99" t="str">
            <v>TTM0475-WC2</v>
          </cell>
        </row>
        <row r="101">
          <cell r="C101" t="str">
            <v>MEN1-C1</v>
          </cell>
        </row>
        <row r="102">
          <cell r="C102" t="str">
            <v>MEN1-C2</v>
          </cell>
        </row>
        <row r="103">
          <cell r="C103" t="str">
            <v>MEN1-C3</v>
          </cell>
        </row>
        <row r="104">
          <cell r="C104" t="str">
            <v>MEN1-C4</v>
          </cell>
        </row>
        <row r="105">
          <cell r="C105" t="str">
            <v>MEN 2-C1</v>
          </cell>
        </row>
        <row r="106">
          <cell r="C106" t="str">
            <v>MEN 2-C2</v>
          </cell>
        </row>
        <row r="107">
          <cell r="C107" t="str">
            <v>MEN 3-C1</v>
          </cell>
        </row>
        <row r="108">
          <cell r="C108" t="str">
            <v>MEN 3-C2</v>
          </cell>
        </row>
        <row r="109">
          <cell r="C109" t="str">
            <v>MEN 3-C3</v>
          </cell>
        </row>
        <row r="110">
          <cell r="C110" t="str">
            <v>MEN 3-C4</v>
          </cell>
        </row>
        <row r="111">
          <cell r="C111" t="str">
            <v>MEN 3-C5</v>
          </cell>
        </row>
        <row r="112">
          <cell r="C112" t="str">
            <v>MEN 4-C1</v>
          </cell>
        </row>
        <row r="113">
          <cell r="C113" t="str">
            <v>MEN 4-C1/1</v>
          </cell>
        </row>
        <row r="114">
          <cell r="C114" t="str">
            <v>MEN 4-C2</v>
          </cell>
        </row>
        <row r="115">
          <cell r="C115" t="str">
            <v>MEN 4-C3</v>
          </cell>
        </row>
        <row r="116">
          <cell r="C116" t="str">
            <v>MEN 4-C3/1</v>
          </cell>
        </row>
        <row r="117">
          <cell r="C117" t="str">
            <v>MEN 4-C4</v>
          </cell>
        </row>
        <row r="118">
          <cell r="C118" t="str">
            <v>MEN 4-C4/1</v>
          </cell>
        </row>
        <row r="119">
          <cell r="C119" t="str">
            <v>MEN 4-C5</v>
          </cell>
        </row>
        <row r="120">
          <cell r="C120" t="str">
            <v>MEN 4-C5/1</v>
          </cell>
        </row>
        <row r="127">
          <cell r="C127" t="str">
            <v>Style</v>
          </cell>
        </row>
        <row r="129">
          <cell r="C129" t="str">
            <v>ZTC085-C1</v>
          </cell>
        </row>
        <row r="130">
          <cell r="C130" t="str">
            <v>ZTC085-C2</v>
          </cell>
        </row>
        <row r="131">
          <cell r="C131" t="str">
            <v>ZTC085-C3</v>
          </cell>
        </row>
        <row r="132">
          <cell r="C132" t="str">
            <v>ZTC085-C4</v>
          </cell>
        </row>
        <row r="133">
          <cell r="C133" t="str">
            <v>ZTC104-C1</v>
          </cell>
        </row>
        <row r="134">
          <cell r="C134" t="str">
            <v>ZTC104-C2</v>
          </cell>
        </row>
        <row r="135">
          <cell r="C135" t="str">
            <v>ZTC104-C3</v>
          </cell>
        </row>
        <row r="136">
          <cell r="C136" t="str">
            <v>ZTC104-C4</v>
          </cell>
        </row>
        <row r="138">
          <cell r="C138" t="str">
            <v>FTM0247-C1</v>
          </cell>
        </row>
        <row r="139">
          <cell r="C139" t="str">
            <v>FTM0247-C2</v>
          </cell>
        </row>
        <row r="140">
          <cell r="C140" t="str">
            <v>PAL0342-C1</v>
          </cell>
        </row>
        <row r="141">
          <cell r="C141" t="str">
            <v>PAL0342-C2</v>
          </cell>
        </row>
        <row r="142">
          <cell r="C142" t="str">
            <v>PAL0342-C3</v>
          </cell>
        </row>
        <row r="143">
          <cell r="C143" t="str">
            <v>PAL0342-C4</v>
          </cell>
        </row>
        <row r="144">
          <cell r="C144" t="str">
            <v>PAM0295-C1</v>
          </cell>
        </row>
        <row r="145">
          <cell r="C145" t="str">
            <v>PAM0295-C2</v>
          </cell>
        </row>
        <row r="148">
          <cell r="C148" t="str">
            <v>GU2001T-C1</v>
          </cell>
        </row>
        <row r="149">
          <cell r="C149" t="str">
            <v>GU2001T-C2</v>
          </cell>
        </row>
        <row r="150">
          <cell r="C150" t="str">
            <v>GU2002T-C1</v>
          </cell>
        </row>
        <row r="151">
          <cell r="C151" t="str">
            <v>GU2002T-C2</v>
          </cell>
        </row>
        <row r="152">
          <cell r="C152" t="str">
            <v>GU2002T-C3</v>
          </cell>
        </row>
        <row r="153">
          <cell r="C153" t="str">
            <v>GU2003T-C1</v>
          </cell>
        </row>
        <row r="154">
          <cell r="C154" t="str">
            <v>GU2003T-C2</v>
          </cell>
        </row>
        <row r="155">
          <cell r="C155" t="str">
            <v>GU2004T</v>
          </cell>
        </row>
        <row r="156">
          <cell r="C156" t="str">
            <v>GU2005T-C1</v>
          </cell>
        </row>
        <row r="157">
          <cell r="C157" t="str">
            <v>GU2005T-C2</v>
          </cell>
        </row>
        <row r="158">
          <cell r="C158" t="str">
            <v>GU2006T-C1</v>
          </cell>
        </row>
        <row r="159">
          <cell r="C159" t="str">
            <v>GU2006T-C2</v>
          </cell>
        </row>
        <row r="160">
          <cell r="C160" t="str">
            <v>GU2006T-C3</v>
          </cell>
        </row>
        <row r="161">
          <cell r="C161" t="str">
            <v>GU2007T-C1</v>
          </cell>
        </row>
        <row r="162">
          <cell r="C162" t="str">
            <v>GU2007T-C2</v>
          </cell>
        </row>
        <row r="163">
          <cell r="C163" t="str">
            <v>GU2008T-C1</v>
          </cell>
        </row>
        <row r="164">
          <cell r="C164" t="str">
            <v>GU2008T-C2</v>
          </cell>
        </row>
        <row r="165">
          <cell r="C165" t="str">
            <v>GU2009T-C1</v>
          </cell>
        </row>
        <row r="166">
          <cell r="C166" t="str">
            <v>GU2009T-C2</v>
          </cell>
        </row>
        <row r="167">
          <cell r="C167" t="str">
            <v>GU2010T-C1</v>
          </cell>
        </row>
        <row r="168">
          <cell r="C168" t="str">
            <v>GU2010T-C2</v>
          </cell>
        </row>
        <row r="169">
          <cell r="C169" t="str">
            <v>GU2010T-C3</v>
          </cell>
        </row>
        <row r="170">
          <cell r="C170" t="str">
            <v>GU2012T-C1</v>
          </cell>
        </row>
        <row r="171">
          <cell r="C171" t="str">
            <v>GU2012T-C2</v>
          </cell>
        </row>
        <row r="172">
          <cell r="C172" t="str">
            <v>GU2012T-C3</v>
          </cell>
        </row>
        <row r="177">
          <cell r="C177" t="str">
            <v>GGF8016-C1</v>
          </cell>
        </row>
        <row r="178">
          <cell r="C178" t="str">
            <v>GGF8016-C2</v>
          </cell>
        </row>
        <row r="179">
          <cell r="C179" t="str">
            <v>GGF8064-C1</v>
          </cell>
        </row>
        <row r="180">
          <cell r="C180" t="str">
            <v>GGF8064-C2</v>
          </cell>
        </row>
        <row r="181">
          <cell r="C181" t="str">
            <v>GGF8064-C3</v>
          </cell>
        </row>
        <row r="182">
          <cell r="C182" t="str">
            <v>GGF8044-C1</v>
          </cell>
        </row>
        <row r="183">
          <cell r="C183" t="str">
            <v>GGF8044-C2</v>
          </cell>
        </row>
        <row r="184">
          <cell r="C184" t="str">
            <v>GGF8202</v>
          </cell>
        </row>
        <row r="185">
          <cell r="C185" t="str">
            <v>GGF8192</v>
          </cell>
        </row>
        <row r="186">
          <cell r="C186" t="str">
            <v>GGF8195</v>
          </cell>
        </row>
        <row r="187">
          <cell r="C187" t="str">
            <v>GGF8190</v>
          </cell>
        </row>
        <row r="188">
          <cell r="C188" t="str">
            <v>GGF8193</v>
          </cell>
        </row>
        <row r="189">
          <cell r="C189" t="str">
            <v>GGF8196</v>
          </cell>
        </row>
        <row r="190">
          <cell r="C190" t="str">
            <v>GGF8191</v>
          </cell>
        </row>
        <row r="191">
          <cell r="C191" t="str">
            <v>GGF8194</v>
          </cell>
        </row>
        <row r="192">
          <cell r="C192" t="str">
            <v>GGF8197</v>
          </cell>
        </row>
        <row r="193">
          <cell r="C193" t="str">
            <v>GGF8087</v>
          </cell>
        </row>
        <row r="194">
          <cell r="C194" t="str">
            <v>GGF8058-C1</v>
          </cell>
        </row>
        <row r="195">
          <cell r="C195" t="str">
            <v>GGF8058-C2</v>
          </cell>
        </row>
        <row r="196">
          <cell r="C196" t="str">
            <v>GGF8037-C1</v>
          </cell>
        </row>
        <row r="197">
          <cell r="C197" t="str">
            <v>GGF8037-C2</v>
          </cell>
        </row>
        <row r="198">
          <cell r="C198" t="str">
            <v>GGF8037-C3</v>
          </cell>
        </row>
        <row r="199">
          <cell r="C199" t="str">
            <v>GGF8065-C1</v>
          </cell>
        </row>
        <row r="200">
          <cell r="C200" t="str">
            <v>GGF8065-C2</v>
          </cell>
        </row>
        <row r="201">
          <cell r="C201" t="str">
            <v>GGF8065-C3</v>
          </cell>
        </row>
        <row r="202">
          <cell r="C202" t="str">
            <v>GGF8066-C1</v>
          </cell>
        </row>
        <row r="203">
          <cell r="C203" t="str">
            <v>GGF8066-C2</v>
          </cell>
        </row>
        <row r="204">
          <cell r="C204" t="str">
            <v>GGF8066-C3</v>
          </cell>
        </row>
        <row r="205">
          <cell r="C205" t="str">
            <v>GGF8077</v>
          </cell>
        </row>
        <row r="206">
          <cell r="C206" t="str">
            <v>GGF8048-C1</v>
          </cell>
        </row>
        <row r="207">
          <cell r="C207" t="str">
            <v>GGF8048-C2</v>
          </cell>
        </row>
        <row r="208">
          <cell r="C208" t="str">
            <v>GGF8048-C3</v>
          </cell>
        </row>
        <row r="209">
          <cell r="C209" t="str">
            <v>GGF8078</v>
          </cell>
        </row>
        <row r="210">
          <cell r="C210" t="str">
            <v>GGF8017</v>
          </cell>
        </row>
        <row r="211">
          <cell r="C211" t="str">
            <v>20T42-RECUT -C1</v>
          </cell>
        </row>
        <row r="212">
          <cell r="C212" t="str">
            <v>20T42-RECUT -C2</v>
          </cell>
        </row>
        <row r="214">
          <cell r="C214" t="str">
            <v>BMUN121</v>
          </cell>
        </row>
        <row r="215">
          <cell r="C215" t="str">
            <v>BMUN098</v>
          </cell>
        </row>
        <row r="216">
          <cell r="C216" t="str">
            <v>MUN352</v>
          </cell>
        </row>
        <row r="217">
          <cell r="C217" t="str">
            <v>MUN325</v>
          </cell>
        </row>
        <row r="218">
          <cell r="C218" t="str">
            <v>MUN295</v>
          </cell>
        </row>
        <row r="219">
          <cell r="C219" t="str">
            <v>MUN354</v>
          </cell>
        </row>
        <row r="220">
          <cell r="C220" t="str">
            <v>MUN292</v>
          </cell>
        </row>
        <row r="221">
          <cell r="C221" t="str">
            <v>MUN364</v>
          </cell>
        </row>
        <row r="222">
          <cell r="C222" t="str">
            <v>MUN357</v>
          </cell>
        </row>
        <row r="223">
          <cell r="C223" t="str">
            <v>MUN356</v>
          </cell>
        </row>
        <row r="224">
          <cell r="C224" t="str">
            <v>MUN346</v>
          </cell>
        </row>
        <row r="225">
          <cell r="C225" t="str">
            <v>MUN411</v>
          </cell>
        </row>
        <row r="227">
          <cell r="C227" t="str">
            <v>RTTL0176</v>
          </cell>
        </row>
        <row r="228">
          <cell r="C228" t="str">
            <v>RFSL0133-C1</v>
          </cell>
        </row>
        <row r="229">
          <cell r="C229" t="str">
            <v>RFSL0133-C2</v>
          </cell>
        </row>
        <row r="230">
          <cell r="C230" t="str">
            <v>RTTL0226-C1</v>
          </cell>
        </row>
        <row r="231">
          <cell r="C231" t="str">
            <v>RTTL0226-C2</v>
          </cell>
        </row>
        <row r="232">
          <cell r="C232" t="str">
            <v>RTTM0409-C1</v>
          </cell>
        </row>
        <row r="233">
          <cell r="C233" t="str">
            <v>RTTM0409-C2</v>
          </cell>
        </row>
        <row r="234">
          <cell r="C234" t="str">
            <v>RTTM0388-C1</v>
          </cell>
        </row>
        <row r="235">
          <cell r="C235" t="str">
            <v>RTTM0388-C2</v>
          </cell>
        </row>
        <row r="236">
          <cell r="C236" t="str">
            <v>RTTM0388-C3</v>
          </cell>
        </row>
        <row r="237">
          <cell r="C237" t="str">
            <v>RTTM0389-C1</v>
          </cell>
        </row>
        <row r="238">
          <cell r="C238" t="str">
            <v>RTTM0389-C2</v>
          </cell>
        </row>
        <row r="239">
          <cell r="C239" t="str">
            <v>RTTL0293-C1</v>
          </cell>
        </row>
        <row r="240">
          <cell r="C240" t="str">
            <v>RTTL0293-C2</v>
          </cell>
        </row>
        <row r="241">
          <cell r="C241" t="str">
            <v>RTTM475-C1</v>
          </cell>
        </row>
        <row r="242">
          <cell r="C242" t="str">
            <v>RTTM475-C2</v>
          </cell>
        </row>
        <row r="243">
          <cell r="C243" t="str">
            <v>RTTM475-C3</v>
          </cell>
        </row>
        <row r="244">
          <cell r="C244" t="str">
            <v>RTTM475-C4</v>
          </cell>
        </row>
        <row r="245">
          <cell r="C245" t="str">
            <v>RTTM475-C5</v>
          </cell>
        </row>
        <row r="246">
          <cell r="C246" t="str">
            <v>RTTM475-C6</v>
          </cell>
        </row>
        <row r="247">
          <cell r="C247" t="str">
            <v>RTTB0127-C1</v>
          </cell>
        </row>
        <row r="248">
          <cell r="C248" t="str">
            <v>RTTB0127-C2</v>
          </cell>
        </row>
        <row r="249">
          <cell r="C249" t="str">
            <v>RTTB0127-C3</v>
          </cell>
        </row>
        <row r="250">
          <cell r="C250" t="str">
            <v>RTTB0127-C4</v>
          </cell>
        </row>
        <row r="251">
          <cell r="C251" t="str">
            <v>RTTM0483-C1</v>
          </cell>
        </row>
        <row r="252">
          <cell r="C252" t="str">
            <v>RTTM0483-C2</v>
          </cell>
        </row>
        <row r="253">
          <cell r="C253" t="str">
            <v>RPLM0099-C1</v>
          </cell>
        </row>
        <row r="254">
          <cell r="C254" t="str">
            <v>RPLM0099-C2</v>
          </cell>
        </row>
        <row r="255">
          <cell r="C255" t="str">
            <v>RTTM0590-C1</v>
          </cell>
        </row>
        <row r="256">
          <cell r="C256" t="str">
            <v>RTTM0590-C2</v>
          </cell>
        </row>
        <row r="257">
          <cell r="C257" t="str">
            <v>RTTM0590-C3</v>
          </cell>
        </row>
        <row r="258">
          <cell r="C258" t="str">
            <v>RTTL0296-C1</v>
          </cell>
        </row>
        <row r="259">
          <cell r="C259" t="str">
            <v>RTTL0296-C2</v>
          </cell>
        </row>
        <row r="260">
          <cell r="C260" t="str">
            <v>RTTM0587-C1</v>
          </cell>
        </row>
        <row r="261">
          <cell r="C261" t="str">
            <v>RTTM0587-C2</v>
          </cell>
        </row>
        <row r="262">
          <cell r="C262" t="str">
            <v>RFTL0215-C1</v>
          </cell>
        </row>
        <row r="263">
          <cell r="C263" t="str">
            <v>RFTL0215-C2</v>
          </cell>
        </row>
        <row r="264">
          <cell r="C264" t="str">
            <v>RFTM0155-C1</v>
          </cell>
        </row>
        <row r="265">
          <cell r="C265" t="str">
            <v>RFTM0155-C2</v>
          </cell>
        </row>
        <row r="266">
          <cell r="C266" t="str">
            <v>RFTB0019-C1</v>
          </cell>
        </row>
        <row r="267">
          <cell r="C267" t="str">
            <v>RFTB0019-C2</v>
          </cell>
        </row>
        <row r="268">
          <cell r="C268" t="str">
            <v>RTSL0168-C1</v>
          </cell>
        </row>
        <row r="269">
          <cell r="C269" t="str">
            <v>RTSL0168-C2</v>
          </cell>
        </row>
        <row r="270">
          <cell r="C270" t="str">
            <v>RTSL0168-C3</v>
          </cell>
        </row>
        <row r="271">
          <cell r="C271" t="str">
            <v>RTSL0168-C4</v>
          </cell>
        </row>
        <row r="272">
          <cell r="C272" t="str">
            <v>RTSL0168-C5</v>
          </cell>
        </row>
        <row r="273">
          <cell r="C273" t="str">
            <v>RTSL0168-C6</v>
          </cell>
        </row>
        <row r="274">
          <cell r="C274" t="str">
            <v>RTTL0349-C1</v>
          </cell>
        </row>
        <row r="275">
          <cell r="C275" t="str">
            <v>RTTL0349-C2</v>
          </cell>
        </row>
        <row r="276">
          <cell r="C276" t="str">
            <v>RTTL0349-C3</v>
          </cell>
        </row>
        <row r="277">
          <cell r="C277" t="str">
            <v>RTTL0350-C1</v>
          </cell>
        </row>
        <row r="278">
          <cell r="C278" t="str">
            <v>RTTL0350-C2</v>
          </cell>
        </row>
        <row r="279">
          <cell r="C279" t="str">
            <v>RTTL0350-C3</v>
          </cell>
        </row>
        <row r="280">
          <cell r="C280" t="str">
            <v>RTTL0350-C4</v>
          </cell>
        </row>
        <row r="281">
          <cell r="C281" t="str">
            <v>RSKL0149-C1</v>
          </cell>
        </row>
        <row r="282">
          <cell r="C282" t="str">
            <v>RSKL0149-C2</v>
          </cell>
        </row>
        <row r="283">
          <cell r="C283" t="str">
            <v>RWKL0229-C1</v>
          </cell>
        </row>
        <row r="284">
          <cell r="C284" t="str">
            <v>RWKL0229-C2</v>
          </cell>
        </row>
        <row r="285">
          <cell r="C285" t="str">
            <v>RDRL0261-C1</v>
          </cell>
        </row>
        <row r="286">
          <cell r="C286" t="str">
            <v>RDRL0261-C2</v>
          </cell>
        </row>
        <row r="287">
          <cell r="C287" t="str">
            <v>RDRL0261-C3</v>
          </cell>
        </row>
        <row r="288">
          <cell r="C288" t="str">
            <v>RDRL0261-C4</v>
          </cell>
        </row>
        <row r="289">
          <cell r="C289" t="str">
            <v>RDRL0262-C1</v>
          </cell>
        </row>
        <row r="290">
          <cell r="C290" t="str">
            <v>RDRL0262-C2</v>
          </cell>
        </row>
        <row r="291">
          <cell r="C291" t="str">
            <v>RTSM0064-C1</v>
          </cell>
        </row>
        <row r="292">
          <cell r="C292" t="str">
            <v>RTSM0064-C2</v>
          </cell>
        </row>
        <row r="293">
          <cell r="C293" t="str">
            <v>RTSM0064-C3</v>
          </cell>
        </row>
        <row r="294">
          <cell r="C294" t="str">
            <v>RTSM0064-C4</v>
          </cell>
        </row>
        <row r="295">
          <cell r="C295" t="str">
            <v>RTTM0606-C1</v>
          </cell>
        </row>
        <row r="296">
          <cell r="C296" t="str">
            <v>RTTM0606-C2</v>
          </cell>
        </row>
        <row r="297">
          <cell r="C297" t="str">
            <v>RTTM0606-C3</v>
          </cell>
        </row>
        <row r="298">
          <cell r="C298" t="str">
            <v>RTTM0606-C4</v>
          </cell>
        </row>
        <row r="299">
          <cell r="C299" t="str">
            <v>RTTM0607-C1</v>
          </cell>
        </row>
        <row r="300">
          <cell r="C300" t="str">
            <v>RTTM0607-C2</v>
          </cell>
        </row>
        <row r="301">
          <cell r="C301" t="str">
            <v>RTTM0607-C3</v>
          </cell>
        </row>
        <row r="302">
          <cell r="C302" t="str">
            <v>RMWM0093-C1</v>
          </cell>
        </row>
        <row r="303">
          <cell r="C303" t="str">
            <v>RMWM0093-C2</v>
          </cell>
        </row>
        <row r="304">
          <cell r="C304" t="str">
            <v>RMWM0093-C3</v>
          </cell>
        </row>
        <row r="305">
          <cell r="C305" t="str">
            <v>RMWM0094-C1</v>
          </cell>
        </row>
        <row r="306">
          <cell r="C306" t="str">
            <v>RMWM0094-C2</v>
          </cell>
        </row>
        <row r="307">
          <cell r="C307" t="str">
            <v>RMWM0094-C3</v>
          </cell>
        </row>
        <row r="308">
          <cell r="C308" t="str">
            <v>RMWM0094-C4</v>
          </cell>
        </row>
        <row r="311">
          <cell r="C311" t="str">
            <v>DRL0262-W2-C1</v>
          </cell>
        </row>
        <row r="312">
          <cell r="C312" t="str">
            <v>DRL0262-W2-C2</v>
          </cell>
        </row>
        <row r="313">
          <cell r="C313" t="str">
            <v>DRL0262-W2-C3</v>
          </cell>
        </row>
        <row r="314">
          <cell r="C314" t="str">
            <v>DRL0262-W2-C4</v>
          </cell>
        </row>
        <row r="315">
          <cell r="C315" t="str">
            <v>PAL0334-W2-C1</v>
          </cell>
        </row>
        <row r="316">
          <cell r="C316" t="str">
            <v>PAL0334-W2-C2</v>
          </cell>
        </row>
        <row r="317">
          <cell r="C317" t="str">
            <v>TSL0064-W2-C1</v>
          </cell>
        </row>
        <row r="318">
          <cell r="C318" t="str">
            <v>TSL0064-W2-C2</v>
          </cell>
        </row>
        <row r="319">
          <cell r="C319" t="str">
            <v>TSL0064-W2-C3</v>
          </cell>
        </row>
        <row r="320">
          <cell r="C320" t="str">
            <v>TSL0064-W2-C4</v>
          </cell>
        </row>
        <row r="321">
          <cell r="C321" t="str">
            <v>TTM0675-W2-C1</v>
          </cell>
        </row>
        <row r="322">
          <cell r="C322" t="str">
            <v>TTM0675-W2-C2</v>
          </cell>
        </row>
        <row r="323">
          <cell r="C323" t="str">
            <v>TTM0675-W2-C3</v>
          </cell>
        </row>
        <row r="324">
          <cell r="C324" t="str">
            <v>TSL0139-W2-C1</v>
          </cell>
        </row>
        <row r="325">
          <cell r="C325" t="str">
            <v>TSL0139-W2-C2</v>
          </cell>
        </row>
        <row r="326">
          <cell r="C326" t="str">
            <v>TTL0306-W2-C1</v>
          </cell>
        </row>
        <row r="327">
          <cell r="C327" t="str">
            <v>TTL0306-W2-C2</v>
          </cell>
        </row>
        <row r="329">
          <cell r="C329" t="str">
            <v>1159-C1</v>
          </cell>
        </row>
        <row r="330">
          <cell r="C330" t="str">
            <v>1159-C2</v>
          </cell>
        </row>
        <row r="331">
          <cell r="C331" t="str">
            <v>1159-C3</v>
          </cell>
        </row>
        <row r="332">
          <cell r="C332" t="str">
            <v>1160-C1</v>
          </cell>
        </row>
        <row r="333">
          <cell r="C333" t="str">
            <v>1160-C2</v>
          </cell>
        </row>
        <row r="334">
          <cell r="C334" t="str">
            <v>1161-C1</v>
          </cell>
        </row>
        <row r="335">
          <cell r="C335" t="str">
            <v>1161-C2</v>
          </cell>
        </row>
        <row r="336">
          <cell r="C336" t="str">
            <v>1161-C3</v>
          </cell>
        </row>
        <row r="337">
          <cell r="C337" t="str">
            <v>1162-C1</v>
          </cell>
        </row>
        <row r="338">
          <cell r="C338" t="str">
            <v>1162-C2</v>
          </cell>
        </row>
        <row r="339">
          <cell r="C339" t="str">
            <v>1162-C3</v>
          </cell>
        </row>
        <row r="340">
          <cell r="C340" t="str">
            <v>1163-C1</v>
          </cell>
        </row>
        <row r="341">
          <cell r="C341" t="str">
            <v>1163-C2</v>
          </cell>
        </row>
        <row r="342">
          <cell r="C342" t="str">
            <v>1163-C3</v>
          </cell>
        </row>
        <row r="343">
          <cell r="C343" t="str">
            <v>1164-C1</v>
          </cell>
        </row>
        <row r="344">
          <cell r="C344" t="str">
            <v>1164-C2</v>
          </cell>
        </row>
        <row r="345">
          <cell r="C345" t="str">
            <v>1164-C3</v>
          </cell>
        </row>
        <row r="346">
          <cell r="C346" t="str">
            <v>1165-C1</v>
          </cell>
        </row>
        <row r="347">
          <cell r="C347" t="str">
            <v>1165-C2</v>
          </cell>
        </row>
        <row r="348">
          <cell r="C348" t="str">
            <v>1165-C3</v>
          </cell>
        </row>
        <row r="349">
          <cell r="C349" t="str">
            <v>1165-C4</v>
          </cell>
        </row>
        <row r="358">
          <cell r="C358" t="str">
            <v>Style</v>
          </cell>
        </row>
        <row r="360">
          <cell r="C360" t="str">
            <v>GGF7002112</v>
          </cell>
        </row>
        <row r="361">
          <cell r="C361" t="str">
            <v>GGF7087105-C1</v>
          </cell>
        </row>
        <row r="362">
          <cell r="C362" t="str">
            <v>GGF7087105-C2</v>
          </cell>
        </row>
        <row r="364">
          <cell r="C364" t="str">
            <v>SAV SS1007-C1</v>
          </cell>
        </row>
        <row r="365">
          <cell r="C365" t="str">
            <v>SAV SS1007-C2</v>
          </cell>
        </row>
        <row r="366">
          <cell r="C366" t="str">
            <v>SAV SS1008-C1</v>
          </cell>
        </row>
        <row r="367">
          <cell r="C367" t="str">
            <v>SAV SS1008-C2</v>
          </cell>
        </row>
        <row r="368">
          <cell r="C368" t="str">
            <v>SAV SS1017</v>
          </cell>
        </row>
        <row r="369">
          <cell r="C369" t="str">
            <v>SAV SS1018</v>
          </cell>
        </row>
        <row r="370">
          <cell r="C370" t="str">
            <v>SAV SS1021-C1</v>
          </cell>
        </row>
        <row r="371">
          <cell r="C371" t="str">
            <v>SAV SS1021-C2</v>
          </cell>
        </row>
        <row r="372">
          <cell r="C372" t="str">
            <v>SAV SS1036</v>
          </cell>
        </row>
        <row r="373">
          <cell r="C373" t="str">
            <v>SAV SS1037</v>
          </cell>
        </row>
        <row r="374">
          <cell r="C374" t="str">
            <v>SAV SS1038</v>
          </cell>
        </row>
        <row r="375">
          <cell r="C375" t="str">
            <v>SAV SS1046</v>
          </cell>
        </row>
        <row r="377">
          <cell r="C377" t="str">
            <v>BMUN115-REORDER</v>
          </cell>
        </row>
        <row r="378">
          <cell r="C378" t="str">
            <v>BMUN085</v>
          </cell>
        </row>
        <row r="379">
          <cell r="C379" t="str">
            <v>BMUN123</v>
          </cell>
        </row>
        <row r="380">
          <cell r="C380" t="str">
            <v>BMUN094</v>
          </cell>
        </row>
        <row r="381">
          <cell r="C381" t="str">
            <v>BMUN097</v>
          </cell>
        </row>
        <row r="382">
          <cell r="C382" t="str">
            <v>BMUN114</v>
          </cell>
        </row>
        <row r="383">
          <cell r="C383" t="str">
            <v>BMUN125-REORDER</v>
          </cell>
        </row>
        <row r="384">
          <cell r="C384" t="str">
            <v>BMUN118-REORDER</v>
          </cell>
        </row>
        <row r="385">
          <cell r="C385" t="str">
            <v>BMUN117-REORDER</v>
          </cell>
        </row>
        <row r="386">
          <cell r="C386" t="str">
            <v>BMUN119-REORDER</v>
          </cell>
        </row>
        <row r="387">
          <cell r="C387" t="str">
            <v>GMUN026-REORDER</v>
          </cell>
        </row>
        <row r="388">
          <cell r="C388" t="str">
            <v>MUN376-REORDER</v>
          </cell>
        </row>
        <row r="389">
          <cell r="C389" t="str">
            <v>MUN350-REORDER</v>
          </cell>
        </row>
        <row r="390">
          <cell r="C390" t="str">
            <v>MUN344-REORDER</v>
          </cell>
        </row>
        <row r="391">
          <cell r="C391" t="str">
            <v>MUN365-REODER</v>
          </cell>
        </row>
        <row r="392">
          <cell r="C392" t="str">
            <v>MUN362-REORDER</v>
          </cell>
        </row>
        <row r="393">
          <cell r="C393" t="str">
            <v>MUN351-REORDER</v>
          </cell>
        </row>
        <row r="394">
          <cell r="C394" t="str">
            <v>MUN349-REORDER</v>
          </cell>
        </row>
        <row r="395">
          <cell r="C395" t="str">
            <v>MUN360-REORDER</v>
          </cell>
        </row>
        <row r="396">
          <cell r="C396" t="str">
            <v>MUN358-REORDER</v>
          </cell>
        </row>
        <row r="397">
          <cell r="C397" t="str">
            <v>MUN343-REORDER</v>
          </cell>
        </row>
        <row r="398">
          <cell r="C398" t="str">
            <v>MUN320-REORDER</v>
          </cell>
        </row>
        <row r="399">
          <cell r="C399" t="str">
            <v>MUN191B-REORDER</v>
          </cell>
        </row>
        <row r="402">
          <cell r="C402" t="str">
            <v>MA019-C1</v>
          </cell>
        </row>
        <row r="403">
          <cell r="C403" t="str">
            <v>MA019-C2</v>
          </cell>
        </row>
        <row r="404">
          <cell r="C404" t="str">
            <v>MA020</v>
          </cell>
        </row>
        <row r="405">
          <cell r="C405" t="str">
            <v>MA021-C1</v>
          </cell>
        </row>
        <row r="406">
          <cell r="C406" t="str">
            <v>MA021-C2</v>
          </cell>
        </row>
        <row r="407">
          <cell r="C407" t="str">
            <v>MA021-C3</v>
          </cell>
        </row>
        <row r="408">
          <cell r="C408" t="str">
            <v>MA021-C4</v>
          </cell>
        </row>
        <row r="409">
          <cell r="C409" t="str">
            <v>MA021-C5</v>
          </cell>
        </row>
        <row r="410">
          <cell r="C410" t="str">
            <v>MA022-C1</v>
          </cell>
        </row>
        <row r="411">
          <cell r="C411" t="str">
            <v>MA022-C2</v>
          </cell>
        </row>
        <row r="412">
          <cell r="C412" t="str">
            <v>MA029-C1</v>
          </cell>
        </row>
        <row r="413">
          <cell r="C413" t="str">
            <v>MA029-C2</v>
          </cell>
        </row>
        <row r="414">
          <cell r="C414" t="str">
            <v>MA030-C1</v>
          </cell>
        </row>
        <row r="415">
          <cell r="C415" t="str">
            <v>MA030-C2</v>
          </cell>
        </row>
        <row r="416">
          <cell r="C416" t="str">
            <v>MA030-C3</v>
          </cell>
        </row>
        <row r="417">
          <cell r="C417" t="str">
            <v>MA030-C4</v>
          </cell>
        </row>
        <row r="418">
          <cell r="C418" t="str">
            <v>MA031-C1</v>
          </cell>
        </row>
        <row r="419">
          <cell r="C419" t="str">
            <v>MA031-C2</v>
          </cell>
        </row>
        <row r="420">
          <cell r="C420" t="str">
            <v>MA032</v>
          </cell>
        </row>
        <row r="421">
          <cell r="C421" t="str">
            <v>MA033-C1</v>
          </cell>
        </row>
        <row r="422">
          <cell r="C422" t="str">
            <v>MA033-C2</v>
          </cell>
        </row>
        <row r="423">
          <cell r="C423" t="str">
            <v>MA033-C3</v>
          </cell>
        </row>
        <row r="424">
          <cell r="C424" t="str">
            <v>MA034-C1</v>
          </cell>
        </row>
        <row r="425">
          <cell r="C425" t="str">
            <v>MA034-C2</v>
          </cell>
        </row>
        <row r="426">
          <cell r="C426" t="str">
            <v>MA037-C1</v>
          </cell>
        </row>
        <row r="427">
          <cell r="C427" t="str">
            <v>MA037-C2</v>
          </cell>
        </row>
        <row r="428">
          <cell r="C428" t="str">
            <v>MA037-C3</v>
          </cell>
        </row>
        <row r="429">
          <cell r="C429" t="str">
            <v>MA037-C4</v>
          </cell>
        </row>
        <row r="430">
          <cell r="C430" t="str">
            <v>MA039-C1</v>
          </cell>
        </row>
        <row r="431">
          <cell r="C431" t="str">
            <v>MA039-C2</v>
          </cell>
        </row>
        <row r="432">
          <cell r="C432" t="str">
            <v>MA039-C3</v>
          </cell>
        </row>
        <row r="433">
          <cell r="C433" t="str">
            <v>MA039-C4</v>
          </cell>
        </row>
        <row r="434">
          <cell r="C434" t="str">
            <v>MA014-C1</v>
          </cell>
        </row>
        <row r="435">
          <cell r="C435" t="str">
            <v>MA014-C2</v>
          </cell>
        </row>
        <row r="436">
          <cell r="C436" t="str">
            <v>MA016-C1</v>
          </cell>
        </row>
        <row r="437">
          <cell r="C437" t="str">
            <v>MA016-C2</v>
          </cell>
        </row>
        <row r="438">
          <cell r="C438" t="str">
            <v>MA028-C1</v>
          </cell>
        </row>
        <row r="439">
          <cell r="C439" t="str">
            <v>MA028-C2</v>
          </cell>
        </row>
        <row r="453">
          <cell r="C453" t="str">
            <v>S8511</v>
          </cell>
        </row>
        <row r="454">
          <cell r="C454" t="str">
            <v>S9123</v>
          </cell>
        </row>
        <row r="455">
          <cell r="C455" t="str">
            <v>S9151</v>
          </cell>
        </row>
        <row r="456">
          <cell r="C456" t="str">
            <v>S9171</v>
          </cell>
        </row>
        <row r="457">
          <cell r="C457" t="str">
            <v>LW10342</v>
          </cell>
        </row>
        <row r="464">
          <cell r="C464" t="str">
            <v>MWL003-W3-C1</v>
          </cell>
        </row>
        <row r="465">
          <cell r="C465" t="str">
            <v>MWL003-W3-C2</v>
          </cell>
        </row>
        <row r="466">
          <cell r="C466" t="str">
            <v>MWL003-W3-C3</v>
          </cell>
        </row>
        <row r="467">
          <cell r="C467" t="str">
            <v>TSL0171-W3-C1</v>
          </cell>
        </row>
        <row r="468">
          <cell r="C468" t="str">
            <v>TSL0171-W3-C2</v>
          </cell>
        </row>
        <row r="469">
          <cell r="C469" t="str">
            <v>TSL0171-W3-C3</v>
          </cell>
        </row>
        <row r="470">
          <cell r="C470" t="str">
            <v>TSL0171-W3-C4</v>
          </cell>
        </row>
        <row r="471">
          <cell r="C471" t="str">
            <v>TTL0367-W3-C1</v>
          </cell>
        </row>
        <row r="472">
          <cell r="C472" t="str">
            <v>TTL0367-W3-C2</v>
          </cell>
        </row>
        <row r="473">
          <cell r="C473" t="str">
            <v>MWM0100-W3-C1</v>
          </cell>
        </row>
        <row r="474">
          <cell r="C474" t="str">
            <v>MWM0100-W3-C2</v>
          </cell>
        </row>
        <row r="475">
          <cell r="C475" t="str">
            <v>MWM0100-W3-C3</v>
          </cell>
        </row>
        <row r="476">
          <cell r="C476" t="str">
            <v>MWM0100-W3-C4</v>
          </cell>
        </row>
        <row r="477">
          <cell r="C477" t="str">
            <v>MWM0100-W3-C5</v>
          </cell>
        </row>
        <row r="478">
          <cell r="C478" t="str">
            <v>TTM0606-W3-C1</v>
          </cell>
        </row>
        <row r="479">
          <cell r="C479" t="str">
            <v>TTM0606-W3-C2</v>
          </cell>
        </row>
        <row r="480">
          <cell r="C480" t="str">
            <v>TTM0606-W3-C3</v>
          </cell>
        </row>
        <row r="481">
          <cell r="C481" t="str">
            <v>TTM0606-W3-C4</v>
          </cell>
        </row>
        <row r="482">
          <cell r="C482" t="str">
            <v>TTM0606-W3-C5</v>
          </cell>
        </row>
        <row r="483">
          <cell r="C483" t="str">
            <v>TTM0606-W3-C6</v>
          </cell>
        </row>
        <row r="484">
          <cell r="C484" t="str">
            <v>TTM0676-W3-C1</v>
          </cell>
        </row>
        <row r="485">
          <cell r="C485" t="str">
            <v>TTM0676-W3-C2</v>
          </cell>
        </row>
        <row r="486">
          <cell r="C486" t="str">
            <v>TTM0676-W3-C3</v>
          </cell>
        </row>
        <row r="487">
          <cell r="C487" t="str">
            <v>TTM0676-W3-C4</v>
          </cell>
        </row>
        <row r="488">
          <cell r="C488" t="str">
            <v>MWM0101-W3-C1</v>
          </cell>
        </row>
        <row r="489">
          <cell r="C489" t="str">
            <v>MWM0101-W3-C2</v>
          </cell>
        </row>
        <row r="490">
          <cell r="C490" t="str">
            <v>MWM0101-W3-C3</v>
          </cell>
        </row>
        <row r="491">
          <cell r="C491" t="str">
            <v>MWM0101-W3-C4</v>
          </cell>
        </row>
        <row r="492">
          <cell r="C492" t="str">
            <v>TTM0618-W3-C1</v>
          </cell>
        </row>
        <row r="493">
          <cell r="C493" t="str">
            <v>TTM0618-W3-C2</v>
          </cell>
        </row>
        <row r="494">
          <cell r="C494" t="str">
            <v>TTM0618-W3-C3</v>
          </cell>
        </row>
        <row r="495">
          <cell r="C495" t="str">
            <v>TTM0618-W3-C4</v>
          </cell>
        </row>
        <row r="496">
          <cell r="C496" t="str">
            <v>DRL0266-W3-C1</v>
          </cell>
        </row>
        <row r="497">
          <cell r="C497" t="str">
            <v>DRL0266-W3-C2</v>
          </cell>
        </row>
        <row r="498">
          <cell r="C498" t="str">
            <v>DRL0266-W3-C3</v>
          </cell>
        </row>
        <row r="499">
          <cell r="C499" t="str">
            <v>DRL0266-W3-C4</v>
          </cell>
        </row>
        <row r="500">
          <cell r="C500" t="str">
            <v>DRL0266-W3-C5</v>
          </cell>
        </row>
        <row r="501">
          <cell r="C501" t="str">
            <v>DRL0267-W3-C1</v>
          </cell>
        </row>
        <row r="502">
          <cell r="C502" t="str">
            <v>DRL0267-W3-C2</v>
          </cell>
        </row>
        <row r="503">
          <cell r="C503" t="str">
            <v>DRL0267-W3-C3</v>
          </cell>
        </row>
        <row r="504">
          <cell r="C504" t="str">
            <v>TTL0365-W3-C1</v>
          </cell>
        </row>
        <row r="505">
          <cell r="C505" t="str">
            <v>TTL0365-W3-C2</v>
          </cell>
        </row>
        <row r="506">
          <cell r="C506" t="str">
            <v>TTL0365-W3-C3</v>
          </cell>
        </row>
        <row r="507">
          <cell r="C507" t="str">
            <v>TTL0365-W3-C4</v>
          </cell>
        </row>
        <row r="508">
          <cell r="C508" t="str">
            <v>TTL0365-W3-C5</v>
          </cell>
        </row>
        <row r="509">
          <cell r="C509" t="str">
            <v>TTL0366-W3-C1</v>
          </cell>
        </row>
        <row r="510">
          <cell r="C510" t="str">
            <v>TTL0366-W3-C2</v>
          </cell>
        </row>
        <row r="511">
          <cell r="C511" t="str">
            <v>TTL0366-W3-C3</v>
          </cell>
        </row>
        <row r="512">
          <cell r="C512" t="str">
            <v>TTL0366-W3-C4</v>
          </cell>
        </row>
        <row r="513">
          <cell r="C513" t="str">
            <v>MAM0098-W3</v>
          </cell>
        </row>
        <row r="514">
          <cell r="C514" t="str">
            <v>HBL0052-W3-C1</v>
          </cell>
        </row>
        <row r="515">
          <cell r="C515" t="str">
            <v>HBL0052-W3-C2</v>
          </cell>
        </row>
        <row r="516">
          <cell r="C516" t="str">
            <v>HBL0052-W3-C3</v>
          </cell>
        </row>
        <row r="517">
          <cell r="C517" t="str">
            <v>MAL0116-W3-C1</v>
          </cell>
        </row>
        <row r="518">
          <cell r="C518" t="str">
            <v>MAL0116-W3-C2</v>
          </cell>
        </row>
        <row r="519">
          <cell r="C519" t="str">
            <v>MAL0116-W3-C3</v>
          </cell>
        </row>
        <row r="520">
          <cell r="C520" t="str">
            <v>MAL0116-W3-C4</v>
          </cell>
        </row>
        <row r="521">
          <cell r="C521" t="str">
            <v>MAL0116-W3-C5</v>
          </cell>
        </row>
        <row r="522">
          <cell r="C522" t="str">
            <v>TTM0510-W3-C1</v>
          </cell>
        </row>
        <row r="523">
          <cell r="C523" t="str">
            <v>TTM0510-W3-C2</v>
          </cell>
        </row>
        <row r="524">
          <cell r="C524" t="str">
            <v>TTM0510-W3-C3</v>
          </cell>
        </row>
        <row r="525">
          <cell r="C525" t="str">
            <v>TTM0510-W3-C4</v>
          </cell>
        </row>
        <row r="526">
          <cell r="C526" t="str">
            <v>TTM0510-W3-C5</v>
          </cell>
        </row>
        <row r="527">
          <cell r="C527" t="str">
            <v>TTB0137-W3-C1</v>
          </cell>
        </row>
        <row r="528">
          <cell r="C528" t="str">
            <v>TTB0137-W3-C2</v>
          </cell>
        </row>
        <row r="529">
          <cell r="C529" t="str">
            <v>TTB0137-W3-C3</v>
          </cell>
        </row>
        <row r="530">
          <cell r="C530" t="str">
            <v>TTR0061-W3-C1</v>
          </cell>
        </row>
        <row r="531">
          <cell r="C531" t="str">
            <v>TTR0061-W3-C2</v>
          </cell>
        </row>
        <row r="532">
          <cell r="C532" t="str">
            <v>TTR0061-W3-C3</v>
          </cell>
        </row>
        <row r="533">
          <cell r="C533" t="str">
            <v>TTM0475-W3-C1</v>
          </cell>
        </row>
        <row r="534">
          <cell r="C534" t="str">
            <v>TTM0475-W3-C2</v>
          </cell>
        </row>
        <row r="535">
          <cell r="C535" t="str">
            <v>TTM0475-W3-C3</v>
          </cell>
        </row>
        <row r="536">
          <cell r="C536" t="str">
            <v>TTM0475-W3-C4</v>
          </cell>
        </row>
        <row r="537">
          <cell r="C537" t="str">
            <v>FTM0245-W3-C1</v>
          </cell>
        </row>
        <row r="538">
          <cell r="C538" t="str">
            <v>FTM0245-W3-C2</v>
          </cell>
        </row>
        <row r="539">
          <cell r="C539" t="str">
            <v>FTM0245-W3-C3</v>
          </cell>
        </row>
        <row r="540">
          <cell r="C540" t="str">
            <v>FTM0246-W3-C1</v>
          </cell>
        </row>
        <row r="541">
          <cell r="C541" t="str">
            <v>FTM0246-W3-C2</v>
          </cell>
        </row>
        <row r="542">
          <cell r="C542" t="str">
            <v>FTM0246-W3-C3</v>
          </cell>
        </row>
        <row r="543">
          <cell r="C543" t="str">
            <v>FTM0246-W3-C4</v>
          </cell>
        </row>
        <row r="544">
          <cell r="C544" t="str">
            <v>FTM0246-W3-C5</v>
          </cell>
        </row>
        <row r="545">
          <cell r="C545" t="str">
            <v>FTM0247-W3-C1</v>
          </cell>
        </row>
        <row r="546">
          <cell r="C546" t="str">
            <v>FTM0247-W3-C2</v>
          </cell>
        </row>
        <row r="547">
          <cell r="C547" t="str">
            <v>FTM0247-W3-C3</v>
          </cell>
        </row>
        <row r="548">
          <cell r="C548" t="str">
            <v>FTM0247-W3-C4</v>
          </cell>
        </row>
        <row r="549">
          <cell r="C549" t="str">
            <v>FTM0247-W3-C5</v>
          </cell>
        </row>
        <row r="550">
          <cell r="C550" t="str">
            <v>PAM0295-W3-C1</v>
          </cell>
        </row>
        <row r="551">
          <cell r="C551" t="str">
            <v>PAM0295-W3-C2</v>
          </cell>
        </row>
        <row r="552">
          <cell r="C552" t="str">
            <v>FTL0221-W3-C1</v>
          </cell>
        </row>
        <row r="553">
          <cell r="C553" t="str">
            <v>FTL0221-W3-C2</v>
          </cell>
        </row>
        <row r="554">
          <cell r="C554" t="str">
            <v>FTL0221-W3-C3</v>
          </cell>
        </row>
        <row r="555">
          <cell r="C555" t="str">
            <v>FTL0221-W3-C4</v>
          </cell>
        </row>
        <row r="556">
          <cell r="C556" t="str">
            <v>FTL0221-W3-C5</v>
          </cell>
        </row>
        <row r="557">
          <cell r="C557" t="str">
            <v>FTL0222-W3-C1</v>
          </cell>
        </row>
        <row r="558">
          <cell r="C558" t="str">
            <v>FTL0222-W3-C2</v>
          </cell>
        </row>
        <row r="559">
          <cell r="C559" t="str">
            <v>FTL0222-W3-C3</v>
          </cell>
        </row>
        <row r="560">
          <cell r="C560" t="str">
            <v>FTL0222-W3-C4</v>
          </cell>
        </row>
        <row r="561">
          <cell r="C561" t="str">
            <v>FTL0222-W3-C5</v>
          </cell>
        </row>
        <row r="562">
          <cell r="C562" t="str">
            <v>FTL0222-W3-C6</v>
          </cell>
        </row>
        <row r="563">
          <cell r="C563" t="str">
            <v>PAL0342-W3-C1</v>
          </cell>
        </row>
        <row r="564">
          <cell r="C564" t="str">
            <v>PAL0342-W3-C2</v>
          </cell>
        </row>
        <row r="565">
          <cell r="C565" t="str">
            <v>PAL0342-W3-C3</v>
          </cell>
        </row>
        <row r="566">
          <cell r="C566" t="str">
            <v>PAL0342-W3-C4</v>
          </cell>
        </row>
        <row r="567">
          <cell r="C567" t="str">
            <v>PAL0342-W3-C5</v>
          </cell>
        </row>
        <row r="568">
          <cell r="C568" t="str">
            <v>PAL0342-W3-C6</v>
          </cell>
        </row>
        <row r="569">
          <cell r="C569" t="str">
            <v>FTM0248-W3-C1</v>
          </cell>
        </row>
        <row r="570">
          <cell r="C570" t="str">
            <v>FTM0248-W3-C2</v>
          </cell>
        </row>
        <row r="571">
          <cell r="C571" t="str">
            <v>PAM0273-W3-C1</v>
          </cell>
        </row>
        <row r="572">
          <cell r="C572" t="str">
            <v>FTL0224-W3-C1</v>
          </cell>
        </row>
        <row r="573">
          <cell r="C573" t="str">
            <v>FTL0224-W3-C2</v>
          </cell>
        </row>
        <row r="574">
          <cell r="C574" t="str">
            <v>FTL0223-W3-C1</v>
          </cell>
        </row>
        <row r="575">
          <cell r="C575" t="str">
            <v>FTL0223-W3-C2</v>
          </cell>
        </row>
        <row r="576">
          <cell r="C576" t="str">
            <v>PAL0343-W3-C1</v>
          </cell>
        </row>
        <row r="577">
          <cell r="C577" t="str">
            <v>PAL0343-W3-C2</v>
          </cell>
        </row>
        <row r="603">
          <cell r="C603" t="str">
            <v>Style</v>
          </cell>
        </row>
        <row r="605">
          <cell r="C605" t="str">
            <v>GGF8170110957-C1</v>
          </cell>
        </row>
        <row r="606">
          <cell r="C606" t="str">
            <v>GGF8170110957-C2</v>
          </cell>
        </row>
        <row r="607">
          <cell r="C607" t="str">
            <v>GGF8171110009</v>
          </cell>
        </row>
        <row r="610">
          <cell r="C610" t="str">
            <v>MINI 145</v>
          </cell>
        </row>
        <row r="611">
          <cell r="C611" t="str">
            <v>MINI 144</v>
          </cell>
        </row>
        <row r="612">
          <cell r="C612" t="str">
            <v>MINI 143</v>
          </cell>
        </row>
        <row r="613">
          <cell r="C613" t="str">
            <v>MINI 0132</v>
          </cell>
        </row>
        <row r="614">
          <cell r="C614" t="str">
            <v>MINI 0133</v>
          </cell>
        </row>
        <row r="615">
          <cell r="C615" t="str">
            <v>MINI 142</v>
          </cell>
        </row>
        <row r="616">
          <cell r="C616" t="str">
            <v>GMUN 072</v>
          </cell>
        </row>
        <row r="617">
          <cell r="C617" t="str">
            <v>GMUN 052</v>
          </cell>
        </row>
        <row r="618">
          <cell r="C618" t="str">
            <v>GMUN 069-C1</v>
          </cell>
        </row>
        <row r="619">
          <cell r="C619" t="str">
            <v>GMUN 069-C2</v>
          </cell>
        </row>
        <row r="620">
          <cell r="C620" t="str">
            <v>GMUN 045</v>
          </cell>
        </row>
        <row r="621">
          <cell r="C621" t="str">
            <v>GMUN 074</v>
          </cell>
        </row>
        <row r="622">
          <cell r="C622" t="str">
            <v>GMUN 073</v>
          </cell>
        </row>
        <row r="623">
          <cell r="C623" t="str">
            <v>GMUN 041</v>
          </cell>
        </row>
        <row r="624">
          <cell r="C624" t="str">
            <v>GMUN 040</v>
          </cell>
        </row>
        <row r="625">
          <cell r="C625" t="str">
            <v>GMUN 043</v>
          </cell>
        </row>
        <row r="626">
          <cell r="C626" t="str">
            <v>MUN404-C1</v>
          </cell>
        </row>
        <row r="627">
          <cell r="C627" t="str">
            <v>MUN404-C2</v>
          </cell>
        </row>
        <row r="628">
          <cell r="C628" t="str">
            <v>MUN 382</v>
          </cell>
        </row>
        <row r="629">
          <cell r="C629" t="str">
            <v>MUN 395</v>
          </cell>
        </row>
        <row r="630">
          <cell r="C630" t="str">
            <v>MUN 394</v>
          </cell>
        </row>
        <row r="631">
          <cell r="C631" t="str">
            <v>MUN 398</v>
          </cell>
        </row>
        <row r="632">
          <cell r="C632" t="str">
            <v>MUN 391</v>
          </cell>
        </row>
        <row r="633">
          <cell r="C633" t="str">
            <v>MUN 396</v>
          </cell>
        </row>
        <row r="634">
          <cell r="C634" t="str">
            <v>MUN 397</v>
          </cell>
        </row>
        <row r="635">
          <cell r="C635" t="str">
            <v>MUN 393</v>
          </cell>
        </row>
        <row r="636">
          <cell r="C636" t="str">
            <v>MUN 393-C1</v>
          </cell>
        </row>
        <row r="637">
          <cell r="C637" t="str">
            <v>MUN 363L</v>
          </cell>
        </row>
        <row r="638">
          <cell r="C638" t="str">
            <v>MUN 362L</v>
          </cell>
        </row>
        <row r="639">
          <cell r="C639" t="str">
            <v>GMUN052</v>
          </cell>
        </row>
        <row r="643">
          <cell r="C643" t="str">
            <v>TTB0143-W4-C1</v>
          </cell>
        </row>
        <row r="644">
          <cell r="C644" t="str">
            <v>TTB0143-W4-C2</v>
          </cell>
        </row>
        <row r="645">
          <cell r="C645" t="str">
            <v>MWM0090-W4-C1</v>
          </cell>
        </row>
        <row r="646">
          <cell r="C646" t="str">
            <v>MWM0090-W4-C2</v>
          </cell>
        </row>
        <row r="647">
          <cell r="C647" t="str">
            <v>TTM0483-W4-C1</v>
          </cell>
        </row>
        <row r="648">
          <cell r="C648" t="str">
            <v>TTM0483-W4-C2</v>
          </cell>
        </row>
        <row r="649">
          <cell r="C649" t="str">
            <v>TTM0483-W4-C3</v>
          </cell>
        </row>
        <row r="650">
          <cell r="C650" t="str">
            <v>FTM0260-W4-C1</v>
          </cell>
        </row>
        <row r="651">
          <cell r="C651" t="str">
            <v>FTM0260-W4-C2</v>
          </cell>
        </row>
        <row r="656">
          <cell r="C656" t="str">
            <v>JBF8237-C1</v>
          </cell>
        </row>
        <row r="657">
          <cell r="C657" t="str">
            <v>JBF8237-C2</v>
          </cell>
        </row>
        <row r="658">
          <cell r="C658" t="str">
            <v>JBF8237-C3</v>
          </cell>
        </row>
        <row r="659">
          <cell r="C659" t="str">
            <v>JBF8238-C1</v>
          </cell>
        </row>
        <row r="660">
          <cell r="C660" t="str">
            <v>JBF8238-C2</v>
          </cell>
        </row>
        <row r="661">
          <cell r="C661" t="str">
            <v>JBF8238-C3</v>
          </cell>
        </row>
        <row r="664">
          <cell r="C664" t="str">
            <v>RW1124-C1</v>
          </cell>
        </row>
        <row r="665">
          <cell r="C665" t="str">
            <v>RW1124-C2</v>
          </cell>
        </row>
        <row r="666">
          <cell r="C666" t="str">
            <v>RW1124-C3</v>
          </cell>
        </row>
        <row r="667">
          <cell r="C667" t="str">
            <v>RW1125-C1</v>
          </cell>
        </row>
        <row r="668">
          <cell r="C668" t="str">
            <v>RW1125-C2</v>
          </cell>
        </row>
        <row r="669">
          <cell r="C669" t="str">
            <v>RW1125-C3</v>
          </cell>
        </row>
        <row r="670">
          <cell r="C670" t="str">
            <v>RW1126-C1</v>
          </cell>
        </row>
        <row r="671">
          <cell r="C671" t="str">
            <v>RW1126-C2</v>
          </cell>
        </row>
        <row r="672">
          <cell r="C672" t="str">
            <v>RW1126-C3</v>
          </cell>
        </row>
        <row r="673">
          <cell r="C673" t="str">
            <v>RW1127-C1</v>
          </cell>
        </row>
        <row r="674">
          <cell r="C674" t="str">
            <v>RW1127-C2</v>
          </cell>
        </row>
        <row r="675">
          <cell r="C675" t="str">
            <v>RW1128-C1</v>
          </cell>
        </row>
        <row r="676">
          <cell r="C676" t="str">
            <v>RW1128-C2</v>
          </cell>
        </row>
        <row r="677">
          <cell r="C677" t="str">
            <v>RM116-C1</v>
          </cell>
        </row>
        <row r="678">
          <cell r="C678" t="str">
            <v>RM116-C2</v>
          </cell>
        </row>
        <row r="679">
          <cell r="C679" t="str">
            <v>RM117-C1</v>
          </cell>
        </row>
        <row r="680">
          <cell r="C680" t="str">
            <v>RM117-C2</v>
          </cell>
        </row>
        <row r="681">
          <cell r="C681" t="str">
            <v>RM1120</v>
          </cell>
        </row>
        <row r="682">
          <cell r="C682" t="str">
            <v>RM1122-C1</v>
          </cell>
        </row>
        <row r="683">
          <cell r="C683" t="str">
            <v>RM1122-C2</v>
          </cell>
        </row>
        <row r="684">
          <cell r="C684" t="str">
            <v>RM1122-C3</v>
          </cell>
        </row>
        <row r="685">
          <cell r="C685" t="str">
            <v>RM1123-C1</v>
          </cell>
        </row>
        <row r="686">
          <cell r="C686" t="str">
            <v>RM1123-C2</v>
          </cell>
        </row>
        <row r="687">
          <cell r="C687" t="str">
            <v>RM1123-C3</v>
          </cell>
        </row>
        <row r="688">
          <cell r="C688" t="str">
            <v>RM2092</v>
          </cell>
        </row>
        <row r="691">
          <cell r="C691" t="str">
            <v>S8542</v>
          </cell>
        </row>
        <row r="692">
          <cell r="C692" t="str">
            <v>S8562</v>
          </cell>
        </row>
        <row r="693">
          <cell r="C693" t="str">
            <v>S9121</v>
          </cell>
        </row>
        <row r="694">
          <cell r="C694" t="str">
            <v>S9124</v>
          </cell>
        </row>
        <row r="695">
          <cell r="C695" t="str">
            <v>S9132</v>
          </cell>
        </row>
        <row r="696">
          <cell r="C696" t="str">
            <v>S9152</v>
          </cell>
        </row>
        <row r="697">
          <cell r="C697" t="str">
            <v>S9191</v>
          </cell>
        </row>
        <row r="698">
          <cell r="C698" t="str">
            <v>S9192</v>
          </cell>
        </row>
        <row r="699">
          <cell r="C699" t="str">
            <v>LW10111</v>
          </cell>
        </row>
        <row r="700">
          <cell r="C700" t="str">
            <v>LW10112</v>
          </cell>
        </row>
        <row r="701">
          <cell r="C701" t="str">
            <v>LW10113</v>
          </cell>
        </row>
        <row r="702">
          <cell r="C702" t="str">
            <v>LW10116</v>
          </cell>
        </row>
        <row r="703">
          <cell r="C703" t="str">
            <v>LW10131</v>
          </cell>
        </row>
        <row r="704">
          <cell r="C704" t="str">
            <v>LW10132</v>
          </cell>
        </row>
        <row r="705">
          <cell r="C705" t="str">
            <v>LW10211</v>
          </cell>
        </row>
        <row r="706">
          <cell r="C706" t="str">
            <v>LW10212</v>
          </cell>
        </row>
        <row r="707">
          <cell r="C707" t="str">
            <v>LW10221</v>
          </cell>
        </row>
        <row r="708">
          <cell r="C708" t="str">
            <v>LW10222</v>
          </cell>
        </row>
        <row r="709">
          <cell r="C709" t="str">
            <v>LW10223</v>
          </cell>
        </row>
        <row r="710">
          <cell r="C710" t="str">
            <v>LW10233</v>
          </cell>
        </row>
        <row r="711">
          <cell r="C711" t="str">
            <v>LW10242</v>
          </cell>
        </row>
        <row r="712">
          <cell r="C712" t="str">
            <v>LW10243</v>
          </cell>
        </row>
        <row r="713">
          <cell r="C713" t="str">
            <v>LW10311</v>
          </cell>
        </row>
        <row r="714">
          <cell r="C714" t="str">
            <v>LW10313</v>
          </cell>
        </row>
        <row r="715">
          <cell r="C715" t="str">
            <v>LW10315</v>
          </cell>
        </row>
        <row r="716">
          <cell r="C716" t="str">
            <v>LW10316</v>
          </cell>
        </row>
        <row r="717">
          <cell r="C717" t="str">
            <v>LW10322</v>
          </cell>
        </row>
        <row r="718">
          <cell r="C718" t="str">
            <v>LW10331</v>
          </cell>
        </row>
        <row r="719">
          <cell r="C719" t="str">
            <v>LW10333</v>
          </cell>
        </row>
        <row r="720">
          <cell r="C720" t="str">
            <v>LW10334</v>
          </cell>
        </row>
        <row r="721">
          <cell r="C721" t="str">
            <v>LW10341</v>
          </cell>
        </row>
        <row r="722">
          <cell r="C722" t="str">
            <v>LW10411</v>
          </cell>
        </row>
        <row r="723">
          <cell r="C723" t="str">
            <v>LW10412</v>
          </cell>
        </row>
        <row r="724">
          <cell r="C724" t="str">
            <v>LW10511</v>
          </cell>
        </row>
        <row r="725">
          <cell r="C725" t="str">
            <v>LW10513</v>
          </cell>
        </row>
        <row r="726">
          <cell r="C726" t="str">
            <v>LW10613</v>
          </cell>
        </row>
        <row r="727">
          <cell r="C727" t="str">
            <v>LW10622</v>
          </cell>
        </row>
        <row r="728">
          <cell r="C728" t="str">
            <v>LW10631</v>
          </cell>
        </row>
        <row r="731">
          <cell r="C731" t="str">
            <v>DRL0262-REORDER-C1</v>
          </cell>
        </row>
        <row r="732">
          <cell r="C732" t="str">
            <v>DRL0262-REORDER-C2</v>
          </cell>
        </row>
        <row r="733">
          <cell r="C733" t="str">
            <v>FSL0199-REORDER</v>
          </cell>
        </row>
        <row r="735">
          <cell r="C735" t="str">
            <v>TSL0115</v>
          </cell>
        </row>
        <row r="736">
          <cell r="C736" t="str">
            <v>TSL0099</v>
          </cell>
        </row>
        <row r="737">
          <cell r="C737" t="str">
            <v>TTM0585-C1</v>
          </cell>
        </row>
        <row r="738">
          <cell r="C738" t="str">
            <v>TTM0585-C2</v>
          </cell>
        </row>
        <row r="752">
          <cell r="C752" t="str">
            <v>Style</v>
          </cell>
        </row>
        <row r="754">
          <cell r="C754" t="str">
            <v>GGF820511955</v>
          </cell>
        </row>
        <row r="755">
          <cell r="C755" t="str">
            <v>GGF828012007</v>
          </cell>
        </row>
        <row r="756">
          <cell r="C756" t="str">
            <v>GGF828012004</v>
          </cell>
        </row>
        <row r="757">
          <cell r="C757" t="str">
            <v>GGF8052107003</v>
          </cell>
        </row>
        <row r="759">
          <cell r="C759" t="str">
            <v>GGF8017</v>
          </cell>
        </row>
        <row r="760">
          <cell r="C760" t="str">
            <v>GGF7104</v>
          </cell>
        </row>
        <row r="762">
          <cell r="C762" t="str">
            <v>MINI 140</v>
          </cell>
        </row>
        <row r="763">
          <cell r="C763" t="str">
            <v>MINI 139</v>
          </cell>
        </row>
        <row r="764">
          <cell r="C764" t="str">
            <v>MINI 137</v>
          </cell>
        </row>
        <row r="765">
          <cell r="C765" t="str">
            <v>MINI 130</v>
          </cell>
        </row>
        <row r="766">
          <cell r="C766" t="str">
            <v>MINI 138</v>
          </cell>
        </row>
        <row r="767">
          <cell r="C767" t="str">
            <v>MINI 148</v>
          </cell>
        </row>
        <row r="768">
          <cell r="C768" t="str">
            <v>MINI 131</v>
          </cell>
        </row>
        <row r="769">
          <cell r="C769" t="str">
            <v>MINI 136</v>
          </cell>
        </row>
        <row r="770">
          <cell r="C770" t="str">
            <v>MINI 147</v>
          </cell>
        </row>
        <row r="771">
          <cell r="C771" t="str">
            <v>MINI 134</v>
          </cell>
        </row>
        <row r="772">
          <cell r="C772" t="str">
            <v>GMUN044</v>
          </cell>
        </row>
        <row r="773">
          <cell r="C773" t="str">
            <v>GMUN042</v>
          </cell>
        </row>
        <row r="774">
          <cell r="C774" t="str">
            <v>MUN389</v>
          </cell>
        </row>
        <row r="775">
          <cell r="C775" t="str">
            <v>MUN380</v>
          </cell>
        </row>
        <row r="776">
          <cell r="C776" t="str">
            <v>MUN375</v>
          </cell>
        </row>
        <row r="777">
          <cell r="C777" t="str">
            <v>MUN377</v>
          </cell>
        </row>
        <row r="778">
          <cell r="C778" t="str">
            <v>MUN384</v>
          </cell>
        </row>
        <row r="779">
          <cell r="C779" t="str">
            <v>MUN387</v>
          </cell>
        </row>
        <row r="780">
          <cell r="C780" t="str">
            <v>MUN385</v>
          </cell>
        </row>
        <row r="781">
          <cell r="C781" t="str">
            <v>MUN386</v>
          </cell>
        </row>
        <row r="782">
          <cell r="C782" t="str">
            <v>MUN379</v>
          </cell>
        </row>
        <row r="783">
          <cell r="C783" t="str">
            <v>MUN381</v>
          </cell>
        </row>
        <row r="784">
          <cell r="C784" t="str">
            <v>MUN378</v>
          </cell>
        </row>
        <row r="785">
          <cell r="C785" t="str">
            <v>MUN403</v>
          </cell>
        </row>
        <row r="786">
          <cell r="C786" t="str">
            <v>MUN373</v>
          </cell>
        </row>
        <row r="787">
          <cell r="C787" t="str">
            <v>MUN238B</v>
          </cell>
        </row>
        <row r="789">
          <cell r="C789" t="str">
            <v>#3308A-C1</v>
          </cell>
        </row>
        <row r="790">
          <cell r="C790" t="str">
            <v>#3308A-C2</v>
          </cell>
        </row>
        <row r="791">
          <cell r="C791" t="str">
            <v>#3308A-C3</v>
          </cell>
        </row>
        <row r="792">
          <cell r="C792" t="str">
            <v>#3308B-C1</v>
          </cell>
        </row>
        <row r="793">
          <cell r="C793" t="str">
            <v>#3308B-C2</v>
          </cell>
        </row>
        <row r="794">
          <cell r="C794" t="str">
            <v>#3308B-C3</v>
          </cell>
        </row>
        <row r="795">
          <cell r="C795" t="str">
            <v>#3308C-C1</v>
          </cell>
        </row>
        <row r="796">
          <cell r="C796" t="str">
            <v>#3308C-C2</v>
          </cell>
        </row>
        <row r="797">
          <cell r="C797" t="str">
            <v>#3308C-C3</v>
          </cell>
        </row>
        <row r="798">
          <cell r="C798" t="str">
            <v>#3311-C1</v>
          </cell>
        </row>
        <row r="799">
          <cell r="C799" t="str">
            <v>#3311-C2</v>
          </cell>
        </row>
        <row r="800">
          <cell r="C800" t="str">
            <v>#3310-C1</v>
          </cell>
        </row>
        <row r="801">
          <cell r="C801" t="str">
            <v>#3310-C2</v>
          </cell>
        </row>
        <row r="802">
          <cell r="C802" t="str">
            <v>#3298B-C1</v>
          </cell>
        </row>
        <row r="803">
          <cell r="C803" t="str">
            <v>#3298B-C2</v>
          </cell>
        </row>
        <row r="804">
          <cell r="C804" t="str">
            <v>#3299-C1</v>
          </cell>
        </row>
        <row r="805">
          <cell r="C805" t="str">
            <v>#3299-C2</v>
          </cell>
        </row>
        <row r="806">
          <cell r="C806" t="str">
            <v>#8079B-C1</v>
          </cell>
        </row>
        <row r="807">
          <cell r="C807" t="str">
            <v>#8079B-C2</v>
          </cell>
        </row>
        <row r="808">
          <cell r="C808" t="str">
            <v>#8078B-C1</v>
          </cell>
        </row>
        <row r="809">
          <cell r="C809" t="str">
            <v>#8078B-C2</v>
          </cell>
        </row>
        <row r="810">
          <cell r="C810" t="str">
            <v>#4247A-C1</v>
          </cell>
        </row>
        <row r="811">
          <cell r="C811" t="str">
            <v>#4247A-C2</v>
          </cell>
        </row>
        <row r="812">
          <cell r="C812" t="str">
            <v>#4247A-C3</v>
          </cell>
        </row>
        <row r="813">
          <cell r="C813" t="str">
            <v>#4247B-C1</v>
          </cell>
        </row>
        <row r="814">
          <cell r="C814" t="str">
            <v>#4247B-C2</v>
          </cell>
        </row>
        <row r="815">
          <cell r="C815" t="str">
            <v>#4247B-C3</v>
          </cell>
        </row>
        <row r="816">
          <cell r="C816" t="str">
            <v>#4247C-C1</v>
          </cell>
        </row>
        <row r="817">
          <cell r="C817" t="str">
            <v>#4247C-C2</v>
          </cell>
        </row>
        <row r="818">
          <cell r="C818" t="str">
            <v>#4247C-C3</v>
          </cell>
        </row>
        <row r="819">
          <cell r="C819" t="str">
            <v>#4249-C1</v>
          </cell>
        </row>
        <row r="820">
          <cell r="C820" t="str">
            <v>#4249-C2</v>
          </cell>
        </row>
        <row r="821">
          <cell r="C821" t="str">
            <v>#4249-C3</v>
          </cell>
        </row>
        <row r="822">
          <cell r="C822" t="str">
            <v>#4248-C1</v>
          </cell>
        </row>
        <row r="823">
          <cell r="C823" t="str">
            <v>#4248-C2</v>
          </cell>
        </row>
        <row r="824">
          <cell r="C824" t="str">
            <v>#4248-C3</v>
          </cell>
        </row>
        <row r="825">
          <cell r="C825" t="str">
            <v>#6071-C1</v>
          </cell>
        </row>
        <row r="826">
          <cell r="C826" t="str">
            <v>#6071-C2</v>
          </cell>
        </row>
        <row r="827">
          <cell r="C827" t="str">
            <v>#6071-C3</v>
          </cell>
        </row>
        <row r="828">
          <cell r="C828" t="str">
            <v>#4243-C1</v>
          </cell>
        </row>
        <row r="829">
          <cell r="C829" t="str">
            <v>#4243-C2</v>
          </cell>
        </row>
        <row r="830">
          <cell r="C830" t="str">
            <v>#5057B-C1</v>
          </cell>
        </row>
        <row r="831">
          <cell r="C831" t="str">
            <v>#5057B-C2</v>
          </cell>
        </row>
        <row r="832">
          <cell r="C832" t="str">
            <v>#6073-C1</v>
          </cell>
        </row>
        <row r="833">
          <cell r="C833" t="str">
            <v>#6073-C2</v>
          </cell>
        </row>
        <row r="834">
          <cell r="C834" t="str">
            <v>#7080B-C1</v>
          </cell>
        </row>
        <row r="835">
          <cell r="C835" t="str">
            <v>#7080B-C2</v>
          </cell>
        </row>
        <row r="836">
          <cell r="C836" t="str">
            <v>#9260A/B-C1</v>
          </cell>
        </row>
        <row r="837">
          <cell r="C837" t="str">
            <v>#9260A/B-C2</v>
          </cell>
        </row>
        <row r="838">
          <cell r="C838" t="str">
            <v>#9260A/B-C3</v>
          </cell>
        </row>
        <row r="839">
          <cell r="C839" t="str">
            <v>#3315-C1</v>
          </cell>
        </row>
        <row r="840">
          <cell r="C840" t="str">
            <v>#3315-C2</v>
          </cell>
        </row>
        <row r="841">
          <cell r="C841" t="str">
            <v>#1202</v>
          </cell>
        </row>
        <row r="842">
          <cell r="C842" t="str">
            <v>#7077AB-C1</v>
          </cell>
        </row>
        <row r="843">
          <cell r="C843" t="str">
            <v>#7077AB-C2</v>
          </cell>
        </row>
        <row r="844">
          <cell r="C844" t="str">
            <v>#8081AB-C1</v>
          </cell>
        </row>
        <row r="845">
          <cell r="C845" t="str">
            <v>#8081AB-C2</v>
          </cell>
        </row>
        <row r="846">
          <cell r="C846" t="str">
            <v>#6077-C1</v>
          </cell>
        </row>
        <row r="847">
          <cell r="C847" t="str">
            <v>#6077-C2</v>
          </cell>
        </row>
        <row r="852">
          <cell r="C852" t="str">
            <v>FTM0294-EU-C1</v>
          </cell>
        </row>
        <row r="853">
          <cell r="C853" t="str">
            <v>FTM0294-EU-C2</v>
          </cell>
        </row>
        <row r="854">
          <cell r="C854" t="str">
            <v>FTM0294-EU-C3</v>
          </cell>
        </row>
        <row r="855">
          <cell r="C855" t="str">
            <v>FTM0294-EU-C4</v>
          </cell>
        </row>
        <row r="856">
          <cell r="C856" t="str">
            <v>FTL0081-EU-C1</v>
          </cell>
        </row>
        <row r="857">
          <cell r="C857" t="str">
            <v>FTL0081-EU-C2</v>
          </cell>
        </row>
        <row r="858">
          <cell r="C858" t="str">
            <v>FTL0081-EU-C3</v>
          </cell>
        </row>
        <row r="859">
          <cell r="C859" t="str">
            <v>FTB0049-EU-C1</v>
          </cell>
        </row>
        <row r="860">
          <cell r="C860" t="str">
            <v>FTB0049-EU-C2</v>
          </cell>
        </row>
        <row r="861">
          <cell r="C861" t="str">
            <v>FTB0049-EU-C3</v>
          </cell>
        </row>
        <row r="862">
          <cell r="C862" t="str">
            <v>FTB0049-EU-C4</v>
          </cell>
        </row>
        <row r="884">
          <cell r="C884" t="str">
            <v>Style</v>
          </cell>
        </row>
        <row r="886">
          <cell r="C886" t="str">
            <v>GGF828012003</v>
          </cell>
        </row>
        <row r="887">
          <cell r="C887" t="str">
            <v>GGF828012025</v>
          </cell>
        </row>
        <row r="889">
          <cell r="C889" t="str">
            <v>FTR0020-C1</v>
          </cell>
        </row>
        <row r="890">
          <cell r="C890" t="str">
            <v>FTR0020-C2</v>
          </cell>
        </row>
        <row r="891">
          <cell r="C891" t="str">
            <v>FTR0020-C3</v>
          </cell>
        </row>
        <row r="892">
          <cell r="C892" t="str">
            <v>FTR0020-C4</v>
          </cell>
        </row>
        <row r="893">
          <cell r="C893" t="str">
            <v>FTM0126C1</v>
          </cell>
        </row>
        <row r="894">
          <cell r="C894" t="str">
            <v>FTM0126C2</v>
          </cell>
        </row>
        <row r="895">
          <cell r="C895" t="str">
            <v>FTM0126C3</v>
          </cell>
        </row>
        <row r="896">
          <cell r="C896" t="str">
            <v>FTL0269 (FTL0097)-C1</v>
          </cell>
        </row>
        <row r="897">
          <cell r="C897" t="str">
            <v>FTL0269 (FTL0097)-C2</v>
          </cell>
        </row>
        <row r="898">
          <cell r="C898" t="str">
            <v>FTL0269 (FTL0097)-C3</v>
          </cell>
        </row>
        <row r="899">
          <cell r="C899" t="str">
            <v>FTM0137-C1</v>
          </cell>
        </row>
        <row r="900">
          <cell r="C900" t="str">
            <v>FTM0137-C2</v>
          </cell>
        </row>
        <row r="901">
          <cell r="C901" t="str">
            <v>FTL0098-C1</v>
          </cell>
        </row>
        <row r="902">
          <cell r="C902" t="str">
            <v>FTL0098-C2</v>
          </cell>
        </row>
        <row r="903">
          <cell r="C903" t="str">
            <v>FTL0138-C1</v>
          </cell>
        </row>
        <row r="904">
          <cell r="C904" t="str">
            <v>FTL0138-C2</v>
          </cell>
        </row>
        <row r="905">
          <cell r="C905" t="str">
            <v>TTM0762 (TTM0691)-C1</v>
          </cell>
        </row>
        <row r="906">
          <cell r="C906" t="str">
            <v>TTM0762 (TTM0691)-C2</v>
          </cell>
        </row>
        <row r="907">
          <cell r="C907" t="str">
            <v>TTM0762 (TTM0691)-C3</v>
          </cell>
        </row>
        <row r="908">
          <cell r="C908" t="str">
            <v>TTM0762 (TTM0691)-C4</v>
          </cell>
        </row>
        <row r="909">
          <cell r="C909" t="str">
            <v>TTM0762 (TTM0691)-C5</v>
          </cell>
        </row>
        <row r="910">
          <cell r="C910" t="str">
            <v>TTM0762 (TTM0691)-C6</v>
          </cell>
        </row>
        <row r="911">
          <cell r="C911" t="str">
            <v>TTR0079-C1</v>
          </cell>
        </row>
        <row r="912">
          <cell r="C912" t="str">
            <v>TTR0079-C2</v>
          </cell>
        </row>
        <row r="913">
          <cell r="C913" t="str">
            <v>TTR0079-C3</v>
          </cell>
        </row>
        <row r="914">
          <cell r="C914" t="str">
            <v>TTR0079-C4</v>
          </cell>
        </row>
        <row r="915">
          <cell r="C915" t="str">
            <v>TTM0763 (TTM0718)-C1</v>
          </cell>
        </row>
        <row r="916">
          <cell r="C916" t="str">
            <v>TTM0763 (TTM0718)-C2</v>
          </cell>
        </row>
        <row r="917">
          <cell r="C917" t="str">
            <v>TTM0763 (TTM0718)-C3</v>
          </cell>
        </row>
        <row r="918">
          <cell r="C918" t="str">
            <v>TTM0763 (TTM0718)-C4</v>
          </cell>
        </row>
        <row r="919">
          <cell r="C919" t="str">
            <v>TTM0760 (TTM0334)-C1</v>
          </cell>
        </row>
        <row r="920">
          <cell r="C920" t="str">
            <v>TTM0760 (TTM0334)-C2</v>
          </cell>
        </row>
        <row r="921">
          <cell r="C921" t="str">
            <v>TTM0760 (TTM0334)-C3</v>
          </cell>
        </row>
        <row r="922">
          <cell r="C922" t="str">
            <v>TTL 0432 (TTL0233)-C1</v>
          </cell>
        </row>
        <row r="923">
          <cell r="C923" t="str">
            <v>TTL 0432 (TTL0233)-C2</v>
          </cell>
        </row>
        <row r="924">
          <cell r="C924" t="str">
            <v>TTL0431  (TTL0181) -C1</v>
          </cell>
        </row>
        <row r="925">
          <cell r="C925" t="str">
            <v>TTL0431  (TTL0181) -C2</v>
          </cell>
        </row>
        <row r="926">
          <cell r="C926" t="str">
            <v>TEE MEN</v>
          </cell>
        </row>
        <row r="927">
          <cell r="C927" t="str">
            <v>TEE BOY</v>
          </cell>
        </row>
        <row r="929">
          <cell r="C929" t="str">
            <v>#1202-C1</v>
          </cell>
        </row>
        <row r="930">
          <cell r="C930" t="str">
            <v>#1202-C2</v>
          </cell>
        </row>
        <row r="931">
          <cell r="C931" t="str">
            <v>#1202-C3</v>
          </cell>
        </row>
        <row r="932">
          <cell r="C932" t="str">
            <v>#1204-C1</v>
          </cell>
        </row>
        <row r="933">
          <cell r="C933" t="str">
            <v>#1204-C2</v>
          </cell>
        </row>
        <row r="934">
          <cell r="C934" t="str">
            <v>#1204-C3</v>
          </cell>
        </row>
        <row r="935">
          <cell r="C935" t="str">
            <v>#1205-C1</v>
          </cell>
        </row>
        <row r="936">
          <cell r="C936" t="str">
            <v>#1205-C2</v>
          </cell>
        </row>
        <row r="937">
          <cell r="C937" t="str">
            <v>#1205-C3</v>
          </cell>
        </row>
        <row r="938">
          <cell r="C938" t="str">
            <v>#1207-C1</v>
          </cell>
        </row>
        <row r="939">
          <cell r="C939" t="str">
            <v>#1207-C2</v>
          </cell>
        </row>
        <row r="940">
          <cell r="C940" t="str">
            <v>#1207-C3</v>
          </cell>
        </row>
        <row r="941">
          <cell r="C941" t="str">
            <v>#1206-C1</v>
          </cell>
        </row>
        <row r="942">
          <cell r="C942" t="str">
            <v>#1206-C2</v>
          </cell>
        </row>
        <row r="943">
          <cell r="C943" t="str">
            <v>#1206-C3</v>
          </cell>
        </row>
        <row r="944">
          <cell r="C944" t="str">
            <v>#1200-C1</v>
          </cell>
        </row>
        <row r="945">
          <cell r="C945" t="str">
            <v>#1200-C2</v>
          </cell>
        </row>
        <row r="946">
          <cell r="C946" t="str">
            <v>#1203-C1</v>
          </cell>
        </row>
        <row r="947">
          <cell r="C947" t="str">
            <v>#1203-C2</v>
          </cell>
        </row>
        <row r="948">
          <cell r="C948" t="str">
            <v>#1203-C3</v>
          </cell>
        </row>
        <row r="949">
          <cell r="C949" t="str">
            <v>#1199-C1</v>
          </cell>
        </row>
        <row r="950">
          <cell r="C950" t="str">
            <v>#1199-C2</v>
          </cell>
        </row>
        <row r="951">
          <cell r="C951" t="str">
            <v>#1199-C3</v>
          </cell>
        </row>
        <row r="952">
          <cell r="C952" t="str">
            <v>#1201-C1</v>
          </cell>
        </row>
        <row r="953">
          <cell r="C953" t="str">
            <v>#1201-C2</v>
          </cell>
        </row>
        <row r="954">
          <cell r="C954" t="str">
            <v>#1201-C3</v>
          </cell>
        </row>
        <row r="955">
          <cell r="C955" t="str">
            <v>#3309A-C1</v>
          </cell>
        </row>
        <row r="956">
          <cell r="C956" t="str">
            <v>#3309A-C2</v>
          </cell>
        </row>
        <row r="957">
          <cell r="C957" t="str">
            <v>#3309B-C1</v>
          </cell>
        </row>
        <row r="958">
          <cell r="C958" t="str">
            <v>#3309B-C2</v>
          </cell>
        </row>
        <row r="959">
          <cell r="C959" t="str">
            <v>#3309C-C1</v>
          </cell>
        </row>
        <row r="960">
          <cell r="C960" t="str">
            <v>#3309C-C2</v>
          </cell>
        </row>
        <row r="961">
          <cell r="C961" t="str">
            <v>#3309C-C3</v>
          </cell>
        </row>
        <row r="962">
          <cell r="C962" t="str">
            <v>#3316-C1</v>
          </cell>
        </row>
        <row r="963">
          <cell r="C963" t="str">
            <v>#3316-C2</v>
          </cell>
        </row>
        <row r="964">
          <cell r="C964" t="str">
            <v>#3316-C3</v>
          </cell>
        </row>
        <row r="965">
          <cell r="C965" t="str">
            <v>#3312A-C1</v>
          </cell>
        </row>
        <row r="966">
          <cell r="C966" t="str">
            <v>#3312A-C2</v>
          </cell>
        </row>
        <row r="967">
          <cell r="C967" t="str">
            <v>#3312A-C3</v>
          </cell>
        </row>
        <row r="968">
          <cell r="C968" t="str">
            <v>#3312B-C1</v>
          </cell>
        </row>
        <row r="969">
          <cell r="C969" t="str">
            <v>#3312B-C2</v>
          </cell>
        </row>
        <row r="970">
          <cell r="C970" t="str">
            <v>#3312B-C3</v>
          </cell>
        </row>
        <row r="971">
          <cell r="C971" t="str">
            <v>#3312C-C1</v>
          </cell>
        </row>
        <row r="972">
          <cell r="C972" t="str">
            <v>#3312C-C2</v>
          </cell>
        </row>
        <row r="973">
          <cell r="C973" t="str">
            <v>#3312C-C3</v>
          </cell>
        </row>
        <row r="974">
          <cell r="C974" t="str">
            <v>#3314-C1</v>
          </cell>
        </row>
        <row r="975">
          <cell r="C975" t="str">
            <v>#3314-C2</v>
          </cell>
        </row>
        <row r="976">
          <cell r="C976" t="str">
            <v>#3314-C3</v>
          </cell>
        </row>
        <row r="977">
          <cell r="C977" t="str">
            <v>#3313A-C1</v>
          </cell>
        </row>
        <row r="978">
          <cell r="C978" t="str">
            <v>#3313A-C2</v>
          </cell>
        </row>
        <row r="979">
          <cell r="C979" t="str">
            <v>#3313B-C1</v>
          </cell>
        </row>
        <row r="980">
          <cell r="C980" t="str">
            <v>#3298A-C1</v>
          </cell>
        </row>
        <row r="981">
          <cell r="C981" t="str">
            <v>#3298A-C2</v>
          </cell>
        </row>
        <row r="982">
          <cell r="C982" t="str">
            <v>#8079A-C1</v>
          </cell>
        </row>
        <row r="983">
          <cell r="C983" t="str">
            <v>#8079A-C2</v>
          </cell>
        </row>
        <row r="984">
          <cell r="C984" t="str">
            <v>#8079A-C3</v>
          </cell>
        </row>
        <row r="985">
          <cell r="C985" t="str">
            <v>#8078A-C1</v>
          </cell>
        </row>
        <row r="986">
          <cell r="C986" t="str">
            <v>#8078A-C2</v>
          </cell>
        </row>
        <row r="987">
          <cell r="C987" t="str">
            <v>#8078A-C3</v>
          </cell>
        </row>
        <row r="988">
          <cell r="C988" t="str">
            <v>#2141-C1</v>
          </cell>
        </row>
        <row r="989">
          <cell r="C989" t="str">
            <v>#2141-C2</v>
          </cell>
        </row>
        <row r="990">
          <cell r="C990" t="str">
            <v>#2147-C1</v>
          </cell>
        </row>
        <row r="991">
          <cell r="C991" t="str">
            <v>#2147-C2</v>
          </cell>
        </row>
        <row r="992">
          <cell r="C992" t="str">
            <v>#2144-C1</v>
          </cell>
        </row>
        <row r="993">
          <cell r="C993" t="str">
            <v>#2144-C2</v>
          </cell>
        </row>
        <row r="994">
          <cell r="C994" t="str">
            <v>#2144-C3</v>
          </cell>
        </row>
        <row r="995">
          <cell r="C995" t="str">
            <v>#2143-C1</v>
          </cell>
        </row>
        <row r="996">
          <cell r="C996" t="str">
            <v>#2143-C2</v>
          </cell>
        </row>
        <row r="997">
          <cell r="C997" t="str">
            <v>#2143-C3</v>
          </cell>
        </row>
        <row r="998">
          <cell r="C998" t="str">
            <v>#2140-C1</v>
          </cell>
        </row>
        <row r="999">
          <cell r="C999" t="str">
            <v>#2140-C2</v>
          </cell>
        </row>
        <row r="1000">
          <cell r="C1000" t="str">
            <v>#2140-C3</v>
          </cell>
        </row>
        <row r="1001">
          <cell r="C1001" t="str">
            <v>#2140-C4</v>
          </cell>
        </row>
        <row r="1002">
          <cell r="C1002" t="str">
            <v>#2140B-C1</v>
          </cell>
        </row>
        <row r="1003">
          <cell r="C1003" t="str">
            <v>#2140B-C2</v>
          </cell>
        </row>
        <row r="1004">
          <cell r="C1004" t="str">
            <v>#2145-C1</v>
          </cell>
        </row>
        <row r="1005">
          <cell r="C1005" t="str">
            <v>#2145-C2</v>
          </cell>
        </row>
        <row r="1006">
          <cell r="C1006" t="str">
            <v>#6063B-C1</v>
          </cell>
        </row>
        <row r="1007">
          <cell r="C1007" t="str">
            <v>#6063B-C2</v>
          </cell>
        </row>
        <row r="1008">
          <cell r="C1008" t="str">
            <v>#6063B-C3</v>
          </cell>
        </row>
        <row r="1009">
          <cell r="C1009" t="str">
            <v>#6075A-C1</v>
          </cell>
        </row>
        <row r="1010">
          <cell r="C1010" t="str">
            <v>#6075A-C2</v>
          </cell>
        </row>
        <row r="1011">
          <cell r="C1011" t="str">
            <v>#6075B-C1</v>
          </cell>
        </row>
        <row r="1012">
          <cell r="C1012" t="str">
            <v>#6075B-C2</v>
          </cell>
        </row>
        <row r="1013">
          <cell r="C1013" t="str">
            <v>#6075C-C1</v>
          </cell>
        </row>
        <row r="1014">
          <cell r="C1014" t="str">
            <v>#6075C-C2</v>
          </cell>
        </row>
        <row r="1015">
          <cell r="C1015" t="str">
            <v>#7079A-C1</v>
          </cell>
        </row>
        <row r="1016">
          <cell r="C1016" t="str">
            <v>#7079A-C2</v>
          </cell>
        </row>
        <row r="1017">
          <cell r="C1017" t="str">
            <v>#5060A-C1</v>
          </cell>
        </row>
        <row r="1018">
          <cell r="C1018" t="str">
            <v>#5060A-C2</v>
          </cell>
        </row>
        <row r="1019">
          <cell r="C1019" t="str">
            <v>#5060A-C3</v>
          </cell>
        </row>
        <row r="1020">
          <cell r="C1020" t="str">
            <v>#6074B-C1</v>
          </cell>
        </row>
        <row r="1021">
          <cell r="C1021" t="str">
            <v>#6074B-C2</v>
          </cell>
        </row>
        <row r="1022">
          <cell r="C1022" t="str">
            <v>#7080A-C1</v>
          </cell>
        </row>
        <row r="1023">
          <cell r="C1023" t="str">
            <v>#7080A-C2</v>
          </cell>
        </row>
        <row r="1024">
          <cell r="C1024" t="str">
            <v>#7080A-C3</v>
          </cell>
        </row>
        <row r="1026">
          <cell r="C1026" t="str">
            <v>TBF 8001</v>
          </cell>
        </row>
        <row r="1027">
          <cell r="C1027" t="str">
            <v>TBF 8009-C1</v>
          </cell>
        </row>
        <row r="1028">
          <cell r="C1028" t="str">
            <v>TBF 8009-C2</v>
          </cell>
        </row>
        <row r="1029">
          <cell r="C1029" t="str">
            <v>TBF8015-C1</v>
          </cell>
        </row>
        <row r="1030">
          <cell r="C1030" t="str">
            <v>TBF8015-C2</v>
          </cell>
        </row>
        <row r="1031">
          <cell r="C1031" t="str">
            <v>TBF8015-C3</v>
          </cell>
        </row>
        <row r="1032">
          <cell r="C1032" t="str">
            <v>TBF8016</v>
          </cell>
        </row>
        <row r="1033">
          <cell r="C1033" t="str">
            <v>TBF8030</v>
          </cell>
        </row>
        <row r="1034">
          <cell r="C1034" t="str">
            <v>TBF8041-C1</v>
          </cell>
        </row>
        <row r="1035">
          <cell r="C1035" t="str">
            <v>TBF8041-C2</v>
          </cell>
        </row>
        <row r="1036">
          <cell r="C1036" t="str">
            <v>TBF8041-C3</v>
          </cell>
        </row>
        <row r="1037">
          <cell r="C1037" t="str">
            <v>TBF8068</v>
          </cell>
        </row>
        <row r="1038">
          <cell r="C1038" t="str">
            <v>TBF8098-1</v>
          </cell>
        </row>
        <row r="1039">
          <cell r="C1039" t="str">
            <v>TBF8098-2</v>
          </cell>
        </row>
        <row r="1040">
          <cell r="C1040" t="str">
            <v>TGF8037</v>
          </cell>
        </row>
        <row r="1041">
          <cell r="C1041" t="str">
            <v>TGF8038</v>
          </cell>
        </row>
        <row r="1045">
          <cell r="C1045" t="str">
            <v>GGF8305-C1</v>
          </cell>
        </row>
        <row r="1046">
          <cell r="C1046" t="str">
            <v>GGF8305-C2</v>
          </cell>
        </row>
        <row r="1047">
          <cell r="C1047" t="str">
            <v>GGF8304</v>
          </cell>
        </row>
        <row r="1048">
          <cell r="C1048" t="str">
            <v>GGF8320-C1</v>
          </cell>
        </row>
        <row r="1049">
          <cell r="C1049" t="str">
            <v>GGF8320-C2</v>
          </cell>
        </row>
        <row r="1050">
          <cell r="C1050" t="str">
            <v>GGF8320-C3</v>
          </cell>
        </row>
        <row r="1051">
          <cell r="C1051" t="str">
            <v>GGF8322-C1</v>
          </cell>
        </row>
        <row r="1052">
          <cell r="C1052" t="str">
            <v>GGF8322-C2</v>
          </cell>
        </row>
        <row r="1053">
          <cell r="C1053" t="str">
            <v>GGF8037 REORDER-C1</v>
          </cell>
        </row>
        <row r="1054">
          <cell r="C1054" t="str">
            <v>GGF8037 REORDER-C2</v>
          </cell>
        </row>
        <row r="1057">
          <cell r="C1057" t="str">
            <v>S8511-REORDER</v>
          </cell>
        </row>
        <row r="1058">
          <cell r="C1058" t="str">
            <v>S9123-REORDER</v>
          </cell>
        </row>
        <row r="1059">
          <cell r="C1059" t="str">
            <v>LW10342-REORDER-C1</v>
          </cell>
        </row>
        <row r="1060">
          <cell r="C1060" t="str">
            <v>LW10342-REORDER-C2</v>
          </cell>
        </row>
        <row r="1063">
          <cell r="C1063" t="str">
            <v>GMUN053</v>
          </cell>
        </row>
        <row r="1068">
          <cell r="C1068" t="str">
            <v>FTL0233-C1</v>
          </cell>
        </row>
        <row r="1069">
          <cell r="C1069" t="str">
            <v>FTL0233-C2</v>
          </cell>
        </row>
        <row r="1070">
          <cell r="C1070" t="str">
            <v>PAL0347</v>
          </cell>
        </row>
        <row r="1071">
          <cell r="C1071" t="str">
            <v>TTL0372-C1</v>
          </cell>
        </row>
        <row r="1072">
          <cell r="C1072" t="str">
            <v>TTL0372-C2</v>
          </cell>
        </row>
        <row r="1073">
          <cell r="C1073" t="str">
            <v>TTL0372-C3</v>
          </cell>
        </row>
        <row r="1074">
          <cell r="C1074" t="str">
            <v>TTM0625</v>
          </cell>
        </row>
        <row r="1075">
          <cell r="C1075" t="str">
            <v>TTM0622-C1</v>
          </cell>
        </row>
        <row r="1076">
          <cell r="C1076" t="str">
            <v>TTM0622-C2</v>
          </cell>
        </row>
        <row r="1077">
          <cell r="C1077" t="str">
            <v>TTM0626-C1</v>
          </cell>
        </row>
        <row r="1078">
          <cell r="C1078" t="str">
            <v>TTM0626-C2</v>
          </cell>
        </row>
        <row r="1079">
          <cell r="C1079" t="str">
            <v>TTM0626-C3</v>
          </cell>
        </row>
        <row r="1080">
          <cell r="C1080" t="str">
            <v>TTM0628-C1</v>
          </cell>
        </row>
        <row r="1081">
          <cell r="C1081" t="str">
            <v>TTM0628-C2</v>
          </cell>
        </row>
        <row r="1083">
          <cell r="C1083" t="str">
            <v>MENS TEE</v>
          </cell>
        </row>
        <row r="1084">
          <cell r="C1084" t="str">
            <v>BOYS TEE</v>
          </cell>
        </row>
        <row r="1093">
          <cell r="C1093" t="str">
            <v>Style</v>
          </cell>
        </row>
        <row r="1095">
          <cell r="C1095" t="str">
            <v>AGK1-C1</v>
          </cell>
        </row>
        <row r="1096">
          <cell r="C1096" t="str">
            <v>AGK1-C2</v>
          </cell>
        </row>
        <row r="1097">
          <cell r="C1097" t="str">
            <v>AGK2-C1</v>
          </cell>
        </row>
        <row r="1098">
          <cell r="C1098" t="str">
            <v>AGK2-C2</v>
          </cell>
        </row>
        <row r="1100">
          <cell r="C1100" t="str">
            <v>GGF8293</v>
          </cell>
        </row>
        <row r="1101">
          <cell r="C1101" t="str">
            <v>GGF8294</v>
          </cell>
        </row>
        <row r="1102">
          <cell r="C1102" t="str">
            <v>GGF8295</v>
          </cell>
        </row>
        <row r="1105">
          <cell r="C1105" t="str">
            <v>LW10131-C1</v>
          </cell>
        </row>
        <row r="1106">
          <cell r="C1106" t="str">
            <v>LW10242</v>
          </cell>
        </row>
        <row r="1107">
          <cell r="C1107" t="str">
            <v>S8511-REORDER</v>
          </cell>
        </row>
        <row r="1109">
          <cell r="C1109" t="str">
            <v>TMV49454</v>
          </cell>
        </row>
        <row r="1110">
          <cell r="C1110" t="str">
            <v>RB29529-C1</v>
          </cell>
        </row>
        <row r="1111">
          <cell r="C1111" t="str">
            <v>RB29529-C2</v>
          </cell>
        </row>
        <row r="1112">
          <cell r="C1112" t="str">
            <v>TMV20529-C1</v>
          </cell>
        </row>
        <row r="1113">
          <cell r="C1113" t="str">
            <v>TMV20529-C2</v>
          </cell>
        </row>
        <row r="1114">
          <cell r="C1114" t="str">
            <v>RB20471-C1</v>
          </cell>
        </row>
        <row r="1115">
          <cell r="C1115" t="str">
            <v>RB20471-C2</v>
          </cell>
        </row>
        <row r="1116">
          <cell r="C1116" t="str">
            <v>RB2021-C1</v>
          </cell>
        </row>
        <row r="1117">
          <cell r="C1117" t="str">
            <v>RB2021-C2</v>
          </cell>
        </row>
        <row r="1118">
          <cell r="C1118" t="str">
            <v>TMV20521-C1</v>
          </cell>
        </row>
        <row r="1119">
          <cell r="C1119" t="str">
            <v>TMV20521-C2</v>
          </cell>
        </row>
        <row r="1121">
          <cell r="C1121" t="str">
            <v>JBF9122</v>
          </cell>
        </row>
        <row r="1122">
          <cell r="C1122" t="str">
            <v>JBF9095-C1</v>
          </cell>
        </row>
        <row r="1123">
          <cell r="C1123" t="str">
            <v>JBF9095-C2</v>
          </cell>
        </row>
        <row r="1124">
          <cell r="C1124" t="str">
            <v>JBF9101</v>
          </cell>
        </row>
        <row r="1125">
          <cell r="C1125" t="str">
            <v>JBF9096-C1</v>
          </cell>
        </row>
        <row r="1126">
          <cell r="C1126" t="str">
            <v>JBF9096-C2</v>
          </cell>
        </row>
        <row r="1127">
          <cell r="C1127" t="str">
            <v>JBF9104-C1</v>
          </cell>
        </row>
        <row r="1128">
          <cell r="C1128" t="str">
            <v>JBF9104-C2</v>
          </cell>
        </row>
        <row r="1129">
          <cell r="C1129" t="str">
            <v>JBF9098-C1</v>
          </cell>
        </row>
        <row r="1130">
          <cell r="C1130" t="str">
            <v>JBF9098-C2</v>
          </cell>
        </row>
        <row r="1131">
          <cell r="C1131" t="str">
            <v>JBF9100</v>
          </cell>
        </row>
        <row r="1132">
          <cell r="C1132" t="str">
            <v>JBF9147-C1</v>
          </cell>
        </row>
        <row r="1133">
          <cell r="C1133" t="str">
            <v>JBF9147-C2</v>
          </cell>
        </row>
        <row r="1135">
          <cell r="C1135" t="str">
            <v>KST-W1022-C1</v>
          </cell>
        </row>
        <row r="1136">
          <cell r="C1136" t="str">
            <v>KST-W1022-C2</v>
          </cell>
        </row>
        <row r="1137">
          <cell r="C1137" t="str">
            <v>KST-WC1003</v>
          </cell>
        </row>
        <row r="1138">
          <cell r="C1138" t="str">
            <v>KST-WC1001</v>
          </cell>
        </row>
        <row r="1177">
          <cell r="C1177" t="str">
            <v>Style</v>
          </cell>
        </row>
        <row r="1180">
          <cell r="C1180" t="str">
            <v>GGF8281-C1</v>
          </cell>
        </row>
        <row r="1181">
          <cell r="C1181" t="str">
            <v>GGF8281-C2</v>
          </cell>
        </row>
        <row r="1182">
          <cell r="C1182" t="str">
            <v>GGF8281-C3</v>
          </cell>
        </row>
        <row r="1185">
          <cell r="C1185" t="str">
            <v>GGF9183-C1</v>
          </cell>
        </row>
        <row r="1186">
          <cell r="C1186" t="str">
            <v>GGF9183-C2</v>
          </cell>
        </row>
        <row r="1187">
          <cell r="C1187" t="str">
            <v>GGF9183-C3</v>
          </cell>
        </row>
        <row r="1191">
          <cell r="C1191" t="str">
            <v>MUN 373-REORDER</v>
          </cell>
        </row>
        <row r="1192">
          <cell r="C1192" t="str">
            <v>GMUN069-REORDER</v>
          </cell>
        </row>
        <row r="1193">
          <cell r="C1193" t="str">
            <v>GMUN074-REORDER</v>
          </cell>
        </row>
        <row r="1194">
          <cell r="C1194" t="str">
            <v>MUN 375-REORDER</v>
          </cell>
        </row>
        <row r="1195">
          <cell r="C1195" t="str">
            <v>MUN 385-REORDER</v>
          </cell>
        </row>
        <row r="1196">
          <cell r="C1196" t="str">
            <v>MUN 404-REORDER</v>
          </cell>
        </row>
        <row r="1197">
          <cell r="C1197" t="str">
            <v>MUN 398-REORDER</v>
          </cell>
        </row>
        <row r="1198">
          <cell r="C1198" t="str">
            <v>GMUN097</v>
          </cell>
        </row>
        <row r="1199">
          <cell r="C1199" t="str">
            <v>GMUN095</v>
          </cell>
        </row>
        <row r="1200">
          <cell r="C1200" t="str">
            <v>GMUN082</v>
          </cell>
        </row>
        <row r="1201">
          <cell r="C1201" t="str">
            <v>GMUN096</v>
          </cell>
        </row>
        <row r="1202">
          <cell r="C1202" t="str">
            <v>MUN 472</v>
          </cell>
        </row>
        <row r="1203">
          <cell r="C1203" t="str">
            <v>MUN 473</v>
          </cell>
        </row>
        <row r="1204">
          <cell r="C1204" t="str">
            <v>MUN 471</v>
          </cell>
        </row>
        <row r="1205">
          <cell r="C1205" t="str">
            <v>MUN 466</v>
          </cell>
        </row>
        <row r="1206">
          <cell r="C1206" t="str">
            <v>MUN 420</v>
          </cell>
        </row>
        <row r="1207">
          <cell r="C1207" t="str">
            <v>MUN 419</v>
          </cell>
        </row>
        <row r="1208">
          <cell r="C1208" t="str">
            <v>MUN 423</v>
          </cell>
        </row>
        <row r="1211">
          <cell r="C1211" t="str">
            <v>TTM0653-C1</v>
          </cell>
        </row>
        <row r="1212">
          <cell r="C1212" t="str">
            <v>TTM0653-C2</v>
          </cell>
        </row>
        <row r="1213">
          <cell r="C1213" t="str">
            <v>TTM0653-C3</v>
          </cell>
        </row>
        <row r="1214">
          <cell r="C1214" t="str">
            <v>TTM0669-C1</v>
          </cell>
        </row>
        <row r="1215">
          <cell r="C1215" t="str">
            <v>TTM0669-C2</v>
          </cell>
        </row>
        <row r="1216">
          <cell r="C1216" t="str">
            <v>TTM0669-C3</v>
          </cell>
        </row>
        <row r="1217">
          <cell r="C1217" t="str">
            <v>TTM0669-C4</v>
          </cell>
        </row>
        <row r="1218">
          <cell r="C1218" t="str">
            <v>TSM0077-C1</v>
          </cell>
        </row>
        <row r="1219">
          <cell r="C1219" t="str">
            <v>TSM0077-C2</v>
          </cell>
        </row>
        <row r="1220">
          <cell r="C1220" t="str">
            <v>TSM0077-C3</v>
          </cell>
        </row>
        <row r="1221">
          <cell r="C1221" t="str">
            <v>TTM0647-C1</v>
          </cell>
        </row>
        <row r="1222">
          <cell r="C1222" t="str">
            <v>TTM0647-C2</v>
          </cell>
        </row>
        <row r="1223">
          <cell r="C1223" t="str">
            <v>TTM0647-C3</v>
          </cell>
        </row>
        <row r="1224">
          <cell r="C1224" t="str">
            <v>TTM0647-C4</v>
          </cell>
        </row>
        <row r="1225">
          <cell r="C1225" t="str">
            <v>TTM0661-C1</v>
          </cell>
        </row>
        <row r="1226">
          <cell r="C1226" t="str">
            <v>TTM0661-C2</v>
          </cell>
        </row>
        <row r="1227">
          <cell r="C1227" t="str">
            <v>TTM0780</v>
          </cell>
        </row>
        <row r="1228">
          <cell r="C1228" t="str">
            <v>TTM0665-C1</v>
          </cell>
        </row>
        <row r="1229">
          <cell r="C1229" t="str">
            <v>TTM0665-C2</v>
          </cell>
        </row>
        <row r="1230">
          <cell r="C1230" t="str">
            <v>TTM0666-C1</v>
          </cell>
        </row>
        <row r="1231">
          <cell r="C1231" t="str">
            <v>TTM0666-C2</v>
          </cell>
        </row>
        <row r="1232">
          <cell r="C1232" t="str">
            <v>TTM0668-C1</v>
          </cell>
        </row>
        <row r="1233">
          <cell r="C1233" t="str">
            <v>TTM0668-C2</v>
          </cell>
        </row>
        <row r="1234">
          <cell r="C1234" t="str">
            <v>TTM0668-C3</v>
          </cell>
        </row>
        <row r="1235">
          <cell r="C1235" t="str">
            <v>WKL0260-C1</v>
          </cell>
        </row>
        <row r="1236">
          <cell r="C1236" t="str">
            <v>WKL0260-C2</v>
          </cell>
        </row>
        <row r="1237">
          <cell r="C1237" t="str">
            <v>PAL0342 SUMMER-C1</v>
          </cell>
        </row>
        <row r="1238">
          <cell r="C1238" t="str">
            <v>PAL0342 SUMMER-C2</v>
          </cell>
        </row>
        <row r="1239">
          <cell r="C1239" t="str">
            <v>PAL0342 SUMMER-C3</v>
          </cell>
        </row>
        <row r="1240">
          <cell r="C1240" t="str">
            <v>PAL0342 SUMMER-C4</v>
          </cell>
        </row>
        <row r="1241">
          <cell r="C1241" t="str">
            <v>FTL0222-C1</v>
          </cell>
        </row>
        <row r="1242">
          <cell r="C1242" t="str">
            <v>FTL0222-C2</v>
          </cell>
        </row>
        <row r="1243">
          <cell r="C1243" t="str">
            <v>FTL0221-C1</v>
          </cell>
        </row>
        <row r="1244">
          <cell r="C1244" t="str">
            <v>FTL0221-C2</v>
          </cell>
        </row>
        <row r="1245">
          <cell r="C1245" t="str">
            <v>FTL0221-C3</v>
          </cell>
        </row>
        <row r="1246">
          <cell r="C1246" t="str">
            <v>WKM0408-C1</v>
          </cell>
        </row>
        <row r="1247">
          <cell r="C1247" t="str">
            <v>WKM0408-C2</v>
          </cell>
        </row>
        <row r="1248">
          <cell r="C1248" t="str">
            <v>FTM0246-C1</v>
          </cell>
        </row>
        <row r="1249">
          <cell r="C1249" t="str">
            <v>FTM0246-C2</v>
          </cell>
        </row>
        <row r="1250">
          <cell r="C1250" t="str">
            <v>FTM0246-C3</v>
          </cell>
        </row>
        <row r="1251">
          <cell r="C1251" t="str">
            <v>FTM0245-C1</v>
          </cell>
        </row>
        <row r="1252">
          <cell r="C1252" t="str">
            <v>FTM0245-C2</v>
          </cell>
        </row>
        <row r="1253">
          <cell r="C1253" t="str">
            <v>TTM0720-C1</v>
          </cell>
        </row>
        <row r="1254">
          <cell r="C1254" t="str">
            <v>TTM0720-C2</v>
          </cell>
        </row>
        <row r="1255">
          <cell r="C1255" t="str">
            <v>TTM0720-C3</v>
          </cell>
        </row>
        <row r="1256">
          <cell r="C1256" t="str">
            <v>TTM0720-C4</v>
          </cell>
        </row>
        <row r="1257">
          <cell r="C1257" t="str">
            <v>TTM0720-C5</v>
          </cell>
        </row>
        <row r="1258">
          <cell r="C1258" t="str">
            <v>TTM0720-C6</v>
          </cell>
        </row>
        <row r="1259">
          <cell r="C1259" t="str">
            <v>TTM0720-C7</v>
          </cell>
        </row>
        <row r="1260">
          <cell r="C1260" t="str">
            <v>MWM0100-C1</v>
          </cell>
        </row>
        <row r="1261">
          <cell r="C1261" t="str">
            <v>MWM0100-C2</v>
          </cell>
        </row>
        <row r="1262">
          <cell r="C1262" t="str">
            <v>MWM0100-C3</v>
          </cell>
        </row>
        <row r="1263">
          <cell r="C1263" t="str">
            <v>MWM0101-C1</v>
          </cell>
        </row>
        <row r="1264">
          <cell r="C1264" t="str">
            <v>MWM0101-C2</v>
          </cell>
        </row>
        <row r="1265">
          <cell r="C1265" t="str">
            <v>MWM0101-C3</v>
          </cell>
        </row>
        <row r="1266">
          <cell r="C1266" t="str">
            <v>TSM0064-C1</v>
          </cell>
        </row>
        <row r="1267">
          <cell r="C1267" t="str">
            <v>TSM0064-C2</v>
          </cell>
        </row>
        <row r="1268">
          <cell r="C1268" t="str">
            <v>TSM0064-C3</v>
          </cell>
        </row>
        <row r="1269">
          <cell r="C1269" t="str">
            <v>TSM0064-C4</v>
          </cell>
        </row>
        <row r="1270">
          <cell r="C1270" t="str">
            <v>TSM0064-C5</v>
          </cell>
        </row>
        <row r="1271">
          <cell r="C1271" t="str">
            <v>TSM0064-C6</v>
          </cell>
        </row>
        <row r="1272">
          <cell r="C1272" t="str">
            <v>SKL0166-C1</v>
          </cell>
        </row>
        <row r="1273">
          <cell r="C1273" t="str">
            <v>SKL0166-C2</v>
          </cell>
        </row>
        <row r="1274">
          <cell r="C1274" t="str">
            <v>SKL0166-C3</v>
          </cell>
        </row>
        <row r="1275">
          <cell r="C1275" t="str">
            <v>TTM0606-C1</v>
          </cell>
        </row>
        <row r="1276">
          <cell r="C1276" t="str">
            <v>TTM0606-C2</v>
          </cell>
        </row>
        <row r="1277">
          <cell r="C1277" t="str">
            <v>TTM0606-C3</v>
          </cell>
        </row>
        <row r="1278">
          <cell r="C1278" t="str">
            <v>TTM0606-C4</v>
          </cell>
        </row>
        <row r="1279">
          <cell r="C1279" t="str">
            <v>TTM0606-C5</v>
          </cell>
        </row>
        <row r="1280">
          <cell r="C1280" t="str">
            <v>TTM0606-C6</v>
          </cell>
        </row>
        <row r="1281">
          <cell r="C1281" t="str">
            <v>DRL0306-C1</v>
          </cell>
        </row>
        <row r="1282">
          <cell r="C1282" t="str">
            <v>DRL0306-C2</v>
          </cell>
        </row>
        <row r="1283">
          <cell r="C1283" t="str">
            <v>DRL0306-C3</v>
          </cell>
        </row>
        <row r="1284">
          <cell r="C1284" t="str">
            <v>DRL0306-C4</v>
          </cell>
        </row>
        <row r="1285">
          <cell r="C1285" t="str">
            <v>DRL0306-C5</v>
          </cell>
        </row>
        <row r="1286">
          <cell r="C1286" t="str">
            <v>DRL0307-C1</v>
          </cell>
        </row>
        <row r="1287">
          <cell r="C1287" t="str">
            <v>DRL0307-C2</v>
          </cell>
        </row>
        <row r="1288">
          <cell r="C1288" t="str">
            <v>TSL0192-C1</v>
          </cell>
        </row>
        <row r="1289">
          <cell r="C1289" t="str">
            <v>TSL0192-C2</v>
          </cell>
        </row>
        <row r="1290">
          <cell r="C1290" t="str">
            <v>TSL0192-C3</v>
          </cell>
        </row>
        <row r="1291">
          <cell r="C1291" t="str">
            <v>TSL0192-C4</v>
          </cell>
        </row>
        <row r="1292">
          <cell r="C1292" t="str">
            <v>TSL0168-C1</v>
          </cell>
        </row>
        <row r="1293">
          <cell r="C1293" t="str">
            <v>TSL0168-C2</v>
          </cell>
        </row>
        <row r="1294">
          <cell r="C1294" t="str">
            <v>TSL0168-C3</v>
          </cell>
        </row>
        <row r="1295">
          <cell r="C1295" t="str">
            <v>TSL0168-C4</v>
          </cell>
        </row>
        <row r="1296">
          <cell r="C1296" t="str">
            <v>TSL0168-C5</v>
          </cell>
        </row>
        <row r="1297">
          <cell r="C1297" t="str">
            <v>TTL0415-C1</v>
          </cell>
        </row>
        <row r="1298">
          <cell r="C1298" t="str">
            <v>TTL0415-C2</v>
          </cell>
        </row>
        <row r="1299">
          <cell r="C1299" t="str">
            <v>TTL0415-C3</v>
          </cell>
        </row>
        <row r="1300">
          <cell r="C1300" t="str">
            <v>TTL0415-C4</v>
          </cell>
        </row>
        <row r="1301">
          <cell r="C1301" t="str">
            <v>TTL0415-C5</v>
          </cell>
        </row>
        <row r="1302">
          <cell r="C1302" t="str">
            <v>PAL0334-C1</v>
          </cell>
        </row>
        <row r="1303">
          <cell r="C1303" t="str">
            <v>PAL0334-C2</v>
          </cell>
        </row>
        <row r="1304">
          <cell r="C1304" t="str">
            <v>SKL0149-C1</v>
          </cell>
        </row>
        <row r="1305">
          <cell r="C1305" t="str">
            <v>SKL0149-C2</v>
          </cell>
        </row>
        <row r="1306">
          <cell r="C1306" t="str">
            <v>DRL0262-C1</v>
          </cell>
        </row>
        <row r="1307">
          <cell r="C1307" t="str">
            <v>DRL0262-C2</v>
          </cell>
        </row>
        <row r="1308">
          <cell r="C1308" t="str">
            <v>DRL0262-C3</v>
          </cell>
        </row>
        <row r="1309">
          <cell r="C1309" t="str">
            <v>TTL0365-C1</v>
          </cell>
        </row>
        <row r="1310">
          <cell r="C1310" t="str">
            <v>TTL0365-C2</v>
          </cell>
        </row>
        <row r="1311">
          <cell r="C1311" t="str">
            <v>TTL0365-C3</v>
          </cell>
        </row>
        <row r="1312">
          <cell r="C1312" t="str">
            <v>TTL0365-C4</v>
          </cell>
        </row>
        <row r="1313">
          <cell r="C1313" t="str">
            <v>TTL0350-C1</v>
          </cell>
        </row>
        <row r="1314">
          <cell r="C1314" t="str">
            <v>TTL0350-C2</v>
          </cell>
        </row>
        <row r="1315">
          <cell r="C1315" t="str">
            <v>TTL0350-C3</v>
          </cell>
        </row>
        <row r="1316">
          <cell r="C1316" t="str">
            <v>TTL0350-C4</v>
          </cell>
        </row>
        <row r="1317">
          <cell r="C1317" t="str">
            <v>TTL0350-C5</v>
          </cell>
        </row>
        <row r="1318">
          <cell r="C1318" t="str">
            <v>FTM0294-C1</v>
          </cell>
        </row>
        <row r="1319">
          <cell r="C1319" t="str">
            <v>FTM0294-C2</v>
          </cell>
        </row>
        <row r="1320">
          <cell r="C1320" t="str">
            <v>FTM0294-C3</v>
          </cell>
        </row>
        <row r="1321">
          <cell r="C1321" t="str">
            <v>FTM0294-C4</v>
          </cell>
        </row>
        <row r="1322">
          <cell r="C1322" t="str">
            <v>FTM0256</v>
          </cell>
        </row>
        <row r="1343">
          <cell r="C1343" t="str">
            <v>Style</v>
          </cell>
        </row>
        <row r="1346">
          <cell r="C1346" t="str">
            <v>HERITAGE TEE -C1</v>
          </cell>
        </row>
        <row r="1347">
          <cell r="C1347" t="str">
            <v>HERITAGE TEE -C2</v>
          </cell>
        </row>
        <row r="1348">
          <cell r="C1348" t="str">
            <v>HISTORY TEE-C1</v>
          </cell>
        </row>
        <row r="1349">
          <cell r="C1349" t="str">
            <v>HISTORY TEE-C2</v>
          </cell>
        </row>
        <row r="1350">
          <cell r="C1350" t="str">
            <v>PORTRAIT TEE-C1</v>
          </cell>
        </row>
        <row r="1351">
          <cell r="C1351" t="str">
            <v>PORTRAIT TEE-C2</v>
          </cell>
        </row>
        <row r="1352">
          <cell r="C1352" t="str">
            <v>ORIGINAL LOGO TEE-C1</v>
          </cell>
        </row>
        <row r="1353">
          <cell r="C1353" t="str">
            <v>ORIGINAL LOGO TEE-C2</v>
          </cell>
        </row>
        <row r="1354">
          <cell r="C1354" t="str">
            <v>ORIGINAL LOGO TEE-C3</v>
          </cell>
        </row>
        <row r="1355">
          <cell r="C1355" t="str">
            <v>DUNSTONE-C1</v>
          </cell>
        </row>
        <row r="1356">
          <cell r="C1356" t="str">
            <v>DUNSTONE-C2</v>
          </cell>
        </row>
        <row r="1357">
          <cell r="C1357" t="str">
            <v>DUNSTONE-C3</v>
          </cell>
        </row>
        <row r="1358">
          <cell r="C1358" t="str">
            <v>FAIRFAX HOOD-C1</v>
          </cell>
        </row>
        <row r="1359">
          <cell r="C1359" t="str">
            <v>FAIRFAX HOOD-C2</v>
          </cell>
        </row>
        <row r="1360">
          <cell r="C1360" t="str">
            <v>FAIRFAX HOOD-C3</v>
          </cell>
        </row>
        <row r="1361">
          <cell r="C1361" t="str">
            <v>BOXFORD-C1</v>
          </cell>
        </row>
        <row r="1362">
          <cell r="C1362" t="str">
            <v>BOXFORD-C2</v>
          </cell>
        </row>
        <row r="1363">
          <cell r="C1363" t="str">
            <v>BOXFORD-C3</v>
          </cell>
        </row>
        <row r="1364">
          <cell r="C1364" t="str">
            <v>BIG BEAR- C1</v>
          </cell>
        </row>
        <row r="1365">
          <cell r="C1365" t="str">
            <v>BIG BEAR- C2</v>
          </cell>
        </row>
        <row r="1367">
          <cell r="C1367" t="str">
            <v>1212-C1</v>
          </cell>
        </row>
        <row r="1368">
          <cell r="C1368" t="str">
            <v>1212-C2</v>
          </cell>
        </row>
        <row r="1369">
          <cell r="C1369" t="str">
            <v>1212-C3</v>
          </cell>
        </row>
        <row r="1370">
          <cell r="C1370" t="str">
            <v>1218-C1</v>
          </cell>
        </row>
        <row r="1371">
          <cell r="C1371" t="str">
            <v>1218-C2</v>
          </cell>
        </row>
        <row r="1372">
          <cell r="C1372" t="str">
            <v>2146-C1</v>
          </cell>
        </row>
        <row r="1373">
          <cell r="C1373" t="str">
            <v>2146-C2</v>
          </cell>
        </row>
        <row r="1374">
          <cell r="C1374" t="str">
            <v>2146-C3</v>
          </cell>
        </row>
        <row r="1375">
          <cell r="C1375" t="str">
            <v>3326A-C1</v>
          </cell>
        </row>
        <row r="1376">
          <cell r="C1376" t="str">
            <v>3326A-C2</v>
          </cell>
        </row>
        <row r="1377">
          <cell r="C1377" t="str">
            <v>3328A-C1</v>
          </cell>
        </row>
        <row r="1378">
          <cell r="C1378" t="str">
            <v>3328A-C2</v>
          </cell>
        </row>
        <row r="1379">
          <cell r="C1379" t="str">
            <v>3329A-C1</v>
          </cell>
        </row>
        <row r="1380">
          <cell r="C1380" t="str">
            <v>7087-C1</v>
          </cell>
        </row>
        <row r="1381">
          <cell r="C1381" t="str">
            <v>3330A-C1</v>
          </cell>
        </row>
        <row r="1382">
          <cell r="C1382" t="str">
            <v>3330A-C2</v>
          </cell>
        </row>
        <row r="1383">
          <cell r="C1383" t="str">
            <v>6080A</v>
          </cell>
        </row>
        <row r="1384">
          <cell r="C1384" t="str">
            <v>6080B</v>
          </cell>
        </row>
        <row r="1385">
          <cell r="C1385" t="str">
            <v>6081A-C1</v>
          </cell>
        </row>
        <row r="1386">
          <cell r="C1386" t="str">
            <v>6081A-C2</v>
          </cell>
        </row>
        <row r="1387">
          <cell r="C1387" t="str">
            <v>6081B-C1</v>
          </cell>
        </row>
        <row r="1388">
          <cell r="C1388" t="str">
            <v>6081B-C2</v>
          </cell>
        </row>
        <row r="1389">
          <cell r="C1389">
            <v>7087</v>
          </cell>
        </row>
        <row r="1390">
          <cell r="C1390" t="str">
            <v>1212B-C1</v>
          </cell>
        </row>
        <row r="1391">
          <cell r="C1391" t="str">
            <v>1212B-C2</v>
          </cell>
        </row>
        <row r="1392">
          <cell r="C1392" t="str">
            <v>1212B-C3</v>
          </cell>
        </row>
        <row r="1395">
          <cell r="C1395" t="str">
            <v>TSL0176-C1</v>
          </cell>
        </row>
        <row r="1396">
          <cell r="C1396" t="str">
            <v>TSL0176-C2</v>
          </cell>
        </row>
        <row r="1397">
          <cell r="C1397" t="str">
            <v>TSL0176-C3</v>
          </cell>
        </row>
        <row r="1398">
          <cell r="C1398" t="str">
            <v>TSL0176-C4</v>
          </cell>
        </row>
        <row r="1399">
          <cell r="C1399" t="str">
            <v>TTL0387-C1</v>
          </cell>
        </row>
        <row r="1400">
          <cell r="C1400" t="str">
            <v>TTB0158-C1</v>
          </cell>
        </row>
        <row r="1401">
          <cell r="C1401" t="str">
            <v>TTB0158-C2</v>
          </cell>
        </row>
        <row r="1402">
          <cell r="C1402" t="str">
            <v>TTB0158-C3</v>
          </cell>
        </row>
        <row r="1403">
          <cell r="C1403" t="str">
            <v>TTB0158-C4</v>
          </cell>
        </row>
        <row r="1404">
          <cell r="C1404" t="str">
            <v>TTR0075-C1</v>
          </cell>
        </row>
        <row r="1405">
          <cell r="C1405" t="str">
            <v>TTR0075-C2</v>
          </cell>
        </row>
        <row r="1406">
          <cell r="C1406" t="str">
            <v>TTR0075-C3</v>
          </cell>
        </row>
        <row r="1407">
          <cell r="C1407" t="str">
            <v>TTM0718-C1</v>
          </cell>
        </row>
        <row r="1408">
          <cell r="C1408" t="str">
            <v>TTM0718-C2</v>
          </cell>
        </row>
        <row r="1409">
          <cell r="C1409" t="str">
            <v>TTM0718-C3</v>
          </cell>
        </row>
        <row r="1410">
          <cell r="C1410" t="str">
            <v>TTM0718-C4</v>
          </cell>
        </row>
        <row r="1411">
          <cell r="C1411" t="str">
            <v>TTM0718-C5</v>
          </cell>
        </row>
        <row r="1412">
          <cell r="C1412" t="str">
            <v>TTB0149-C1</v>
          </cell>
        </row>
        <row r="1413">
          <cell r="C1413" t="str">
            <v>TTB0149-C2</v>
          </cell>
        </row>
        <row r="1414">
          <cell r="C1414" t="str">
            <v>TTB0149-C3</v>
          </cell>
        </row>
        <row r="1415">
          <cell r="C1415" t="str">
            <v>TTR0078-C1</v>
          </cell>
        </row>
        <row r="1416">
          <cell r="C1416" t="str">
            <v>TTR0078-C2</v>
          </cell>
        </row>
        <row r="1417">
          <cell r="C1417" t="str">
            <v>TTB0155-C1</v>
          </cell>
        </row>
        <row r="1418">
          <cell r="C1418" t="str">
            <v>TTB0155-C2</v>
          </cell>
        </row>
        <row r="1419">
          <cell r="C1419" t="str">
            <v>TTB0155-C3</v>
          </cell>
        </row>
        <row r="1420">
          <cell r="C1420" t="str">
            <v>TTR0072-C1</v>
          </cell>
        </row>
        <row r="1421">
          <cell r="C1421" t="str">
            <v>TTR0072-C2</v>
          </cell>
        </row>
        <row r="1422">
          <cell r="C1422" t="str">
            <v>TTR0072-C3</v>
          </cell>
        </row>
        <row r="1423">
          <cell r="C1423" t="str">
            <v>TTM0673-C1</v>
          </cell>
        </row>
        <row r="1424">
          <cell r="C1424" t="str">
            <v>TTM0673-C2</v>
          </cell>
        </row>
        <row r="1425">
          <cell r="C1425" t="str">
            <v>TTM0657-C1</v>
          </cell>
        </row>
        <row r="1426">
          <cell r="C1426" t="str">
            <v>TTM0657-C2</v>
          </cell>
        </row>
        <row r="1427">
          <cell r="C1427" t="str">
            <v>TTM0475-C1</v>
          </cell>
        </row>
        <row r="1428">
          <cell r="C1428" t="str">
            <v>TTM0475-C2</v>
          </cell>
        </row>
        <row r="1429">
          <cell r="C1429" t="str">
            <v>TTM0475-C3</v>
          </cell>
        </row>
        <row r="1430">
          <cell r="C1430" t="str">
            <v>TTM0475-C4</v>
          </cell>
        </row>
        <row r="1431">
          <cell r="C1431" t="str">
            <v>TTM0475-C5</v>
          </cell>
        </row>
        <row r="1432">
          <cell r="C1432" t="str">
            <v>TTM0656-C1</v>
          </cell>
        </row>
        <row r="1433">
          <cell r="C1433" t="str">
            <v>TTM0656-C2</v>
          </cell>
        </row>
        <row r="1434">
          <cell r="C1434" t="str">
            <v>TTM0656-C3</v>
          </cell>
        </row>
        <row r="1435">
          <cell r="C1435" t="str">
            <v>TTB0163-C1</v>
          </cell>
        </row>
        <row r="1436">
          <cell r="C1436" t="str">
            <v>TTB0163-C2</v>
          </cell>
        </row>
        <row r="1437">
          <cell r="C1437" t="str">
            <v>TTR0081-C1</v>
          </cell>
        </row>
        <row r="1438">
          <cell r="C1438" t="str">
            <v>TTR0081-C2</v>
          </cell>
        </row>
        <row r="1439">
          <cell r="C1439" t="str">
            <v>TSM0093-C1</v>
          </cell>
        </row>
        <row r="1440">
          <cell r="C1440" t="str">
            <v>TSM0093-C2</v>
          </cell>
        </row>
        <row r="1441">
          <cell r="C1441" t="str">
            <v>TTM0778-C1</v>
          </cell>
        </row>
        <row r="1442">
          <cell r="C1442" t="str">
            <v>TTM0778-C2</v>
          </cell>
        </row>
        <row r="1443">
          <cell r="C1443" t="str">
            <v>TTM0778-C3</v>
          </cell>
        </row>
        <row r="1444">
          <cell r="C1444" t="str">
            <v>TTM0778-C4</v>
          </cell>
        </row>
        <row r="1445">
          <cell r="C1445" t="str">
            <v>TTR0091-C1</v>
          </cell>
        </row>
        <row r="1446">
          <cell r="C1446" t="str">
            <v>TTR0091-C2</v>
          </cell>
        </row>
        <row r="1447">
          <cell r="C1447" t="str">
            <v>TTR0091-C3</v>
          </cell>
        </row>
        <row r="1448">
          <cell r="C1448" t="str">
            <v>TTM0779</v>
          </cell>
        </row>
        <row r="1449">
          <cell r="C1449" t="str">
            <v>PAL0395-C1</v>
          </cell>
        </row>
        <row r="1450">
          <cell r="C1450" t="str">
            <v>PAL0395-C2</v>
          </cell>
        </row>
        <row r="1451">
          <cell r="C1451" t="str">
            <v>PAL0395-C3</v>
          </cell>
        </row>
        <row r="1452">
          <cell r="C1452" t="str">
            <v>PAL0395-C4</v>
          </cell>
        </row>
        <row r="1453">
          <cell r="C1453" t="str">
            <v>PAL0395-C5</v>
          </cell>
        </row>
        <row r="1454">
          <cell r="C1454" t="str">
            <v>DRL0308-C1</v>
          </cell>
        </row>
        <row r="1455">
          <cell r="C1455" t="str">
            <v>DRL0308-C2</v>
          </cell>
        </row>
        <row r="1456">
          <cell r="C1456" t="str">
            <v>DRL0308-C3</v>
          </cell>
        </row>
        <row r="1457">
          <cell r="C1457" t="str">
            <v>DRL0308-C4</v>
          </cell>
        </row>
        <row r="1458">
          <cell r="C1458" t="str">
            <v>DRL0308-C5</v>
          </cell>
        </row>
        <row r="1459">
          <cell r="C1459" t="str">
            <v>DRL0308-C6</v>
          </cell>
        </row>
        <row r="1460">
          <cell r="C1460" t="str">
            <v>DRL0308-C7</v>
          </cell>
        </row>
        <row r="1461">
          <cell r="C1461" t="str">
            <v>DRL0310-C1</v>
          </cell>
        </row>
        <row r="1462">
          <cell r="C1462" t="str">
            <v>DRL0310-C2</v>
          </cell>
        </row>
        <row r="1463">
          <cell r="C1463" t="str">
            <v>DRL0310-C3</v>
          </cell>
        </row>
        <row r="1464">
          <cell r="C1464" t="str">
            <v>DRL0310-C4</v>
          </cell>
        </row>
        <row r="1465">
          <cell r="C1465" t="str">
            <v>DRL0309-C1</v>
          </cell>
        </row>
        <row r="1466">
          <cell r="C1466" t="str">
            <v>DRL0309-C2</v>
          </cell>
        </row>
        <row r="1467">
          <cell r="C1467" t="str">
            <v>DRL0309-C3</v>
          </cell>
        </row>
        <row r="1468">
          <cell r="C1468" t="str">
            <v>FSL0243-C1</v>
          </cell>
        </row>
        <row r="1469">
          <cell r="C1469" t="str">
            <v>FSL0243-C2</v>
          </cell>
        </row>
        <row r="1470">
          <cell r="C1470" t="str">
            <v>FSL0243-C3</v>
          </cell>
        </row>
        <row r="1471">
          <cell r="C1471" t="str">
            <v>FSL0243-C4</v>
          </cell>
        </row>
        <row r="1472">
          <cell r="C1472" t="str">
            <v>FSL0243-C5</v>
          </cell>
        </row>
        <row r="1473">
          <cell r="C1473" t="str">
            <v>TSL0193-C1</v>
          </cell>
        </row>
        <row r="1474">
          <cell r="C1474" t="str">
            <v>TSL0193-C2</v>
          </cell>
        </row>
        <row r="1475">
          <cell r="C1475" t="str">
            <v>TSL0193-C3</v>
          </cell>
        </row>
        <row r="1476">
          <cell r="C1476" t="str">
            <v>TSL0193-C4</v>
          </cell>
        </row>
        <row r="1477">
          <cell r="C1477" t="str">
            <v>TSL0193-C5</v>
          </cell>
        </row>
        <row r="1478">
          <cell r="C1478" t="str">
            <v>TTL0416-C1</v>
          </cell>
        </row>
        <row r="1479">
          <cell r="C1479" t="str">
            <v>TTL0416-C2</v>
          </cell>
        </row>
        <row r="1480">
          <cell r="C1480" t="str">
            <v>TTL0416-C3</v>
          </cell>
        </row>
        <row r="1481">
          <cell r="C1481" t="str">
            <v>TTL0416-C4</v>
          </cell>
        </row>
        <row r="1482">
          <cell r="C1482" t="str">
            <v>TTL0416-C5</v>
          </cell>
        </row>
        <row r="1483">
          <cell r="C1483" t="str">
            <v>TTL0416-C6</v>
          </cell>
        </row>
        <row r="1484">
          <cell r="C1484" t="str">
            <v>TTL0416-C7</v>
          </cell>
        </row>
        <row r="1485">
          <cell r="C1485" t="str">
            <v>TTL0416-C8</v>
          </cell>
        </row>
        <row r="1486">
          <cell r="C1486" t="str">
            <v>TSM0076-C1</v>
          </cell>
        </row>
        <row r="1487">
          <cell r="C1487" t="str">
            <v>TSM0076-C2</v>
          </cell>
        </row>
        <row r="1488">
          <cell r="C1488" t="str">
            <v>TSM0076-C3</v>
          </cell>
        </row>
        <row r="1489">
          <cell r="C1489" t="str">
            <v>TSM0076-C4</v>
          </cell>
        </row>
        <row r="1490">
          <cell r="C1490" t="str">
            <v>TSM0076-C5</v>
          </cell>
        </row>
        <row r="1491">
          <cell r="C1491" t="str">
            <v>TSM0076-C6</v>
          </cell>
        </row>
        <row r="1492">
          <cell r="C1492" t="str">
            <v>TTM0723-C1</v>
          </cell>
        </row>
        <row r="1493">
          <cell r="C1493" t="str">
            <v>TTM0723-C2</v>
          </cell>
        </row>
        <row r="1494">
          <cell r="C1494" t="str">
            <v>TTM0723-C3</v>
          </cell>
        </row>
        <row r="1495">
          <cell r="C1495" t="str">
            <v>TTM0723-C4</v>
          </cell>
        </row>
        <row r="1496">
          <cell r="C1496" t="str">
            <v>TTM0723-C5</v>
          </cell>
        </row>
        <row r="1497">
          <cell r="C1497" t="str">
            <v>TTM0723-C6</v>
          </cell>
        </row>
        <row r="1498">
          <cell r="C1498" t="str">
            <v>TTM0724-C1</v>
          </cell>
        </row>
        <row r="1499">
          <cell r="C1499" t="str">
            <v>TTM0724-C2</v>
          </cell>
        </row>
        <row r="1500">
          <cell r="C1500" t="str">
            <v>TTM0724-C3</v>
          </cell>
        </row>
        <row r="1501">
          <cell r="C1501" t="str">
            <v>TTM0724-C4</v>
          </cell>
        </row>
        <row r="1502">
          <cell r="C1502" t="str">
            <v>TTM0724-C5</v>
          </cell>
        </row>
        <row r="1503">
          <cell r="C1503" t="str">
            <v>TTM0725-C1</v>
          </cell>
        </row>
        <row r="1504">
          <cell r="C1504" t="str">
            <v>TTM0725-C2</v>
          </cell>
        </row>
        <row r="1505">
          <cell r="C1505" t="str">
            <v>TTM0725-C3</v>
          </cell>
        </row>
        <row r="1507">
          <cell r="C1507" t="str">
            <v>TTM0664-C1</v>
          </cell>
        </row>
        <row r="1508">
          <cell r="C1508" t="str">
            <v>TTM0664-C2</v>
          </cell>
        </row>
        <row r="1509">
          <cell r="C1509" t="str">
            <v>TTM0670-C1</v>
          </cell>
        </row>
        <row r="1510">
          <cell r="C1510" t="str">
            <v>TTM0670-C2</v>
          </cell>
        </row>
        <row r="1511">
          <cell r="C1511" t="str">
            <v>TTM0670-C3</v>
          </cell>
        </row>
        <row r="1512">
          <cell r="C1512" t="str">
            <v>TTB0157-C1</v>
          </cell>
        </row>
        <row r="1513">
          <cell r="C1513" t="str">
            <v>TTB0157-C2</v>
          </cell>
        </row>
        <row r="1514">
          <cell r="C1514" t="str">
            <v>TTR0074-C1</v>
          </cell>
        </row>
        <row r="1515">
          <cell r="C1515" t="str">
            <v>TTR0074-C2</v>
          </cell>
        </row>
        <row r="1516">
          <cell r="C1516" t="str">
            <v>TTM0667-C1</v>
          </cell>
        </row>
        <row r="1517">
          <cell r="C1517" t="str">
            <v>TTM0667-C2</v>
          </cell>
        </row>
        <row r="1518">
          <cell r="C1518" t="str">
            <v>TTM0644-C1</v>
          </cell>
        </row>
        <row r="1519">
          <cell r="C1519" t="str">
            <v>TSM0067-C1</v>
          </cell>
        </row>
        <row r="1520">
          <cell r="C1520" t="str">
            <v>TSM0067-C2</v>
          </cell>
        </row>
        <row r="1521">
          <cell r="C1521" t="str">
            <v>TSM0067-C3</v>
          </cell>
        </row>
        <row r="1522">
          <cell r="C1522" t="str">
            <v>TTM0643-C1</v>
          </cell>
        </row>
        <row r="1523">
          <cell r="C1523" t="str">
            <v>TTM0643-C2</v>
          </cell>
        </row>
        <row r="1524">
          <cell r="C1524" t="str">
            <v>TTM0654-C1</v>
          </cell>
        </row>
        <row r="1525">
          <cell r="C1525" t="str">
            <v>TTM0654-C2</v>
          </cell>
        </row>
        <row r="1526">
          <cell r="C1526" t="str">
            <v>TTM0654-C3</v>
          </cell>
        </row>
        <row r="1527">
          <cell r="C1527" t="str">
            <v>TTB0154-C1</v>
          </cell>
        </row>
        <row r="1528">
          <cell r="C1528" t="str">
            <v>TTB0154-C2</v>
          </cell>
        </row>
        <row r="1529">
          <cell r="C1529" t="str">
            <v>TTR0070-C1</v>
          </cell>
        </row>
        <row r="1530">
          <cell r="C1530" t="str">
            <v>TTR0070-C2</v>
          </cell>
        </row>
        <row r="1531">
          <cell r="C1531" t="str">
            <v>TTM0674-C1</v>
          </cell>
        </row>
        <row r="1532">
          <cell r="C1532" t="str">
            <v>TTM0674-C2</v>
          </cell>
        </row>
        <row r="1535">
          <cell r="C1535" t="str">
            <v>RM1127 W10-C1</v>
          </cell>
        </row>
        <row r="1536">
          <cell r="C1536" t="str">
            <v>RM1127 W10-C2</v>
          </cell>
        </row>
        <row r="1537">
          <cell r="C1537" t="str">
            <v>RM1127 W10-C3</v>
          </cell>
        </row>
        <row r="1538">
          <cell r="C1538" t="str">
            <v>RM1128 W10-C1</v>
          </cell>
        </row>
        <row r="1539">
          <cell r="C1539" t="str">
            <v>RM1128 W10-C2</v>
          </cell>
        </row>
        <row r="1540">
          <cell r="C1540" t="str">
            <v>RM1128 W10-C3</v>
          </cell>
        </row>
        <row r="1541">
          <cell r="C1541" t="str">
            <v>RM1143 W10-C1</v>
          </cell>
        </row>
        <row r="1542">
          <cell r="C1542" t="str">
            <v>RM1143 W10-C2</v>
          </cell>
        </row>
        <row r="1543">
          <cell r="C1543" t="str">
            <v>RM1143 W10-C3</v>
          </cell>
        </row>
        <row r="1544">
          <cell r="C1544" t="str">
            <v>RM1136W- W10-C1</v>
          </cell>
        </row>
        <row r="1545">
          <cell r="C1545" t="str">
            <v>RM1136W- W10-C2</v>
          </cell>
        </row>
        <row r="1546">
          <cell r="C1546" t="str">
            <v>RM1136W- W10-C3</v>
          </cell>
        </row>
        <row r="1547">
          <cell r="C1547" t="str">
            <v>RM1136W- W10-C4</v>
          </cell>
        </row>
        <row r="1548">
          <cell r="C1548" t="str">
            <v>RM1136 W10-C1</v>
          </cell>
        </row>
        <row r="1549">
          <cell r="C1549" t="str">
            <v>RM1136 W10-C2</v>
          </cell>
        </row>
        <row r="1550">
          <cell r="C1550" t="str">
            <v>RM1136 W10-C3</v>
          </cell>
        </row>
        <row r="1551">
          <cell r="C1551" t="str">
            <v>RM1136 W10-C4</v>
          </cell>
        </row>
        <row r="1552">
          <cell r="C1552" t="str">
            <v>RM1137W- W10-C1</v>
          </cell>
        </row>
        <row r="1553">
          <cell r="C1553" t="str">
            <v>RM1137W- W10-C2</v>
          </cell>
        </row>
        <row r="1554">
          <cell r="C1554" t="str">
            <v>RM1137W- W10-C3</v>
          </cell>
        </row>
        <row r="1555">
          <cell r="C1555" t="str">
            <v>RM1137W- W10-C4</v>
          </cell>
        </row>
        <row r="1556">
          <cell r="C1556" t="str">
            <v>RM1137 W10-C1</v>
          </cell>
        </row>
        <row r="1557">
          <cell r="C1557" t="str">
            <v>RM1137 W10-C2</v>
          </cell>
        </row>
        <row r="1558">
          <cell r="C1558" t="str">
            <v>RM1137 W10-C3</v>
          </cell>
        </row>
        <row r="1559">
          <cell r="C1559" t="str">
            <v>RM1137 W10-C4</v>
          </cell>
        </row>
        <row r="1560">
          <cell r="C1560" t="str">
            <v>RM1138W- W10-C1</v>
          </cell>
        </row>
        <row r="1561">
          <cell r="C1561" t="str">
            <v>RM1138W- W10-C2</v>
          </cell>
        </row>
        <row r="1562">
          <cell r="C1562" t="str">
            <v>RM1138W- W10-C3</v>
          </cell>
        </row>
        <row r="1563">
          <cell r="C1563" t="str">
            <v>RM1138W- W10-C4</v>
          </cell>
        </row>
        <row r="1564">
          <cell r="C1564" t="str">
            <v>RM1138 W10-C1</v>
          </cell>
        </row>
        <row r="1565">
          <cell r="C1565" t="str">
            <v>RM1138 W10-C2</v>
          </cell>
        </row>
        <row r="1566">
          <cell r="C1566" t="str">
            <v>RM1138 W10-C3</v>
          </cell>
        </row>
        <row r="1567">
          <cell r="C1567" t="str">
            <v>RM1138 W10-C4</v>
          </cell>
        </row>
        <row r="1568">
          <cell r="C1568" t="str">
            <v>RM2093 W10-C1</v>
          </cell>
        </row>
        <row r="1569">
          <cell r="C1569" t="str">
            <v>RM2093 W10-C2</v>
          </cell>
        </row>
        <row r="1570">
          <cell r="C1570" t="str">
            <v>RM2093 W10-C3</v>
          </cell>
        </row>
        <row r="1571">
          <cell r="C1571" t="str">
            <v>RM2094 W10-C1</v>
          </cell>
        </row>
        <row r="1572">
          <cell r="C1572" t="str">
            <v>RM2094 W10-C2</v>
          </cell>
        </row>
        <row r="1573">
          <cell r="C1573" t="str">
            <v>RM2094 W10-C3</v>
          </cell>
        </row>
        <row r="1574">
          <cell r="C1574" t="str">
            <v>RM2095 W10-C1</v>
          </cell>
        </row>
        <row r="1575">
          <cell r="C1575" t="str">
            <v>RM2095 W10-C2</v>
          </cell>
        </row>
        <row r="1576">
          <cell r="C1576" t="str">
            <v>RM2095 W10-C3</v>
          </cell>
        </row>
        <row r="1577">
          <cell r="C1577" t="str">
            <v>RM1145A W10-C1</v>
          </cell>
        </row>
        <row r="1578">
          <cell r="C1578" t="str">
            <v>RM1145A W10-C2</v>
          </cell>
        </row>
        <row r="1579">
          <cell r="C1579" t="str">
            <v>RM1145B W10-C1</v>
          </cell>
        </row>
        <row r="1580">
          <cell r="C1580" t="str">
            <v>RM1145B W10-C2</v>
          </cell>
        </row>
        <row r="1581">
          <cell r="C1581" t="str">
            <v>RM1145C W10-C1</v>
          </cell>
        </row>
        <row r="1582">
          <cell r="C1582" t="str">
            <v>RM1145D W10-C1</v>
          </cell>
        </row>
        <row r="1583">
          <cell r="C1583" t="str">
            <v>RM1145D W10-C2</v>
          </cell>
        </row>
        <row r="1584">
          <cell r="C1584" t="str">
            <v>RM1145E W10-C1</v>
          </cell>
        </row>
        <row r="1585">
          <cell r="C1585" t="str">
            <v>RM1145E W10-C2</v>
          </cell>
        </row>
        <row r="1586">
          <cell r="C1586" t="str">
            <v>RW1142A-C1</v>
          </cell>
        </row>
        <row r="1587">
          <cell r="C1587" t="str">
            <v>RW1142A-C2</v>
          </cell>
        </row>
        <row r="1588">
          <cell r="C1588" t="str">
            <v>RW1142C-C1</v>
          </cell>
        </row>
        <row r="1589">
          <cell r="C1589" t="str">
            <v>RW1142C-C2</v>
          </cell>
        </row>
        <row r="1590">
          <cell r="C1590" t="str">
            <v>RW1142E-C1</v>
          </cell>
        </row>
        <row r="1591">
          <cell r="C1591" t="str">
            <v>RW1142E-C2</v>
          </cell>
        </row>
        <row r="1592">
          <cell r="C1592" t="str">
            <v>RW1142F-C1</v>
          </cell>
        </row>
        <row r="1593">
          <cell r="C1593" t="str">
            <v>RW1142F-C2</v>
          </cell>
        </row>
        <row r="1594">
          <cell r="C1594" t="str">
            <v>RW1143-C1</v>
          </cell>
        </row>
        <row r="1595">
          <cell r="C1595" t="str">
            <v>RW1143-C2</v>
          </cell>
        </row>
        <row r="1596">
          <cell r="C1596" t="str">
            <v>RW1143-C3</v>
          </cell>
        </row>
        <row r="1597">
          <cell r="C1597" t="str">
            <v>RW1143-C4</v>
          </cell>
        </row>
        <row r="1617">
          <cell r="C1617" t="str">
            <v>Style</v>
          </cell>
        </row>
        <row r="1620">
          <cell r="C1620" t="str">
            <v>GMUN073 W10-REORDER</v>
          </cell>
        </row>
        <row r="1621">
          <cell r="C1621" t="str">
            <v>GMUN081 W10-REORDER</v>
          </cell>
        </row>
        <row r="1622">
          <cell r="C1622" t="str">
            <v>GMUN078 W10-REORDER</v>
          </cell>
        </row>
        <row r="1623">
          <cell r="C1623" t="str">
            <v>GMUN090 W10-REORDER</v>
          </cell>
        </row>
        <row r="1624">
          <cell r="C1624" t="str">
            <v>GMUN099 W10-REORDER</v>
          </cell>
        </row>
        <row r="1625">
          <cell r="C1625" t="str">
            <v>GMUN085 W10-REORDER</v>
          </cell>
        </row>
        <row r="1626">
          <cell r="C1626" t="str">
            <v>GMUN086 W10-REORDER</v>
          </cell>
        </row>
        <row r="1627">
          <cell r="C1627" t="str">
            <v>GMUN076 W10-REORDER</v>
          </cell>
        </row>
        <row r="1628">
          <cell r="C1628" t="str">
            <v>MINI 164 W10</v>
          </cell>
        </row>
        <row r="1629">
          <cell r="C1629" t="str">
            <v>MINI 171 W10</v>
          </cell>
        </row>
        <row r="1630">
          <cell r="C1630" t="str">
            <v>MINI 176B W10</v>
          </cell>
        </row>
        <row r="1631">
          <cell r="C1631" t="str">
            <v>MINI 175B W10</v>
          </cell>
        </row>
        <row r="1632">
          <cell r="C1632" t="str">
            <v>MINI 170 W10</v>
          </cell>
        </row>
        <row r="1633">
          <cell r="C1633" t="str">
            <v>MINI 167 W10</v>
          </cell>
        </row>
        <row r="1634">
          <cell r="C1634" t="str">
            <v>MINI 166 W10</v>
          </cell>
        </row>
        <row r="1635">
          <cell r="C1635" t="str">
            <v>MINI 165 W10</v>
          </cell>
        </row>
        <row r="1636">
          <cell r="C1636" t="str">
            <v>MINI139 W10</v>
          </cell>
        </row>
        <row r="1637">
          <cell r="C1637" t="str">
            <v>MINI137 W10</v>
          </cell>
        </row>
        <row r="1638">
          <cell r="C1638" t="str">
            <v>MINI130 W10</v>
          </cell>
        </row>
        <row r="1639">
          <cell r="C1639" t="str">
            <v>MINI160 W10</v>
          </cell>
        </row>
        <row r="1640">
          <cell r="C1640" t="str">
            <v>MINI156 W10</v>
          </cell>
        </row>
        <row r="1641">
          <cell r="C1641" t="str">
            <v>MINI143 W10</v>
          </cell>
        </row>
        <row r="1642">
          <cell r="C1642" t="str">
            <v>MINI175 W10</v>
          </cell>
        </row>
        <row r="1643">
          <cell r="C1643" t="str">
            <v>MINI138 W10</v>
          </cell>
        </row>
        <row r="1644">
          <cell r="C1644" t="str">
            <v>MINI142 W10</v>
          </cell>
        </row>
        <row r="1645">
          <cell r="C1645" t="str">
            <v>MINI157W10</v>
          </cell>
        </row>
        <row r="1646">
          <cell r="C1646" t="str">
            <v>MINI176 W10</v>
          </cell>
        </row>
        <row r="1647">
          <cell r="C1647" t="str">
            <v>MINI131 W10</v>
          </cell>
        </row>
        <row r="1648">
          <cell r="C1648" t="str">
            <v>MINI161 W10</v>
          </cell>
        </row>
        <row r="1649">
          <cell r="C1649" t="str">
            <v>MINI136 W10</v>
          </cell>
        </row>
        <row r="1650">
          <cell r="C1650" t="str">
            <v>MINI154 W10</v>
          </cell>
        </row>
        <row r="1651">
          <cell r="C1651" t="str">
            <v>MUN 377 W10</v>
          </cell>
        </row>
        <row r="1652">
          <cell r="C1652" t="str">
            <v>MUN 384 W10</v>
          </cell>
        </row>
        <row r="1653">
          <cell r="C1653" t="str">
            <v>MUN 387 W10</v>
          </cell>
        </row>
        <row r="1654">
          <cell r="C1654" t="str">
            <v>MUN 378 W10</v>
          </cell>
        </row>
        <row r="1655">
          <cell r="C1655" t="str">
            <v>MUN 424 W10</v>
          </cell>
        </row>
        <row r="1656">
          <cell r="C1656" t="str">
            <v>MUN 416 W10</v>
          </cell>
        </row>
        <row r="1657">
          <cell r="C1657" t="str">
            <v>MUN 395 W10</v>
          </cell>
        </row>
        <row r="1658">
          <cell r="C1658" t="str">
            <v>MUN 394 W10</v>
          </cell>
        </row>
        <row r="1659">
          <cell r="C1659" t="str">
            <v>MUN 422 W10</v>
          </cell>
        </row>
        <row r="1660">
          <cell r="C1660" t="str">
            <v>MUN 425 W10</v>
          </cell>
        </row>
        <row r="1661">
          <cell r="C1661" t="str">
            <v>MUN 397 W10</v>
          </cell>
        </row>
        <row r="1662">
          <cell r="C1662" t="str">
            <v>MUN 393 W10</v>
          </cell>
        </row>
        <row r="1663">
          <cell r="C1663" t="str">
            <v>MUN 363L W10</v>
          </cell>
        </row>
        <row r="1664">
          <cell r="C1664" t="str">
            <v>MUN 362L W10</v>
          </cell>
        </row>
        <row r="1665">
          <cell r="C1665" t="str">
            <v>MUN 403 W10</v>
          </cell>
        </row>
        <row r="1666">
          <cell r="C1666" t="str">
            <v>MUN 462- W10</v>
          </cell>
        </row>
        <row r="1667">
          <cell r="C1667" t="str">
            <v>MUN 468 W10</v>
          </cell>
        </row>
        <row r="1668">
          <cell r="C1668" t="str">
            <v>MUN 377B W10</v>
          </cell>
        </row>
        <row r="1669">
          <cell r="C1669" t="str">
            <v>GMUN069-REORDER</v>
          </cell>
        </row>
        <row r="1670">
          <cell r="C1670" t="str">
            <v>GMUN087 W10</v>
          </cell>
        </row>
        <row r="1674">
          <cell r="C1674" t="str">
            <v>GMUN089</v>
          </cell>
        </row>
        <row r="1675">
          <cell r="C1675" t="str">
            <v>GMUN0100</v>
          </cell>
        </row>
        <row r="1676">
          <cell r="C1676" t="str">
            <v>MINI 169-SUMMER</v>
          </cell>
        </row>
        <row r="1677">
          <cell r="C1677" t="str">
            <v>MINI 168-SUMMER</v>
          </cell>
        </row>
        <row r="1678">
          <cell r="C1678" t="str">
            <v>MINI 162-SUMMER</v>
          </cell>
        </row>
        <row r="1679">
          <cell r="C1679" t="str">
            <v>MINI 172-SUMMER</v>
          </cell>
        </row>
        <row r="1680">
          <cell r="C1680" t="str">
            <v>MINI 179-SUMMER</v>
          </cell>
        </row>
        <row r="1681">
          <cell r="C1681" t="str">
            <v>MINI 173-SUMMER</v>
          </cell>
        </row>
        <row r="1682">
          <cell r="C1682" t="str">
            <v>MINI 177-SUMMER</v>
          </cell>
        </row>
        <row r="1683">
          <cell r="C1683" t="str">
            <v>MINI 180-SUMMER</v>
          </cell>
        </row>
        <row r="1684">
          <cell r="C1684" t="str">
            <v>MINI 178-SUMMER</v>
          </cell>
        </row>
        <row r="1685">
          <cell r="C1685" t="str">
            <v>MUN 471-SUMMER</v>
          </cell>
        </row>
        <row r="1686">
          <cell r="C1686" t="str">
            <v>MUN 466-SUMMER</v>
          </cell>
        </row>
        <row r="1687">
          <cell r="C1687" t="str">
            <v>MUN 465</v>
          </cell>
        </row>
        <row r="1688">
          <cell r="C1688" t="str">
            <v>MUN 469</v>
          </cell>
        </row>
        <row r="1689">
          <cell r="C1689" t="str">
            <v>MUN 467</v>
          </cell>
        </row>
        <row r="1690">
          <cell r="C1690" t="str">
            <v>MUN 455</v>
          </cell>
        </row>
        <row r="1691">
          <cell r="C1691" t="str">
            <v>MUN 456</v>
          </cell>
        </row>
        <row r="1692">
          <cell r="C1692" t="str">
            <v>MUN 448</v>
          </cell>
        </row>
        <row r="1693">
          <cell r="C1693" t="str">
            <v>MUN 452</v>
          </cell>
        </row>
        <row r="1694">
          <cell r="C1694" t="str">
            <v>MUN 423</v>
          </cell>
        </row>
        <row r="1695">
          <cell r="C1695" t="str">
            <v>MUN 463</v>
          </cell>
        </row>
        <row r="1696">
          <cell r="C1696" t="str">
            <v>MINI 151</v>
          </cell>
        </row>
        <row r="1697">
          <cell r="C1697" t="str">
            <v>MUN 436</v>
          </cell>
        </row>
        <row r="1698">
          <cell r="C1698" t="str">
            <v>MUN 438</v>
          </cell>
        </row>
        <row r="1699">
          <cell r="C1699" t="str">
            <v>GMUN101B</v>
          </cell>
        </row>
        <row r="1700">
          <cell r="C1700" t="str">
            <v>GMUN098B</v>
          </cell>
        </row>
        <row r="1701">
          <cell r="C1701" t="str">
            <v>MUN 434</v>
          </cell>
        </row>
        <row r="1702">
          <cell r="C1702" t="str">
            <v>MUN 431</v>
          </cell>
        </row>
        <row r="1703">
          <cell r="C1703" t="str">
            <v>MINI 163</v>
          </cell>
        </row>
        <row r="1708">
          <cell r="C1708" t="str">
            <v>GMUN098</v>
          </cell>
        </row>
        <row r="1709">
          <cell r="C1709" t="str">
            <v>GMUN101</v>
          </cell>
        </row>
        <row r="1710">
          <cell r="C1710" t="str">
            <v>MUN 457</v>
          </cell>
        </row>
        <row r="1711">
          <cell r="C1711" t="str">
            <v>MUN 453</v>
          </cell>
        </row>
        <row r="1712">
          <cell r="C1712" t="str">
            <v>MUN 461</v>
          </cell>
        </row>
        <row r="1713">
          <cell r="C1713" t="str">
            <v>MUN 458</v>
          </cell>
        </row>
        <row r="1714">
          <cell r="C1714" t="str">
            <v>MUN 448</v>
          </cell>
        </row>
        <row r="1715">
          <cell r="C1715" t="str">
            <v>MUN 478</v>
          </cell>
        </row>
        <row r="1716">
          <cell r="C1716" t="str">
            <v>MUN 473S</v>
          </cell>
        </row>
        <row r="1717">
          <cell r="C1717" t="str">
            <v>MUN 477</v>
          </cell>
        </row>
        <row r="1718">
          <cell r="C1718" t="str">
            <v>MUN 478B</v>
          </cell>
        </row>
        <row r="1719">
          <cell r="C1719" t="str">
            <v>GMUN088</v>
          </cell>
        </row>
        <row r="1721">
          <cell r="C1721" t="str">
            <v>LW-W10521 SPRING'10</v>
          </cell>
        </row>
        <row r="1722">
          <cell r="C1722" t="str">
            <v>W101023 SPRING'10</v>
          </cell>
        </row>
        <row r="1725">
          <cell r="C1725" t="str">
            <v>W10622 SPRING'10</v>
          </cell>
        </row>
        <row r="1726">
          <cell r="C1726" t="str">
            <v>LW-W10251 SPRING'10</v>
          </cell>
        </row>
        <row r="1727">
          <cell r="C1727" t="str">
            <v>LW-W10241 SPRING'10</v>
          </cell>
        </row>
        <row r="1728">
          <cell r="C1728" t="str">
            <v>LW-W10511 SPRING'10</v>
          </cell>
        </row>
        <row r="1729">
          <cell r="C1729" t="str">
            <v>LW-W10121 SPRING'10</v>
          </cell>
        </row>
        <row r="1730">
          <cell r="C1730" t="str">
            <v>LW-W10261 SPRING'10</v>
          </cell>
        </row>
        <row r="1731">
          <cell r="C1731" t="str">
            <v>LW-W10441 SPRING'10</v>
          </cell>
        </row>
        <row r="1734">
          <cell r="C1734" t="str">
            <v>MST01 COL.10 -C1</v>
          </cell>
        </row>
        <row r="1735">
          <cell r="C1735" t="str">
            <v>MST01 COL.10 -C2</v>
          </cell>
        </row>
        <row r="1736">
          <cell r="C1736" t="str">
            <v>MST01 COL.10 -C3</v>
          </cell>
        </row>
        <row r="1737">
          <cell r="C1737" t="str">
            <v>MST01 COL.10 -C4</v>
          </cell>
        </row>
        <row r="1738">
          <cell r="C1738" t="str">
            <v>MST01 COL.10 -C5</v>
          </cell>
        </row>
        <row r="1739">
          <cell r="C1739" t="str">
            <v>MST02 COL.10 -C1</v>
          </cell>
        </row>
        <row r="1740">
          <cell r="C1740" t="str">
            <v>MST02 COL.10 -C2</v>
          </cell>
        </row>
        <row r="1741">
          <cell r="C1741" t="str">
            <v>MST03 COL.10 -C1</v>
          </cell>
        </row>
        <row r="1742">
          <cell r="C1742" t="str">
            <v>MST03 COL.10 -C2</v>
          </cell>
        </row>
        <row r="1743">
          <cell r="C1743" t="str">
            <v>MST03 COL.10 -C3</v>
          </cell>
        </row>
        <row r="1744">
          <cell r="C1744" t="str">
            <v>MST03 COL.10 -C4</v>
          </cell>
        </row>
        <row r="1745">
          <cell r="C1745" t="str">
            <v>MST04 COL.10 -C1</v>
          </cell>
        </row>
        <row r="1746">
          <cell r="C1746" t="str">
            <v>MST04 COL.10 -C2</v>
          </cell>
        </row>
        <row r="1757">
          <cell r="C1757">
            <v>1021001</v>
          </cell>
        </row>
        <row r="1758">
          <cell r="C1758">
            <v>1021007</v>
          </cell>
        </row>
        <row r="1759">
          <cell r="C1759">
            <v>1021008</v>
          </cell>
        </row>
        <row r="1760">
          <cell r="C1760">
            <v>1021012</v>
          </cell>
        </row>
        <row r="1761">
          <cell r="C1761" t="str">
            <v>1021014-C1</v>
          </cell>
        </row>
        <row r="1762">
          <cell r="C1762" t="str">
            <v>1021014-C2</v>
          </cell>
        </row>
        <row r="1763">
          <cell r="C1763">
            <v>1021016</v>
          </cell>
        </row>
        <row r="1764">
          <cell r="C1764">
            <v>1021017</v>
          </cell>
        </row>
        <row r="1765">
          <cell r="C1765">
            <v>1021019</v>
          </cell>
        </row>
        <row r="1766">
          <cell r="C1766">
            <v>1021027</v>
          </cell>
        </row>
        <row r="1767">
          <cell r="C1767">
            <v>1021062</v>
          </cell>
        </row>
        <row r="1768">
          <cell r="C1768">
            <v>1021064</v>
          </cell>
        </row>
        <row r="1769">
          <cell r="C1769">
            <v>1021065</v>
          </cell>
        </row>
        <row r="1770">
          <cell r="C1770">
            <v>1022031</v>
          </cell>
        </row>
        <row r="1771">
          <cell r="C1771">
            <v>1022032</v>
          </cell>
        </row>
        <row r="1772">
          <cell r="C1772">
            <v>1022034</v>
          </cell>
        </row>
        <row r="1773">
          <cell r="C1773">
            <v>1022035</v>
          </cell>
        </row>
        <row r="1774">
          <cell r="C1774">
            <v>1022037</v>
          </cell>
        </row>
        <row r="1775">
          <cell r="C1775">
            <v>1022039</v>
          </cell>
        </row>
        <row r="1776">
          <cell r="C1776">
            <v>1022040</v>
          </cell>
        </row>
        <row r="1777">
          <cell r="C1777">
            <v>1022049</v>
          </cell>
        </row>
        <row r="1778">
          <cell r="C1778">
            <v>1022050</v>
          </cell>
        </row>
        <row r="1779">
          <cell r="C1779">
            <v>1022053</v>
          </cell>
        </row>
        <row r="1780">
          <cell r="C1780">
            <v>1022054</v>
          </cell>
        </row>
        <row r="1781">
          <cell r="C1781" t="str">
            <v>1021023-C1</v>
          </cell>
        </row>
        <row r="1782">
          <cell r="C1782" t="str">
            <v>1021023-C2</v>
          </cell>
        </row>
        <row r="1783">
          <cell r="C1783" t="str">
            <v>1022047-C1</v>
          </cell>
        </row>
        <row r="1784">
          <cell r="C1784" t="str">
            <v>1022047-C2</v>
          </cell>
        </row>
        <row r="1785">
          <cell r="C1785">
            <v>1022046</v>
          </cell>
        </row>
        <row r="1787">
          <cell r="C1787" t="str">
            <v>MA AW10#36-C1</v>
          </cell>
        </row>
        <row r="1788">
          <cell r="C1788" t="str">
            <v>MA AW10#36-C2</v>
          </cell>
        </row>
        <row r="1789">
          <cell r="C1789" t="str">
            <v>MA AW10#38-C1</v>
          </cell>
        </row>
        <row r="1790">
          <cell r="C1790" t="str">
            <v>MA AW10#38-C2</v>
          </cell>
        </row>
        <row r="1791">
          <cell r="C1791" t="str">
            <v>MA AW10#38-C3</v>
          </cell>
        </row>
        <row r="1792">
          <cell r="C1792" t="str">
            <v>MA AW10#38-C4</v>
          </cell>
        </row>
        <row r="1793">
          <cell r="C1793" t="str">
            <v>MA AW10#39-C1</v>
          </cell>
        </row>
        <row r="1794">
          <cell r="C1794" t="str">
            <v>MA AW10#39-C2</v>
          </cell>
        </row>
        <row r="1797">
          <cell r="C1797" t="str">
            <v>JBF9147-C1</v>
          </cell>
        </row>
        <row r="1798">
          <cell r="C1798" t="str">
            <v>JBF9147-C2</v>
          </cell>
        </row>
        <row r="1800">
          <cell r="C1800" t="str">
            <v>NAVAJA</v>
          </cell>
        </row>
        <row r="1811">
          <cell r="C1811" t="str">
            <v>Style</v>
          </cell>
        </row>
        <row r="1814">
          <cell r="C1814" t="str">
            <v>W10615 SPRING'10</v>
          </cell>
        </row>
        <row r="1815">
          <cell r="C1815" t="str">
            <v>W 10611 SPRING'10</v>
          </cell>
        </row>
        <row r="1816">
          <cell r="C1816" t="str">
            <v>W 10612 SPRING'10</v>
          </cell>
        </row>
        <row r="1817">
          <cell r="C1817" t="str">
            <v>W 10619 SPRING'10</v>
          </cell>
        </row>
        <row r="1818">
          <cell r="C1818" t="str">
            <v>W 10621 SPRING'10</v>
          </cell>
        </row>
        <row r="1819">
          <cell r="C1819" t="str">
            <v>W 10623 SPRING'10</v>
          </cell>
        </row>
        <row r="1820">
          <cell r="C1820" t="str">
            <v>W 10811 SPRING'10</v>
          </cell>
        </row>
        <row r="1821">
          <cell r="C1821" t="str">
            <v>W 10812 SPRING'10</v>
          </cell>
        </row>
        <row r="1822">
          <cell r="C1822" t="str">
            <v>W 10813 SPRING'10</v>
          </cell>
        </row>
        <row r="1823">
          <cell r="C1823" t="str">
            <v>W 10814 SPRING'10</v>
          </cell>
        </row>
        <row r="1824">
          <cell r="C1824" t="str">
            <v>W 10823 SPRING'10</v>
          </cell>
        </row>
        <row r="1825">
          <cell r="C1825" t="str">
            <v>W 10831 SPRING'10</v>
          </cell>
        </row>
        <row r="1826">
          <cell r="C1826" t="str">
            <v>W 10832 SPRING'10</v>
          </cell>
        </row>
        <row r="1827">
          <cell r="C1827" t="str">
            <v>W 10911 SPRING'10</v>
          </cell>
        </row>
        <row r="1828">
          <cell r="C1828" t="str">
            <v>W 10912 SPRING'10</v>
          </cell>
        </row>
        <row r="1829">
          <cell r="C1829" t="str">
            <v>W 10921 SPRING'10</v>
          </cell>
        </row>
        <row r="1830">
          <cell r="C1830" t="str">
            <v>W 10922 SPRING'10</v>
          </cell>
        </row>
        <row r="1831">
          <cell r="C1831" t="str">
            <v>W101011 SPRING'10</v>
          </cell>
        </row>
        <row r="1832">
          <cell r="C1832" t="str">
            <v>W101012 SPRING'10</v>
          </cell>
        </row>
        <row r="1833">
          <cell r="C1833" t="str">
            <v>W 10712 SPRING'10</v>
          </cell>
        </row>
        <row r="1834">
          <cell r="C1834" t="str">
            <v>W 10713 SPRING'10</v>
          </cell>
        </row>
        <row r="1835">
          <cell r="C1835" t="str">
            <v>LW10111SPRING'10</v>
          </cell>
        </row>
        <row r="1836">
          <cell r="C1836" t="str">
            <v>LW-W10112 SPRING'10</v>
          </cell>
        </row>
        <row r="1837">
          <cell r="C1837" t="str">
            <v>LW-W10122 SPRING'10</v>
          </cell>
        </row>
        <row r="1838">
          <cell r="C1838" t="str">
            <v>LW-W10131 SPRING'10</v>
          </cell>
        </row>
        <row r="1839">
          <cell r="C1839" t="str">
            <v>LW-W10132 SPRING'10</v>
          </cell>
        </row>
        <row r="1840">
          <cell r="C1840" t="str">
            <v>LW-W10211 SPRING'10</v>
          </cell>
        </row>
        <row r="1841">
          <cell r="C1841" t="str">
            <v>LW-W10212 SPRING'10</v>
          </cell>
        </row>
        <row r="1842">
          <cell r="C1842" t="str">
            <v>LW-W10232 SPRING'10</v>
          </cell>
        </row>
        <row r="1843">
          <cell r="C1843" t="str">
            <v>LW-W10241 SPRING'10</v>
          </cell>
        </row>
        <row r="1844">
          <cell r="C1844" t="str">
            <v>LW-W10242 SPRING'10</v>
          </cell>
        </row>
        <row r="1845">
          <cell r="C1845" t="str">
            <v>LW-W10252 SPRING'10</v>
          </cell>
        </row>
        <row r="1846">
          <cell r="C1846" t="str">
            <v>LW-W10431 SPRING'10</v>
          </cell>
        </row>
        <row r="1847">
          <cell r="C1847" t="str">
            <v>LW-W10521 SPRING'10</v>
          </cell>
        </row>
        <row r="1848">
          <cell r="C1848" t="str">
            <v>LW-W10411 SPRING'10</v>
          </cell>
        </row>
        <row r="1850">
          <cell r="C1850" t="str">
            <v>LW10131-REORDER</v>
          </cell>
        </row>
        <row r="1851">
          <cell r="C1851" t="str">
            <v>LW10132-REORDER</v>
          </cell>
        </row>
        <row r="1852">
          <cell r="C1852" t="str">
            <v>LW10211-REORDER</v>
          </cell>
        </row>
        <row r="1853">
          <cell r="C1853" t="str">
            <v>LW10212-REORDER</v>
          </cell>
        </row>
        <row r="1854">
          <cell r="C1854" t="str">
            <v>LW10221-REORDER</v>
          </cell>
        </row>
        <row r="1855">
          <cell r="C1855" t="str">
            <v>LW10315- REORDER</v>
          </cell>
        </row>
        <row r="1856">
          <cell r="C1856" t="str">
            <v>LW10342- REORDER</v>
          </cell>
        </row>
        <row r="1857">
          <cell r="C1857" t="str">
            <v>LW10411- REORDER</v>
          </cell>
        </row>
        <row r="1858">
          <cell r="C1858" t="str">
            <v>LW10412- REORDER</v>
          </cell>
        </row>
        <row r="1859">
          <cell r="C1859" t="str">
            <v>LW10242- REORDER</v>
          </cell>
        </row>
        <row r="1860">
          <cell r="C1860" t="str">
            <v>LW10631- REORDER</v>
          </cell>
        </row>
        <row r="1863">
          <cell r="C1863" t="str">
            <v>RBG0017-BABY C1</v>
          </cell>
        </row>
        <row r="1864">
          <cell r="C1864" t="str">
            <v>RBG0017-BABY C2</v>
          </cell>
        </row>
        <row r="1865">
          <cell r="C1865" t="str">
            <v>RKG0017-KID C1</v>
          </cell>
        </row>
        <row r="1866">
          <cell r="C1866" t="str">
            <v>RKG0017-KID C2</v>
          </cell>
        </row>
        <row r="1867">
          <cell r="C1867" t="str">
            <v>RBG0018- BABY C1</v>
          </cell>
        </row>
        <row r="1868">
          <cell r="C1868" t="str">
            <v>RBG0018- BABY C2</v>
          </cell>
        </row>
        <row r="1869">
          <cell r="C1869" t="str">
            <v>RKG0018- KID C1</v>
          </cell>
        </row>
        <row r="1870">
          <cell r="C1870" t="str">
            <v>RKG0018- KID C2</v>
          </cell>
        </row>
        <row r="1871">
          <cell r="C1871" t="str">
            <v>RKG0019- KID C1</v>
          </cell>
        </row>
        <row r="1872">
          <cell r="C1872" t="str">
            <v>RKG0019- KID C2</v>
          </cell>
        </row>
        <row r="1873">
          <cell r="C1873" t="str">
            <v>RKG0019- KID C3</v>
          </cell>
        </row>
        <row r="1874">
          <cell r="C1874" t="str">
            <v>RBG0020- BABY C1</v>
          </cell>
        </row>
        <row r="1875">
          <cell r="C1875" t="str">
            <v>RBG0020- BABY C2</v>
          </cell>
        </row>
        <row r="1876">
          <cell r="C1876" t="str">
            <v>RKG0020- C1</v>
          </cell>
        </row>
        <row r="1877">
          <cell r="C1877" t="str">
            <v>RKG0020- C2</v>
          </cell>
        </row>
        <row r="1878">
          <cell r="C1878" t="str">
            <v>RKG0020- C3</v>
          </cell>
        </row>
        <row r="1879">
          <cell r="C1879" t="str">
            <v>RKG0023-KIDS C1</v>
          </cell>
        </row>
        <row r="1880">
          <cell r="C1880" t="str">
            <v>RKG0023-KIDS C2</v>
          </cell>
        </row>
        <row r="1881">
          <cell r="C1881" t="str">
            <v>RBG0024-BABY C1</v>
          </cell>
        </row>
        <row r="1882">
          <cell r="C1882" t="str">
            <v>RBG0024-BABY C2</v>
          </cell>
        </row>
        <row r="1883">
          <cell r="C1883" t="str">
            <v>RKG0024-KID C1</v>
          </cell>
        </row>
        <row r="1884">
          <cell r="C1884" t="str">
            <v>RKG0024-KID C2</v>
          </cell>
        </row>
        <row r="1885">
          <cell r="C1885" t="str">
            <v>RKG0024-KID C3</v>
          </cell>
        </row>
        <row r="1886">
          <cell r="C1886" t="str">
            <v>RBU018- BABY C1</v>
          </cell>
        </row>
        <row r="1887">
          <cell r="C1887" t="str">
            <v>RBU018- BABY C2</v>
          </cell>
        </row>
        <row r="1888">
          <cell r="C1888" t="str">
            <v>RKU018- KID C1</v>
          </cell>
        </row>
        <row r="1889">
          <cell r="C1889" t="str">
            <v>RKU018- KID C2</v>
          </cell>
        </row>
        <row r="1890">
          <cell r="C1890" t="str">
            <v>RBU019- BABY C1</v>
          </cell>
        </row>
        <row r="1891">
          <cell r="C1891" t="str">
            <v>RBU019- BABY C2</v>
          </cell>
        </row>
        <row r="1892">
          <cell r="C1892" t="str">
            <v>RBU019- BABY C3</v>
          </cell>
        </row>
        <row r="1893">
          <cell r="C1893" t="str">
            <v>RKU019- KID C1</v>
          </cell>
        </row>
        <row r="1894">
          <cell r="C1894" t="str">
            <v>RKU019- KID C2</v>
          </cell>
        </row>
        <row r="1895">
          <cell r="C1895" t="str">
            <v>RKU019- KID C3</v>
          </cell>
        </row>
        <row r="1896">
          <cell r="C1896" t="str">
            <v>RKU020-KIDS C1</v>
          </cell>
        </row>
        <row r="1897">
          <cell r="C1897" t="str">
            <v>RKU020-KIDS C2</v>
          </cell>
        </row>
        <row r="1898">
          <cell r="C1898" t="str">
            <v>RKU020-KIDS C3</v>
          </cell>
        </row>
        <row r="1899">
          <cell r="C1899" t="str">
            <v>RBU020-BABY C1</v>
          </cell>
        </row>
        <row r="1900">
          <cell r="C1900" t="str">
            <v>RBU020-BABY C2</v>
          </cell>
        </row>
        <row r="1901">
          <cell r="C1901" t="str">
            <v>RBU020-BABY C3</v>
          </cell>
        </row>
        <row r="1902">
          <cell r="C1902" t="str">
            <v>RKU022-C1</v>
          </cell>
        </row>
        <row r="1903">
          <cell r="C1903" t="str">
            <v>RKU022-C2</v>
          </cell>
        </row>
        <row r="1904">
          <cell r="C1904" t="str">
            <v>RBU0024 BABY-C1</v>
          </cell>
        </row>
        <row r="1905">
          <cell r="C1905" t="str">
            <v>RBU0024 BABY-C2</v>
          </cell>
        </row>
        <row r="1906">
          <cell r="C1906" t="str">
            <v>RBU0024 BABY-C3</v>
          </cell>
        </row>
        <row r="1907">
          <cell r="C1907" t="str">
            <v>RBU0025 BABY-C1</v>
          </cell>
        </row>
        <row r="1908">
          <cell r="C1908" t="str">
            <v>RBU0025 BABY-C2</v>
          </cell>
        </row>
        <row r="1909">
          <cell r="C1909" t="str">
            <v>RBU0025 BABY-C3</v>
          </cell>
        </row>
        <row r="1910">
          <cell r="C1910" t="str">
            <v>RBU0026 BABY-C1</v>
          </cell>
        </row>
        <row r="1911">
          <cell r="C1911" t="str">
            <v>RBU0026 BABY-C2</v>
          </cell>
        </row>
        <row r="1913">
          <cell r="C1913" t="str">
            <v>GGF9089-C1</v>
          </cell>
        </row>
        <row r="1914">
          <cell r="C1914" t="str">
            <v>GGF9089-C2</v>
          </cell>
        </row>
        <row r="1915">
          <cell r="C1915" t="str">
            <v>GGF9129-C1</v>
          </cell>
        </row>
        <row r="1916">
          <cell r="C1916" t="str">
            <v>GGF9129-C2</v>
          </cell>
        </row>
        <row r="1917">
          <cell r="C1917" t="str">
            <v>GGF9119-C1</v>
          </cell>
        </row>
        <row r="1918">
          <cell r="C1918" t="str">
            <v>GGF9118-C1</v>
          </cell>
        </row>
        <row r="1919">
          <cell r="C1919" t="str">
            <v>GGF9257-C1</v>
          </cell>
        </row>
        <row r="1920">
          <cell r="C1920" t="str">
            <v>GGF9257-C2</v>
          </cell>
        </row>
        <row r="1921">
          <cell r="C1921" t="str">
            <v>GGF9091</v>
          </cell>
        </row>
        <row r="1922">
          <cell r="C1922" t="str">
            <v>GGF9167-C1</v>
          </cell>
        </row>
        <row r="1923">
          <cell r="C1923" t="str">
            <v>GGF9167-C2</v>
          </cell>
        </row>
        <row r="1924">
          <cell r="C1924" t="str">
            <v>GGF9206 (#9112)</v>
          </cell>
        </row>
        <row r="1925">
          <cell r="C1925" t="str">
            <v>GGF9190</v>
          </cell>
        </row>
        <row r="1926">
          <cell r="C1926" t="str">
            <v>GGF9193</v>
          </cell>
        </row>
        <row r="1927">
          <cell r="C1927" t="str">
            <v>GGF9128-C1</v>
          </cell>
        </row>
        <row r="1928">
          <cell r="C1928" t="str">
            <v>GGF9128-C2</v>
          </cell>
        </row>
        <row r="1929">
          <cell r="C1929" t="str">
            <v>GGF9420 A</v>
          </cell>
        </row>
        <row r="1930">
          <cell r="C1930" t="str">
            <v>GGF9279-C2</v>
          </cell>
        </row>
        <row r="1932">
          <cell r="C1932" t="str">
            <v>GGF9099</v>
          </cell>
        </row>
        <row r="1933">
          <cell r="C1933" t="str">
            <v>GGF9101</v>
          </cell>
        </row>
        <row r="1934">
          <cell r="C1934" t="str">
            <v>GGF9136</v>
          </cell>
        </row>
        <row r="1935">
          <cell r="C1935" t="str">
            <v>GGF9155</v>
          </cell>
        </row>
        <row r="1936">
          <cell r="C1936" t="str">
            <v>GGF9160</v>
          </cell>
        </row>
        <row r="1937">
          <cell r="C1937" t="str">
            <v>GGF9256</v>
          </cell>
        </row>
        <row r="1938">
          <cell r="C1938" t="str">
            <v>GGF9430</v>
          </cell>
        </row>
        <row r="1939">
          <cell r="C1939" t="str">
            <v>GGF9258-C1</v>
          </cell>
        </row>
        <row r="1940">
          <cell r="C1940" t="str">
            <v>GGF9258-C2</v>
          </cell>
        </row>
        <row r="1941">
          <cell r="C1941" t="str">
            <v>GGF9431 ( OUT)</v>
          </cell>
        </row>
        <row r="1942">
          <cell r="C1942" t="str">
            <v>GGF9431 ( IN)</v>
          </cell>
        </row>
        <row r="1943">
          <cell r="C1943" t="str">
            <v>GGF9154</v>
          </cell>
        </row>
        <row r="1944">
          <cell r="C1944" t="str">
            <v>GGF9179</v>
          </cell>
        </row>
        <row r="1945">
          <cell r="C1945" t="str">
            <v>GGF9260</v>
          </cell>
        </row>
        <row r="1946">
          <cell r="C1946" t="str">
            <v>GGF9278 ( OUT )</v>
          </cell>
        </row>
        <row r="1947">
          <cell r="C1947" t="str">
            <v>GGF9278 ( IN )</v>
          </cell>
        </row>
        <row r="1948">
          <cell r="C1948" t="str">
            <v>GGF9279-D5-C1</v>
          </cell>
        </row>
        <row r="1949">
          <cell r="C1949" t="str">
            <v>GGF9279-D5-C2</v>
          </cell>
        </row>
        <row r="1950">
          <cell r="C1950" t="str">
            <v>GGF9222</v>
          </cell>
        </row>
        <row r="1951">
          <cell r="C1951" t="str">
            <v>GGF9282-C1 ( IN )</v>
          </cell>
        </row>
        <row r="1952">
          <cell r="C1952" t="str">
            <v>GGF9282-C2 ( IN )</v>
          </cell>
        </row>
        <row r="1954">
          <cell r="C1954" t="str">
            <v>JBF9090</v>
          </cell>
        </row>
        <row r="1955">
          <cell r="C1955" t="str">
            <v>JBF9099-C1</v>
          </cell>
        </row>
        <row r="1956">
          <cell r="C1956" t="str">
            <v>JBF9099-C2</v>
          </cell>
        </row>
        <row r="1957">
          <cell r="C1957" t="str">
            <v>JBF9699-C1</v>
          </cell>
        </row>
        <row r="1958">
          <cell r="C1958" t="str">
            <v>JBF9699-C2</v>
          </cell>
        </row>
        <row r="1959">
          <cell r="C1959" t="str">
            <v>JBF9178-C1</v>
          </cell>
        </row>
        <row r="1960">
          <cell r="C1960" t="str">
            <v>JBF9178-C2</v>
          </cell>
        </row>
        <row r="1961">
          <cell r="C1961" t="str">
            <v>JBF9178-C3</v>
          </cell>
        </row>
        <row r="1962">
          <cell r="C1962" t="str">
            <v>JBF9178-C4</v>
          </cell>
        </row>
        <row r="1965">
          <cell r="C1965" t="str">
            <v>JBF9240-C1</v>
          </cell>
        </row>
        <row r="1966">
          <cell r="C1966" t="str">
            <v>JBF9240-C2</v>
          </cell>
        </row>
        <row r="1967">
          <cell r="C1967" t="str">
            <v>JBF9163-C1</v>
          </cell>
        </row>
        <row r="1968">
          <cell r="C1968" t="str">
            <v>JBF9264</v>
          </cell>
        </row>
        <row r="1969">
          <cell r="C1969" t="str">
            <v>JBF9409-C1</v>
          </cell>
        </row>
        <row r="1970">
          <cell r="C1970" t="str">
            <v>JBF9409-C2</v>
          </cell>
        </row>
        <row r="1971">
          <cell r="C1971" t="str">
            <v>JBF9410</v>
          </cell>
        </row>
        <row r="1972">
          <cell r="C1972" t="str">
            <v>JBF9411</v>
          </cell>
        </row>
        <row r="1973">
          <cell r="C1973" t="str">
            <v>JBF9412</v>
          </cell>
        </row>
        <row r="1974">
          <cell r="C1974" t="str">
            <v>JBF9413</v>
          </cell>
        </row>
        <row r="1975">
          <cell r="C1975" t="str">
            <v>JBF9095-REORDER C1</v>
          </cell>
        </row>
        <row r="1976">
          <cell r="C1976" t="str">
            <v>JBF9095-REORDER C2</v>
          </cell>
        </row>
        <row r="1977">
          <cell r="C1977" t="str">
            <v>JBF9176</v>
          </cell>
        </row>
        <row r="1979">
          <cell r="C1979" t="str">
            <v>MA AW10#006-C1</v>
          </cell>
        </row>
        <row r="1980">
          <cell r="C1980" t="str">
            <v>MA AW10#031</v>
          </cell>
        </row>
        <row r="1981">
          <cell r="C1981" t="str">
            <v>MA AW10#017-C1</v>
          </cell>
        </row>
        <row r="1982">
          <cell r="C1982" t="str">
            <v>MA AW10#017-C2</v>
          </cell>
        </row>
        <row r="1994">
          <cell r="C1994" t="str">
            <v>Style</v>
          </cell>
        </row>
        <row r="1997">
          <cell r="C1997" t="str">
            <v>GGF9382</v>
          </cell>
        </row>
        <row r="1998">
          <cell r="C1998" t="str">
            <v>GGF9381</v>
          </cell>
        </row>
        <row r="1999">
          <cell r="C1999" t="str">
            <v>GGF9511-C1</v>
          </cell>
        </row>
        <row r="2000">
          <cell r="C2000" t="str">
            <v>GGF9511-C2</v>
          </cell>
        </row>
        <row r="2001">
          <cell r="C2001" t="str">
            <v>GGF9510-C1</v>
          </cell>
        </row>
        <row r="2002">
          <cell r="C2002" t="str">
            <v>GGF9510-C2</v>
          </cell>
        </row>
        <row r="2003">
          <cell r="C2003" t="str">
            <v>GGF9144</v>
          </cell>
        </row>
        <row r="2004">
          <cell r="C2004" t="str">
            <v>GGF9370-C1</v>
          </cell>
        </row>
        <row r="2005">
          <cell r="C2005" t="str">
            <v>GGF9370-C2</v>
          </cell>
        </row>
        <row r="2006">
          <cell r="C2006" t="str">
            <v>GGF9316</v>
          </cell>
        </row>
        <row r="2007">
          <cell r="C2007" t="str">
            <v>GGF9317</v>
          </cell>
        </row>
        <row r="2008">
          <cell r="C2008" t="str">
            <v>GGF9315</v>
          </cell>
        </row>
        <row r="2009">
          <cell r="C2009" t="str">
            <v>GGF9424</v>
          </cell>
        </row>
        <row r="2010">
          <cell r="C2010" t="str">
            <v>GGF9567</v>
          </cell>
        </row>
        <row r="2011">
          <cell r="C2011" t="str">
            <v>GGF9323- ( IN )</v>
          </cell>
        </row>
        <row r="2012">
          <cell r="C2012" t="str">
            <v>GGF9395 B</v>
          </cell>
        </row>
        <row r="2013">
          <cell r="C2013" t="str">
            <v>GGF9282 (IN)</v>
          </cell>
        </row>
        <row r="2014">
          <cell r="C2014" t="str">
            <v>GGF9371</v>
          </cell>
        </row>
        <row r="2015">
          <cell r="C2015" t="str">
            <v>GGF9363</v>
          </cell>
        </row>
        <row r="2017">
          <cell r="C2017" t="str">
            <v>GGF9510-C2 DJ</v>
          </cell>
        </row>
        <row r="2018">
          <cell r="C2018" t="str">
            <v>GGF9370-C2 DJ</v>
          </cell>
        </row>
        <row r="2019">
          <cell r="C2019" t="str">
            <v>GGF9316- DJ</v>
          </cell>
        </row>
        <row r="2020">
          <cell r="C2020" t="str">
            <v>GGF9315-DJ</v>
          </cell>
        </row>
        <row r="2021">
          <cell r="C2021" t="str">
            <v>GGF9395 -DJ</v>
          </cell>
        </row>
        <row r="2022">
          <cell r="C2022" t="str">
            <v>GGF9323-DJ ( IN )</v>
          </cell>
        </row>
        <row r="2023">
          <cell r="C2023" t="str">
            <v>GGF9278  ( IN )</v>
          </cell>
        </row>
        <row r="2024">
          <cell r="C2024" t="str">
            <v>GGF9357  ( IN )</v>
          </cell>
        </row>
        <row r="2026">
          <cell r="C2026" t="str">
            <v>GGF9329-C1</v>
          </cell>
        </row>
        <row r="2027">
          <cell r="C2027" t="str">
            <v>GGF9330-C1</v>
          </cell>
        </row>
        <row r="2028">
          <cell r="C2028" t="str">
            <v>GGF9337-C1</v>
          </cell>
        </row>
        <row r="2029">
          <cell r="C2029" t="str">
            <v>GGF9336-C1</v>
          </cell>
        </row>
        <row r="2030">
          <cell r="C2030" t="str">
            <v>GGF9325-C1</v>
          </cell>
        </row>
        <row r="2031">
          <cell r="C2031" t="str">
            <v>GGF9324-C1</v>
          </cell>
        </row>
        <row r="2032">
          <cell r="C2032" t="str">
            <v>GGF9338-C1</v>
          </cell>
        </row>
        <row r="2033">
          <cell r="C2033" t="str">
            <v>GGF9339-C1</v>
          </cell>
        </row>
        <row r="2035">
          <cell r="C2035" t="str">
            <v>MUN 238B</v>
          </cell>
        </row>
        <row r="2036">
          <cell r="C2036" t="str">
            <v>MUN 234</v>
          </cell>
        </row>
        <row r="2037">
          <cell r="C2037" t="str">
            <v>MUN 251</v>
          </cell>
        </row>
        <row r="2038">
          <cell r="C2038" t="str">
            <v>BMUN070</v>
          </cell>
        </row>
        <row r="2039">
          <cell r="C2039" t="str">
            <v>BMUN073</v>
          </cell>
        </row>
        <row r="2040">
          <cell r="C2040" t="str">
            <v>MUN 230</v>
          </cell>
        </row>
        <row r="2042">
          <cell r="C2042" t="str">
            <v>GMUN114</v>
          </cell>
        </row>
        <row r="2043">
          <cell r="C2043" t="str">
            <v>GMUN112</v>
          </cell>
        </row>
        <row r="2044">
          <cell r="C2044" t="str">
            <v>GMUN115B</v>
          </cell>
        </row>
        <row r="2045">
          <cell r="C2045" t="str">
            <v>GMUN107</v>
          </cell>
        </row>
        <row r="2046">
          <cell r="C2046" t="str">
            <v>GMUN111</v>
          </cell>
        </row>
        <row r="2047">
          <cell r="C2047" t="str">
            <v>GMUN116</v>
          </cell>
        </row>
        <row r="2048">
          <cell r="C2048" t="str">
            <v>GMUN113</v>
          </cell>
        </row>
        <row r="2049">
          <cell r="C2049" t="str">
            <v>MINI 193</v>
          </cell>
        </row>
        <row r="2050">
          <cell r="C2050" t="str">
            <v>MINI 198</v>
          </cell>
        </row>
        <row r="2051">
          <cell r="C2051" t="str">
            <v>MINI 195</v>
          </cell>
        </row>
        <row r="2052">
          <cell r="C2052" t="str">
            <v>MINI 205</v>
          </cell>
        </row>
        <row r="2053">
          <cell r="C2053" t="str">
            <v>MINI 199</v>
          </cell>
        </row>
        <row r="2054">
          <cell r="C2054" t="str">
            <v>MINI 189</v>
          </cell>
        </row>
        <row r="2055">
          <cell r="C2055" t="str">
            <v>MINI 190</v>
          </cell>
        </row>
        <row r="2056">
          <cell r="C2056" t="str">
            <v>MINI 185</v>
          </cell>
        </row>
        <row r="2057">
          <cell r="C2057" t="str">
            <v>MUN 495</v>
          </cell>
        </row>
        <row r="2058">
          <cell r="C2058" t="str">
            <v>MUN 506</v>
          </cell>
        </row>
        <row r="2059">
          <cell r="C2059" t="str">
            <v>MUN 497</v>
          </cell>
        </row>
        <row r="2060">
          <cell r="C2060" t="str">
            <v>MUN 516</v>
          </cell>
        </row>
        <row r="2061">
          <cell r="C2061" t="str">
            <v>MUN 499</v>
          </cell>
        </row>
        <row r="2062">
          <cell r="C2062" t="str">
            <v>MUN 515</v>
          </cell>
        </row>
        <row r="2063">
          <cell r="C2063" t="str">
            <v>MUN 502</v>
          </cell>
        </row>
        <row r="2064">
          <cell r="C2064" t="str">
            <v>MUN 520-C1</v>
          </cell>
        </row>
        <row r="2065">
          <cell r="C2065" t="str">
            <v>MUN 520-C2</v>
          </cell>
        </row>
        <row r="2066">
          <cell r="C2066" t="str">
            <v>MUN 463B</v>
          </cell>
        </row>
        <row r="2067">
          <cell r="C2067" t="str">
            <v>MUN 483</v>
          </cell>
        </row>
        <row r="2068">
          <cell r="C2068" t="str">
            <v>MUN 496</v>
          </cell>
        </row>
        <row r="2069">
          <cell r="C2069" t="str">
            <v>GMUN117</v>
          </cell>
        </row>
        <row r="2070">
          <cell r="C2070" t="str">
            <v>MUN 430</v>
          </cell>
        </row>
        <row r="2072">
          <cell r="C2072" t="str">
            <v>GMUN106A</v>
          </cell>
        </row>
        <row r="2073">
          <cell r="C2073" t="str">
            <v>GMUN112B</v>
          </cell>
        </row>
        <row r="2074">
          <cell r="C2074" t="str">
            <v>GMUN110</v>
          </cell>
        </row>
        <row r="2075">
          <cell r="C2075" t="str">
            <v>MINI 194</v>
          </cell>
        </row>
        <row r="2076">
          <cell r="C2076" t="str">
            <v>MINI 197</v>
          </cell>
        </row>
        <row r="2077">
          <cell r="C2077" t="str">
            <v>MINI 196</v>
          </cell>
        </row>
        <row r="2078">
          <cell r="C2078" t="str">
            <v>MINI 192</v>
          </cell>
        </row>
        <row r="2079">
          <cell r="C2079" t="str">
            <v>MUN 510</v>
          </cell>
        </row>
        <row r="2080">
          <cell r="C2080" t="str">
            <v>MUN 518</v>
          </cell>
        </row>
        <row r="2081">
          <cell r="C2081" t="str">
            <v>MUN 514</v>
          </cell>
        </row>
        <row r="2082">
          <cell r="C2082" t="str">
            <v>MUN 501</v>
          </cell>
        </row>
        <row r="2085">
          <cell r="C2085" t="str">
            <v>S10A511</v>
          </cell>
        </row>
        <row r="2086">
          <cell r="C2086" t="str">
            <v>S10A512</v>
          </cell>
        </row>
        <row r="2087">
          <cell r="C2087" t="str">
            <v>S10A521</v>
          </cell>
        </row>
        <row r="2088">
          <cell r="C2088" t="str">
            <v>S10A522</v>
          </cell>
        </row>
        <row r="2089">
          <cell r="C2089" t="str">
            <v>S10A531</v>
          </cell>
        </row>
        <row r="2090">
          <cell r="C2090" t="str">
            <v>S10A532</v>
          </cell>
        </row>
        <row r="2091">
          <cell r="C2091" t="str">
            <v>S10A551</v>
          </cell>
        </row>
        <row r="2092">
          <cell r="C2092" t="str">
            <v>S10A552</v>
          </cell>
        </row>
        <row r="2093">
          <cell r="C2093" t="str">
            <v>S10A561</v>
          </cell>
        </row>
        <row r="2094">
          <cell r="C2094" t="str">
            <v>S10A562</v>
          </cell>
        </row>
        <row r="2095">
          <cell r="C2095" t="str">
            <v>S10A611</v>
          </cell>
        </row>
        <row r="2096">
          <cell r="C2096" t="str">
            <v>S10A612</v>
          </cell>
        </row>
        <row r="2097">
          <cell r="C2097" t="str">
            <v>S10A613</v>
          </cell>
        </row>
        <row r="2098">
          <cell r="C2098" t="str">
            <v>S10A621</v>
          </cell>
        </row>
        <row r="2099">
          <cell r="C2099" t="str">
            <v>S10A622</v>
          </cell>
        </row>
        <row r="2100">
          <cell r="C2100" t="str">
            <v>S10A631</v>
          </cell>
        </row>
        <row r="2101">
          <cell r="C2101" t="str">
            <v>S10A632</v>
          </cell>
        </row>
        <row r="2102">
          <cell r="C2102" t="str">
            <v>S10A711</v>
          </cell>
        </row>
        <row r="2103">
          <cell r="C2103" t="str">
            <v>S10A712</v>
          </cell>
        </row>
        <row r="2104">
          <cell r="C2104" t="str">
            <v>S10A713</v>
          </cell>
        </row>
        <row r="2105">
          <cell r="C2105" t="str">
            <v>S10A714</v>
          </cell>
        </row>
        <row r="2106">
          <cell r="C2106" t="str">
            <v>S10A721</v>
          </cell>
        </row>
        <row r="2107">
          <cell r="C2107" t="str">
            <v>S10A722</v>
          </cell>
        </row>
        <row r="2108">
          <cell r="C2108" t="str">
            <v>S10A731</v>
          </cell>
        </row>
        <row r="2109">
          <cell r="C2109" t="str">
            <v>S10A732</v>
          </cell>
        </row>
        <row r="2110">
          <cell r="C2110" t="str">
            <v>S10A741</v>
          </cell>
        </row>
        <row r="2111">
          <cell r="C2111" t="str">
            <v>S10A742</v>
          </cell>
        </row>
        <row r="2112">
          <cell r="C2112" t="str">
            <v>LW10251</v>
          </cell>
        </row>
        <row r="2113">
          <cell r="C2113" t="str">
            <v>LW10252</v>
          </cell>
        </row>
        <row r="2114">
          <cell r="C2114" t="str">
            <v>S10A121</v>
          </cell>
        </row>
        <row r="2116">
          <cell r="C2116" t="str">
            <v>JBF9238-C1</v>
          </cell>
        </row>
        <row r="2117">
          <cell r="C2117" t="str">
            <v>JBF9238-C2</v>
          </cell>
        </row>
        <row r="2118">
          <cell r="C2118" t="str">
            <v>JBF9491</v>
          </cell>
        </row>
        <row r="2119">
          <cell r="C2119" t="str">
            <v>JBF9097-C1</v>
          </cell>
        </row>
        <row r="2120">
          <cell r="C2120" t="str">
            <v>JBF9097-C2</v>
          </cell>
        </row>
        <row r="2121">
          <cell r="C2121" t="str">
            <v>JBF9237</v>
          </cell>
        </row>
        <row r="2122">
          <cell r="C2122" t="str">
            <v>JBF9236</v>
          </cell>
        </row>
        <row r="2124">
          <cell r="C2124" t="str">
            <v>JBF9238-C1/1</v>
          </cell>
        </row>
        <row r="2125">
          <cell r="C2125" t="str">
            <v>JBF9238-C2/1</v>
          </cell>
        </row>
        <row r="2126">
          <cell r="C2126" t="str">
            <v>JBF9236</v>
          </cell>
        </row>
        <row r="2129">
          <cell r="C2129" t="str">
            <v>TSL0176-REMAKE-C1</v>
          </cell>
        </row>
        <row r="2130">
          <cell r="C2130" t="str">
            <v>TSL0176-REMAKE-C2</v>
          </cell>
        </row>
        <row r="2131">
          <cell r="C2131" t="str">
            <v>TSL0176-REMAKE-C3</v>
          </cell>
        </row>
        <row r="2132">
          <cell r="C2132" t="str">
            <v>TSL0176-REMAKE-C4</v>
          </cell>
        </row>
        <row r="2133">
          <cell r="C2133" t="str">
            <v>TSM0064-REMAKE- C1</v>
          </cell>
        </row>
        <row r="2134">
          <cell r="C2134" t="str">
            <v>TSM0064-REMAKE- C2</v>
          </cell>
        </row>
        <row r="2135">
          <cell r="C2135" t="str">
            <v>TSM0064-REMAKE- C3</v>
          </cell>
        </row>
        <row r="2136">
          <cell r="C2136" t="str">
            <v>TSM0064-REMAKE- C4</v>
          </cell>
        </row>
        <row r="2137">
          <cell r="C2137" t="str">
            <v>TSM0064-REMAKE- C5</v>
          </cell>
        </row>
        <row r="2140">
          <cell r="C2140" t="str">
            <v>W9621CF</v>
          </cell>
        </row>
        <row r="2141">
          <cell r="C2141" t="str">
            <v>W9121CF</v>
          </cell>
        </row>
        <row r="2142">
          <cell r="C2142" t="str">
            <v>WPP14CF</v>
          </cell>
        </row>
        <row r="2154">
          <cell r="C2154" t="str">
            <v>Style</v>
          </cell>
        </row>
        <row r="2157">
          <cell r="C2157" t="str">
            <v>GGF 9440-C1(DJ )</v>
          </cell>
        </row>
        <row r="2158">
          <cell r="C2158" t="str">
            <v>GGF 9441-C1 ( DJ)</v>
          </cell>
        </row>
        <row r="2159">
          <cell r="C2159" t="str">
            <v>GGF 9477 ( DJ)</v>
          </cell>
        </row>
        <row r="2160">
          <cell r="C2160" t="str">
            <v>GGF 9475 ( DJ)</v>
          </cell>
        </row>
        <row r="2161">
          <cell r="C2161" t="str">
            <v>GGF 9118-REORDER</v>
          </cell>
        </row>
        <row r="2162">
          <cell r="C2162" t="str">
            <v>GGF 9479 (in)</v>
          </cell>
        </row>
        <row r="2165">
          <cell r="C2165" t="str">
            <v>GGF 9315</v>
          </cell>
        </row>
        <row r="2166">
          <cell r="C2166" t="str">
            <v>GGF 9316</v>
          </cell>
        </row>
        <row r="2167">
          <cell r="C2167" t="str">
            <v>GGF 9440-C1</v>
          </cell>
        </row>
        <row r="2168">
          <cell r="C2168" t="str">
            <v>GGF 9440-C2</v>
          </cell>
        </row>
        <row r="2169">
          <cell r="C2169" t="str">
            <v>GGF 9441-C1</v>
          </cell>
        </row>
        <row r="2170">
          <cell r="C2170" t="str">
            <v>GGF 9441-C2</v>
          </cell>
        </row>
        <row r="2171">
          <cell r="C2171" t="str">
            <v>GGF 9477</v>
          </cell>
        </row>
        <row r="2172">
          <cell r="C2172" t="str">
            <v xml:space="preserve">GGF 9475 </v>
          </cell>
        </row>
        <row r="2174">
          <cell r="C2174" t="str">
            <v>MST01-C1</v>
          </cell>
        </row>
        <row r="2175">
          <cell r="C2175" t="str">
            <v>MST01-C2</v>
          </cell>
        </row>
        <row r="2176">
          <cell r="C2176" t="str">
            <v>MST01-C3</v>
          </cell>
        </row>
        <row r="2177">
          <cell r="C2177" t="str">
            <v>MST01-C4</v>
          </cell>
        </row>
        <row r="2178">
          <cell r="C2178" t="str">
            <v>MST01-C5</v>
          </cell>
        </row>
        <row r="2179">
          <cell r="C2179" t="str">
            <v>MST02</v>
          </cell>
        </row>
        <row r="2180">
          <cell r="C2180" t="str">
            <v>MST03</v>
          </cell>
        </row>
        <row r="2181">
          <cell r="C2181" t="str">
            <v>MST04-C1</v>
          </cell>
        </row>
        <row r="2182">
          <cell r="C2182" t="str">
            <v>MST04-C2</v>
          </cell>
        </row>
        <row r="2183">
          <cell r="C2183" t="str">
            <v>MST04-C3</v>
          </cell>
        </row>
        <row r="2184">
          <cell r="C2184" t="str">
            <v>MSB07-C2</v>
          </cell>
        </row>
        <row r="2185">
          <cell r="C2185" t="str">
            <v>MSB07-C3</v>
          </cell>
        </row>
        <row r="2186">
          <cell r="C2186" t="str">
            <v>MSB05-C1</v>
          </cell>
        </row>
        <row r="2187">
          <cell r="C2187" t="str">
            <v>MSB05-C2</v>
          </cell>
        </row>
        <row r="2188">
          <cell r="C2188" t="str">
            <v>MSB05-C3</v>
          </cell>
        </row>
        <row r="2189">
          <cell r="C2189" t="str">
            <v>MSB05-C4</v>
          </cell>
        </row>
        <row r="2190">
          <cell r="C2190" t="str">
            <v>MSB05-C5</v>
          </cell>
        </row>
        <row r="2191">
          <cell r="C2191" t="str">
            <v>MSB05-C6</v>
          </cell>
        </row>
        <row r="2192">
          <cell r="C2192" t="str">
            <v>MSB03-C1</v>
          </cell>
        </row>
        <row r="2193">
          <cell r="C2193" t="str">
            <v>MSB03-C2</v>
          </cell>
        </row>
        <row r="2194">
          <cell r="C2194" t="str">
            <v>MSB03-C3</v>
          </cell>
        </row>
        <row r="2195">
          <cell r="C2195" t="str">
            <v>MSB03-C4</v>
          </cell>
        </row>
        <row r="2196">
          <cell r="C2196" t="str">
            <v>MSB03-C5</v>
          </cell>
        </row>
        <row r="2197">
          <cell r="C2197" t="str">
            <v>MSB03-C6</v>
          </cell>
        </row>
        <row r="2198">
          <cell r="C2198" t="str">
            <v>MST05-C3</v>
          </cell>
        </row>
        <row r="2199">
          <cell r="C2199" t="str">
            <v>MST05-C4</v>
          </cell>
        </row>
        <row r="2200">
          <cell r="C2200" t="str">
            <v>MST05-C5</v>
          </cell>
        </row>
        <row r="2201">
          <cell r="C2201" t="str">
            <v>MST05-C1</v>
          </cell>
        </row>
        <row r="2202">
          <cell r="C2202" t="str">
            <v>MST05-C2</v>
          </cell>
        </row>
        <row r="2205">
          <cell r="C2205" t="str">
            <v>JBF9290</v>
          </cell>
        </row>
        <row r="2206">
          <cell r="C2206" t="str">
            <v>JBF9288</v>
          </cell>
        </row>
        <row r="2207">
          <cell r="C2207" t="str">
            <v>JBF9289</v>
          </cell>
        </row>
        <row r="2208">
          <cell r="C2208" t="str">
            <v>JBF9293</v>
          </cell>
        </row>
        <row r="2209">
          <cell r="C2209" t="str">
            <v>JBF9300</v>
          </cell>
        </row>
        <row r="2210">
          <cell r="C2210" t="str">
            <v>JBF9298</v>
          </cell>
        </row>
        <row r="2211">
          <cell r="C2211" t="str">
            <v>JBF9297</v>
          </cell>
        </row>
        <row r="2212">
          <cell r="C2212" t="str">
            <v>JBF9296</v>
          </cell>
        </row>
        <row r="2213">
          <cell r="C2213" t="str">
            <v>JBF9239</v>
          </cell>
        </row>
        <row r="2214">
          <cell r="C2214" t="str">
            <v>JBF9291</v>
          </cell>
        </row>
        <row r="2215">
          <cell r="C2215" t="str">
            <v>JBF9476</v>
          </cell>
        </row>
        <row r="2216">
          <cell r="C2216" t="str">
            <v>JBF9294</v>
          </cell>
        </row>
        <row r="2217">
          <cell r="C2217" t="str">
            <v>JBF9292</v>
          </cell>
        </row>
        <row r="2218">
          <cell r="C2218" t="str">
            <v>JBF9302</v>
          </cell>
        </row>
        <row r="2219">
          <cell r="C2219" t="str">
            <v>JBF9301</v>
          </cell>
        </row>
        <row r="2220">
          <cell r="C2220" t="str">
            <v>JBF9278-C1</v>
          </cell>
        </row>
        <row r="2221">
          <cell r="C2221" t="str">
            <v>JBF9278-C2</v>
          </cell>
        </row>
        <row r="2222">
          <cell r="C2222" t="str">
            <v>JBF9279</v>
          </cell>
        </row>
        <row r="2223">
          <cell r="C2223" t="str">
            <v>JBF9281</v>
          </cell>
        </row>
        <row r="2224">
          <cell r="C2224" t="str">
            <v>JBF9282</v>
          </cell>
        </row>
        <row r="2225">
          <cell r="C2225" t="str">
            <v>JBF9311-C1</v>
          </cell>
        </row>
        <row r="2226">
          <cell r="C2226" t="str">
            <v>JBF9311-C2</v>
          </cell>
        </row>
        <row r="2227">
          <cell r="C2227" t="str">
            <v>JBF9280-C1</v>
          </cell>
        </row>
        <row r="2228">
          <cell r="C2228" t="str">
            <v>JBF9280-C2</v>
          </cell>
        </row>
        <row r="2229">
          <cell r="C2229" t="str">
            <v>JBF9303</v>
          </cell>
        </row>
        <row r="2230">
          <cell r="C2230" t="str">
            <v>JBF9234</v>
          </cell>
        </row>
        <row r="2231">
          <cell r="C2231" t="str">
            <v>JBF9264-REORDER</v>
          </cell>
        </row>
        <row r="2235">
          <cell r="C2235" t="str">
            <v>JBF9298-DJ</v>
          </cell>
        </row>
        <row r="2236">
          <cell r="C2236" t="str">
            <v>JBF9297-DJ</v>
          </cell>
        </row>
        <row r="2237">
          <cell r="C2237" t="str">
            <v>JBF9296-DJ</v>
          </cell>
        </row>
        <row r="2238">
          <cell r="C2238" t="str">
            <v>JBF9476-DJ</v>
          </cell>
        </row>
        <row r="2239">
          <cell r="C2239" t="str">
            <v>JBF9301-DJ</v>
          </cell>
        </row>
        <row r="2240">
          <cell r="C2240" t="str">
            <v>JBF9278-DJ</v>
          </cell>
        </row>
        <row r="2241">
          <cell r="C2241" t="str">
            <v>JBF9282-DJ</v>
          </cell>
        </row>
        <row r="2242">
          <cell r="C2242" t="str">
            <v>JBF9303-DJ</v>
          </cell>
        </row>
        <row r="2245">
          <cell r="C2245" t="str">
            <v>#1413-1</v>
          </cell>
        </row>
        <row r="2246">
          <cell r="C2246" t="str">
            <v>#1413-2</v>
          </cell>
        </row>
        <row r="2247">
          <cell r="C2247" t="str">
            <v>#1422-1</v>
          </cell>
        </row>
        <row r="2248">
          <cell r="C2248" t="str">
            <v>#1422-2</v>
          </cell>
        </row>
        <row r="2249">
          <cell r="C2249" t="str">
            <v>#2413-1</v>
          </cell>
        </row>
        <row r="2250">
          <cell r="C2250" t="str">
            <v>#2413-2</v>
          </cell>
        </row>
        <row r="2251">
          <cell r="C2251" t="str">
            <v>#2422-1</v>
          </cell>
        </row>
        <row r="2252">
          <cell r="C2252" t="str">
            <v>#2422-2</v>
          </cell>
        </row>
        <row r="2253">
          <cell r="C2253" t="str">
            <v>#10-001</v>
          </cell>
        </row>
        <row r="2254">
          <cell r="C2254" t="str">
            <v>#10-002</v>
          </cell>
        </row>
        <row r="2255">
          <cell r="C2255" t="str">
            <v>#10-003</v>
          </cell>
        </row>
        <row r="2257">
          <cell r="C2257" t="str">
            <v>GMUN106A</v>
          </cell>
        </row>
        <row r="2258">
          <cell r="C2258" t="str">
            <v>MINI 191-DROP 2</v>
          </cell>
        </row>
        <row r="2259">
          <cell r="C2259" t="str">
            <v>MUN 513</v>
          </cell>
        </row>
        <row r="2260">
          <cell r="C2260" t="str">
            <v>PILLOW</v>
          </cell>
        </row>
        <row r="2264">
          <cell r="C2264" t="str">
            <v>POLO SHIRT MEN-C1</v>
          </cell>
        </row>
        <row r="2265">
          <cell r="C2265" t="str">
            <v>POLO SHIRT MEN-C2</v>
          </cell>
        </row>
        <row r="2266">
          <cell r="C2266" t="str">
            <v>POLO SHIRT WOVEN-C1</v>
          </cell>
        </row>
        <row r="2267">
          <cell r="C2267" t="str">
            <v>POLO SHIRT WOVEN-C2</v>
          </cell>
        </row>
        <row r="2269">
          <cell r="C2269" t="str">
            <v>TEE 1</v>
          </cell>
        </row>
        <row r="2270">
          <cell r="C2270" t="str">
            <v>TEE 2</v>
          </cell>
        </row>
        <row r="2271">
          <cell r="C2271" t="str">
            <v>TEE 3</v>
          </cell>
        </row>
        <row r="2272">
          <cell r="C2272" t="str">
            <v>TEE 4</v>
          </cell>
        </row>
        <row r="2294">
          <cell r="C2294" t="str">
            <v>Style</v>
          </cell>
        </row>
        <row r="2297">
          <cell r="C2297" t="str">
            <v>GGF9453</v>
          </cell>
        </row>
        <row r="2298">
          <cell r="C2298" t="str">
            <v>GGF9455</v>
          </cell>
        </row>
        <row r="2299">
          <cell r="C2299" t="str">
            <v>GGF9464</v>
          </cell>
        </row>
        <row r="2300">
          <cell r="C2300" t="str">
            <v>GGF9179-REORDER</v>
          </cell>
        </row>
        <row r="2303">
          <cell r="C2303" t="str">
            <v>#1221-C1</v>
          </cell>
        </row>
        <row r="2304">
          <cell r="C2304" t="str">
            <v>#1221-C2</v>
          </cell>
        </row>
        <row r="2305">
          <cell r="C2305" t="str">
            <v>#1221-C3</v>
          </cell>
        </row>
        <row r="2306">
          <cell r="C2306" t="str">
            <v>8099-C1</v>
          </cell>
        </row>
        <row r="2307">
          <cell r="C2307" t="str">
            <v>8099-C2</v>
          </cell>
        </row>
        <row r="2308">
          <cell r="C2308" t="str">
            <v>8100-C1</v>
          </cell>
        </row>
        <row r="2309">
          <cell r="C2309" t="str">
            <v>8100-C2</v>
          </cell>
        </row>
        <row r="2310">
          <cell r="C2310" t="str">
            <v>#3354A-C1</v>
          </cell>
        </row>
        <row r="2311">
          <cell r="C2311" t="str">
            <v>#3354A-C2</v>
          </cell>
        </row>
        <row r="2312">
          <cell r="C2312" t="str">
            <v>1231-C1</v>
          </cell>
        </row>
        <row r="2313">
          <cell r="C2313" t="str">
            <v>1231-C2</v>
          </cell>
        </row>
        <row r="2314">
          <cell r="C2314" t="str">
            <v>2150-C1</v>
          </cell>
        </row>
        <row r="2315">
          <cell r="C2315" t="str">
            <v>2150-C2</v>
          </cell>
        </row>
        <row r="2316">
          <cell r="C2316" t="str">
            <v>2150-C3</v>
          </cell>
        </row>
        <row r="2317">
          <cell r="C2317" t="str">
            <v>4269-C1</v>
          </cell>
        </row>
        <row r="2318">
          <cell r="C2318" t="str">
            <v>4269-C2</v>
          </cell>
        </row>
        <row r="2319">
          <cell r="C2319" t="str">
            <v>4269-C3</v>
          </cell>
        </row>
        <row r="2320">
          <cell r="C2320" t="str">
            <v>4262-C1</v>
          </cell>
        </row>
        <row r="2321">
          <cell r="C2321" t="str">
            <v>4262-C2</v>
          </cell>
        </row>
        <row r="2322">
          <cell r="C2322" t="str">
            <v>6090-C1</v>
          </cell>
        </row>
        <row r="2323">
          <cell r="C2323" t="str">
            <v>6090-C2</v>
          </cell>
        </row>
        <row r="2324">
          <cell r="C2324" t="str">
            <v>6090-C3</v>
          </cell>
        </row>
        <row r="2325">
          <cell r="C2325">
            <v>7094</v>
          </cell>
        </row>
        <row r="2326">
          <cell r="C2326" t="str">
            <v>6091-C1</v>
          </cell>
        </row>
        <row r="2327">
          <cell r="C2327" t="str">
            <v>6091-C2</v>
          </cell>
        </row>
        <row r="2328">
          <cell r="C2328" t="str">
            <v>7081-C1</v>
          </cell>
        </row>
        <row r="2329">
          <cell r="C2329" t="str">
            <v>7081-C2</v>
          </cell>
        </row>
        <row r="2331">
          <cell r="C2331" t="str">
            <v>MALE POLO</v>
          </cell>
        </row>
        <row r="2332">
          <cell r="C2332" t="str">
            <v>FEMALE POLO</v>
          </cell>
        </row>
        <row r="2333">
          <cell r="C2333" t="str">
            <v>MALE L/TEE</v>
          </cell>
        </row>
        <row r="2334">
          <cell r="C2334" t="str">
            <v>FEMALE L/TEE</v>
          </cell>
        </row>
        <row r="2335">
          <cell r="C2335" t="str">
            <v>UNIVERSAL TEE</v>
          </cell>
        </row>
        <row r="2336">
          <cell r="C2336" t="str">
            <v>BOXER MALE</v>
          </cell>
        </row>
        <row r="2337">
          <cell r="C2337" t="str">
            <v>BOXER FEMALE</v>
          </cell>
        </row>
        <row r="2340">
          <cell r="C2340" t="str">
            <v>#0651-C1</v>
          </cell>
        </row>
        <row r="2341">
          <cell r="C2341" t="str">
            <v>#0651-C2</v>
          </cell>
        </row>
        <row r="2342">
          <cell r="C2342" t="str">
            <v>#0651-C3</v>
          </cell>
        </row>
        <row r="2343">
          <cell r="C2343" t="str">
            <v>#0650-C1</v>
          </cell>
        </row>
        <row r="2344">
          <cell r="C2344" t="str">
            <v>#0650-C2</v>
          </cell>
        </row>
        <row r="2345">
          <cell r="C2345" t="str">
            <v>#0650-C3</v>
          </cell>
        </row>
        <row r="2346">
          <cell r="C2346" t="str">
            <v>#0650-C4</v>
          </cell>
        </row>
        <row r="2347">
          <cell r="C2347" t="str">
            <v>#0054-C1</v>
          </cell>
        </row>
        <row r="2348">
          <cell r="C2348" t="str">
            <v>#0054-C2</v>
          </cell>
        </row>
        <row r="2349">
          <cell r="C2349" t="str">
            <v>#0057-C1</v>
          </cell>
        </row>
        <row r="2350">
          <cell r="C2350" t="str">
            <v>#0057-C2</v>
          </cell>
        </row>
        <row r="2351">
          <cell r="C2351" t="str">
            <v>#0663-C1</v>
          </cell>
        </row>
        <row r="2352">
          <cell r="C2352" t="str">
            <v>#0663-C2</v>
          </cell>
        </row>
        <row r="2353">
          <cell r="C2353" t="str">
            <v>#0663-C3</v>
          </cell>
        </row>
        <row r="2354">
          <cell r="C2354" t="str">
            <v>#0663-C4</v>
          </cell>
        </row>
        <row r="2355">
          <cell r="C2355" t="str">
            <v>#0056-C1</v>
          </cell>
        </row>
        <row r="2356">
          <cell r="C2356" t="str">
            <v>#0056-C2</v>
          </cell>
        </row>
        <row r="2357">
          <cell r="C2357" t="str">
            <v>#0056-C3</v>
          </cell>
        </row>
        <row r="2358">
          <cell r="C2358" t="str">
            <v>#0058-C2</v>
          </cell>
        </row>
        <row r="2359">
          <cell r="C2359" t="str">
            <v>#0058-C3</v>
          </cell>
        </row>
        <row r="2360">
          <cell r="C2360" t="str">
            <v>#0055-C1</v>
          </cell>
        </row>
        <row r="2361">
          <cell r="C2361" t="str">
            <v>#0055-C3</v>
          </cell>
        </row>
        <row r="2362">
          <cell r="C2362" t="str">
            <v>#0059</v>
          </cell>
        </row>
        <row r="2363">
          <cell r="C2363" t="str">
            <v>#0060</v>
          </cell>
        </row>
        <row r="2364">
          <cell r="C2364" t="str">
            <v>#0061</v>
          </cell>
        </row>
        <row r="2365">
          <cell r="C2365" t="str">
            <v>#0051-C1</v>
          </cell>
        </row>
        <row r="2366">
          <cell r="C2366" t="str">
            <v>#0051-C2</v>
          </cell>
        </row>
        <row r="2367">
          <cell r="C2367" t="str">
            <v>#0051-C3</v>
          </cell>
        </row>
        <row r="2368">
          <cell r="C2368" t="str">
            <v>#0052-C1</v>
          </cell>
        </row>
        <row r="2369">
          <cell r="C2369" t="str">
            <v>#0052-C2</v>
          </cell>
        </row>
        <row r="2370">
          <cell r="C2370" t="str">
            <v>#0052-C3</v>
          </cell>
        </row>
        <row r="2371">
          <cell r="C2371" t="str">
            <v>#0053-C1</v>
          </cell>
        </row>
        <row r="2372">
          <cell r="C2372" t="str">
            <v>#0053-C2</v>
          </cell>
        </row>
        <row r="2373">
          <cell r="C2373" t="str">
            <v>#0048-C1</v>
          </cell>
        </row>
        <row r="2374">
          <cell r="C2374" t="str">
            <v>#0048-C2</v>
          </cell>
        </row>
        <row r="2375">
          <cell r="C2375" t="str">
            <v>#0080-C1</v>
          </cell>
        </row>
        <row r="2376">
          <cell r="C2376" t="str">
            <v>#0080-C2</v>
          </cell>
        </row>
        <row r="2377">
          <cell r="C2377" t="str">
            <v>#0049-C1</v>
          </cell>
        </row>
        <row r="2378">
          <cell r="C2378" t="str">
            <v>#0049-C2</v>
          </cell>
        </row>
        <row r="2379">
          <cell r="C2379" t="str">
            <v>#0050-C1</v>
          </cell>
        </row>
        <row r="2380">
          <cell r="C2380" t="str">
            <v>#0050-C2</v>
          </cell>
        </row>
        <row r="2383">
          <cell r="C2383" t="str">
            <v xml:space="preserve"> MA040-SS-C1</v>
          </cell>
        </row>
        <row r="2384">
          <cell r="C2384" t="str">
            <v xml:space="preserve"> MA040-SS-C2</v>
          </cell>
        </row>
        <row r="2385">
          <cell r="C2385" t="str">
            <v xml:space="preserve"> MA041-SS-C1</v>
          </cell>
        </row>
        <row r="2386">
          <cell r="C2386" t="str">
            <v xml:space="preserve"> MA041-SS-C2</v>
          </cell>
        </row>
        <row r="2387">
          <cell r="C2387" t="str">
            <v xml:space="preserve"> MA042-SS-C1</v>
          </cell>
        </row>
        <row r="2388">
          <cell r="C2388" t="str">
            <v xml:space="preserve"> MA042-SS-C2</v>
          </cell>
        </row>
        <row r="2389">
          <cell r="C2389" t="str">
            <v xml:space="preserve"> MA043-SS-C1</v>
          </cell>
        </row>
        <row r="2390">
          <cell r="C2390" t="str">
            <v xml:space="preserve"> MA043-SS-C2</v>
          </cell>
        </row>
        <row r="2391">
          <cell r="C2391" t="str">
            <v xml:space="preserve"> MA044-SS</v>
          </cell>
        </row>
        <row r="2392">
          <cell r="C2392" t="str">
            <v xml:space="preserve"> MA045-SS-C1</v>
          </cell>
        </row>
        <row r="2393">
          <cell r="C2393" t="str">
            <v xml:space="preserve"> MA045-SS-C2</v>
          </cell>
        </row>
        <row r="2394">
          <cell r="C2394" t="str">
            <v xml:space="preserve"> MA045-SS-C3</v>
          </cell>
        </row>
        <row r="2395">
          <cell r="C2395" t="str">
            <v>MA036-SS-C1</v>
          </cell>
        </row>
        <row r="2396">
          <cell r="C2396" t="str">
            <v>MA036-SS-C2</v>
          </cell>
        </row>
        <row r="2397">
          <cell r="C2397" t="str">
            <v>MA038-SS</v>
          </cell>
        </row>
        <row r="2398">
          <cell r="C2398" t="str">
            <v>MA016-SS</v>
          </cell>
        </row>
        <row r="2399">
          <cell r="C2399" t="str">
            <v>MA011-SS-C2</v>
          </cell>
        </row>
        <row r="2400">
          <cell r="C2400" t="str">
            <v>MA023-SS</v>
          </cell>
        </row>
        <row r="2401">
          <cell r="C2401" t="str">
            <v>MA048A-SS</v>
          </cell>
        </row>
        <row r="2402">
          <cell r="C2402" t="str">
            <v>MA026-SS-C1</v>
          </cell>
        </row>
        <row r="2403">
          <cell r="C2403" t="str">
            <v>MA026-SS-C2</v>
          </cell>
        </row>
        <row r="2405">
          <cell r="C2405" t="str">
            <v>TABLE CLOTHING</v>
          </cell>
        </row>
        <row r="2407">
          <cell r="C2407" t="str">
            <v>GMUN078</v>
          </cell>
        </row>
        <row r="2408">
          <cell r="C2408" t="str">
            <v>GMUN085</v>
          </cell>
        </row>
        <row r="2409">
          <cell r="C2409" t="str">
            <v>GMUN095-DROP 3</v>
          </cell>
        </row>
        <row r="2410">
          <cell r="C2410" t="str">
            <v>GMUN096</v>
          </cell>
        </row>
        <row r="2411">
          <cell r="C2411" t="str">
            <v>GMUN097-DROP 3</v>
          </cell>
        </row>
        <row r="2412">
          <cell r="C2412" t="str">
            <v>GMUN099</v>
          </cell>
        </row>
        <row r="2413">
          <cell r="C2413" t="str">
            <v>GMUN107</v>
          </cell>
        </row>
        <row r="2414">
          <cell r="C2414" t="str">
            <v>GMUN111-W</v>
          </cell>
        </row>
        <row r="2415">
          <cell r="C2415" t="str">
            <v>GMUN112</v>
          </cell>
        </row>
        <row r="2416">
          <cell r="C2416" t="str">
            <v>GMUN114</v>
          </cell>
        </row>
        <row r="2417">
          <cell r="C2417" t="str">
            <v>GMUN115B-drop 3</v>
          </cell>
        </row>
        <row r="2418">
          <cell r="C2418" t="str">
            <v>GMUN116-DROP 3</v>
          </cell>
        </row>
        <row r="2419">
          <cell r="C2419" t="str">
            <v>MINI 165</v>
          </cell>
        </row>
        <row r="2420">
          <cell r="C2420" t="str">
            <v>MINI 167</v>
          </cell>
        </row>
        <row r="2421">
          <cell r="C2421" t="str">
            <v>MINI 169</v>
          </cell>
        </row>
        <row r="2422">
          <cell r="C2422" t="str">
            <v>MINI 178</v>
          </cell>
        </row>
        <row r="2423">
          <cell r="C2423" t="str">
            <v>MINI 185-DROP 3</v>
          </cell>
        </row>
        <row r="2424">
          <cell r="C2424" t="str">
            <v>MINI 186</v>
          </cell>
        </row>
        <row r="2425">
          <cell r="C2425" t="str">
            <v>MINI 188</v>
          </cell>
        </row>
        <row r="2426">
          <cell r="C2426" t="str">
            <v>MINI 189-drop 3</v>
          </cell>
        </row>
        <row r="2427">
          <cell r="C2427" t="str">
            <v>MINI 190</v>
          </cell>
        </row>
        <row r="2428">
          <cell r="C2428" t="str">
            <v>MINI 193</v>
          </cell>
        </row>
        <row r="2429">
          <cell r="C2429" t="str">
            <v>MINI 179</v>
          </cell>
        </row>
        <row r="2430">
          <cell r="C2430" t="str">
            <v>MINI 197</v>
          </cell>
        </row>
        <row r="2431">
          <cell r="C2431" t="str">
            <v>MINI 199</v>
          </cell>
        </row>
        <row r="2432">
          <cell r="C2432" t="str">
            <v>MINI 205</v>
          </cell>
        </row>
        <row r="2433">
          <cell r="C2433" t="str">
            <v>MINI 196</v>
          </cell>
        </row>
        <row r="2434">
          <cell r="C2434" t="str">
            <v>MINI 191</v>
          </cell>
        </row>
        <row r="2435">
          <cell r="C2435" t="str">
            <v>MINI 203</v>
          </cell>
        </row>
        <row r="2436">
          <cell r="C2436" t="str">
            <v>MUN 457</v>
          </cell>
        </row>
        <row r="2437">
          <cell r="C2437" t="str">
            <v>MUN 462</v>
          </cell>
        </row>
        <row r="2438">
          <cell r="C2438" t="str">
            <v>MUN 466</v>
          </cell>
        </row>
        <row r="2439">
          <cell r="C2439" t="str">
            <v>MUN 468</v>
          </cell>
        </row>
        <row r="2440">
          <cell r="C2440" t="str">
            <v>MUN 471</v>
          </cell>
        </row>
        <row r="2441">
          <cell r="C2441" t="str">
            <v>MUN 493</v>
          </cell>
        </row>
        <row r="2442">
          <cell r="C2442" t="str">
            <v>MUN 495- DROP 3</v>
          </cell>
        </row>
        <row r="2443">
          <cell r="C2443" t="str">
            <v>MUN 496-DROP 3</v>
          </cell>
        </row>
        <row r="2444">
          <cell r="C2444" t="str">
            <v>MUN 497</v>
          </cell>
        </row>
        <row r="2445">
          <cell r="C2445" t="str">
            <v>MUN 499</v>
          </cell>
        </row>
        <row r="2446">
          <cell r="C2446" t="str">
            <v>MUN 501</v>
          </cell>
        </row>
        <row r="2447">
          <cell r="C2447" t="str">
            <v>MUN 502</v>
          </cell>
        </row>
        <row r="2448">
          <cell r="C2448" t="str">
            <v>MUN 502A</v>
          </cell>
        </row>
        <row r="2449">
          <cell r="C2449" t="str">
            <v>MUN 514-DROP 3</v>
          </cell>
        </row>
        <row r="2450">
          <cell r="C2450" t="str">
            <v>MUN 504</v>
          </cell>
        </row>
        <row r="2451">
          <cell r="C2451" t="str">
            <v>MUN 506-DROP 3</v>
          </cell>
        </row>
        <row r="2452">
          <cell r="C2452" t="str">
            <v>MUN 507</v>
          </cell>
        </row>
        <row r="2453">
          <cell r="C2453" t="str">
            <v>MUN 510</v>
          </cell>
        </row>
        <row r="2454">
          <cell r="C2454" t="str">
            <v>MUN 511</v>
          </cell>
        </row>
        <row r="2455">
          <cell r="C2455" t="str">
            <v>MUN 512</v>
          </cell>
        </row>
        <row r="2456">
          <cell r="C2456" t="str">
            <v>MUN 513-DROP 3</v>
          </cell>
        </row>
        <row r="2457">
          <cell r="C2457" t="str">
            <v>MUN 515-DROP 3</v>
          </cell>
        </row>
        <row r="2458">
          <cell r="C2458" t="str">
            <v>MUN 516-DROP 3</v>
          </cell>
        </row>
        <row r="2459">
          <cell r="C2459" t="str">
            <v>MUN 518-DROP 3</v>
          </cell>
        </row>
        <row r="2460">
          <cell r="C2460" t="str">
            <v>MUN 503</v>
          </cell>
        </row>
        <row r="2461">
          <cell r="C2461" t="str">
            <v>MUN 521</v>
          </cell>
        </row>
        <row r="2462">
          <cell r="C2462" t="str">
            <v>MUN 483- DROP3</v>
          </cell>
        </row>
        <row r="2463">
          <cell r="C2463" t="str">
            <v>MUN 432</v>
          </cell>
        </row>
        <row r="2464">
          <cell r="C2464" t="str">
            <v>MUN 431-DROP 3</v>
          </cell>
        </row>
        <row r="2466">
          <cell r="C2466" t="str">
            <v>GMUN 117</v>
          </cell>
        </row>
        <row r="2467">
          <cell r="C2467" t="str">
            <v>MINI 150</v>
          </cell>
        </row>
        <row r="2472">
          <cell r="C2472" t="str">
            <v>GGF9568-REORDER</v>
          </cell>
        </row>
        <row r="2473">
          <cell r="C2473" t="str">
            <v>GGF9119-REORDER</v>
          </cell>
        </row>
        <row r="2478">
          <cell r="C2478" t="str">
            <v>TEAM JAYCO</v>
          </cell>
        </row>
        <row r="2479">
          <cell r="C2479" t="str">
            <v>POLO SHIRT</v>
          </cell>
        </row>
        <row r="2480">
          <cell r="C2480" t="str">
            <v>JAYCO TEE SHIRT-C1</v>
          </cell>
        </row>
        <row r="2481">
          <cell r="C2481" t="str">
            <v>JAYCO TEE SHIRT-C2</v>
          </cell>
        </row>
        <row r="2483">
          <cell r="C2483" t="str">
            <v>TEE-1</v>
          </cell>
        </row>
        <row r="2484">
          <cell r="C2484" t="str">
            <v>TEE-2</v>
          </cell>
        </row>
        <row r="2485">
          <cell r="C2485" t="str">
            <v>JUMPER</v>
          </cell>
        </row>
        <row r="2486">
          <cell r="C2486" t="str">
            <v>JUMPER -1</v>
          </cell>
        </row>
        <row r="2501">
          <cell r="C2501" t="str">
            <v>Style</v>
          </cell>
        </row>
        <row r="2504">
          <cell r="C2504">
            <v>1111004</v>
          </cell>
        </row>
        <row r="2505">
          <cell r="C2505">
            <v>1111005</v>
          </cell>
        </row>
        <row r="2506">
          <cell r="C2506">
            <v>1111010</v>
          </cell>
        </row>
        <row r="2507">
          <cell r="C2507">
            <v>1111011</v>
          </cell>
        </row>
        <row r="2508">
          <cell r="C2508">
            <v>1111012</v>
          </cell>
        </row>
        <row r="2509">
          <cell r="C2509" t="str">
            <v>1111013-C1</v>
          </cell>
        </row>
        <row r="2510">
          <cell r="C2510" t="str">
            <v>1111013-C2</v>
          </cell>
        </row>
        <row r="2511">
          <cell r="C2511">
            <v>1111016</v>
          </cell>
        </row>
        <row r="2512">
          <cell r="C2512">
            <v>1111024</v>
          </cell>
        </row>
        <row r="2513">
          <cell r="C2513">
            <v>1111027</v>
          </cell>
        </row>
        <row r="2514">
          <cell r="C2514">
            <v>1111028</v>
          </cell>
        </row>
        <row r="2515">
          <cell r="C2515">
            <v>1111030</v>
          </cell>
        </row>
        <row r="2516">
          <cell r="C2516">
            <v>1111031</v>
          </cell>
        </row>
        <row r="2517">
          <cell r="C2517">
            <v>1112101</v>
          </cell>
        </row>
        <row r="2518">
          <cell r="C2518">
            <v>1112103</v>
          </cell>
        </row>
        <row r="2519">
          <cell r="C2519">
            <v>1112107</v>
          </cell>
        </row>
        <row r="2520">
          <cell r="C2520">
            <v>1112108</v>
          </cell>
        </row>
        <row r="2521">
          <cell r="C2521">
            <v>1112109</v>
          </cell>
        </row>
        <row r="2522">
          <cell r="C2522">
            <v>1112110</v>
          </cell>
        </row>
        <row r="2523">
          <cell r="C2523">
            <v>1112112</v>
          </cell>
        </row>
        <row r="2524">
          <cell r="C2524">
            <v>1112115</v>
          </cell>
        </row>
        <row r="2525">
          <cell r="C2525">
            <v>1112118</v>
          </cell>
        </row>
        <row r="2526">
          <cell r="C2526" t="str">
            <v>BAG</v>
          </cell>
        </row>
        <row r="2527">
          <cell r="C2527">
            <v>1111001</v>
          </cell>
        </row>
        <row r="2528">
          <cell r="C2528">
            <v>1112131</v>
          </cell>
        </row>
        <row r="2529">
          <cell r="C2529">
            <v>1111003</v>
          </cell>
        </row>
        <row r="2531">
          <cell r="C2531" t="str">
            <v>GGF 0062-C1</v>
          </cell>
        </row>
        <row r="2532">
          <cell r="C2532" t="str">
            <v>GGF 0062-C2</v>
          </cell>
        </row>
        <row r="2533">
          <cell r="C2533" t="str">
            <v>GGF 0082-C1</v>
          </cell>
        </row>
        <row r="2534">
          <cell r="C2534" t="str">
            <v>GGF 0082-C2</v>
          </cell>
        </row>
        <row r="2535">
          <cell r="C2535" t="str">
            <v>GGF 0084-C1</v>
          </cell>
        </row>
        <row r="2536">
          <cell r="C2536" t="str">
            <v>GGF 0084-C2</v>
          </cell>
        </row>
        <row r="2537">
          <cell r="C2537" t="str">
            <v>GGF 0096</v>
          </cell>
        </row>
        <row r="2538">
          <cell r="C2538" t="str">
            <v>GGF 0095</v>
          </cell>
        </row>
        <row r="2539">
          <cell r="C2539" t="str">
            <v>GGF0041-C1</v>
          </cell>
        </row>
        <row r="2540">
          <cell r="C2540" t="str">
            <v>GGF0041-C2</v>
          </cell>
        </row>
        <row r="2541">
          <cell r="C2541" t="str">
            <v>GGF0039-C1</v>
          </cell>
        </row>
        <row r="2542">
          <cell r="C2542" t="str">
            <v>GGF0039-C2</v>
          </cell>
        </row>
        <row r="2543">
          <cell r="C2543" t="str">
            <v>GGF 0018-C1</v>
          </cell>
        </row>
        <row r="2544">
          <cell r="C2544" t="str">
            <v>GGF 0018-C2</v>
          </cell>
        </row>
        <row r="2545">
          <cell r="C2545" t="str">
            <v>GGF 0062-C1</v>
          </cell>
        </row>
        <row r="2546">
          <cell r="C2546" t="str">
            <v>GGF 0062-C2</v>
          </cell>
        </row>
        <row r="2548">
          <cell r="C2548" t="str">
            <v>GGF 0096-DJ</v>
          </cell>
        </row>
        <row r="2549">
          <cell r="C2549" t="str">
            <v>GGF 0095-DJ</v>
          </cell>
        </row>
        <row r="2550">
          <cell r="C2550" t="str">
            <v>GGF0041-C1-DJ</v>
          </cell>
        </row>
        <row r="2551">
          <cell r="C2551" t="str">
            <v>GGF0039-C2-DJ</v>
          </cell>
        </row>
        <row r="2552">
          <cell r="C2552" t="str">
            <v>GGF 0186-C1</v>
          </cell>
        </row>
        <row r="2553">
          <cell r="C2553" t="str">
            <v>GGF 0186-C2</v>
          </cell>
        </row>
        <row r="2554">
          <cell r="C2554" t="str">
            <v>GGF 0172</v>
          </cell>
        </row>
        <row r="2555">
          <cell r="C2555" t="str">
            <v>GGF 0442</v>
          </cell>
        </row>
        <row r="2556">
          <cell r="C2556" t="str">
            <v>GGF 0453</v>
          </cell>
        </row>
        <row r="2558">
          <cell r="C2558" t="str">
            <v>GGF 9569</v>
          </cell>
        </row>
        <row r="2559">
          <cell r="C2559" t="str">
            <v>GGF 9511-C1</v>
          </cell>
        </row>
        <row r="2560">
          <cell r="C2560" t="str">
            <v>GGF 9511-C2</v>
          </cell>
        </row>
        <row r="2562">
          <cell r="C2562" t="str">
            <v xml:space="preserve">S10A121-REORDER </v>
          </cell>
        </row>
        <row r="2563">
          <cell r="C2563" t="str">
            <v>S10A121-REORDER 2ND</v>
          </cell>
        </row>
        <row r="2564">
          <cell r="C2564" t="str">
            <v>S10A321-REORDER</v>
          </cell>
        </row>
        <row r="2565">
          <cell r="C2565" t="str">
            <v>W10111-REORDER</v>
          </cell>
        </row>
        <row r="2566">
          <cell r="C2566" t="str">
            <v>W101023-REORDER</v>
          </cell>
        </row>
        <row r="2567">
          <cell r="C2567" t="str">
            <v>W10141-REORDER</v>
          </cell>
        </row>
        <row r="2568">
          <cell r="C2568" t="str">
            <v>W10121-REORDER</v>
          </cell>
        </row>
        <row r="2569">
          <cell r="C2569" t="str">
            <v>W10131-REORDER</v>
          </cell>
        </row>
        <row r="2570">
          <cell r="C2570" t="str">
            <v>W10321-REORDER</v>
          </cell>
        </row>
        <row r="2571">
          <cell r="C2571" t="str">
            <v>W10611-REORDER</v>
          </cell>
        </row>
        <row r="2572">
          <cell r="C2572" t="str">
            <v>W10612-REORDER</v>
          </cell>
        </row>
        <row r="2573">
          <cell r="C2573" t="str">
            <v>W10619-REORDER</v>
          </cell>
        </row>
        <row r="2574">
          <cell r="C2574" t="str">
            <v>W10623-REORDER</v>
          </cell>
        </row>
        <row r="2575">
          <cell r="C2575" t="str">
            <v>W10811-REORDER</v>
          </cell>
        </row>
        <row r="2576">
          <cell r="C2576" t="str">
            <v>W10813-REORDER</v>
          </cell>
        </row>
        <row r="2577">
          <cell r="C2577" t="str">
            <v>W10814-REORDER</v>
          </cell>
        </row>
        <row r="2578">
          <cell r="C2578" t="str">
            <v>W101012-REORDER</v>
          </cell>
        </row>
        <row r="2579">
          <cell r="C2579" t="str">
            <v>LW-W10121-REORDER</v>
          </cell>
        </row>
        <row r="2580">
          <cell r="C2580" t="str">
            <v>LW-W10122-REORDER</v>
          </cell>
        </row>
        <row r="2581">
          <cell r="C2581" t="str">
            <v>LW-W10212-REORDER</v>
          </cell>
        </row>
        <row r="2582">
          <cell r="C2582" t="str">
            <v>LW-W10241-REORDER</v>
          </cell>
        </row>
        <row r="2583">
          <cell r="C2583" t="str">
            <v>LW-W10261-REORDER</v>
          </cell>
        </row>
        <row r="2584">
          <cell r="C2584" t="str">
            <v>LW-W10431-REORDER</v>
          </cell>
        </row>
        <row r="2585">
          <cell r="C2585" t="str">
            <v>LW-W10511-REORDER</v>
          </cell>
        </row>
        <row r="2586">
          <cell r="C2586" t="str">
            <v>S10A331-REORDER</v>
          </cell>
        </row>
        <row r="2587">
          <cell r="C2587" t="str">
            <v>S10A332-REORDER</v>
          </cell>
        </row>
        <row r="2588">
          <cell r="C2588" t="str">
            <v>S10A561-REORDER</v>
          </cell>
        </row>
        <row r="2589">
          <cell r="C2589" t="str">
            <v>S10A512-REORDER</v>
          </cell>
        </row>
        <row r="2590">
          <cell r="C2590" t="str">
            <v>S10A531-REORDER</v>
          </cell>
        </row>
        <row r="2591">
          <cell r="C2591" t="str">
            <v>S10A532-REORDER</v>
          </cell>
        </row>
        <row r="2592">
          <cell r="C2592" t="str">
            <v>S10A511-REORDER</v>
          </cell>
        </row>
        <row r="2593">
          <cell r="C2593" t="str">
            <v>S10A521-REORDER</v>
          </cell>
        </row>
        <row r="2594">
          <cell r="C2594" t="str">
            <v>S10A713-REORDER</v>
          </cell>
        </row>
        <row r="2595">
          <cell r="C2595" t="str">
            <v>S10A411-REORDER</v>
          </cell>
        </row>
        <row r="2596">
          <cell r="C2596" t="str">
            <v>S10A221-REORDER</v>
          </cell>
        </row>
        <row r="2597">
          <cell r="C2597" t="str">
            <v>S10A742-REORDER</v>
          </cell>
        </row>
        <row r="2598">
          <cell r="C2598" t="str">
            <v>S9172-REORDER</v>
          </cell>
        </row>
        <row r="2599">
          <cell r="C2599" t="str">
            <v>S9173-REORDER</v>
          </cell>
        </row>
        <row r="2600">
          <cell r="C2600" t="str">
            <v>LW-10342-REORDER</v>
          </cell>
        </row>
        <row r="2601">
          <cell r="C2601" t="str">
            <v>S10A011-REORDER</v>
          </cell>
        </row>
        <row r="2602">
          <cell r="C2602" t="str">
            <v>S10A322-REORDER</v>
          </cell>
        </row>
        <row r="2603">
          <cell r="C2603" t="str">
            <v>S10A552-REORDER</v>
          </cell>
        </row>
        <row r="2604">
          <cell r="C2604" t="str">
            <v>S10A562-REORDER</v>
          </cell>
        </row>
        <row r="2605">
          <cell r="C2605" t="str">
            <v>S10A712-REORDER</v>
          </cell>
        </row>
        <row r="2607">
          <cell r="C2607" t="str">
            <v>GGF 9328-C1</v>
          </cell>
        </row>
        <row r="2608">
          <cell r="C2608" t="str">
            <v>GGF 9328-C2</v>
          </cell>
        </row>
        <row r="2609">
          <cell r="C2609" t="str">
            <v>GGF 9331-C1</v>
          </cell>
        </row>
        <row r="2610">
          <cell r="C2610" t="str">
            <v>GGF 9331-C2</v>
          </cell>
        </row>
        <row r="2612">
          <cell r="C2612" t="str">
            <v>JBF 0801-C1</v>
          </cell>
        </row>
        <row r="2613">
          <cell r="C2613" t="str">
            <v>JBF 0801-C2</v>
          </cell>
        </row>
        <row r="2614">
          <cell r="C2614" t="str">
            <v>JBF 0802-C1</v>
          </cell>
        </row>
        <row r="2615">
          <cell r="C2615" t="str">
            <v>JBF 0802-C2</v>
          </cell>
        </row>
        <row r="2616">
          <cell r="C2616" t="str">
            <v>JBF 0803-C1</v>
          </cell>
        </row>
        <row r="2617">
          <cell r="C2617" t="str">
            <v>JBF 0803-C2</v>
          </cell>
        </row>
        <row r="2618">
          <cell r="C2618" t="str">
            <v>JBF 0819</v>
          </cell>
        </row>
        <row r="2620">
          <cell r="C2620" t="str">
            <v>WAVE TEE</v>
          </cell>
        </row>
        <row r="2621">
          <cell r="C2621" t="str">
            <v>CARP TEE</v>
          </cell>
        </row>
        <row r="2624">
          <cell r="C2624" t="str">
            <v>GGF 9453</v>
          </cell>
        </row>
        <row r="2625">
          <cell r="C2625" t="str">
            <v>GGF 9440-C1</v>
          </cell>
        </row>
        <row r="2626">
          <cell r="C2626" t="str">
            <v>GGF 9440-C2</v>
          </cell>
        </row>
        <row r="2627">
          <cell r="C2627" t="str">
            <v>GGF 0042</v>
          </cell>
        </row>
        <row r="2628">
          <cell r="C2628" t="str">
            <v>GGF 0044</v>
          </cell>
        </row>
        <row r="2630">
          <cell r="C2630" t="str">
            <v>FORTY TEE-C1</v>
          </cell>
        </row>
        <row r="2631">
          <cell r="C2631" t="str">
            <v>FORTY TEE-C2</v>
          </cell>
        </row>
        <row r="2632">
          <cell r="C2632" t="str">
            <v>FORTY TEE-C3</v>
          </cell>
        </row>
        <row r="2633">
          <cell r="C2633" t="str">
            <v>FORTY TEE-C4</v>
          </cell>
        </row>
        <row r="2634">
          <cell r="C2634" t="str">
            <v>FORTY TEE-C5</v>
          </cell>
        </row>
        <row r="2636">
          <cell r="C2636" t="str">
            <v>MEN TEE</v>
          </cell>
        </row>
        <row r="2637">
          <cell r="C2637" t="str">
            <v>WOVEN TEE</v>
          </cell>
        </row>
        <row r="2639">
          <cell r="C2639" t="str">
            <v>ALIMO TEE-C1</v>
          </cell>
        </row>
        <row r="2640">
          <cell r="C2640" t="str">
            <v>ALIMO TEE-C2</v>
          </cell>
        </row>
        <row r="2641">
          <cell r="C2641" t="str">
            <v>ALIMO TEE-C3</v>
          </cell>
        </row>
        <row r="2643">
          <cell r="C2643" t="str">
            <v>TEE</v>
          </cell>
        </row>
        <row r="2655">
          <cell r="C2655" t="str">
            <v>Style</v>
          </cell>
        </row>
        <row r="2658">
          <cell r="C2658" t="str">
            <v>#2150-C1</v>
          </cell>
        </row>
        <row r="2659">
          <cell r="C2659" t="str">
            <v>#2150-C2</v>
          </cell>
        </row>
        <row r="2660">
          <cell r="C2660" t="str">
            <v>#2150-C3</v>
          </cell>
        </row>
        <row r="2661">
          <cell r="C2661" t="str">
            <v>#4269-C1</v>
          </cell>
        </row>
        <row r="2662">
          <cell r="C2662" t="str">
            <v>#4269-C2</v>
          </cell>
        </row>
        <row r="2663">
          <cell r="C2663" t="str">
            <v>#4269-C3</v>
          </cell>
        </row>
        <row r="2664">
          <cell r="C2664" t="str">
            <v>#6090A-C1</v>
          </cell>
        </row>
        <row r="2665">
          <cell r="C2665" t="str">
            <v>#6090A-C2</v>
          </cell>
        </row>
        <row r="2666">
          <cell r="C2666" t="str">
            <v>#6090A-C3</v>
          </cell>
        </row>
        <row r="2667">
          <cell r="C2667" t="str">
            <v>#6091-C1</v>
          </cell>
        </row>
        <row r="2668">
          <cell r="C2668" t="str">
            <v>#6091-C2</v>
          </cell>
        </row>
        <row r="2669">
          <cell r="C2669" t="str">
            <v>#4270-C1</v>
          </cell>
        </row>
        <row r="2670">
          <cell r="C2670" t="str">
            <v>#4270-C2</v>
          </cell>
        </row>
        <row r="2671">
          <cell r="C2671" t="str">
            <v>#7088-C1</v>
          </cell>
        </row>
        <row r="2672">
          <cell r="C2672" t="str">
            <v>#7088-C2</v>
          </cell>
        </row>
        <row r="2673">
          <cell r="C2673" t="str">
            <v>#4266-C1</v>
          </cell>
        </row>
        <row r="2674">
          <cell r="C2674" t="str">
            <v>#4266-C2</v>
          </cell>
        </row>
        <row r="2675">
          <cell r="C2675" t="str">
            <v>#7094-C1</v>
          </cell>
        </row>
        <row r="2676">
          <cell r="C2676" t="str">
            <v>#7094-C2</v>
          </cell>
        </row>
        <row r="2679">
          <cell r="C2679" t="str">
            <v>S11N511</v>
          </cell>
        </row>
        <row r="2680">
          <cell r="C2680" t="str">
            <v>S11N611</v>
          </cell>
        </row>
        <row r="2681">
          <cell r="C2681" t="str">
            <v>S11N721</v>
          </cell>
        </row>
        <row r="2682">
          <cell r="C2682" t="str">
            <v>S11N722</v>
          </cell>
        </row>
        <row r="2683">
          <cell r="C2683" t="str">
            <v>S11N723</v>
          </cell>
        </row>
        <row r="2684">
          <cell r="C2684" t="str">
            <v>S11N731</v>
          </cell>
        </row>
        <row r="2685">
          <cell r="C2685" t="str">
            <v>S11N732</v>
          </cell>
        </row>
        <row r="2686">
          <cell r="C2686" t="str">
            <v>LWS11N011</v>
          </cell>
        </row>
        <row r="2687">
          <cell r="C2687" t="str">
            <v>LWS11N012</v>
          </cell>
        </row>
        <row r="2688">
          <cell r="C2688" t="str">
            <v>LWS11N041</v>
          </cell>
        </row>
        <row r="2689">
          <cell r="C2689" t="str">
            <v>LWS11N042</v>
          </cell>
        </row>
        <row r="2690">
          <cell r="C2690" t="str">
            <v>LWS11N121</v>
          </cell>
        </row>
        <row r="2691">
          <cell r="C2691" t="str">
            <v>LWS11N122</v>
          </cell>
        </row>
        <row r="2692">
          <cell r="C2692" t="str">
            <v>LWS11N211</v>
          </cell>
        </row>
        <row r="2693">
          <cell r="C2693" t="str">
            <v>LWS11N212</v>
          </cell>
        </row>
        <row r="2694">
          <cell r="C2694" t="str">
            <v>LWS11N221</v>
          </cell>
        </row>
        <row r="2695">
          <cell r="C2695" t="str">
            <v>LWS11N222</v>
          </cell>
        </row>
        <row r="2696">
          <cell r="C2696" t="str">
            <v>LWS11N231</v>
          </cell>
        </row>
        <row r="2697">
          <cell r="C2697" t="str">
            <v>LWS11N232</v>
          </cell>
        </row>
        <row r="2698">
          <cell r="C2698" t="str">
            <v>LWS11N241</v>
          </cell>
        </row>
        <row r="2699">
          <cell r="C2699" t="str">
            <v>LWS11N311</v>
          </cell>
        </row>
        <row r="2700">
          <cell r="C2700" t="str">
            <v>LWS11N312</v>
          </cell>
        </row>
        <row r="2701">
          <cell r="C2701" t="str">
            <v>LWS11N111</v>
          </cell>
        </row>
        <row r="2702">
          <cell r="C2702" t="str">
            <v>LWS11N112</v>
          </cell>
        </row>
        <row r="2703">
          <cell r="C2703" t="str">
            <v>LWS11N251</v>
          </cell>
        </row>
        <row r="2704">
          <cell r="C2704" t="str">
            <v>S7822</v>
          </cell>
        </row>
        <row r="2705">
          <cell r="C2705" t="str">
            <v>S7813</v>
          </cell>
        </row>
        <row r="2706">
          <cell r="C2706" t="str">
            <v>S11N011</v>
          </cell>
        </row>
        <row r="2707">
          <cell r="C2707" t="str">
            <v>S11N021</v>
          </cell>
        </row>
        <row r="2708">
          <cell r="C2708" t="str">
            <v>S11N131</v>
          </cell>
        </row>
        <row r="2709">
          <cell r="C2709" t="str">
            <v>S11N132</v>
          </cell>
        </row>
        <row r="2710">
          <cell r="C2710" t="str">
            <v>S11N141</v>
          </cell>
        </row>
        <row r="2711">
          <cell r="C2711" t="str">
            <v>S11N231</v>
          </cell>
        </row>
        <row r="2712">
          <cell r="C2712" t="str">
            <v>S11N352</v>
          </cell>
        </row>
        <row r="2713">
          <cell r="C2713" t="str">
            <v>S11N631</v>
          </cell>
        </row>
        <row r="2714">
          <cell r="C2714" t="str">
            <v>S11N632</v>
          </cell>
        </row>
        <row r="2715">
          <cell r="C2715" t="str">
            <v>LWS11N051</v>
          </cell>
        </row>
        <row r="2716">
          <cell r="C2716" t="str">
            <v>LWS11N131</v>
          </cell>
        </row>
        <row r="2717">
          <cell r="C2717" t="str">
            <v>LWS11N161</v>
          </cell>
        </row>
        <row r="2718">
          <cell r="C2718" t="str">
            <v>LWS11N141</v>
          </cell>
        </row>
        <row r="2719">
          <cell r="C2719" t="str">
            <v>LWS11N322</v>
          </cell>
        </row>
        <row r="2720">
          <cell r="C2720" t="str">
            <v>LWS11N151</v>
          </cell>
        </row>
        <row r="2721">
          <cell r="C2721" t="str">
            <v>S7431</v>
          </cell>
        </row>
        <row r="2724">
          <cell r="C2724" t="str">
            <v>MA026-SS-C1</v>
          </cell>
        </row>
        <row r="2725">
          <cell r="C2725" t="str">
            <v>MA026-SS-C2</v>
          </cell>
        </row>
        <row r="2726">
          <cell r="C2726" t="str">
            <v>MA027-SS-C1</v>
          </cell>
        </row>
        <row r="2727">
          <cell r="C2727" t="str">
            <v>MA027-SS-C2</v>
          </cell>
        </row>
        <row r="2728">
          <cell r="C2728" t="str">
            <v>MA028-SS-C1</v>
          </cell>
        </row>
        <row r="2729">
          <cell r="C2729" t="str">
            <v>MA028-SS-C2</v>
          </cell>
        </row>
        <row r="2730">
          <cell r="C2730" t="str">
            <v>MA029-SS-C1</v>
          </cell>
        </row>
        <row r="2731">
          <cell r="C2731" t="str">
            <v>MA029-SS-C2</v>
          </cell>
        </row>
        <row r="2732">
          <cell r="C2732" t="str">
            <v>MA030-SS-C1</v>
          </cell>
        </row>
        <row r="2733">
          <cell r="C2733" t="str">
            <v>MA030-SS-C2</v>
          </cell>
        </row>
        <row r="2734">
          <cell r="C2734" t="str">
            <v>MA031-SS</v>
          </cell>
        </row>
        <row r="2735">
          <cell r="C2735" t="str">
            <v>MA039-SS-C1</v>
          </cell>
        </row>
        <row r="2736">
          <cell r="C2736" t="str">
            <v>MA039-SS-C2</v>
          </cell>
        </row>
        <row r="2737">
          <cell r="C2737" t="str">
            <v>MA059-SS-C1</v>
          </cell>
        </row>
        <row r="2738">
          <cell r="C2738" t="str">
            <v>MA059-SS-C2</v>
          </cell>
        </row>
        <row r="2739">
          <cell r="C2739" t="str">
            <v>MA054-SS</v>
          </cell>
        </row>
        <row r="2741">
          <cell r="C2741" t="str">
            <v>GMUN 122</v>
          </cell>
        </row>
        <row r="2742">
          <cell r="C2742" t="str">
            <v>GMUN 127-C1</v>
          </cell>
        </row>
        <row r="2743">
          <cell r="C2743" t="str">
            <v>GMUN 127-C2</v>
          </cell>
        </row>
        <row r="2744">
          <cell r="C2744" t="str">
            <v>GMUN 124</v>
          </cell>
        </row>
        <row r="2745">
          <cell r="C2745" t="str">
            <v>GMUN 138</v>
          </cell>
        </row>
        <row r="2746">
          <cell r="C2746" t="str">
            <v>GMUN 144</v>
          </cell>
        </row>
        <row r="2747">
          <cell r="C2747" t="str">
            <v>GMUN 132</v>
          </cell>
        </row>
        <row r="2748">
          <cell r="C2748" t="str">
            <v>GMUN 143</v>
          </cell>
        </row>
        <row r="2749">
          <cell r="C2749" t="str">
            <v>GMUN 105</v>
          </cell>
        </row>
        <row r="2750">
          <cell r="C2750" t="str">
            <v>GMUN 120B</v>
          </cell>
        </row>
        <row r="2751">
          <cell r="C2751" t="str">
            <v>GMUN 137-full knit</v>
          </cell>
        </row>
        <row r="2752">
          <cell r="C2752" t="str">
            <v>MINI 205-DROP 4</v>
          </cell>
        </row>
        <row r="2753">
          <cell r="C2753" t="str">
            <v>MINI 206</v>
          </cell>
        </row>
        <row r="2754">
          <cell r="C2754" t="str">
            <v>MINI 208</v>
          </cell>
        </row>
        <row r="2755">
          <cell r="C2755" t="str">
            <v>MINI 209</v>
          </cell>
        </row>
        <row r="2756">
          <cell r="C2756" t="str">
            <v>MINI 216</v>
          </cell>
        </row>
        <row r="2757">
          <cell r="C2757" t="str">
            <v>MINI 213</v>
          </cell>
        </row>
        <row r="2758">
          <cell r="C2758" t="str">
            <v>MINI 212</v>
          </cell>
        </row>
        <row r="2759">
          <cell r="C2759" t="str">
            <v>MINI 210</v>
          </cell>
        </row>
        <row r="2760">
          <cell r="C2760" t="str">
            <v>MINI 227</v>
          </cell>
        </row>
        <row r="2761">
          <cell r="C2761" t="str">
            <v>MINI 226</v>
          </cell>
        </row>
        <row r="2762">
          <cell r="C2762" t="str">
            <v>MINI 223</v>
          </cell>
        </row>
        <row r="2763">
          <cell r="C2763" t="str">
            <v>MINI 222</v>
          </cell>
        </row>
        <row r="2764">
          <cell r="C2764" t="str">
            <v>MINI 221</v>
          </cell>
        </row>
        <row r="2765">
          <cell r="C2765" t="str">
            <v>MINI 219</v>
          </cell>
        </row>
        <row r="2766">
          <cell r="C2766" t="str">
            <v>MINI 217</v>
          </cell>
        </row>
        <row r="2767">
          <cell r="C2767" t="str">
            <v>MINI 189</v>
          </cell>
        </row>
        <row r="2768">
          <cell r="C2768" t="str">
            <v>MUN 525</v>
          </cell>
        </row>
        <row r="2769">
          <cell r="C2769" t="str">
            <v>MUN 526</v>
          </cell>
        </row>
        <row r="2770">
          <cell r="C2770" t="str">
            <v>MUN 527</v>
          </cell>
        </row>
        <row r="2771">
          <cell r="C2771" t="str">
            <v>MUN 534</v>
          </cell>
        </row>
        <row r="2772">
          <cell r="C2772" t="str">
            <v>MUN 536</v>
          </cell>
        </row>
        <row r="2773">
          <cell r="C2773" t="str">
            <v>MUN 537</v>
          </cell>
        </row>
        <row r="2774">
          <cell r="C2774" t="str">
            <v>MUN 542</v>
          </cell>
        </row>
        <row r="2775">
          <cell r="C2775" t="str">
            <v>MUN 543</v>
          </cell>
        </row>
        <row r="2776">
          <cell r="C2776" t="str">
            <v>MUN 564</v>
          </cell>
        </row>
        <row r="2777">
          <cell r="C2777" t="str">
            <v>MUN 553</v>
          </cell>
        </row>
        <row r="2778">
          <cell r="C2778" t="str">
            <v>MUN 555</v>
          </cell>
        </row>
        <row r="2779">
          <cell r="C2779" t="str">
            <v>MUN 556</v>
          </cell>
        </row>
        <row r="2780">
          <cell r="C2780" t="str">
            <v>MUN 559</v>
          </cell>
        </row>
        <row r="2781">
          <cell r="C2781" t="str">
            <v>MUN 563</v>
          </cell>
        </row>
        <row r="2782">
          <cell r="C2782" t="str">
            <v>MUN 565</v>
          </cell>
        </row>
        <row r="2783">
          <cell r="C2783" t="str">
            <v>MUN 566</v>
          </cell>
        </row>
        <row r="2784">
          <cell r="C2784" t="str">
            <v>MUN 568</v>
          </cell>
        </row>
        <row r="2785">
          <cell r="C2785" t="str">
            <v>MUN 571</v>
          </cell>
        </row>
        <row r="2786">
          <cell r="C2786" t="str">
            <v>MUN 572</v>
          </cell>
        </row>
        <row r="2787">
          <cell r="C2787" t="str">
            <v>MUN 418</v>
          </cell>
        </row>
        <row r="2788">
          <cell r="C2788" t="str">
            <v>MUN 513-drop 4</v>
          </cell>
        </row>
        <row r="2789">
          <cell r="C2789" t="str">
            <v>MUN 512</v>
          </cell>
        </row>
        <row r="2790">
          <cell r="C2790" t="str">
            <v>MUN 521</v>
          </cell>
        </row>
        <row r="2791">
          <cell r="C2791" t="str">
            <v>GMUN 134</v>
          </cell>
        </row>
        <row r="2792">
          <cell r="C2792" t="str">
            <v>GMUN 147</v>
          </cell>
        </row>
        <row r="2793">
          <cell r="C2793" t="str">
            <v>GMUN 120</v>
          </cell>
        </row>
        <row r="2795">
          <cell r="C2795" t="str">
            <v>BLINDSIDE TEE-C1</v>
          </cell>
        </row>
        <row r="2796">
          <cell r="C2796" t="str">
            <v>BLINDSIDE TEE-C2</v>
          </cell>
        </row>
        <row r="2797">
          <cell r="C2797" t="str">
            <v>BLINDSIDE TEE-C3</v>
          </cell>
        </row>
        <row r="2800">
          <cell r="C2800" t="str">
            <v>JBF0850-C1</v>
          </cell>
        </row>
        <row r="2801">
          <cell r="C2801" t="str">
            <v>JBF0850-C2</v>
          </cell>
        </row>
        <row r="2802">
          <cell r="C2802" t="str">
            <v>JBF0852-C1</v>
          </cell>
        </row>
        <row r="2803">
          <cell r="C2803" t="str">
            <v>JBF0852-C2</v>
          </cell>
        </row>
        <row r="2804">
          <cell r="C2804" t="str">
            <v>JBF0868</v>
          </cell>
        </row>
        <row r="2806">
          <cell r="C2806" t="str">
            <v>BAG-LUSINE</v>
          </cell>
        </row>
        <row r="2811">
          <cell r="C2811" t="str">
            <v>MST01 DROP2-C1</v>
          </cell>
        </row>
        <row r="2812">
          <cell r="C2812" t="str">
            <v>MST01 DROP2-C2</v>
          </cell>
        </row>
        <row r="2813">
          <cell r="C2813" t="str">
            <v>MST02 DROP2-C1</v>
          </cell>
        </row>
        <row r="2814">
          <cell r="C2814" t="str">
            <v>MST03 DROP2-C1</v>
          </cell>
        </row>
        <row r="2815">
          <cell r="C2815" t="str">
            <v>MST03 DROP2-C2</v>
          </cell>
        </row>
        <row r="2827">
          <cell r="C2827" t="str">
            <v>Style</v>
          </cell>
        </row>
        <row r="2829">
          <cell r="C2829" t="str">
            <v>GGF 0185</v>
          </cell>
        </row>
        <row r="2830">
          <cell r="C2830" t="str">
            <v>GGF 0182-C1</v>
          </cell>
        </row>
        <row r="2831">
          <cell r="C2831" t="str">
            <v>GGF 0182-C2</v>
          </cell>
        </row>
        <row r="2832">
          <cell r="C2832" t="str">
            <v>GGF 0182-C3</v>
          </cell>
        </row>
        <row r="2833">
          <cell r="C2833" t="str">
            <v>GGF 0183</v>
          </cell>
        </row>
        <row r="2834">
          <cell r="C2834" t="str">
            <v>GGF 0471</v>
          </cell>
        </row>
        <row r="2835">
          <cell r="C2835" t="str">
            <v>GGF 0472</v>
          </cell>
        </row>
        <row r="2836">
          <cell r="C2836" t="str">
            <v>GGF 0473</v>
          </cell>
        </row>
        <row r="2838">
          <cell r="C2838" t="str">
            <v>GGF 0183 REORDER</v>
          </cell>
        </row>
        <row r="2839">
          <cell r="C2839" t="str">
            <v>GGF 0416</v>
          </cell>
        </row>
        <row r="2840">
          <cell r="C2840" t="str">
            <v>GGF 0414</v>
          </cell>
        </row>
        <row r="2843">
          <cell r="C2843" t="str">
            <v>H&amp;L  03 -C1</v>
          </cell>
        </row>
        <row r="2844">
          <cell r="C2844" t="str">
            <v>H&amp;L  03 -C2</v>
          </cell>
        </row>
        <row r="2845">
          <cell r="C2845" t="str">
            <v>H&amp;L  01 -C1</v>
          </cell>
        </row>
        <row r="2846">
          <cell r="C2846" t="str">
            <v>H&amp;L  01 -C2</v>
          </cell>
        </row>
        <row r="2847">
          <cell r="C2847" t="str">
            <v>H&amp;L  02 -C1</v>
          </cell>
        </row>
        <row r="2848">
          <cell r="C2848" t="str">
            <v>H&amp;L  02 -C2</v>
          </cell>
        </row>
        <row r="2849">
          <cell r="C2849" t="str">
            <v>H&amp;L  06 -C1</v>
          </cell>
        </row>
        <row r="2850">
          <cell r="C2850" t="str">
            <v>H&amp;L  06 -C2</v>
          </cell>
        </row>
        <row r="2852">
          <cell r="C2852" t="str">
            <v>GGF 0472-DJ</v>
          </cell>
        </row>
        <row r="2856">
          <cell r="C2856" t="str">
            <v>BAG</v>
          </cell>
        </row>
        <row r="2858">
          <cell r="C2858" t="str">
            <v>SS01-C4</v>
          </cell>
        </row>
        <row r="2859">
          <cell r="C2859" t="str">
            <v>P01-C3</v>
          </cell>
        </row>
        <row r="2860">
          <cell r="C2860" t="str">
            <v>P01-C4</v>
          </cell>
        </row>
        <row r="2861">
          <cell r="C2861" t="str">
            <v>P01-C5</v>
          </cell>
        </row>
        <row r="2863">
          <cell r="C2863" t="str">
            <v>BAG</v>
          </cell>
        </row>
        <row r="2865">
          <cell r="C2865" t="str">
            <v>MST01-C1-REORDER</v>
          </cell>
        </row>
        <row r="2866">
          <cell r="C2866" t="str">
            <v>MST02-C1</v>
          </cell>
        </row>
        <row r="2867">
          <cell r="C2867" t="str">
            <v>MST03-C1</v>
          </cell>
        </row>
        <row r="2868">
          <cell r="C2868" t="str">
            <v>MST03-C2</v>
          </cell>
        </row>
        <row r="2869">
          <cell r="C2869" t="str">
            <v>MST11 DROP2-C1</v>
          </cell>
        </row>
        <row r="2870">
          <cell r="C2870" t="str">
            <v>MSJ04-C1</v>
          </cell>
        </row>
        <row r="2871">
          <cell r="C2871" t="str">
            <v>MSJ04-C2</v>
          </cell>
        </row>
        <row r="2872">
          <cell r="C2872" t="str">
            <v>MSJ04-C3</v>
          </cell>
        </row>
        <row r="2873">
          <cell r="C2873" t="str">
            <v>MSJ04-C4</v>
          </cell>
        </row>
        <row r="2874">
          <cell r="C2874" t="str">
            <v>MSJ07-C1</v>
          </cell>
        </row>
        <row r="2875">
          <cell r="C2875" t="str">
            <v>MSB03-C1-REORDER</v>
          </cell>
        </row>
        <row r="2876">
          <cell r="C2876" t="str">
            <v>MSB03 DROP 2-C3</v>
          </cell>
        </row>
        <row r="2889">
          <cell r="C2889" t="str">
            <v>Style</v>
          </cell>
        </row>
        <row r="2891">
          <cell r="C2891" t="str">
            <v>SHORT-C1</v>
          </cell>
        </row>
        <row r="2892">
          <cell r="C2892" t="str">
            <v>SHORT-C2</v>
          </cell>
        </row>
        <row r="2893">
          <cell r="C2893" t="str">
            <v>SHORT-C3</v>
          </cell>
        </row>
        <row r="2895">
          <cell r="C2895" t="str">
            <v>GGF 0172-REORDER</v>
          </cell>
        </row>
        <row r="2896">
          <cell r="C2896" t="str">
            <v>GGF 0439- REORDER</v>
          </cell>
        </row>
        <row r="2898">
          <cell r="C2898" t="str">
            <v>GGF 0520-C1</v>
          </cell>
        </row>
        <row r="2899">
          <cell r="C2899" t="str">
            <v>GGF 0520-C2</v>
          </cell>
        </row>
        <row r="2900">
          <cell r="C2900" t="str">
            <v>GGF 0440-C1</v>
          </cell>
        </row>
        <row r="2901">
          <cell r="C2901" t="str">
            <v>GGF 0440-C2</v>
          </cell>
        </row>
        <row r="2902">
          <cell r="C2902" t="str">
            <v>GGF 431-C2</v>
          </cell>
        </row>
        <row r="2904">
          <cell r="C2904" t="str">
            <v>S11N012-REORDER</v>
          </cell>
        </row>
        <row r="2905">
          <cell r="C2905" t="str">
            <v>S11N131-REORDER</v>
          </cell>
        </row>
        <row r="2906">
          <cell r="C2906" t="str">
            <v>S11N141-REORDER</v>
          </cell>
        </row>
        <row r="2907">
          <cell r="C2907" t="str">
            <v>S11N512-REORDER</v>
          </cell>
        </row>
        <row r="2908">
          <cell r="C2908" t="str">
            <v>S11N611-REORDER</v>
          </cell>
        </row>
        <row r="2909">
          <cell r="C2909" t="str">
            <v>S11N612-REORDER</v>
          </cell>
        </row>
        <row r="2910">
          <cell r="C2910" t="str">
            <v>S11N631-REORDER</v>
          </cell>
        </row>
        <row r="2911">
          <cell r="C2911" t="str">
            <v>S11N632-REORDER</v>
          </cell>
        </row>
        <row r="2912">
          <cell r="C2912" t="str">
            <v>S11N722-REORDER</v>
          </cell>
        </row>
        <row r="2913">
          <cell r="C2913" t="str">
            <v>S11N731-REORDER</v>
          </cell>
        </row>
        <row r="2914">
          <cell r="C2914" t="str">
            <v>LWS11N121-REORDER</v>
          </cell>
        </row>
        <row r="2915">
          <cell r="C2915" t="str">
            <v>LWS11N222-REORDER</v>
          </cell>
        </row>
        <row r="2916">
          <cell r="C2916" t="str">
            <v>LWS11N231-REORDER</v>
          </cell>
        </row>
        <row r="2917">
          <cell r="C2917" t="str">
            <v>LWS11N232-REORDER</v>
          </cell>
        </row>
        <row r="2918">
          <cell r="C2918" t="str">
            <v>LWS11N311-REORDER</v>
          </cell>
        </row>
        <row r="2919">
          <cell r="C2919" t="str">
            <v>LWS11N312-REORDER</v>
          </cell>
        </row>
        <row r="2920">
          <cell r="C2920" t="str">
            <v>LWS11N111-REORDER</v>
          </cell>
        </row>
        <row r="2922">
          <cell r="C2922" t="str">
            <v>MEN TEE-C1</v>
          </cell>
        </row>
        <row r="2923">
          <cell r="C2923" t="str">
            <v>MEN TEE-C2</v>
          </cell>
        </row>
        <row r="2924">
          <cell r="C2924" t="str">
            <v>WOVEN TEE-C1</v>
          </cell>
        </row>
        <row r="2925">
          <cell r="C2925" t="str">
            <v>WOVEN TEE-C2</v>
          </cell>
        </row>
        <row r="2927">
          <cell r="C2927" t="str">
            <v>BAG-SMALL</v>
          </cell>
        </row>
        <row r="2931">
          <cell r="C2931" t="str">
            <v>POLO-MEN</v>
          </cell>
        </row>
        <row r="2932">
          <cell r="C2932" t="str">
            <v>POLO-WOVEN</v>
          </cell>
        </row>
        <row r="2935">
          <cell r="C2935" t="str">
            <v>MSB07-REORDER-C2</v>
          </cell>
        </row>
        <row r="2937">
          <cell r="C2937" t="str">
            <v>NAPKIN</v>
          </cell>
        </row>
        <row r="2938">
          <cell r="C2938" t="str">
            <v>TABLE-COVER</v>
          </cell>
        </row>
        <row r="2939">
          <cell r="C2939" t="str">
            <v>SHIRT-UNIFORM-C1</v>
          </cell>
        </row>
        <row r="2951">
          <cell r="C2951" t="str">
            <v>Style</v>
          </cell>
        </row>
        <row r="2953">
          <cell r="C2953" t="str">
            <v>S11S111</v>
          </cell>
        </row>
        <row r="2954">
          <cell r="C2954" t="str">
            <v>S11S112</v>
          </cell>
        </row>
        <row r="2955">
          <cell r="C2955" t="str">
            <v>S11S531</v>
          </cell>
        </row>
        <row r="2956">
          <cell r="C2956" t="str">
            <v>S11S532</v>
          </cell>
        </row>
        <row r="2957">
          <cell r="C2957" t="str">
            <v>S11S551</v>
          </cell>
        </row>
        <row r="2958">
          <cell r="C2958" t="str">
            <v>S11S552</v>
          </cell>
        </row>
        <row r="2959">
          <cell r="C2959" t="str">
            <v>S11S561</v>
          </cell>
        </row>
        <row r="2960">
          <cell r="C2960" t="str">
            <v>S11S562</v>
          </cell>
        </row>
        <row r="2961">
          <cell r="C2961" t="str">
            <v>S11S521</v>
          </cell>
        </row>
        <row r="2962">
          <cell r="C2962" t="str">
            <v>S11S541</v>
          </cell>
        </row>
        <row r="2963">
          <cell r="C2963" t="str">
            <v>S11S542</v>
          </cell>
        </row>
        <row r="2964">
          <cell r="C2964" t="str">
            <v>S11S731</v>
          </cell>
        </row>
        <row r="2965">
          <cell r="C2965" t="str">
            <v>S11S732</v>
          </cell>
        </row>
        <row r="2966">
          <cell r="C2966" t="str">
            <v>S11S711</v>
          </cell>
        </row>
        <row r="2967">
          <cell r="C2967" t="str">
            <v>S11S712</v>
          </cell>
        </row>
        <row r="2968">
          <cell r="C2968" t="str">
            <v>S11S322</v>
          </cell>
        </row>
        <row r="2969">
          <cell r="C2969" t="str">
            <v>S11S321</v>
          </cell>
        </row>
        <row r="2970">
          <cell r="C2970" t="str">
            <v>S11S311</v>
          </cell>
        </row>
        <row r="2971">
          <cell r="C2971" t="str">
            <v>S11S411</v>
          </cell>
        </row>
        <row r="2972">
          <cell r="C2972" t="str">
            <v>S11S412</v>
          </cell>
        </row>
        <row r="2973">
          <cell r="C2973" t="str">
            <v>S11S621</v>
          </cell>
        </row>
        <row r="2974">
          <cell r="C2974" t="str">
            <v>S11S622</v>
          </cell>
        </row>
        <row r="2975">
          <cell r="C2975" t="str">
            <v>S11S571</v>
          </cell>
        </row>
        <row r="2976">
          <cell r="C2976" t="str">
            <v>S11S741</v>
          </cell>
        </row>
        <row r="2977">
          <cell r="C2977" t="str">
            <v>S11S221</v>
          </cell>
        </row>
        <row r="2980">
          <cell r="C2980" t="str">
            <v>TEE-CMP</v>
          </cell>
        </row>
        <row r="2984">
          <cell r="C2984" t="str">
            <v>GGF 0522-REORDER</v>
          </cell>
        </row>
        <row r="2985">
          <cell r="C2985" t="str">
            <v>GGF 0172- REORDER-C1</v>
          </cell>
        </row>
        <row r="2986">
          <cell r="C2986" t="str">
            <v>GGF 0172- REORDER-C2</v>
          </cell>
        </row>
        <row r="2987">
          <cell r="C2987" t="str">
            <v>GGF 0416</v>
          </cell>
        </row>
        <row r="2988">
          <cell r="C2988" t="str">
            <v>GGF 0500</v>
          </cell>
        </row>
        <row r="2990">
          <cell r="C2990" t="str">
            <v>HEATHER HOOD-C1</v>
          </cell>
        </row>
        <row r="2991">
          <cell r="C2991" t="str">
            <v>HEATHER HOOD-C2</v>
          </cell>
        </row>
        <row r="2992">
          <cell r="C2992" t="str">
            <v>OXFORD STRIPE SHIRT-C1</v>
          </cell>
        </row>
        <row r="2993">
          <cell r="C2993" t="str">
            <v>OXFORD STRIPE SHIRT-C2</v>
          </cell>
        </row>
        <row r="2995">
          <cell r="C2995" t="str">
            <v>BASIC 03 TEE-C1</v>
          </cell>
        </row>
        <row r="2996">
          <cell r="C2996" t="str">
            <v>BASIC 03 TEE-C2</v>
          </cell>
        </row>
        <row r="2998">
          <cell r="C2998" t="str">
            <v>JBF 0184</v>
          </cell>
        </row>
        <row r="2999">
          <cell r="C2999" t="str">
            <v>JBF 0219</v>
          </cell>
        </row>
        <row r="3001">
          <cell r="C3001" t="str">
            <v>S/SLEEVE SHIRT-C1</v>
          </cell>
        </row>
        <row r="3002">
          <cell r="C3002" t="str">
            <v>S/SLEEVE SHIRT-C2</v>
          </cell>
        </row>
        <row r="3003">
          <cell r="C3003" t="str">
            <v>S/SLEEVE SHIRT-C3</v>
          </cell>
        </row>
        <row r="3004">
          <cell r="C3004" t="str">
            <v>S/SLEEVE SHIRT-C4</v>
          </cell>
        </row>
        <row r="3005">
          <cell r="C3005" t="str">
            <v>S/SLEEVE SHIRT-C5</v>
          </cell>
        </row>
        <row r="3008">
          <cell r="C3008" t="str">
            <v>BURBERRY 01-C1</v>
          </cell>
        </row>
        <row r="3009">
          <cell r="C3009" t="str">
            <v>BURBERRY 01-C2</v>
          </cell>
        </row>
        <row r="3010">
          <cell r="C3010" t="str">
            <v>BURBERRY 01-C3</v>
          </cell>
        </row>
        <row r="3011">
          <cell r="C3011" t="str">
            <v>BURBERRY 01-C4</v>
          </cell>
        </row>
        <row r="3012">
          <cell r="C3012" t="str">
            <v>BURBERRY 01-C5</v>
          </cell>
        </row>
        <row r="3013">
          <cell r="C3013" t="str">
            <v>BURBERRY 02-C1</v>
          </cell>
        </row>
        <row r="3014">
          <cell r="C3014" t="str">
            <v>BURBERRY 02-C2</v>
          </cell>
        </row>
        <row r="3015">
          <cell r="C3015" t="str">
            <v>BURBERRY 02-C3</v>
          </cell>
        </row>
        <row r="3016">
          <cell r="C3016" t="str">
            <v>BURBERRY 02-C4</v>
          </cell>
        </row>
        <row r="3017">
          <cell r="C3017" t="str">
            <v>BURBERRY 02-C5</v>
          </cell>
        </row>
        <row r="3020">
          <cell r="C3020" t="str">
            <v>UN004-C2</v>
          </cell>
        </row>
        <row r="3022">
          <cell r="C3022" t="str">
            <v>LW10342-REORDER2011</v>
          </cell>
        </row>
        <row r="3024">
          <cell r="C3024" t="str">
            <v>CLAE BAG</v>
          </cell>
        </row>
        <row r="3034">
          <cell r="C3034" t="str">
            <v>Style</v>
          </cell>
        </row>
        <row r="3036">
          <cell r="C3036" t="str">
            <v>GMUN 152</v>
          </cell>
        </row>
        <row r="3037">
          <cell r="C3037" t="str">
            <v>GMUN 157</v>
          </cell>
        </row>
        <row r="3038">
          <cell r="C3038" t="str">
            <v>GMUN 183</v>
          </cell>
        </row>
        <row r="3039">
          <cell r="C3039" t="str">
            <v>GMUN 188</v>
          </cell>
        </row>
        <row r="3040">
          <cell r="C3040" t="str">
            <v>MUN 603</v>
          </cell>
        </row>
        <row r="3041">
          <cell r="C3041" t="str">
            <v>MUN 604</v>
          </cell>
        </row>
        <row r="3042">
          <cell r="C3042" t="str">
            <v>MUN 624</v>
          </cell>
        </row>
        <row r="3043">
          <cell r="C3043" t="str">
            <v>MUN 651</v>
          </cell>
        </row>
        <row r="3044">
          <cell r="C3044" t="str">
            <v>MUN 656</v>
          </cell>
        </row>
        <row r="3045">
          <cell r="C3045" t="str">
            <v>MUN 655</v>
          </cell>
        </row>
        <row r="3046">
          <cell r="C3046" t="str">
            <v>GMUN 185</v>
          </cell>
        </row>
        <row r="3048">
          <cell r="C3048" t="str">
            <v>GMUN 158</v>
          </cell>
        </row>
        <row r="3049">
          <cell r="C3049" t="str">
            <v>GMUN 159</v>
          </cell>
        </row>
        <row r="3050">
          <cell r="C3050" t="str">
            <v>GMUN 161</v>
          </cell>
        </row>
        <row r="3051">
          <cell r="C3051" t="str">
            <v>GMUN 173</v>
          </cell>
        </row>
        <row r="3052">
          <cell r="C3052" t="str">
            <v>GMUN 175</v>
          </cell>
        </row>
        <row r="3053">
          <cell r="C3053" t="str">
            <v>GMUN 178</v>
          </cell>
        </row>
        <row r="3054">
          <cell r="C3054" t="str">
            <v>GMUN 181</v>
          </cell>
        </row>
        <row r="3055">
          <cell r="C3055" t="str">
            <v>GMUN 189</v>
          </cell>
        </row>
        <row r="3056">
          <cell r="C3056" t="str">
            <v>AMUN 001</v>
          </cell>
        </row>
        <row r="3057">
          <cell r="C3057" t="str">
            <v>MUN 520-C1</v>
          </cell>
        </row>
        <row r="3058">
          <cell r="C3058" t="str">
            <v>MUN 520-C2</v>
          </cell>
        </row>
        <row r="3059">
          <cell r="C3059" t="str">
            <v>MUN 607</v>
          </cell>
        </row>
        <row r="3060">
          <cell r="C3060" t="str">
            <v>MUN 623</v>
          </cell>
        </row>
        <row r="3061">
          <cell r="C3061" t="str">
            <v>MUN 625</v>
          </cell>
        </row>
        <row r="3062">
          <cell r="C3062" t="str">
            <v>MUN 627</v>
          </cell>
        </row>
        <row r="3063">
          <cell r="C3063" t="str">
            <v>MUN 628</v>
          </cell>
        </row>
        <row r="3064">
          <cell r="C3064" t="str">
            <v>MUN 631</v>
          </cell>
        </row>
        <row r="3065">
          <cell r="C3065" t="str">
            <v>MUN 638</v>
          </cell>
        </row>
        <row r="3066">
          <cell r="C3066" t="str">
            <v>MUN 640-C1</v>
          </cell>
        </row>
        <row r="3067">
          <cell r="C3067" t="str">
            <v>MUN 640-C2</v>
          </cell>
        </row>
        <row r="3068">
          <cell r="C3068" t="str">
            <v>MUN 644</v>
          </cell>
        </row>
        <row r="3069">
          <cell r="C3069" t="str">
            <v>MUN 646</v>
          </cell>
        </row>
        <row r="3070">
          <cell r="C3070" t="str">
            <v>MUN 649</v>
          </cell>
        </row>
        <row r="3071">
          <cell r="C3071" t="str">
            <v>MUN 654</v>
          </cell>
        </row>
        <row r="3072">
          <cell r="C3072" t="str">
            <v>MUN 656B-C1</v>
          </cell>
        </row>
        <row r="3073">
          <cell r="C3073" t="str">
            <v>MUN 656B-C2</v>
          </cell>
        </row>
        <row r="3074">
          <cell r="C3074" t="str">
            <v>MINI 230</v>
          </cell>
        </row>
        <row r="3075">
          <cell r="C3075" t="str">
            <v>MINI 232</v>
          </cell>
        </row>
        <row r="3076">
          <cell r="C3076" t="str">
            <v>MINI 234</v>
          </cell>
        </row>
        <row r="3077">
          <cell r="C3077" t="str">
            <v>MINI 235</v>
          </cell>
        </row>
        <row r="3078">
          <cell r="C3078" t="str">
            <v>MINI 236</v>
          </cell>
        </row>
        <row r="3079">
          <cell r="C3079" t="str">
            <v>MINI 237</v>
          </cell>
        </row>
        <row r="3080">
          <cell r="C3080" t="str">
            <v>MINI 239</v>
          </cell>
        </row>
        <row r="3081">
          <cell r="C3081" t="str">
            <v>MINI 241</v>
          </cell>
        </row>
        <row r="3082">
          <cell r="C3082" t="str">
            <v>MINI 242</v>
          </cell>
        </row>
        <row r="3083">
          <cell r="C3083" t="str">
            <v>MINI 243</v>
          </cell>
        </row>
        <row r="3084">
          <cell r="C3084" t="str">
            <v>MINI 245</v>
          </cell>
        </row>
        <row r="3085">
          <cell r="C3085" t="str">
            <v>MINI 246</v>
          </cell>
        </row>
        <row r="3086">
          <cell r="C3086" t="str">
            <v>MINI 251</v>
          </cell>
        </row>
        <row r="3087">
          <cell r="C3087" t="str">
            <v>MINI 252</v>
          </cell>
        </row>
        <row r="3088">
          <cell r="C3088" t="str">
            <v>MINI 253</v>
          </cell>
        </row>
        <row r="3089">
          <cell r="C3089" t="str">
            <v>MINI 254</v>
          </cell>
        </row>
        <row r="3092">
          <cell r="C3092" t="str">
            <v>MUN 626</v>
          </cell>
        </row>
        <row r="3093">
          <cell r="C3093" t="str">
            <v>MUN 619</v>
          </cell>
        </row>
        <row r="3094">
          <cell r="C3094" t="str">
            <v>MUN 634</v>
          </cell>
        </row>
        <row r="3095">
          <cell r="C3095" t="str">
            <v>MUN 647</v>
          </cell>
        </row>
        <row r="3096">
          <cell r="C3096" t="str">
            <v>MUN 642</v>
          </cell>
        </row>
        <row r="3097">
          <cell r="C3097" t="str">
            <v>MUN 643</v>
          </cell>
        </row>
        <row r="3098">
          <cell r="C3098" t="str">
            <v>GMUN 177</v>
          </cell>
        </row>
        <row r="3100">
          <cell r="C3100" t="str">
            <v>GGF 1055</v>
          </cell>
        </row>
        <row r="3101">
          <cell r="C3101" t="str">
            <v>GGF 1112</v>
          </cell>
        </row>
        <row r="3102">
          <cell r="C3102" t="str">
            <v>GGF 1113</v>
          </cell>
        </row>
        <row r="3103">
          <cell r="C3103" t="str">
            <v>GGF 1120-C1</v>
          </cell>
        </row>
        <row r="3104">
          <cell r="C3104" t="str">
            <v>GGF 1125</v>
          </cell>
        </row>
        <row r="3105">
          <cell r="C3105" t="str">
            <v>GGF 1287-C1</v>
          </cell>
        </row>
        <row r="3106">
          <cell r="C3106" t="str">
            <v>GGF 1287-C2</v>
          </cell>
        </row>
        <row r="3110">
          <cell r="C3110" t="str">
            <v>GGF 1055-DJ</v>
          </cell>
        </row>
        <row r="3111">
          <cell r="C3111" t="str">
            <v>GGF 1113-DJ</v>
          </cell>
        </row>
        <row r="3112">
          <cell r="C3112" t="str">
            <v>GGF 1120-C2-DJ</v>
          </cell>
        </row>
        <row r="3115">
          <cell r="C3115" t="str">
            <v>MST08-RECUT-C1</v>
          </cell>
        </row>
        <row r="3116">
          <cell r="C3116" t="str">
            <v>MST08-RECUT-C2</v>
          </cell>
        </row>
        <row r="3117">
          <cell r="C3117" t="str">
            <v>MST09-RECUT-C1</v>
          </cell>
        </row>
        <row r="3118">
          <cell r="C3118" t="str">
            <v>MST09-RECUT-C2</v>
          </cell>
        </row>
        <row r="3120">
          <cell r="C3120" t="str">
            <v>JBF 1023-C1</v>
          </cell>
        </row>
        <row r="3121">
          <cell r="C3121" t="str">
            <v>JBF 1023-C2</v>
          </cell>
        </row>
        <row r="3122">
          <cell r="C3122" t="str">
            <v>JBF 1023-C3</v>
          </cell>
        </row>
        <row r="3123">
          <cell r="C3123" t="str">
            <v>JBF 1567</v>
          </cell>
        </row>
        <row r="3124">
          <cell r="C3124" t="str">
            <v>JBF 0187 (1601)</v>
          </cell>
        </row>
        <row r="3125">
          <cell r="C3125" t="str">
            <v>JBF 0182 (1612)</v>
          </cell>
        </row>
        <row r="3126">
          <cell r="C3126" t="str">
            <v>JBF 0185 (1615)</v>
          </cell>
        </row>
        <row r="3127">
          <cell r="C3127" t="str">
            <v>JBF 0186-C1 (1618)</v>
          </cell>
        </row>
        <row r="3128">
          <cell r="C3128" t="str">
            <v>JBF 0186-C2 (1618)</v>
          </cell>
        </row>
        <row r="3130">
          <cell r="C3130" t="str">
            <v>UNIFORM</v>
          </cell>
        </row>
        <row r="3132">
          <cell r="C3132" t="str">
            <v>BAG-3</v>
          </cell>
        </row>
        <row r="3134">
          <cell r="C3134" t="str">
            <v>BAG-011</v>
          </cell>
        </row>
        <row r="3136">
          <cell r="C3136" t="str">
            <v>MAAW1137-C2</v>
          </cell>
        </row>
        <row r="3138">
          <cell r="C3138" t="str">
            <v>GGF 0431-REORDER</v>
          </cell>
        </row>
        <row r="3150">
          <cell r="C3150" t="str">
            <v>Style</v>
          </cell>
        </row>
        <row r="3152">
          <cell r="C3152" t="str">
            <v>BIG BEAR #0651-C1</v>
          </cell>
        </row>
        <row r="3153">
          <cell r="C3153" t="str">
            <v>BIG BEAR #0651-C2</v>
          </cell>
        </row>
        <row r="3154">
          <cell r="C3154" t="str">
            <v>BIG BEAR #0651-C3</v>
          </cell>
        </row>
        <row r="3155">
          <cell r="C3155" t="str">
            <v>BIG BEAR #0651-C4</v>
          </cell>
        </row>
        <row r="3156">
          <cell r="C3156" t="str">
            <v>ORIGINAL LOGO#0663-C1</v>
          </cell>
        </row>
        <row r="3157">
          <cell r="C3157" t="str">
            <v>ORIGINAL LOGO#0663-C2</v>
          </cell>
        </row>
        <row r="3158">
          <cell r="C3158" t="str">
            <v>ORIGINAL LOGO#0663-C3</v>
          </cell>
        </row>
        <row r="3159">
          <cell r="C3159" t="str">
            <v>ORIGINAL LOGO#0663-C4</v>
          </cell>
        </row>
        <row r="3160">
          <cell r="C3160" t="str">
            <v>ORIGINAL LOGO#0663-C5</v>
          </cell>
        </row>
        <row r="3161">
          <cell r="C3161" t="str">
            <v>TRAIWEAR #0238-C1</v>
          </cell>
        </row>
        <row r="3162">
          <cell r="C3162" t="str">
            <v>TRAIWEAR #0238-C2</v>
          </cell>
        </row>
        <row r="3163">
          <cell r="C3163" t="str">
            <v>TRAIWEAR #0238-C3</v>
          </cell>
        </row>
        <row r="3164">
          <cell r="C3164" t="str">
            <v>TRAIWEAR #0238-C4</v>
          </cell>
        </row>
        <row r="3165">
          <cell r="C3165" t="str">
            <v>TRAIWEAR #0238-C5</v>
          </cell>
        </row>
        <row r="3166">
          <cell r="C3166" t="str">
            <v>DISTRESSED #0239-C1</v>
          </cell>
        </row>
        <row r="3167">
          <cell r="C3167" t="str">
            <v>DISTRESSED #0239-C2</v>
          </cell>
        </row>
        <row r="3168">
          <cell r="C3168" t="str">
            <v>DISTRESSED #0239-C3</v>
          </cell>
        </row>
        <row r="3169">
          <cell r="C3169" t="str">
            <v>DISTRESSED #0239-C4</v>
          </cell>
        </row>
        <row r="3170">
          <cell r="C3170" t="str">
            <v>DISTRESSED #0239-C5</v>
          </cell>
        </row>
        <row r="3171">
          <cell r="C3171" t="str">
            <v>DUNSTONE SWEAT #0080-C1</v>
          </cell>
        </row>
        <row r="3172">
          <cell r="C3172" t="str">
            <v>DUNSTONE SWEAT #0080-C2</v>
          </cell>
        </row>
        <row r="3173">
          <cell r="C3173" t="str">
            <v>DUNSTONE SWEAT #0080-C3</v>
          </cell>
        </row>
        <row r="3174">
          <cell r="C3174" t="str">
            <v>DUNSTONE SWEAT #0080-C4</v>
          </cell>
        </row>
        <row r="3175">
          <cell r="C3175" t="str">
            <v>FAIRFAX HOOD #0081-C1</v>
          </cell>
        </row>
        <row r="3176">
          <cell r="C3176" t="str">
            <v>FAIRFAX HOOD #0081-C2</v>
          </cell>
        </row>
        <row r="3177">
          <cell r="C3177" t="str">
            <v>FAIRFAX HOOD #0081-C3</v>
          </cell>
        </row>
        <row r="3178">
          <cell r="C3178" t="str">
            <v>FAIRFAX HOOD #0081-C4</v>
          </cell>
        </row>
        <row r="3179">
          <cell r="C3179" t="str">
            <v>DODSON SWEAR #0240-C1</v>
          </cell>
        </row>
        <row r="3180">
          <cell r="C3180" t="str">
            <v>DODSON SWEAR #0240-C2</v>
          </cell>
        </row>
        <row r="3181">
          <cell r="C3181" t="str">
            <v>DODSON SWEAR #0240-C3</v>
          </cell>
        </row>
        <row r="3182">
          <cell r="C3182" t="str">
            <v>DODSON SWEAR #0240-C4</v>
          </cell>
        </row>
        <row r="3183">
          <cell r="C3183" t="str">
            <v>TOWNSEND HOOD #0241-C1</v>
          </cell>
        </row>
        <row r="3184">
          <cell r="C3184" t="str">
            <v>TOWNSEND HOOD #0241-C2</v>
          </cell>
        </row>
        <row r="3185">
          <cell r="C3185" t="str">
            <v>TOWNSEND HOOD #0241-C3</v>
          </cell>
        </row>
        <row r="3186">
          <cell r="C3186" t="str">
            <v>TOWNSEND HOOD #0241-C4</v>
          </cell>
        </row>
        <row r="3187">
          <cell r="C3187" t="str">
            <v>BOXFORD SWEAT #0457-C1</v>
          </cell>
        </row>
        <row r="3188">
          <cell r="C3188" t="str">
            <v>BOXFORD SWEAT #0457-C2</v>
          </cell>
        </row>
        <row r="3189">
          <cell r="C3189" t="str">
            <v>BOXFORD SWEAT #0457-C3</v>
          </cell>
        </row>
        <row r="3190">
          <cell r="C3190" t="str">
            <v>BOXFORD SWEAT #0457-C4</v>
          </cell>
        </row>
        <row r="3191">
          <cell r="C3191" t="str">
            <v>DUNSTONE SWEAT-#0242-C1</v>
          </cell>
        </row>
        <row r="3192">
          <cell r="C3192" t="str">
            <v>DUNSTONE SWEAT-#0242-C2</v>
          </cell>
        </row>
        <row r="3193">
          <cell r="C3193" t="str">
            <v>DUNSTONE SWEAT-#0242-C3</v>
          </cell>
        </row>
        <row r="3194">
          <cell r="C3194" t="str">
            <v>DUNSTONE SWEAT-#0242-C4</v>
          </cell>
        </row>
        <row r="3195">
          <cell r="C3195" t="str">
            <v>CIMARRON KNIT-#0078-C1</v>
          </cell>
        </row>
        <row r="3196">
          <cell r="C3196" t="str">
            <v>CIMARRON KNIT-#0078-C2</v>
          </cell>
        </row>
        <row r="3197">
          <cell r="C3197" t="str">
            <v>CIMARRON KNIT-#0078-C3</v>
          </cell>
        </row>
        <row r="3198">
          <cell r="C3198" t="str">
            <v>BAYFIELD KNIT #0079-C1</v>
          </cell>
        </row>
        <row r="3199">
          <cell r="C3199" t="str">
            <v>BAYFIELD KNIT #0079-C2</v>
          </cell>
        </row>
        <row r="3200">
          <cell r="C3200" t="str">
            <v>BAYFIELD KNIT #0079-C3</v>
          </cell>
        </row>
        <row r="3201">
          <cell r="C3201" t="str">
            <v>NARA KNIT #0233-C1</v>
          </cell>
        </row>
        <row r="3202">
          <cell r="C3202" t="str">
            <v>NARA KNIT #0233-C2</v>
          </cell>
        </row>
        <row r="3205">
          <cell r="C3205" t="str">
            <v>GGF 1043</v>
          </cell>
        </row>
        <row r="3206">
          <cell r="C3206" t="str">
            <v>GGF 1059</v>
          </cell>
        </row>
        <row r="3207">
          <cell r="C3207" t="str">
            <v>GGF 1105</v>
          </cell>
        </row>
        <row r="3208">
          <cell r="C3208" t="str">
            <v>GGF 1120-CC1</v>
          </cell>
        </row>
        <row r="3209">
          <cell r="C3209" t="str">
            <v>GGF 1120-C2</v>
          </cell>
        </row>
        <row r="3210">
          <cell r="C3210" t="str">
            <v>GGF 1125-C1</v>
          </cell>
        </row>
        <row r="3211">
          <cell r="C3211" t="str">
            <v>GGF 1125-C2</v>
          </cell>
        </row>
        <row r="3212">
          <cell r="C3212" t="str">
            <v>GGF 1126</v>
          </cell>
        </row>
        <row r="3213">
          <cell r="C3213" t="str">
            <v>GGF 1130-C1</v>
          </cell>
        </row>
        <row r="3214">
          <cell r="C3214" t="str">
            <v>GGF 1130-C2</v>
          </cell>
        </row>
        <row r="3215">
          <cell r="C3215" t="str">
            <v>GGF 1358</v>
          </cell>
        </row>
        <row r="3216">
          <cell r="C3216" t="str">
            <v>GGF 1066</v>
          </cell>
        </row>
        <row r="3217">
          <cell r="C3217" t="str">
            <v>GGF 1070-C1</v>
          </cell>
        </row>
        <row r="3218">
          <cell r="C3218" t="str">
            <v>GGF 1070-C2</v>
          </cell>
        </row>
        <row r="3220">
          <cell r="C3220" t="str">
            <v>GGF 1043- DJ</v>
          </cell>
        </row>
        <row r="3221">
          <cell r="C3221" t="str">
            <v>GGF 1059-DJ</v>
          </cell>
        </row>
        <row r="3222">
          <cell r="C3222" t="str">
            <v>GGF 1120-DJ</v>
          </cell>
        </row>
        <row r="3223">
          <cell r="C3223" t="str">
            <v>GGF 1125-DJ</v>
          </cell>
        </row>
        <row r="3224">
          <cell r="C3224" t="str">
            <v>GGF 1066- DJ</v>
          </cell>
        </row>
        <row r="3225">
          <cell r="C3225" t="str">
            <v>GGF 1070-C2- DJ</v>
          </cell>
        </row>
        <row r="3226">
          <cell r="C3226" t="str">
            <v>GGF 1117-C1-DJ</v>
          </cell>
        </row>
        <row r="3228">
          <cell r="C3228" t="str">
            <v>MAAW1151-C1</v>
          </cell>
        </row>
        <row r="3229">
          <cell r="C3229" t="str">
            <v>MAAW1151-C2</v>
          </cell>
        </row>
        <row r="3230">
          <cell r="C3230" t="str">
            <v>MAAW1149-C1</v>
          </cell>
        </row>
        <row r="3231">
          <cell r="C3231" t="str">
            <v>MAAW1149-C2</v>
          </cell>
        </row>
        <row r="3232">
          <cell r="C3232" t="str">
            <v>MAAW1137-C2</v>
          </cell>
        </row>
        <row r="3236">
          <cell r="C3236" t="str">
            <v>MAAW1155-C1</v>
          </cell>
        </row>
        <row r="3237">
          <cell r="C3237" t="str">
            <v>MAAW1155-C2</v>
          </cell>
        </row>
        <row r="3238">
          <cell r="C3238" t="str">
            <v>MAAW1158-C1</v>
          </cell>
        </row>
        <row r="3239">
          <cell r="C3239" t="str">
            <v>MAAW1158-C2</v>
          </cell>
        </row>
        <row r="3240">
          <cell r="C3240" t="str">
            <v>MAAW1162</v>
          </cell>
        </row>
        <row r="3241">
          <cell r="C3241" t="str">
            <v>MAAW1163-C1</v>
          </cell>
        </row>
        <row r="3242">
          <cell r="C3242" t="str">
            <v>MAAW1163-C2</v>
          </cell>
        </row>
        <row r="3243">
          <cell r="C3243" t="str">
            <v>MAAW1152-C1</v>
          </cell>
        </row>
        <row r="3244">
          <cell r="C3244" t="str">
            <v>MAAW1152-C2</v>
          </cell>
        </row>
        <row r="3245">
          <cell r="C3245" t="str">
            <v>MAAW1153-C1</v>
          </cell>
        </row>
        <row r="3246">
          <cell r="C3246" t="str">
            <v>MAAW1153-C2</v>
          </cell>
        </row>
        <row r="3247">
          <cell r="C3247" t="str">
            <v>MAAW1128-C1</v>
          </cell>
        </row>
        <row r="3248">
          <cell r="C3248" t="str">
            <v>MAAW1128-C2</v>
          </cell>
        </row>
        <row r="3249">
          <cell r="C3249" t="str">
            <v>MAAW1121-C1</v>
          </cell>
        </row>
        <row r="3250">
          <cell r="C3250" t="str">
            <v>MAAW1121-C2</v>
          </cell>
        </row>
        <row r="3252">
          <cell r="C3252" t="str">
            <v>MAAW1168-C1</v>
          </cell>
        </row>
        <row r="3253">
          <cell r="C3253" t="str">
            <v>MAAW1168-C2</v>
          </cell>
        </row>
        <row r="3254">
          <cell r="C3254" t="str">
            <v>MAAW1168-C3</v>
          </cell>
        </row>
        <row r="3255">
          <cell r="C3255" t="str">
            <v>MAAW1141-C1</v>
          </cell>
        </row>
        <row r="3256">
          <cell r="C3256" t="str">
            <v>MAAW1141-C2</v>
          </cell>
        </row>
        <row r="3260">
          <cell r="C3260" t="str">
            <v>GMUN 124-INTER</v>
          </cell>
        </row>
        <row r="3261">
          <cell r="C3261" t="str">
            <v>GMUN 138-INTER</v>
          </cell>
        </row>
        <row r="3262">
          <cell r="C3262" t="str">
            <v>GMUN 132-INTER</v>
          </cell>
        </row>
        <row r="3263">
          <cell r="C3263" t="str">
            <v>GMUN 122C-INTER</v>
          </cell>
        </row>
        <row r="3264">
          <cell r="C3264" t="str">
            <v>GMUN 122-INTER</v>
          </cell>
        </row>
        <row r="3265">
          <cell r="C3265" t="str">
            <v>GMUN 127-INTER-C1</v>
          </cell>
        </row>
        <row r="3266">
          <cell r="C3266" t="str">
            <v>GMUN 127-INTER-C2</v>
          </cell>
        </row>
        <row r="3267">
          <cell r="C3267" t="str">
            <v>GMUN 143-INTER</v>
          </cell>
        </row>
        <row r="3268">
          <cell r="C3268" t="str">
            <v>GMUN 167-INTER</v>
          </cell>
        </row>
        <row r="3269">
          <cell r="C3269" t="str">
            <v>GMUN 168-INTER</v>
          </cell>
        </row>
        <row r="3270">
          <cell r="C3270" t="str">
            <v>GMUN 152-INTER</v>
          </cell>
        </row>
        <row r="3271">
          <cell r="C3271" t="str">
            <v>MINI 213-INTER</v>
          </cell>
        </row>
        <row r="3272">
          <cell r="C3272" t="str">
            <v>MINI 227-INTER</v>
          </cell>
        </row>
        <row r="3273">
          <cell r="C3273" t="str">
            <v>MINI 212-INTER</v>
          </cell>
        </row>
        <row r="3274">
          <cell r="C3274" t="str">
            <v>MINI 205-INTER</v>
          </cell>
        </row>
        <row r="3275">
          <cell r="C3275" t="str">
            <v>MINI 209-INTER</v>
          </cell>
        </row>
        <row r="3276">
          <cell r="C3276" t="str">
            <v>MINI 226-INTER</v>
          </cell>
        </row>
        <row r="3277">
          <cell r="C3277" t="str">
            <v>MINI 223-INTER</v>
          </cell>
        </row>
        <row r="3278">
          <cell r="C3278" t="str">
            <v>MINI 222-INTER</v>
          </cell>
        </row>
        <row r="3279">
          <cell r="C3279" t="str">
            <v>MINI 208-INTER</v>
          </cell>
        </row>
        <row r="3280">
          <cell r="C3280" t="str">
            <v>MINI 210-INTER</v>
          </cell>
        </row>
        <row r="3281">
          <cell r="C3281" t="str">
            <v>MINI 221-INTER</v>
          </cell>
        </row>
        <row r="3282">
          <cell r="C3282" t="str">
            <v>MINI 220-INTER</v>
          </cell>
        </row>
        <row r="3283">
          <cell r="C3283" t="str">
            <v>MINI 216-INTER</v>
          </cell>
        </row>
        <row r="3284">
          <cell r="C3284" t="str">
            <v>MINI 229-INTER</v>
          </cell>
        </row>
        <row r="3285">
          <cell r="C3285" t="str">
            <v>MINI 218-INTER</v>
          </cell>
        </row>
        <row r="3286">
          <cell r="C3286" t="str">
            <v>MINI 211-INTER</v>
          </cell>
        </row>
        <row r="3287">
          <cell r="C3287" t="str">
            <v>MINI 206-INTER</v>
          </cell>
        </row>
        <row r="3288">
          <cell r="C3288" t="str">
            <v>MINI 207-INTER</v>
          </cell>
        </row>
        <row r="3289">
          <cell r="C3289" t="str">
            <v>MUN 543-INTER</v>
          </cell>
        </row>
        <row r="3290">
          <cell r="C3290" t="str">
            <v>MUN 587-INTER</v>
          </cell>
        </row>
        <row r="3291">
          <cell r="C3291" t="str">
            <v>MUN 584-INTER</v>
          </cell>
        </row>
        <row r="3292">
          <cell r="C3292" t="str">
            <v>MUN 590-INTER</v>
          </cell>
        </row>
        <row r="3293">
          <cell r="C3293" t="str">
            <v>MUN 586-INTER</v>
          </cell>
        </row>
        <row r="3294">
          <cell r="C3294" t="str">
            <v>MUN 592-INTER</v>
          </cell>
        </row>
        <row r="3295">
          <cell r="C3295" t="str">
            <v>MUN 534-INTER</v>
          </cell>
        </row>
        <row r="3296">
          <cell r="C3296" t="str">
            <v>MUN 537-INTER</v>
          </cell>
        </row>
        <row r="3297">
          <cell r="C3297" t="str">
            <v>MUN 536-INTER</v>
          </cell>
        </row>
        <row r="3298">
          <cell r="C3298" t="str">
            <v>MUN 566-INTER</v>
          </cell>
        </row>
        <row r="3299">
          <cell r="C3299" t="str">
            <v>MUN 565-INTER</v>
          </cell>
        </row>
        <row r="3300">
          <cell r="C3300" t="str">
            <v>MUN 556-INTER</v>
          </cell>
        </row>
        <row r="3301">
          <cell r="C3301" t="str">
            <v>MUN 562-INTER</v>
          </cell>
        </row>
        <row r="3302">
          <cell r="C3302" t="str">
            <v>MUN 555-INTER</v>
          </cell>
        </row>
        <row r="3303">
          <cell r="C3303" t="str">
            <v>MUN 553-INTER</v>
          </cell>
        </row>
        <row r="3304">
          <cell r="C3304" t="str">
            <v>MUN 571-INTER</v>
          </cell>
        </row>
        <row r="3305">
          <cell r="C3305" t="str">
            <v>MUN 564-INTER</v>
          </cell>
        </row>
        <row r="3306">
          <cell r="C3306" t="str">
            <v>MUN 559-INTER</v>
          </cell>
        </row>
        <row r="3307">
          <cell r="C3307" t="str">
            <v>MUN 597-INTER</v>
          </cell>
        </row>
        <row r="3308">
          <cell r="C3308" t="str">
            <v>MUN 597B-INTER</v>
          </cell>
        </row>
        <row r="3309">
          <cell r="C3309" t="str">
            <v>MUN 569-INTER</v>
          </cell>
        </row>
        <row r="3310">
          <cell r="C3310" t="str">
            <v>MUN 558-INTER</v>
          </cell>
        </row>
        <row r="3311">
          <cell r="C3311" t="str">
            <v>MUN 568-INTER</v>
          </cell>
        </row>
        <row r="3312">
          <cell r="C3312" t="str">
            <v>MUN 572-INTER</v>
          </cell>
        </row>
        <row r="3313">
          <cell r="C3313" t="str">
            <v>MUN 540-INTER.</v>
          </cell>
        </row>
        <row r="3314">
          <cell r="C3314" t="str">
            <v>MUN 414- INTER</v>
          </cell>
        </row>
        <row r="3315">
          <cell r="C3315" t="str">
            <v>GMUN 137-INTER</v>
          </cell>
        </row>
        <row r="3316">
          <cell r="C3316" t="str">
            <v>MUN 533-INTER</v>
          </cell>
        </row>
        <row r="3317">
          <cell r="C3317" t="str">
            <v>GMUN 134-INTER</v>
          </cell>
        </row>
        <row r="3318">
          <cell r="C3318" t="str">
            <v>MUN 591-INTER</v>
          </cell>
        </row>
        <row r="3320">
          <cell r="C3320" t="str">
            <v>W11N615</v>
          </cell>
        </row>
        <row r="3321">
          <cell r="C3321" t="str">
            <v>W11N711</v>
          </cell>
        </row>
        <row r="3322">
          <cell r="C3322" t="str">
            <v>W11N712</v>
          </cell>
        </row>
        <row r="3323">
          <cell r="C3323" t="str">
            <v>W11N811</v>
          </cell>
        </row>
        <row r="3324">
          <cell r="C3324" t="str">
            <v>W11N812</v>
          </cell>
        </row>
        <row r="3325">
          <cell r="C3325" t="str">
            <v>W11N1041</v>
          </cell>
        </row>
        <row r="3327">
          <cell r="C3327" t="str">
            <v>W11N321</v>
          </cell>
        </row>
        <row r="3328">
          <cell r="C3328" t="str">
            <v>W11N611</v>
          </cell>
        </row>
        <row r="3329">
          <cell r="C3329" t="str">
            <v>W11N612</v>
          </cell>
        </row>
        <row r="3330">
          <cell r="C3330" t="str">
            <v>W11N613</v>
          </cell>
        </row>
        <row r="3331">
          <cell r="C3331" t="str">
            <v>W11N614</v>
          </cell>
        </row>
        <row r="3332">
          <cell r="C3332" t="str">
            <v>W11N621</v>
          </cell>
        </row>
        <row r="3333">
          <cell r="C3333" t="str">
            <v>W11N622</v>
          </cell>
        </row>
        <row r="3334">
          <cell r="C3334" t="str">
            <v>W11N631</v>
          </cell>
        </row>
        <row r="3335">
          <cell r="C3335" t="str">
            <v>W11N632</v>
          </cell>
        </row>
        <row r="3336">
          <cell r="C3336" t="str">
            <v>W11N641</v>
          </cell>
        </row>
        <row r="3337">
          <cell r="C3337" t="str">
            <v>W11N642</v>
          </cell>
        </row>
        <row r="3338">
          <cell r="C3338" t="str">
            <v>W11N721</v>
          </cell>
        </row>
        <row r="3339">
          <cell r="C3339" t="str">
            <v>W11N722</v>
          </cell>
        </row>
        <row r="3340">
          <cell r="C3340" t="str">
            <v>W11N732</v>
          </cell>
        </row>
        <row r="3341">
          <cell r="C3341" t="str">
            <v>W11N821</v>
          </cell>
        </row>
        <row r="3342">
          <cell r="C3342" t="str">
            <v>W11N911</v>
          </cell>
        </row>
        <row r="3343">
          <cell r="C3343" t="str">
            <v>W11N912</v>
          </cell>
        </row>
        <row r="3344">
          <cell r="C3344" t="str">
            <v>W11N1011</v>
          </cell>
        </row>
        <row r="3345">
          <cell r="C3345" t="str">
            <v>W11N1012</v>
          </cell>
        </row>
        <row r="3346">
          <cell r="C3346" t="str">
            <v>W11N111</v>
          </cell>
        </row>
        <row r="3347">
          <cell r="C3347" t="str">
            <v>W11N131</v>
          </cell>
        </row>
        <row r="3348">
          <cell r="C3348" t="str">
            <v>LW-W11-241</v>
          </cell>
        </row>
        <row r="3349">
          <cell r="C3349" t="str">
            <v>LW-W11-431</v>
          </cell>
        </row>
        <row r="3350">
          <cell r="C3350" t="str">
            <v>W11N231</v>
          </cell>
        </row>
        <row r="3351">
          <cell r="C3351" t="str">
            <v>W11N151</v>
          </cell>
        </row>
        <row r="3355">
          <cell r="C3355" t="str">
            <v>LW-W11-111</v>
          </cell>
        </row>
        <row r="3356">
          <cell r="C3356" t="str">
            <v>LW-W11-112</v>
          </cell>
        </row>
        <row r="3357">
          <cell r="C3357" t="str">
            <v>LW-W11-121</v>
          </cell>
        </row>
        <row r="3358">
          <cell r="C3358" t="str">
            <v>LW-W11-122</v>
          </cell>
        </row>
        <row r="3359">
          <cell r="C3359" t="str">
            <v>LW-W11-211</v>
          </cell>
        </row>
        <row r="3360">
          <cell r="C3360" t="str">
            <v>LW-W11-212</v>
          </cell>
        </row>
        <row r="3361">
          <cell r="C3361" t="str">
            <v>LW-W11-223</v>
          </cell>
        </row>
        <row r="3362">
          <cell r="C3362" t="str">
            <v>LW-W11-224</v>
          </cell>
        </row>
        <row r="3363">
          <cell r="C3363" t="str">
            <v>LW-W11-231</v>
          </cell>
        </row>
        <row r="3364">
          <cell r="C3364" t="str">
            <v>LW-W11-271</v>
          </cell>
        </row>
        <row r="3365">
          <cell r="C3365" t="str">
            <v>LW-W11-272</v>
          </cell>
        </row>
        <row r="3366">
          <cell r="C3366" t="str">
            <v>LW-W11-311</v>
          </cell>
        </row>
        <row r="3367">
          <cell r="C3367" t="str">
            <v>LW-W11-312</v>
          </cell>
        </row>
        <row r="3368">
          <cell r="C3368" t="str">
            <v>LW-W11-421</v>
          </cell>
        </row>
        <row r="3369">
          <cell r="C3369" t="str">
            <v>LW-W11-422</v>
          </cell>
        </row>
        <row r="3370">
          <cell r="C3370" t="str">
            <v>LW-W11-531</v>
          </cell>
        </row>
        <row r="3371">
          <cell r="C3371" t="str">
            <v>LW-W11-131</v>
          </cell>
        </row>
        <row r="3372">
          <cell r="C3372" t="str">
            <v>LW-W11-132</v>
          </cell>
        </row>
        <row r="3373">
          <cell r="C3373" t="str">
            <v>LW-W11-221</v>
          </cell>
        </row>
        <row r="3374">
          <cell r="C3374" t="str">
            <v>LW-W11-222</v>
          </cell>
        </row>
        <row r="3375">
          <cell r="C3375" t="str">
            <v>LW-W11-522</v>
          </cell>
        </row>
        <row r="3376">
          <cell r="C3376" t="str">
            <v>LW-W11-441</v>
          </cell>
        </row>
        <row r="3379">
          <cell r="C3379" t="str">
            <v>#1233-C1</v>
          </cell>
        </row>
        <row r="3380">
          <cell r="C3380" t="str">
            <v>#1233-C2</v>
          </cell>
        </row>
        <row r="3381">
          <cell r="C3381" t="str">
            <v>#1233-C3</v>
          </cell>
        </row>
        <row r="3382">
          <cell r="C3382" t="str">
            <v>#3358-C1</v>
          </cell>
        </row>
        <row r="3383">
          <cell r="C3383" t="str">
            <v>#3358-C2</v>
          </cell>
        </row>
        <row r="3384">
          <cell r="C3384" t="str">
            <v>#3358-C3</v>
          </cell>
        </row>
        <row r="3385">
          <cell r="C3385" t="str">
            <v>#8099-C1</v>
          </cell>
        </row>
        <row r="3386">
          <cell r="C3386" t="str">
            <v>#8099-C2</v>
          </cell>
        </row>
        <row r="3387">
          <cell r="C3387" t="str">
            <v>#8099-C3</v>
          </cell>
        </row>
        <row r="3390">
          <cell r="C3390" t="str">
            <v>BASIC01-C1</v>
          </cell>
        </row>
        <row r="3391">
          <cell r="C3391" t="str">
            <v>BASIC01-C2</v>
          </cell>
        </row>
        <row r="3392">
          <cell r="C3392" t="str">
            <v>BASIC01-C3</v>
          </cell>
        </row>
        <row r="3393">
          <cell r="C3393" t="str">
            <v>BASIC02-C1</v>
          </cell>
        </row>
        <row r="3394">
          <cell r="C3394" t="str">
            <v>BASIC02-C2</v>
          </cell>
        </row>
        <row r="3395">
          <cell r="C3395" t="str">
            <v>BASIC02-C3</v>
          </cell>
        </row>
        <row r="3396">
          <cell r="C3396" t="str">
            <v>BASIC04-C1</v>
          </cell>
        </row>
        <row r="3397">
          <cell r="C3397" t="str">
            <v>BASIC04-C2</v>
          </cell>
        </row>
        <row r="3398">
          <cell r="C3398" t="str">
            <v>BASIC05-C1</v>
          </cell>
        </row>
        <row r="3399">
          <cell r="C3399" t="str">
            <v>BASIC05-C2</v>
          </cell>
        </row>
        <row r="3401">
          <cell r="C3401" t="str">
            <v>JBF 1602</v>
          </cell>
        </row>
        <row r="3402">
          <cell r="C3402" t="str">
            <v>JBF 1616-C1</v>
          </cell>
        </row>
        <row r="3403">
          <cell r="C3403" t="str">
            <v>JBF 1616-C2</v>
          </cell>
        </row>
        <row r="3405">
          <cell r="C3405" t="str">
            <v>VE-11-3-060-02</v>
          </cell>
        </row>
        <row r="3416">
          <cell r="C3416" t="str">
            <v>Style</v>
          </cell>
        </row>
        <row r="3418">
          <cell r="C3418" t="str">
            <v>SAMPLE' 2011</v>
          </cell>
        </row>
        <row r="3421">
          <cell r="C3421">
            <v>1121012</v>
          </cell>
        </row>
        <row r="3422">
          <cell r="C3422" t="str">
            <v>1121028-C1</v>
          </cell>
        </row>
        <row r="3423">
          <cell r="C3423" t="str">
            <v>1121028-C2</v>
          </cell>
        </row>
        <row r="3424">
          <cell r="C3424">
            <v>1121006</v>
          </cell>
        </row>
        <row r="3425">
          <cell r="C3425">
            <v>1121009</v>
          </cell>
        </row>
        <row r="3426">
          <cell r="C3426">
            <v>1122005</v>
          </cell>
        </row>
        <row r="3427">
          <cell r="C3427">
            <v>1122007</v>
          </cell>
        </row>
        <row r="3428">
          <cell r="C3428">
            <v>1121017</v>
          </cell>
        </row>
        <row r="3430">
          <cell r="C3430" t="str">
            <v>JBF 1023-DROP 3-C1</v>
          </cell>
        </row>
        <row r="3431">
          <cell r="C3431" t="str">
            <v>JBF 1023-DROP 3-C2</v>
          </cell>
        </row>
        <row r="3432">
          <cell r="C3432" t="str">
            <v>JBF 1023-DROP 3-C3</v>
          </cell>
        </row>
        <row r="3433">
          <cell r="C3433" t="str">
            <v>JBF 1023-DROP 3-C4</v>
          </cell>
        </row>
        <row r="3434">
          <cell r="C3434" t="str">
            <v>JBF 1023-DROP 3-C5</v>
          </cell>
        </row>
        <row r="3435">
          <cell r="C3435" t="str">
            <v>JBF 1586-C1</v>
          </cell>
        </row>
        <row r="3436">
          <cell r="C3436" t="str">
            <v>JBF 1586-C2</v>
          </cell>
        </row>
        <row r="3437">
          <cell r="C3437" t="str">
            <v>JBF 1586-C3</v>
          </cell>
        </row>
        <row r="3438">
          <cell r="C3438" t="str">
            <v>JBF 1594</v>
          </cell>
        </row>
        <row r="3439">
          <cell r="C3439" t="str">
            <v>JBF 1603-C1</v>
          </cell>
        </row>
        <row r="3440">
          <cell r="C3440" t="str">
            <v>JBF 1603-C2</v>
          </cell>
        </row>
        <row r="3441">
          <cell r="C3441" t="str">
            <v>JBF 1603-C3</v>
          </cell>
        </row>
        <row r="3442">
          <cell r="C3442" t="str">
            <v>JBF 1613</v>
          </cell>
        </row>
        <row r="3443">
          <cell r="C3443" t="str">
            <v>JBF 1614</v>
          </cell>
        </row>
        <row r="3444">
          <cell r="C3444" t="str">
            <v>JBF 1620-C1</v>
          </cell>
        </row>
        <row r="3445">
          <cell r="C3445" t="str">
            <v>JBF 1620-C2</v>
          </cell>
        </row>
        <row r="3446">
          <cell r="C3446" t="str">
            <v>JBF 1624-C1</v>
          </cell>
        </row>
        <row r="3447">
          <cell r="C3447" t="str">
            <v>JBF 1624-C2</v>
          </cell>
        </row>
        <row r="3449">
          <cell r="C3449" t="str">
            <v>JBF 0184-REORDER</v>
          </cell>
        </row>
        <row r="3452">
          <cell r="C3452" t="str">
            <v>TEE SHIRT 01-C1</v>
          </cell>
        </row>
        <row r="3453">
          <cell r="C3453" t="str">
            <v>TEE SHIRT 01-C2</v>
          </cell>
        </row>
        <row r="3454">
          <cell r="C3454" t="str">
            <v>TEE SHIRT 01-C3</v>
          </cell>
        </row>
        <row r="3455">
          <cell r="C3455" t="str">
            <v>TEE SHIRT 01-C4</v>
          </cell>
        </row>
        <row r="3456">
          <cell r="C3456" t="str">
            <v>TEE SHIRT 01-C5</v>
          </cell>
        </row>
        <row r="3457">
          <cell r="C3457" t="str">
            <v>TEE SHIRT 02-C1</v>
          </cell>
        </row>
        <row r="3458">
          <cell r="C3458" t="str">
            <v>TEE SHIRT 02-C2</v>
          </cell>
        </row>
        <row r="3459">
          <cell r="C3459" t="str">
            <v>TEE SHIRT 02-C3</v>
          </cell>
        </row>
        <row r="3460">
          <cell r="C3460" t="str">
            <v>TEE SHIRT 02-C4</v>
          </cell>
        </row>
        <row r="3461">
          <cell r="C3461" t="str">
            <v>TEE SHIRT 02-C5</v>
          </cell>
        </row>
        <row r="3471">
          <cell r="C3471" t="str">
            <v>Style</v>
          </cell>
        </row>
        <row r="3473">
          <cell r="C3473" t="str">
            <v>GGF 1116</v>
          </cell>
        </row>
        <row r="3474">
          <cell r="C3474" t="str">
            <v>GGF 1129</v>
          </cell>
        </row>
        <row r="3475">
          <cell r="C3475" t="str">
            <v>GGF 1215</v>
          </cell>
        </row>
        <row r="3476">
          <cell r="C3476" t="str">
            <v>GGF 1435-C1</v>
          </cell>
        </row>
        <row r="3477">
          <cell r="C3477" t="str">
            <v>GGF 1435-C2</v>
          </cell>
        </row>
        <row r="3478">
          <cell r="C3478" t="str">
            <v>GGF 1436</v>
          </cell>
        </row>
        <row r="3479">
          <cell r="C3479" t="str">
            <v>GGF 1094</v>
          </cell>
        </row>
        <row r="3481">
          <cell r="C3481" t="str">
            <v>MAAW1104-C1</v>
          </cell>
        </row>
        <row r="3482">
          <cell r="C3482" t="str">
            <v>MAAW1104-C2</v>
          </cell>
        </row>
        <row r="3483">
          <cell r="C3483" t="str">
            <v>MAAW1104-C3</v>
          </cell>
        </row>
        <row r="3484">
          <cell r="C3484" t="str">
            <v>MAAW1144-C1</v>
          </cell>
        </row>
        <row r="3485">
          <cell r="C3485" t="str">
            <v>MAAW1144-C2</v>
          </cell>
        </row>
        <row r="3489">
          <cell r="C3489" t="str">
            <v>MUN 558</v>
          </cell>
        </row>
        <row r="3490">
          <cell r="C3490" t="str">
            <v>GMUN 153</v>
          </cell>
        </row>
        <row r="3491">
          <cell r="C3491" t="str">
            <v>GMUN 154</v>
          </cell>
        </row>
        <row r="3493">
          <cell r="C3493" t="str">
            <v>SAMPLE</v>
          </cell>
        </row>
        <row r="3495">
          <cell r="C3495" t="str">
            <v>GGF 1253-SWIM SUIT-DJ</v>
          </cell>
        </row>
        <row r="3496">
          <cell r="C3496" t="str">
            <v>GGF 1245- SWIM SUIT-C1-DJ</v>
          </cell>
        </row>
        <row r="3497">
          <cell r="C3497" t="str">
            <v>GGF 1258- SWIM SUIT-C1-DJ</v>
          </cell>
        </row>
        <row r="3498">
          <cell r="C3498" t="str">
            <v>GGF 1329- SWIM SUIT-C1-DJ</v>
          </cell>
        </row>
        <row r="3499">
          <cell r="C3499" t="str">
            <v>GGF 1329- SWIM SUIT-C3-DJ</v>
          </cell>
        </row>
        <row r="3501">
          <cell r="C3501" t="str">
            <v>GGF 1394</v>
          </cell>
        </row>
        <row r="3502">
          <cell r="C3502" t="str">
            <v>GGF 1393</v>
          </cell>
        </row>
        <row r="3503">
          <cell r="C3503" t="str">
            <v>GGF 1375</v>
          </cell>
        </row>
        <row r="3504">
          <cell r="C3504" t="str">
            <v>GGF 1335</v>
          </cell>
        </row>
        <row r="3505">
          <cell r="C3505" t="str">
            <v>GGF 1405</v>
          </cell>
        </row>
        <row r="3506">
          <cell r="C3506" t="str">
            <v>GGF 1253-SWIM SUIT</v>
          </cell>
        </row>
        <row r="3507">
          <cell r="C3507" t="str">
            <v>GGF 1247- SWIM SUIT-C1</v>
          </cell>
        </row>
        <row r="3508">
          <cell r="C3508" t="str">
            <v>GGF 1247- SWIM SUIT-C2</v>
          </cell>
        </row>
        <row r="3509">
          <cell r="C3509" t="str">
            <v>GGF 1254- SWIM SUIT</v>
          </cell>
        </row>
        <row r="3510">
          <cell r="C3510" t="str">
            <v>GGF 1246- SWIM SUIT-C1</v>
          </cell>
        </row>
        <row r="3511">
          <cell r="C3511" t="str">
            <v>GGF 1246- SWIM SUIT-C2</v>
          </cell>
        </row>
        <row r="3512">
          <cell r="C3512" t="str">
            <v>GGF 1246- SWIM SUIT-C3</v>
          </cell>
        </row>
        <row r="3513">
          <cell r="C3513" t="str">
            <v>GGF 1255- SWIM SUIT-C3</v>
          </cell>
        </row>
        <row r="3514">
          <cell r="C3514" t="str">
            <v>GGF 1250- SWIM SUIT</v>
          </cell>
        </row>
        <row r="3515">
          <cell r="C3515" t="str">
            <v>GGF 1245- SWIM SUIT-C1</v>
          </cell>
        </row>
        <row r="3516">
          <cell r="C3516" t="str">
            <v>GGF 1245- SWIM SUIT-C2</v>
          </cell>
        </row>
        <row r="3517">
          <cell r="C3517" t="str">
            <v>GGF 1245- SWIM SUIT-C3</v>
          </cell>
        </row>
        <row r="3518">
          <cell r="C3518" t="str">
            <v>GGF 1245- SWIM SUIT-C4</v>
          </cell>
        </row>
        <row r="3519">
          <cell r="C3519" t="str">
            <v>GGF 1258- SWIM SUIT-C1</v>
          </cell>
        </row>
        <row r="3520">
          <cell r="C3520" t="str">
            <v>GGF 1258- SWIM SUIT-C2</v>
          </cell>
        </row>
        <row r="3521">
          <cell r="C3521" t="str">
            <v>GGF 1256- SWIM SUIT-C1</v>
          </cell>
        </row>
        <row r="3522">
          <cell r="C3522" t="str">
            <v>GGF 1256- SWIM SUIT-C2</v>
          </cell>
        </row>
        <row r="3523">
          <cell r="C3523" t="str">
            <v>GGF 1251- SWIM SUIT</v>
          </cell>
        </row>
        <row r="3524">
          <cell r="C3524" t="str">
            <v>GGF 1257- SWIM SUIT</v>
          </cell>
        </row>
        <row r="3525">
          <cell r="C3525" t="str">
            <v>GGF 1314- SWIM SUIT-C1</v>
          </cell>
        </row>
        <row r="3526">
          <cell r="C3526" t="str">
            <v>GGF 1314- SWIM SUIT-C2</v>
          </cell>
        </row>
        <row r="3527">
          <cell r="C3527" t="str">
            <v>GGF 1314- SWIM SUIT-C3</v>
          </cell>
        </row>
        <row r="3528">
          <cell r="C3528" t="str">
            <v>GGF 1314- SWIM SUIT-C4</v>
          </cell>
        </row>
        <row r="3529">
          <cell r="C3529" t="str">
            <v>GGF 1314- SWIM SUIT-C5</v>
          </cell>
        </row>
        <row r="3530">
          <cell r="C3530" t="str">
            <v>GGF 1329- SWIM SUIT-C1</v>
          </cell>
        </row>
        <row r="3531">
          <cell r="C3531" t="str">
            <v>GGF 1329- SWIM SUIT-C2</v>
          </cell>
        </row>
        <row r="3532">
          <cell r="C3532" t="str">
            <v>GGF 1329- SWIM SUIT-C3</v>
          </cell>
        </row>
        <row r="3533">
          <cell r="C3533" t="str">
            <v>GGF 1539- SWIM SUIT</v>
          </cell>
        </row>
        <row r="3535">
          <cell r="C3535" t="str">
            <v>JBF 1105-C1</v>
          </cell>
        </row>
        <row r="3536">
          <cell r="C3536" t="str">
            <v>JBF 1105-C2</v>
          </cell>
        </row>
        <row r="3537">
          <cell r="C3537" t="str">
            <v>JBF 1106-C1</v>
          </cell>
        </row>
        <row r="3538">
          <cell r="C3538" t="str">
            <v>JBF 1106-C2</v>
          </cell>
        </row>
        <row r="3539">
          <cell r="C3539" t="str">
            <v>JBF 1107-C1</v>
          </cell>
        </row>
        <row r="3540">
          <cell r="C3540" t="str">
            <v>JBF 1107-C2</v>
          </cell>
        </row>
        <row r="3541">
          <cell r="C3541" t="str">
            <v>JBF 1111-C1</v>
          </cell>
        </row>
        <row r="3542">
          <cell r="C3542" t="str">
            <v>JBF 1111-C2</v>
          </cell>
        </row>
        <row r="3543">
          <cell r="C3543" t="str">
            <v>JBF 1111-C3</v>
          </cell>
        </row>
        <row r="3544">
          <cell r="C3544" t="str">
            <v>JBF 1111-C4</v>
          </cell>
        </row>
        <row r="3545">
          <cell r="C3545" t="str">
            <v>JBF 1111-C5</v>
          </cell>
        </row>
        <row r="3546">
          <cell r="C3546" t="str">
            <v>JBF 1114-C1</v>
          </cell>
        </row>
        <row r="3547">
          <cell r="C3547" t="str">
            <v>JBF 1114-C2</v>
          </cell>
        </row>
        <row r="3548">
          <cell r="C3548" t="str">
            <v>JBF 1590-C1</v>
          </cell>
        </row>
        <row r="3549">
          <cell r="C3549" t="str">
            <v>JBF 1590-C2</v>
          </cell>
        </row>
        <row r="3550">
          <cell r="C3550" t="str">
            <v>JBF 1590-C3</v>
          </cell>
        </row>
        <row r="3551">
          <cell r="C3551" t="str">
            <v>JBF 1700-C1</v>
          </cell>
        </row>
        <row r="3552">
          <cell r="C3552" t="str">
            <v>JBF 1700-C2</v>
          </cell>
        </row>
        <row r="3553">
          <cell r="C3553" t="str">
            <v>JBF 1593-C1</v>
          </cell>
        </row>
        <row r="3554">
          <cell r="C3554" t="str">
            <v>JBF 1593-C2</v>
          </cell>
        </row>
        <row r="3556">
          <cell r="C3556" t="str">
            <v>JBF 1108-C1</v>
          </cell>
        </row>
        <row r="3557">
          <cell r="C3557" t="str">
            <v>JBF 1108-C2</v>
          </cell>
        </row>
        <row r="3558">
          <cell r="C3558" t="str">
            <v>JBF 1109-C1</v>
          </cell>
        </row>
        <row r="3559">
          <cell r="C3559" t="str">
            <v>JBF 1109-C2</v>
          </cell>
        </row>
        <row r="3560">
          <cell r="C3560" t="str">
            <v>JBF 1110-C1</v>
          </cell>
        </row>
        <row r="3561">
          <cell r="C3561" t="str">
            <v>JBF 1110-C2</v>
          </cell>
        </row>
        <row r="3562">
          <cell r="C3562" t="str">
            <v>JBF 1110-C3</v>
          </cell>
        </row>
        <row r="3563">
          <cell r="C3563" t="str">
            <v>JBF 1112-C1</v>
          </cell>
        </row>
        <row r="3564">
          <cell r="C3564" t="str">
            <v>JBF 1112-C2</v>
          </cell>
        </row>
        <row r="3565">
          <cell r="C3565" t="str">
            <v>JBF 1112-C3</v>
          </cell>
        </row>
        <row r="3566">
          <cell r="C3566" t="str">
            <v>JBF 1113-C1</v>
          </cell>
        </row>
        <row r="3567">
          <cell r="C3567" t="str">
            <v>JBF 1113-C2</v>
          </cell>
        </row>
        <row r="3568">
          <cell r="C3568" t="str">
            <v>JBF 1113-C3</v>
          </cell>
        </row>
        <row r="3570">
          <cell r="C3570" t="str">
            <v>GMUN 191B</v>
          </cell>
        </row>
        <row r="3571">
          <cell r="C3571" t="str">
            <v>GMUN 192</v>
          </cell>
        </row>
        <row r="3572">
          <cell r="C3572" t="str">
            <v>GMUN 193</v>
          </cell>
        </row>
        <row r="3573">
          <cell r="C3573" t="str">
            <v>GMUN 193B</v>
          </cell>
        </row>
        <row r="3574">
          <cell r="C3574" t="str">
            <v>GMUN 195</v>
          </cell>
        </row>
        <row r="3575">
          <cell r="C3575" t="str">
            <v>GMUN 196</v>
          </cell>
        </row>
        <row r="3576">
          <cell r="C3576" t="str">
            <v>GMUN 196B</v>
          </cell>
        </row>
        <row r="3577">
          <cell r="C3577" t="str">
            <v>GMUN 201</v>
          </cell>
        </row>
        <row r="3578">
          <cell r="C3578" t="str">
            <v>GMUN 203</v>
          </cell>
        </row>
        <row r="3579">
          <cell r="C3579" t="str">
            <v>GMUN 206</v>
          </cell>
        </row>
        <row r="3580">
          <cell r="C3580" t="str">
            <v>GMUN 208</v>
          </cell>
        </row>
        <row r="3581">
          <cell r="C3581" t="str">
            <v>GMUN 178-HIGH SUMMER</v>
          </cell>
        </row>
        <row r="3582">
          <cell r="C3582" t="str">
            <v>GMUN 200</v>
          </cell>
        </row>
        <row r="3583">
          <cell r="C3583" t="str">
            <v>GMUN 143-HIGH SUMMER</v>
          </cell>
        </row>
        <row r="3584">
          <cell r="C3584" t="str">
            <v>GMUN 198</v>
          </cell>
        </row>
        <row r="3585">
          <cell r="C3585" t="str">
            <v>MINI 260</v>
          </cell>
        </row>
        <row r="3586">
          <cell r="C3586" t="str">
            <v>MINI 261</v>
          </cell>
        </row>
        <row r="3587">
          <cell r="C3587" t="str">
            <v>MINI 262</v>
          </cell>
        </row>
        <row r="3588">
          <cell r="C3588" t="str">
            <v>MINI 264</v>
          </cell>
        </row>
        <row r="3589">
          <cell r="C3589" t="str">
            <v>MINI 265</v>
          </cell>
        </row>
        <row r="3590">
          <cell r="C3590" t="str">
            <v>MUN 678-C1</v>
          </cell>
        </row>
        <row r="3591">
          <cell r="C3591" t="str">
            <v>MUN 678-C2</v>
          </cell>
        </row>
        <row r="3592">
          <cell r="C3592" t="str">
            <v>MUN 679</v>
          </cell>
        </row>
        <row r="3593">
          <cell r="C3593" t="str">
            <v>MUN 681</v>
          </cell>
        </row>
        <row r="3594">
          <cell r="C3594" t="str">
            <v>MUN 683-C1</v>
          </cell>
        </row>
        <row r="3595">
          <cell r="C3595" t="str">
            <v>MUN 683-C2</v>
          </cell>
        </row>
        <row r="3596">
          <cell r="C3596" t="str">
            <v>MUN 684</v>
          </cell>
        </row>
        <row r="3597">
          <cell r="C3597" t="str">
            <v>MUN 685</v>
          </cell>
        </row>
        <row r="3598">
          <cell r="C3598" t="str">
            <v>MUN 686</v>
          </cell>
        </row>
        <row r="3599">
          <cell r="C3599" t="str">
            <v>MUN 689</v>
          </cell>
        </row>
        <row r="3600">
          <cell r="C3600" t="str">
            <v>MUN 690</v>
          </cell>
        </row>
        <row r="3601">
          <cell r="C3601" t="str">
            <v>MUN 643-HIGH SUMMER</v>
          </cell>
        </row>
        <row r="3602">
          <cell r="C3602" t="str">
            <v>AMUN-00</v>
          </cell>
        </row>
        <row r="3603">
          <cell r="C3603" t="str">
            <v>AMUN 002</v>
          </cell>
        </row>
        <row r="3604">
          <cell r="C3604" t="str">
            <v>AMUN-01</v>
          </cell>
        </row>
        <row r="3605">
          <cell r="C3605" t="str">
            <v>GMUN 202</v>
          </cell>
        </row>
        <row r="3607">
          <cell r="C3607" t="str">
            <v>BAG-AUG</v>
          </cell>
        </row>
        <row r="3616">
          <cell r="C3616" t="str">
            <v>Style</v>
          </cell>
        </row>
        <row r="3618">
          <cell r="C3618" t="str">
            <v>MST08 2011-C1</v>
          </cell>
        </row>
        <row r="3619">
          <cell r="C3619" t="str">
            <v>MST08 2011-C2</v>
          </cell>
        </row>
        <row r="3620">
          <cell r="C3620" t="str">
            <v>MST01 2011</v>
          </cell>
        </row>
        <row r="3621">
          <cell r="C3621" t="str">
            <v>MST03 2011</v>
          </cell>
        </row>
        <row r="3622">
          <cell r="C3622" t="str">
            <v>MSJ07 2011-C1</v>
          </cell>
        </row>
        <row r="3623">
          <cell r="C3623" t="str">
            <v>MSJ07 2011-C2</v>
          </cell>
        </row>
        <row r="3624">
          <cell r="C3624" t="str">
            <v>MSJ09 2011-C1</v>
          </cell>
        </row>
        <row r="3625">
          <cell r="C3625" t="str">
            <v>MSJ09 2011-C2</v>
          </cell>
        </row>
        <row r="3626">
          <cell r="C3626" t="str">
            <v>MSB07 2011-C1</v>
          </cell>
        </row>
        <row r="3627">
          <cell r="C3627" t="str">
            <v>MSB07 2011-C2</v>
          </cell>
        </row>
        <row r="3628">
          <cell r="C3628" t="str">
            <v>MST09 2011</v>
          </cell>
        </row>
        <row r="3629">
          <cell r="C3629" t="str">
            <v>MSB03 2011-C3</v>
          </cell>
        </row>
        <row r="3630">
          <cell r="C3630" t="str">
            <v>MSB03 2011-C5</v>
          </cell>
        </row>
        <row r="3632">
          <cell r="C3632" t="str">
            <v>S11400A-C1</v>
          </cell>
        </row>
        <row r="3633">
          <cell r="C3633" t="str">
            <v>S11400A-C2</v>
          </cell>
        </row>
        <row r="3634">
          <cell r="C3634" t="str">
            <v>S11400B-C1</v>
          </cell>
        </row>
        <row r="3635">
          <cell r="C3635" t="str">
            <v>S11400B-C2</v>
          </cell>
        </row>
        <row r="3636">
          <cell r="C3636" t="str">
            <v>S11401-C1</v>
          </cell>
        </row>
        <row r="3637">
          <cell r="C3637" t="str">
            <v>S11401-C2</v>
          </cell>
        </row>
        <row r="3638">
          <cell r="C3638" t="str">
            <v>S11402A-C1</v>
          </cell>
        </row>
        <row r="3639">
          <cell r="C3639" t="str">
            <v>S11402A-C2</v>
          </cell>
        </row>
        <row r="3640">
          <cell r="C3640" t="str">
            <v>S11402B-C1</v>
          </cell>
        </row>
        <row r="3641">
          <cell r="C3641" t="str">
            <v>S11402B-C2</v>
          </cell>
        </row>
        <row r="3642">
          <cell r="C3642" t="str">
            <v>S11406A-C1</v>
          </cell>
        </row>
        <row r="3643">
          <cell r="C3643" t="str">
            <v>S11406A-C2</v>
          </cell>
        </row>
        <row r="3644">
          <cell r="C3644" t="str">
            <v>S11406B-C1</v>
          </cell>
        </row>
        <row r="3645">
          <cell r="C3645" t="str">
            <v>S11406B-C2</v>
          </cell>
        </row>
        <row r="3647">
          <cell r="C3647">
            <v>1121010</v>
          </cell>
        </row>
        <row r="3650">
          <cell r="C3650" t="str">
            <v>MAAW1148-C1</v>
          </cell>
        </row>
        <row r="3651">
          <cell r="C3651" t="str">
            <v>MAAW1148-C2</v>
          </cell>
        </row>
        <row r="3652">
          <cell r="C3652" t="str">
            <v>MAAW1140-C1</v>
          </cell>
        </row>
        <row r="3653">
          <cell r="C3653" t="str">
            <v>MAAW1140-C2</v>
          </cell>
        </row>
        <row r="3654">
          <cell r="C3654" t="str">
            <v>MAAW1145-C1</v>
          </cell>
        </row>
        <row r="3655">
          <cell r="C3655" t="str">
            <v>MAAW1145-C2</v>
          </cell>
        </row>
        <row r="3658">
          <cell r="C3658" t="str">
            <v>M11-4-024-01</v>
          </cell>
        </row>
        <row r="3659">
          <cell r="C3659" t="str">
            <v>M11-4-024-02</v>
          </cell>
        </row>
        <row r="3661">
          <cell r="C3661" t="str">
            <v>G05-T12 ( GGF 1603)</v>
          </cell>
        </row>
        <row r="3662">
          <cell r="C3662" t="str">
            <v>G05-T08( GGF 1604)</v>
          </cell>
        </row>
        <row r="3665">
          <cell r="C3665" t="str">
            <v>MA T-SHIRT-C1</v>
          </cell>
        </row>
        <row r="3666">
          <cell r="C3666" t="str">
            <v>MA T-SHIRT-C2</v>
          </cell>
        </row>
        <row r="3667">
          <cell r="C3667" t="str">
            <v>MA T-SHIRT-C3</v>
          </cell>
        </row>
        <row r="3668">
          <cell r="C3668" t="str">
            <v>MA T-SHIRT-C4</v>
          </cell>
        </row>
        <row r="3669">
          <cell r="C3669" t="str">
            <v>MA T-SHIRT-C5</v>
          </cell>
        </row>
        <row r="3670">
          <cell r="C3670" t="str">
            <v>MA T-SHIRT-C6</v>
          </cell>
        </row>
        <row r="3671">
          <cell r="C3671" t="str">
            <v>MA T-SHIRT-C7</v>
          </cell>
        </row>
        <row r="3672">
          <cell r="C3672" t="str">
            <v>MA T-SHIRT-C8</v>
          </cell>
        </row>
        <row r="3673">
          <cell r="C3673" t="str">
            <v>MA T-SHIRT-C9</v>
          </cell>
        </row>
        <row r="3674">
          <cell r="C3674" t="str">
            <v>MA T-SHIRT-C10</v>
          </cell>
        </row>
        <row r="3675">
          <cell r="C3675" t="str">
            <v>MA T-SHIRT-C11</v>
          </cell>
        </row>
        <row r="3676">
          <cell r="C3676" t="str">
            <v>MA T-SHIRT-C12</v>
          </cell>
        </row>
        <row r="3677">
          <cell r="C3677" t="str">
            <v>MA T-SHIRT-C13</v>
          </cell>
        </row>
        <row r="3678">
          <cell r="C3678" t="str">
            <v>MA T-SHIRT-C14</v>
          </cell>
        </row>
        <row r="3679">
          <cell r="C3679" t="str">
            <v>MA T-SHIRT-C15</v>
          </cell>
        </row>
        <row r="3680">
          <cell r="C3680" t="str">
            <v>MA T-SHIRT-C16</v>
          </cell>
        </row>
        <row r="3681">
          <cell r="C3681" t="str">
            <v>MA T-SHIRT-C17</v>
          </cell>
        </row>
        <row r="3682">
          <cell r="C3682" t="str">
            <v>MA T-SHIRT-C18</v>
          </cell>
        </row>
        <row r="3683">
          <cell r="C3683" t="str">
            <v>MA T-SHIRT-C19</v>
          </cell>
        </row>
        <row r="3684">
          <cell r="C3684" t="str">
            <v>MA T-SHIRT-C20</v>
          </cell>
        </row>
        <row r="3685">
          <cell r="C3685" t="str">
            <v>MA T-SHIRT-C21</v>
          </cell>
        </row>
        <row r="3686">
          <cell r="C3686" t="str">
            <v>MA T-SHIRT-C22</v>
          </cell>
        </row>
        <row r="3687">
          <cell r="C3687" t="str">
            <v>MA T-SHIRT-C23</v>
          </cell>
        </row>
        <row r="3688">
          <cell r="C3688" t="str">
            <v>MA T-SHIRT-C24</v>
          </cell>
        </row>
        <row r="3690">
          <cell r="C3690" t="str">
            <v>T01-SHOP</v>
          </cell>
        </row>
        <row r="3691">
          <cell r="C3691" t="str">
            <v>T02-SHOP</v>
          </cell>
        </row>
        <row r="3692">
          <cell r="C3692" t="str">
            <v>T03-SHOP</v>
          </cell>
        </row>
        <row r="3693">
          <cell r="C3693" t="str">
            <v>TFT 0411-C1</v>
          </cell>
        </row>
        <row r="3694">
          <cell r="C3694" t="str">
            <v>TFT 0411-C2</v>
          </cell>
        </row>
        <row r="3695">
          <cell r="C3695" t="str">
            <v>TFT 0411-C3</v>
          </cell>
        </row>
        <row r="3696">
          <cell r="C3696" t="str">
            <v>TFT 0411-C4</v>
          </cell>
        </row>
        <row r="3697">
          <cell r="C3697" t="str">
            <v>TFT 0411-C5</v>
          </cell>
        </row>
        <row r="3698">
          <cell r="C3698" t="str">
            <v>TFT 0412-C1</v>
          </cell>
        </row>
        <row r="3699">
          <cell r="C3699" t="str">
            <v>TFT 0412-C2</v>
          </cell>
        </row>
        <row r="3700">
          <cell r="C3700" t="str">
            <v>TFT 0412-C3</v>
          </cell>
        </row>
        <row r="3701">
          <cell r="C3701" t="str">
            <v>TFT 0412-C4</v>
          </cell>
        </row>
        <row r="3702">
          <cell r="C3702" t="str">
            <v>TFT 0412-C5</v>
          </cell>
        </row>
        <row r="3703">
          <cell r="C3703" t="str">
            <v>LS02-C1</v>
          </cell>
        </row>
        <row r="3704">
          <cell r="C3704" t="str">
            <v>LS02-C2</v>
          </cell>
        </row>
        <row r="3705">
          <cell r="C3705" t="str">
            <v>LS02-C3</v>
          </cell>
        </row>
        <row r="3706">
          <cell r="C3706" t="str">
            <v>LS02-C4</v>
          </cell>
        </row>
        <row r="3707">
          <cell r="C3707" t="str">
            <v>LS02-C5</v>
          </cell>
        </row>
        <row r="3708">
          <cell r="C3708" t="str">
            <v>SS01-C1</v>
          </cell>
        </row>
        <row r="3709">
          <cell r="C3709" t="str">
            <v>SS01-C2</v>
          </cell>
        </row>
        <row r="3710">
          <cell r="C3710" t="str">
            <v>SS01-C3</v>
          </cell>
        </row>
        <row r="3711">
          <cell r="C3711" t="str">
            <v>SS01-C4</v>
          </cell>
        </row>
        <row r="3712">
          <cell r="C3712" t="str">
            <v>SS01-C5</v>
          </cell>
        </row>
        <row r="3713">
          <cell r="C3713" t="str">
            <v>SS01-C6</v>
          </cell>
        </row>
        <row r="3714">
          <cell r="C3714" t="str">
            <v>BAG-LUSIN 12/9</v>
          </cell>
        </row>
        <row r="3715">
          <cell r="C3715" t="str">
            <v>TFP 0404-C1</v>
          </cell>
        </row>
        <row r="3726">
          <cell r="C3726" t="str">
            <v>Style</v>
          </cell>
        </row>
        <row r="3728">
          <cell r="C3728" t="str">
            <v>S11407A-C1</v>
          </cell>
        </row>
        <row r="3729">
          <cell r="C3729" t="str">
            <v>S11407A-C2</v>
          </cell>
        </row>
        <row r="3730">
          <cell r="C3730" t="str">
            <v>S11407B-C1</v>
          </cell>
        </row>
        <row r="3731">
          <cell r="C3731" t="str">
            <v>Style</v>
          </cell>
        </row>
        <row r="3732">
          <cell r="C3732" t="str">
            <v>S11403-C1</v>
          </cell>
        </row>
        <row r="3733">
          <cell r="C3733" t="str">
            <v>S11407A-C1</v>
          </cell>
        </row>
        <row r="3734">
          <cell r="C3734" t="str">
            <v>S11407A-C2</v>
          </cell>
        </row>
        <row r="3735">
          <cell r="C3735" t="str">
            <v>S11407B-C1</v>
          </cell>
        </row>
        <row r="3736">
          <cell r="C3736" t="str">
            <v>S11407B-C2</v>
          </cell>
        </row>
        <row r="3737">
          <cell r="C3737" t="str">
            <v>S11403-C1</v>
          </cell>
        </row>
        <row r="3738">
          <cell r="C3738" t="str">
            <v>S11403-C2</v>
          </cell>
        </row>
        <row r="3739">
          <cell r="C3739" t="str">
            <v>S11404A-C1</v>
          </cell>
        </row>
        <row r="3740">
          <cell r="C3740" t="str">
            <v>S11404A-C2</v>
          </cell>
        </row>
        <row r="3741">
          <cell r="C3741" t="str">
            <v>S11404B-C1</v>
          </cell>
        </row>
        <row r="3742">
          <cell r="C3742" t="str">
            <v>S11404B-C2</v>
          </cell>
        </row>
        <row r="3743">
          <cell r="C3743" t="str">
            <v>S11408A-C1</v>
          </cell>
        </row>
        <row r="3744">
          <cell r="C3744" t="str">
            <v>S11408B-C1</v>
          </cell>
        </row>
        <row r="3745">
          <cell r="C3745" t="str">
            <v>S11409</v>
          </cell>
        </row>
        <row r="3746">
          <cell r="C3746" t="str">
            <v>M11-4-024-04</v>
          </cell>
        </row>
        <row r="3747">
          <cell r="C3747" t="str">
            <v>GGF 1476</v>
          </cell>
        </row>
        <row r="3748">
          <cell r="C3748" t="str">
            <v>GGF 1491</v>
          </cell>
        </row>
        <row r="3749">
          <cell r="C3749" t="str">
            <v>GGF 1577-DJ</v>
          </cell>
        </row>
        <row r="3750">
          <cell r="C3750" t="str">
            <v>GGF 1577</v>
          </cell>
        </row>
        <row r="3751">
          <cell r="C3751" t="str">
            <v>GGF 1125-RE</v>
          </cell>
        </row>
        <row r="3752">
          <cell r="C3752" t="str">
            <v>MST 01-C1 DROP2</v>
          </cell>
        </row>
        <row r="3753">
          <cell r="C3753" t="str">
            <v>MST 01-C2 DROP2</v>
          </cell>
        </row>
        <row r="3754">
          <cell r="C3754" t="str">
            <v>M11-4-024-04</v>
          </cell>
        </row>
        <row r="3755">
          <cell r="C3755" t="str">
            <v>MST 02-C2 DROP2</v>
          </cell>
        </row>
        <row r="3756">
          <cell r="C3756" t="str">
            <v>MST 08-C1 DROP2</v>
          </cell>
        </row>
        <row r="3757">
          <cell r="C3757" t="str">
            <v>MST 08-C2 DROP2</v>
          </cell>
        </row>
        <row r="3758">
          <cell r="C3758" t="str">
            <v>MST 08-C3 DROP2</v>
          </cell>
        </row>
        <row r="3759">
          <cell r="C3759" t="str">
            <v>MST 08-C4 DROP2</v>
          </cell>
        </row>
        <row r="3760">
          <cell r="C3760" t="str">
            <v>MST 01-C1 DROP2</v>
          </cell>
        </row>
        <row r="3761">
          <cell r="C3761" t="str">
            <v>MST 01-C2 DROP2</v>
          </cell>
        </row>
        <row r="3762">
          <cell r="C3762" t="str">
            <v>MST 02-C1 DROP2</v>
          </cell>
        </row>
        <row r="3763">
          <cell r="C3763" t="str">
            <v>MST 02-C2 DROP2</v>
          </cell>
        </row>
        <row r="3764">
          <cell r="C3764" t="str">
            <v>MST 03 DROP2</v>
          </cell>
        </row>
        <row r="3765">
          <cell r="C3765" t="str">
            <v>W11#017-C1</v>
          </cell>
        </row>
        <row r="3766">
          <cell r="C3766" t="str">
            <v>W11#005-C1</v>
          </cell>
        </row>
        <row r="3767">
          <cell r="C3767" t="str">
            <v>W11#005-C2</v>
          </cell>
        </row>
        <row r="3768">
          <cell r="C3768" t="str">
            <v>W11#003-C1</v>
          </cell>
        </row>
        <row r="3769">
          <cell r="C3769" t="str">
            <v>W11#003-C2</v>
          </cell>
        </row>
        <row r="3770">
          <cell r="C3770" t="str">
            <v>W11#009-C1</v>
          </cell>
        </row>
        <row r="3771">
          <cell r="C3771" t="str">
            <v>W11#013-C1</v>
          </cell>
        </row>
        <row r="3772">
          <cell r="C3772" t="str">
            <v>W11#013-C2</v>
          </cell>
        </row>
        <row r="3773">
          <cell r="C3773" t="str">
            <v>W11#017-C1</v>
          </cell>
        </row>
        <row r="3774">
          <cell r="C3774" t="str">
            <v>W11#017-C2</v>
          </cell>
        </row>
        <row r="3775">
          <cell r="C3775" t="str">
            <v>W11#021-C1 FULL KNIT</v>
          </cell>
        </row>
        <row r="3776">
          <cell r="C3776" t="str">
            <v>W11#021-C2 FULL KNIT</v>
          </cell>
        </row>
        <row r="3777">
          <cell r="C3777" t="str">
            <v>W11#034-C1</v>
          </cell>
        </row>
        <row r="3778">
          <cell r="C3778" t="str">
            <v>W11#034-C2</v>
          </cell>
        </row>
        <row r="3779">
          <cell r="C3779" t="str">
            <v>W11#034-C3</v>
          </cell>
        </row>
        <row r="3780">
          <cell r="C3780" t="str">
            <v>W11#035-C1</v>
          </cell>
        </row>
        <row r="3781">
          <cell r="C3781" t="str">
            <v>W11#035-C2</v>
          </cell>
        </row>
        <row r="3782">
          <cell r="C3782" t="str">
            <v>W11#035-C3</v>
          </cell>
        </row>
        <row r="3783">
          <cell r="C3783" t="str">
            <v>ATR 005-C2</v>
          </cell>
        </row>
        <row r="3784">
          <cell r="C3784" t="str">
            <v>ATR 006-C1</v>
          </cell>
        </row>
        <row r="3785">
          <cell r="C3785" t="str">
            <v>ATR 002-C1</v>
          </cell>
        </row>
        <row r="3786">
          <cell r="C3786" t="str">
            <v>ATR 002-C2</v>
          </cell>
        </row>
        <row r="3787">
          <cell r="C3787" t="str">
            <v>ATR 004</v>
          </cell>
        </row>
        <row r="3788">
          <cell r="C3788" t="str">
            <v>ATR 001-C1</v>
          </cell>
        </row>
        <row r="3789">
          <cell r="C3789" t="str">
            <v>ATR 001-C2</v>
          </cell>
        </row>
        <row r="3790">
          <cell r="C3790" t="str">
            <v>ATR 005-C1</v>
          </cell>
        </row>
        <row r="3791">
          <cell r="C3791" t="str">
            <v>ATR 005-C2</v>
          </cell>
        </row>
        <row r="3792">
          <cell r="C3792" t="str">
            <v>ATR 006-C1</v>
          </cell>
        </row>
        <row r="3793">
          <cell r="C3793" t="str">
            <v>ATR 006-C2</v>
          </cell>
        </row>
        <row r="3794">
          <cell r="C3794" t="str">
            <v>LABEL TEE # 0239-C3</v>
          </cell>
        </row>
        <row r="3795">
          <cell r="C3795" t="str">
            <v>TRAIWEAR #0238-C1 SS12</v>
          </cell>
        </row>
        <row r="3796">
          <cell r="C3796" t="str">
            <v>TRAIWEAR #0238-C2 SS12</v>
          </cell>
        </row>
        <row r="3797">
          <cell r="C3797" t="str">
            <v>TRAIWEAR #0238-C3 SS12</v>
          </cell>
        </row>
        <row r="3798">
          <cell r="C3798" t="str">
            <v>TRAIWEAR #0238-C4 SS12</v>
          </cell>
        </row>
        <row r="3799">
          <cell r="C3799" t="str">
            <v>TRAIWEAR #0238-C5 SS12</v>
          </cell>
        </row>
        <row r="3800">
          <cell r="C3800" t="str">
            <v>LABEL TEE # 0239-C1 SS12</v>
          </cell>
        </row>
        <row r="3801">
          <cell r="C3801" t="str">
            <v>LABEL TEE # 0239-C2 SS12</v>
          </cell>
        </row>
        <row r="3802">
          <cell r="C3802" t="str">
            <v>LABEL TEE # 0239-C3 SS12</v>
          </cell>
        </row>
        <row r="3803">
          <cell r="C3803" t="str">
            <v>LABEL TEE # 0239-C4 SS12</v>
          </cell>
        </row>
        <row r="3804">
          <cell r="C3804" t="str">
            <v>LABEL TEE # 0239-C5 SS12</v>
          </cell>
        </row>
        <row r="3805">
          <cell r="C3805" t="str">
            <v>BIG BEAR # 0651-C1 SS12</v>
          </cell>
        </row>
        <row r="3806">
          <cell r="C3806" t="str">
            <v>BIG BEAR # 0651-C2 SS12</v>
          </cell>
        </row>
        <row r="3807">
          <cell r="C3807" t="str">
            <v>BIG BEAR # 0651-C3 SS12</v>
          </cell>
        </row>
        <row r="3808">
          <cell r="C3808" t="str">
            <v>BIG BEAR # 0651-C4 SS12</v>
          </cell>
        </row>
        <row r="3809">
          <cell r="C3809" t="str">
            <v>ORIGINAL LOGO#0663-C1 SS12</v>
          </cell>
        </row>
        <row r="3810">
          <cell r="C3810" t="str">
            <v>ORIGINAL LOGO#0663-C2 SS12</v>
          </cell>
        </row>
        <row r="3811">
          <cell r="C3811" t="str">
            <v>ORIGINAL LOGO#0663-C3 SS12</v>
          </cell>
        </row>
        <row r="3812">
          <cell r="C3812" t="str">
            <v>ORIGINAL LOGO#0663-C4 SS12</v>
          </cell>
        </row>
        <row r="3813">
          <cell r="C3813" t="str">
            <v>ORIGINAL LOGO#0663-C5 SS12</v>
          </cell>
        </row>
        <row r="3814">
          <cell r="C3814" t="str">
            <v>ANCHOR TEE # 0708-C1 SS12</v>
          </cell>
        </row>
        <row r="3815">
          <cell r="C3815" t="str">
            <v>ANCHOR TEE # 0708-C2 SS12</v>
          </cell>
        </row>
        <row r="3816">
          <cell r="C3816" t="str">
            <v>ANCHOR TEE # 0708-C3 SS12</v>
          </cell>
        </row>
        <row r="3817">
          <cell r="C3817" t="str">
            <v>ANCHOR TEE # 0708-C4 SS12</v>
          </cell>
        </row>
        <row r="3818">
          <cell r="C3818" t="str">
            <v>BEAR HEAD TEE # 0715-C1 SS12</v>
          </cell>
        </row>
        <row r="3819">
          <cell r="C3819" t="str">
            <v>BEAR HEAD TEE # 0715-C2 SS12</v>
          </cell>
        </row>
        <row r="3820">
          <cell r="C3820" t="str">
            <v>WOMEN ANCHOR TEE # 0700-C1 SS12</v>
          </cell>
        </row>
        <row r="3821">
          <cell r="C3821" t="str">
            <v>WOMEN ANCHOR TEE # 0700-C2 SS12</v>
          </cell>
        </row>
        <row r="3822">
          <cell r="C3822" t="str">
            <v>WOMEN ANCHOR TEE # 0700-C3 SS12</v>
          </cell>
        </row>
        <row r="3823">
          <cell r="C3823" t="str">
            <v>WOVEN BIG BEAR # 0701-C1 SS12</v>
          </cell>
        </row>
        <row r="3824">
          <cell r="C3824" t="str">
            <v>WOVEN BIG BEAR # 0701-C2 SS12</v>
          </cell>
        </row>
        <row r="3825">
          <cell r="C3825" t="str">
            <v>SST5131-C1</v>
          </cell>
        </row>
        <row r="3826">
          <cell r="C3826" t="str">
            <v>SST5131-C1</v>
          </cell>
        </row>
        <row r="3827">
          <cell r="C3827" t="str">
            <v>SST5131-C2</v>
          </cell>
        </row>
        <row r="3828">
          <cell r="C3828" t="str">
            <v>SST5132-C1</v>
          </cell>
        </row>
        <row r="3829">
          <cell r="C3829" t="str">
            <v>SST5132-C2</v>
          </cell>
        </row>
        <row r="3830">
          <cell r="C3830" t="str">
            <v>LUSINE UNIFORM</v>
          </cell>
        </row>
        <row r="3831">
          <cell r="C3831" t="str">
            <v>SST5102</v>
          </cell>
        </row>
        <row r="3832">
          <cell r="C3832" t="str">
            <v>SST5111</v>
          </cell>
        </row>
        <row r="3833">
          <cell r="C3833" t="str">
            <v>SST5112</v>
          </cell>
        </row>
        <row r="3834">
          <cell r="C3834" t="str">
            <v>LUSINE BAG</v>
          </cell>
        </row>
        <row r="3836">
          <cell r="C3836" t="str">
            <v>Style</v>
          </cell>
        </row>
        <row r="3838">
          <cell r="C3838" t="str">
            <v>GGF 1115</v>
          </cell>
        </row>
        <row r="3839">
          <cell r="C3839" t="str">
            <v>GGF1412-C1</v>
          </cell>
        </row>
        <row r="3840">
          <cell r="C3840" t="str">
            <v>GGF1412-C2</v>
          </cell>
        </row>
        <row r="3841">
          <cell r="C3841" t="str">
            <v>GGF1414-C1</v>
          </cell>
        </row>
        <row r="3842">
          <cell r="C3842" t="str">
            <v>GGF1414-C2</v>
          </cell>
        </row>
        <row r="3843">
          <cell r="C3843" t="str">
            <v>Style</v>
          </cell>
        </row>
        <row r="3844">
          <cell r="C3844" t="str">
            <v>Style</v>
          </cell>
        </row>
        <row r="3845">
          <cell r="C3845" t="str">
            <v>GGF 1115</v>
          </cell>
        </row>
        <row r="3846">
          <cell r="C3846" t="str">
            <v>GGF 1115</v>
          </cell>
        </row>
        <row r="3847">
          <cell r="C3847" t="str">
            <v>GGF1412-C1</v>
          </cell>
        </row>
        <row r="3848">
          <cell r="C3848" t="str">
            <v>GGF1412-C2</v>
          </cell>
        </row>
        <row r="3849">
          <cell r="C3849" t="str">
            <v>GGF1414-C1</v>
          </cell>
        </row>
        <row r="3850">
          <cell r="C3850" t="str">
            <v>GGF1414-C2</v>
          </cell>
        </row>
        <row r="3851">
          <cell r="C3851" t="str">
            <v>GGF1415</v>
          </cell>
        </row>
        <row r="3852">
          <cell r="C3852" t="str">
            <v>GGF1416</v>
          </cell>
        </row>
        <row r="3853">
          <cell r="C3853" t="str">
            <v>GGF1521</v>
          </cell>
        </row>
        <row r="3854">
          <cell r="C3854" t="str">
            <v>GGF1522</v>
          </cell>
        </row>
        <row r="3855">
          <cell r="C3855" t="str">
            <v>RC001</v>
          </cell>
        </row>
        <row r="3856">
          <cell r="C3856" t="str">
            <v>JBF 1595-C1</v>
          </cell>
        </row>
        <row r="3857">
          <cell r="C3857" t="str">
            <v>JBF 1595-C1</v>
          </cell>
        </row>
        <row r="3858">
          <cell r="C3858" t="str">
            <v>JBF 1595-C2</v>
          </cell>
        </row>
        <row r="3859">
          <cell r="C3859" t="str">
            <v>W11N711-RE</v>
          </cell>
        </row>
        <row r="3860">
          <cell r="C3860" t="str">
            <v>W11N711-RE</v>
          </cell>
        </row>
        <row r="3861">
          <cell r="C3861" t="str">
            <v>W11N712-RE</v>
          </cell>
        </row>
        <row r="3862">
          <cell r="C3862" t="str">
            <v>W11N811-RE</v>
          </cell>
        </row>
        <row r="3863">
          <cell r="C3863" t="str">
            <v>W11N812-RE</v>
          </cell>
        </row>
        <row r="3864">
          <cell r="C3864" t="str">
            <v>W11N611-RE</v>
          </cell>
        </row>
        <row r="3865">
          <cell r="C3865" t="str">
            <v>W11N612-RE</v>
          </cell>
        </row>
        <row r="3866">
          <cell r="C3866" t="str">
            <v>W11N614-RE</v>
          </cell>
        </row>
        <row r="3867">
          <cell r="C3867" t="str">
            <v>W11N621-RE</v>
          </cell>
        </row>
        <row r="3868">
          <cell r="C3868" t="str">
            <v>W11N622-RE</v>
          </cell>
        </row>
        <row r="3869">
          <cell r="C3869" t="str">
            <v>W11N631-RE</v>
          </cell>
        </row>
        <row r="3870">
          <cell r="C3870" t="str">
            <v>W11N632-RE</v>
          </cell>
        </row>
        <row r="3871">
          <cell r="C3871" t="str">
            <v>W11N641-RE</v>
          </cell>
        </row>
        <row r="3872">
          <cell r="C3872" t="str">
            <v>W11N642-RE</v>
          </cell>
        </row>
        <row r="3873">
          <cell r="C3873" t="str">
            <v>W11N722-RE</v>
          </cell>
        </row>
        <row r="3874">
          <cell r="C3874" t="str">
            <v>W11N721-RE</v>
          </cell>
        </row>
        <row r="3875">
          <cell r="C3875" t="str">
            <v>W11N732-RE</v>
          </cell>
        </row>
        <row r="3876">
          <cell r="C3876" t="str">
            <v>W11N821-RE</v>
          </cell>
        </row>
        <row r="3877">
          <cell r="C3877" t="str">
            <v>W11N911-RE</v>
          </cell>
        </row>
        <row r="3878">
          <cell r="C3878" t="str">
            <v>W11N912-RE</v>
          </cell>
        </row>
        <row r="3879">
          <cell r="C3879" t="str">
            <v>W11N1011-RE</v>
          </cell>
        </row>
        <row r="3880">
          <cell r="C3880" t="str">
            <v>W11N1021-RE</v>
          </cell>
        </row>
        <row r="3881">
          <cell r="C3881" t="str">
            <v>LW-W11-111-RE</v>
          </cell>
        </row>
        <row r="3882">
          <cell r="C3882" t="str">
            <v>LW-W11-121-RE</v>
          </cell>
        </row>
        <row r="3883">
          <cell r="C3883" t="str">
            <v>LW-W11-211-RE</v>
          </cell>
        </row>
        <row r="3884">
          <cell r="C3884" t="str">
            <v>LW-W11-212-RE</v>
          </cell>
        </row>
        <row r="3885">
          <cell r="C3885" t="str">
            <v>LW-W11-223-RE</v>
          </cell>
        </row>
        <row r="3886">
          <cell r="C3886" t="str">
            <v>LW-W11-271-RE</v>
          </cell>
        </row>
        <row r="3887">
          <cell r="C3887" t="str">
            <v>LW-W11-311-RE</v>
          </cell>
        </row>
        <row r="3888">
          <cell r="C3888" t="str">
            <v>LW-W11-421-RE</v>
          </cell>
        </row>
        <row r="3889">
          <cell r="C3889" t="str">
            <v>LW-W11-422-RE</v>
          </cell>
        </row>
        <row r="3890">
          <cell r="C3890" t="str">
            <v>LW-W11-531-RE</v>
          </cell>
        </row>
        <row r="3891">
          <cell r="C3891" t="str">
            <v>W11N131-RE</v>
          </cell>
        </row>
        <row r="3892">
          <cell r="C3892" t="str">
            <v>GMUN 153-SS</v>
          </cell>
        </row>
        <row r="3893">
          <cell r="C3893" t="str">
            <v>GMUN 153-SS</v>
          </cell>
        </row>
        <row r="3894">
          <cell r="C3894" t="str">
            <v>GMUN 154-SS</v>
          </cell>
        </row>
        <row r="3895">
          <cell r="C3895" t="str">
            <v>GMUN 158-SS</v>
          </cell>
        </row>
        <row r="3896">
          <cell r="C3896" t="str">
            <v>GMUN 159-SS</v>
          </cell>
        </row>
        <row r="3897">
          <cell r="C3897" t="str">
            <v>GMUN 160-SS</v>
          </cell>
        </row>
        <row r="3898">
          <cell r="C3898" t="str">
            <v>GMUN 173-SS</v>
          </cell>
        </row>
        <row r="3899">
          <cell r="C3899" t="str">
            <v>GMUN 175-SS</v>
          </cell>
        </row>
        <row r="3900">
          <cell r="C3900" t="str">
            <v>GMUN 178-SS</v>
          </cell>
        </row>
        <row r="3901">
          <cell r="C3901" t="str">
            <v>GMUN 188-SS</v>
          </cell>
        </row>
        <row r="3902">
          <cell r="C3902" t="str">
            <v>GMUN 191B-SS</v>
          </cell>
        </row>
        <row r="3903">
          <cell r="C3903" t="str">
            <v>GMUN 192-SS</v>
          </cell>
        </row>
        <row r="3904">
          <cell r="C3904" t="str">
            <v>GMUN 193-SS</v>
          </cell>
        </row>
        <row r="3905">
          <cell r="C3905" t="str">
            <v>GMUN 193B-SS</v>
          </cell>
        </row>
        <row r="3906">
          <cell r="C3906" t="str">
            <v>GMUN 195-SS</v>
          </cell>
        </row>
        <row r="3907">
          <cell r="C3907" t="str">
            <v>GMUN 196-SS</v>
          </cell>
        </row>
        <row r="3908">
          <cell r="C3908" t="str">
            <v>GMUN 196B-SS</v>
          </cell>
        </row>
        <row r="3909">
          <cell r="C3909" t="str">
            <v>GMUN 202-SS</v>
          </cell>
        </row>
        <row r="3910">
          <cell r="C3910" t="str">
            <v>GMUN 203-SS</v>
          </cell>
        </row>
        <row r="3911">
          <cell r="C3911" t="str">
            <v>GMUN 204B-SS</v>
          </cell>
        </row>
        <row r="3912">
          <cell r="C3912" t="str">
            <v>GMUN 206-SS</v>
          </cell>
        </row>
        <row r="3913">
          <cell r="C3913" t="str">
            <v>GMUN 208-SS</v>
          </cell>
        </row>
        <row r="3914">
          <cell r="C3914" t="str">
            <v>GMUN 198-SS</v>
          </cell>
        </row>
        <row r="3915">
          <cell r="C3915" t="str">
            <v>GMUN 201-SS</v>
          </cell>
        </row>
        <row r="3916">
          <cell r="C3916" t="str">
            <v>MINI 260-SS</v>
          </cell>
        </row>
        <row r="3917">
          <cell r="C3917" t="str">
            <v>MINI 232-SS</v>
          </cell>
        </row>
        <row r="3918">
          <cell r="C3918" t="str">
            <v>MINI 235-SS</v>
          </cell>
        </row>
        <row r="3919">
          <cell r="C3919" t="str">
            <v>MINI 237-SS</v>
          </cell>
        </row>
        <row r="3920">
          <cell r="C3920" t="str">
            <v>MINI 239-SS</v>
          </cell>
        </row>
        <row r="3921">
          <cell r="C3921" t="str">
            <v>MINI 241-SS</v>
          </cell>
        </row>
        <row r="3922">
          <cell r="C3922" t="str">
            <v>MINI 242-SS</v>
          </cell>
        </row>
        <row r="3923">
          <cell r="C3923" t="str">
            <v>MINI 245-SS</v>
          </cell>
        </row>
        <row r="3924">
          <cell r="C3924" t="str">
            <v>MINI 246-SS</v>
          </cell>
        </row>
        <row r="3925">
          <cell r="C3925" t="str">
            <v>MINI 249-SS</v>
          </cell>
        </row>
        <row r="3926">
          <cell r="C3926" t="str">
            <v>MINI 251-SS</v>
          </cell>
        </row>
        <row r="3927">
          <cell r="C3927" t="str">
            <v>MINI 253-SS</v>
          </cell>
        </row>
        <row r="3928">
          <cell r="C3928" t="str">
            <v>MINI 261-SS</v>
          </cell>
        </row>
        <row r="3929">
          <cell r="C3929" t="str">
            <v>MINI 264-SS</v>
          </cell>
        </row>
        <row r="3930">
          <cell r="C3930" t="str">
            <v>MINI 265-SS</v>
          </cell>
        </row>
        <row r="3931">
          <cell r="C3931" t="str">
            <v>MINI 230-SS</v>
          </cell>
        </row>
        <row r="3932">
          <cell r="C3932" t="str">
            <v>MUN 603-SS</v>
          </cell>
        </row>
        <row r="3933">
          <cell r="C3933" t="str">
            <v>MUN 604-SS</v>
          </cell>
        </row>
        <row r="3934">
          <cell r="C3934" t="str">
            <v>MUN 619-SS</v>
          </cell>
        </row>
        <row r="3935">
          <cell r="C3935" t="str">
            <v>MUN 624-SS</v>
          </cell>
        </row>
        <row r="3936">
          <cell r="C3936" t="str">
            <v>MUN 627-SS</v>
          </cell>
        </row>
        <row r="3937">
          <cell r="C3937" t="str">
            <v>MUN 628-SS</v>
          </cell>
        </row>
        <row r="3938">
          <cell r="C3938" t="str">
            <v>MUN 640-SS</v>
          </cell>
        </row>
        <row r="3939">
          <cell r="C3939" t="str">
            <v>MUN 642-SS</v>
          </cell>
        </row>
        <row r="3940">
          <cell r="C3940" t="str">
            <v>MUN 643-SS</v>
          </cell>
        </row>
        <row r="3941">
          <cell r="C3941" t="str">
            <v>MUN 644-SS</v>
          </cell>
        </row>
        <row r="3942">
          <cell r="C3942" t="str">
            <v>MUN 646-SS</v>
          </cell>
        </row>
        <row r="3943">
          <cell r="C3943" t="str">
            <v>MUN 651-SS</v>
          </cell>
        </row>
        <row r="3944">
          <cell r="C3944" t="str">
            <v>MUN 654-SS</v>
          </cell>
        </row>
        <row r="3945">
          <cell r="C3945" t="str">
            <v>MUN 655-SS</v>
          </cell>
        </row>
        <row r="3946">
          <cell r="C3946" t="str">
            <v>MUN 656-SS</v>
          </cell>
        </row>
        <row r="3947">
          <cell r="C3947" t="str">
            <v>MUN 660-SS</v>
          </cell>
        </row>
        <row r="3948">
          <cell r="C3948" t="str">
            <v>MUN 661-SS</v>
          </cell>
        </row>
        <row r="3949">
          <cell r="C3949" t="str">
            <v>MUN 663-SS</v>
          </cell>
        </row>
        <row r="3950">
          <cell r="C3950" t="str">
            <v>MUN 610-SS</v>
          </cell>
        </row>
        <row r="3951">
          <cell r="C3951" t="str">
            <v>MUN 668-SS</v>
          </cell>
        </row>
        <row r="3952">
          <cell r="C3952" t="str">
            <v>MUN 670-SS</v>
          </cell>
        </row>
        <row r="3953">
          <cell r="C3953" t="str">
            <v>MUN 678-SS-C1</v>
          </cell>
        </row>
        <row r="3954">
          <cell r="C3954" t="str">
            <v>MUN 678-SS-C2</v>
          </cell>
        </row>
        <row r="3955">
          <cell r="C3955" t="str">
            <v>MUN 679-SS</v>
          </cell>
        </row>
        <row r="3956">
          <cell r="C3956" t="str">
            <v>MUN 680-SS</v>
          </cell>
        </row>
        <row r="3957">
          <cell r="C3957" t="str">
            <v>MUN 681-SS</v>
          </cell>
        </row>
        <row r="3958">
          <cell r="C3958" t="str">
            <v>MUN 683-SS-C1</v>
          </cell>
        </row>
        <row r="3959">
          <cell r="C3959" t="str">
            <v>MUN 683-SS-C2</v>
          </cell>
        </row>
        <row r="3960">
          <cell r="C3960" t="str">
            <v>MUN 684-SS</v>
          </cell>
        </row>
        <row r="3961">
          <cell r="C3961" t="str">
            <v>MUN 685-SS</v>
          </cell>
        </row>
        <row r="3962">
          <cell r="C3962" t="str">
            <v>MUN 686-SS</v>
          </cell>
        </row>
        <row r="3963">
          <cell r="C3963" t="str">
            <v>MUN 689-SS</v>
          </cell>
        </row>
        <row r="3964">
          <cell r="C3964" t="str">
            <v>MUN 690-SS</v>
          </cell>
        </row>
        <row r="3965">
          <cell r="C3965">
            <v>1211013</v>
          </cell>
        </row>
        <row r="3966">
          <cell r="C3966">
            <v>1211013</v>
          </cell>
        </row>
        <row r="3967">
          <cell r="C3967">
            <v>1211014</v>
          </cell>
        </row>
        <row r="3968">
          <cell r="C3968" t="str">
            <v>1211015-C1</v>
          </cell>
        </row>
        <row r="3969">
          <cell r="C3969" t="str">
            <v>1211015-C2</v>
          </cell>
        </row>
        <row r="3970">
          <cell r="C3970">
            <v>1211026</v>
          </cell>
        </row>
        <row r="3971">
          <cell r="C3971">
            <v>1211027</v>
          </cell>
        </row>
        <row r="3972">
          <cell r="C3972">
            <v>1211011</v>
          </cell>
        </row>
        <row r="3973">
          <cell r="C3973">
            <v>1211008</v>
          </cell>
        </row>
        <row r="3974">
          <cell r="C3974" t="str">
            <v>MSB 07-RE-C1</v>
          </cell>
        </row>
        <row r="3975">
          <cell r="C3975" t="str">
            <v>MSB 07-RE-C1</v>
          </cell>
        </row>
        <row r="3976">
          <cell r="C3976" t="str">
            <v>MSB 07-RE-C2</v>
          </cell>
        </row>
        <row r="3977">
          <cell r="C3977" t="str">
            <v>MST 05- RE</v>
          </cell>
        </row>
        <row r="3978">
          <cell r="C3978" t="str">
            <v>MST 07- RE</v>
          </cell>
        </row>
        <row r="3979">
          <cell r="C3979" t="str">
            <v>JBF 1034-C1</v>
          </cell>
        </row>
        <row r="3980">
          <cell r="C3980" t="str">
            <v>JBF 1034-C1</v>
          </cell>
        </row>
        <row r="3981">
          <cell r="C3981" t="str">
            <v>JBF 1034-C2</v>
          </cell>
        </row>
        <row r="3982">
          <cell r="C3982" t="str">
            <v>JBF 1034-C3</v>
          </cell>
        </row>
        <row r="3983">
          <cell r="C3983" t="str">
            <v>JBF 1711-C1</v>
          </cell>
        </row>
        <row r="3984">
          <cell r="C3984" t="str">
            <v>JBF 1711-C2</v>
          </cell>
        </row>
        <row r="3985">
          <cell r="C3985" t="str">
            <v>JBF 1711-C3</v>
          </cell>
        </row>
        <row r="3986">
          <cell r="C3986" t="str">
            <v>JBF 1711-C4</v>
          </cell>
        </row>
        <row r="3987">
          <cell r="C3987" t="str">
            <v>JBF 1711-C5</v>
          </cell>
        </row>
        <row r="3988">
          <cell r="C3988" t="str">
            <v>JBF 1711-C6</v>
          </cell>
        </row>
        <row r="3989">
          <cell r="C3989" t="str">
            <v>JBF 1033</v>
          </cell>
        </row>
        <row r="3990">
          <cell r="C3990" t="str">
            <v>JBF 1731</v>
          </cell>
        </row>
        <row r="3991">
          <cell r="C3991" t="str">
            <v>S12N642</v>
          </cell>
        </row>
        <row r="3992">
          <cell r="C3992" t="str">
            <v>MA035-GIFT-C1</v>
          </cell>
        </row>
        <row r="3993">
          <cell r="C3993" t="str">
            <v>MA035-GIFT-C1</v>
          </cell>
        </row>
        <row r="3994">
          <cell r="C3994" t="str">
            <v>MA035-GIFT-C2</v>
          </cell>
        </row>
        <row r="3995">
          <cell r="C3995" t="str">
            <v>S12N721</v>
          </cell>
        </row>
        <row r="3996">
          <cell r="C3996" t="str">
            <v>Style</v>
          </cell>
        </row>
        <row r="3997">
          <cell r="C3997" t="str">
            <v>LWS12N-011</v>
          </cell>
        </row>
        <row r="3998">
          <cell r="C3998" t="str">
            <v>S12N011</v>
          </cell>
        </row>
        <row r="3999">
          <cell r="C3999" t="str">
            <v>S12N012</v>
          </cell>
        </row>
        <row r="4000">
          <cell r="C4000" t="str">
            <v>S12N131</v>
          </cell>
        </row>
        <row r="4001">
          <cell r="C4001" t="str">
            <v>S12N141</v>
          </cell>
        </row>
        <row r="4002">
          <cell r="C4002" t="str">
            <v>S12N151</v>
          </cell>
        </row>
        <row r="4003">
          <cell r="C4003" t="str">
            <v>S12N152</v>
          </cell>
        </row>
        <row r="4004">
          <cell r="C4004" t="str">
            <v>S12N211</v>
          </cell>
        </row>
        <row r="4005">
          <cell r="C4005" t="str">
            <v>S12N212</v>
          </cell>
        </row>
        <row r="4006">
          <cell r="C4006" t="str">
            <v>S12N241</v>
          </cell>
        </row>
        <row r="4007">
          <cell r="C4007" t="str">
            <v>S12N242</v>
          </cell>
        </row>
        <row r="4008">
          <cell r="C4008" t="str">
            <v>Style</v>
          </cell>
        </row>
        <row r="4009">
          <cell r="C4009" t="str">
            <v>Style</v>
          </cell>
        </row>
        <row r="4010">
          <cell r="C4010" t="str">
            <v>S12N412</v>
          </cell>
        </row>
        <row r="4011">
          <cell r="C4011" t="str">
            <v>S12N412</v>
          </cell>
        </row>
        <row r="4012">
          <cell r="C4012" t="str">
            <v>S12N511</v>
          </cell>
        </row>
        <row r="4013">
          <cell r="C4013" t="str">
            <v>S12N512</v>
          </cell>
        </row>
        <row r="4014">
          <cell r="C4014" t="str">
            <v>S12N621</v>
          </cell>
        </row>
        <row r="4015">
          <cell r="C4015" t="str">
            <v>S12N622</v>
          </cell>
        </row>
        <row r="4016">
          <cell r="C4016" t="str">
            <v>S12N741</v>
          </cell>
        </row>
        <row r="4017">
          <cell r="C4017" t="str">
            <v>S12N742</v>
          </cell>
        </row>
        <row r="4018">
          <cell r="C4018" t="str">
            <v>S12N751</v>
          </cell>
        </row>
        <row r="4019">
          <cell r="C4019" t="str">
            <v>S12N752</v>
          </cell>
        </row>
        <row r="4020">
          <cell r="C4020" t="str">
            <v>S12N831</v>
          </cell>
        </row>
        <row r="4021">
          <cell r="C4021" t="str">
            <v>S12N832</v>
          </cell>
        </row>
        <row r="4022">
          <cell r="C4022" t="str">
            <v>LWS12N-151</v>
          </cell>
        </row>
        <row r="4023">
          <cell r="C4023" t="str">
            <v>LWS12N-152</v>
          </cell>
        </row>
        <row r="4024">
          <cell r="C4024" t="str">
            <v>S12N521</v>
          </cell>
        </row>
        <row r="4025">
          <cell r="C4025" t="str">
            <v>S12N522</v>
          </cell>
        </row>
        <row r="4026">
          <cell r="C4026" t="str">
            <v>S12N531</v>
          </cell>
        </row>
        <row r="4027">
          <cell r="C4027" t="str">
            <v>S12N532</v>
          </cell>
        </row>
        <row r="4028">
          <cell r="C4028" t="str">
            <v>S12N541</v>
          </cell>
        </row>
        <row r="4029">
          <cell r="C4029" t="str">
            <v>S12N542</v>
          </cell>
        </row>
        <row r="4030">
          <cell r="C4030" t="str">
            <v>S12N551</v>
          </cell>
        </row>
        <row r="4031">
          <cell r="C4031" t="str">
            <v>S12N552</v>
          </cell>
        </row>
        <row r="4032">
          <cell r="C4032" t="str">
            <v>S12N561</v>
          </cell>
        </row>
        <row r="4033">
          <cell r="C4033" t="str">
            <v>S12N562</v>
          </cell>
        </row>
        <row r="4034">
          <cell r="C4034" t="str">
            <v>S12N571</v>
          </cell>
        </row>
        <row r="4035">
          <cell r="C4035" t="str">
            <v>S12N572</v>
          </cell>
        </row>
        <row r="4036">
          <cell r="C4036" t="str">
            <v>S12N611</v>
          </cell>
        </row>
        <row r="4037">
          <cell r="C4037" t="str">
            <v>S12N612</v>
          </cell>
        </row>
        <row r="4038">
          <cell r="C4038" t="str">
            <v>S12N631</v>
          </cell>
        </row>
        <row r="4039">
          <cell r="C4039" t="str">
            <v>S12N641</v>
          </cell>
        </row>
        <row r="4040">
          <cell r="C4040" t="str">
            <v>S12N642</v>
          </cell>
        </row>
        <row r="4041">
          <cell r="C4041" t="str">
            <v>S12N711</v>
          </cell>
        </row>
        <row r="4042">
          <cell r="C4042" t="str">
            <v>S12N712</v>
          </cell>
        </row>
        <row r="4043">
          <cell r="C4043" t="str">
            <v>S12N713</v>
          </cell>
        </row>
        <row r="4044">
          <cell r="C4044" t="str">
            <v>S12N721</v>
          </cell>
        </row>
        <row r="4045">
          <cell r="C4045" t="str">
            <v>S12N722</v>
          </cell>
        </row>
        <row r="4046">
          <cell r="C4046" t="str">
            <v>LWS12N-011</v>
          </cell>
        </row>
        <row r="4047">
          <cell r="C4047" t="str">
            <v>LWS12N-012</v>
          </cell>
        </row>
        <row r="4048">
          <cell r="C4048" t="str">
            <v>LWS12N-021</v>
          </cell>
        </row>
        <row r="4049">
          <cell r="C4049" t="str">
            <v>LWS12N-022</v>
          </cell>
        </row>
        <row r="4050">
          <cell r="C4050" t="str">
            <v>LWS12N-031</v>
          </cell>
        </row>
        <row r="4051">
          <cell r="C4051" t="str">
            <v>LWS12N-041</v>
          </cell>
        </row>
        <row r="4052">
          <cell r="C4052" t="str">
            <v>LWS12N-042</v>
          </cell>
        </row>
        <row r="4053">
          <cell r="C4053" t="str">
            <v>LWS12N-121</v>
          </cell>
        </row>
        <row r="4054">
          <cell r="C4054" t="str">
            <v>LWS12N-131</v>
          </cell>
        </row>
        <row r="4055">
          <cell r="C4055" t="str">
            <v>LWS12N-132</v>
          </cell>
        </row>
        <row r="4056">
          <cell r="C4056" t="str">
            <v>LWS12N-141</v>
          </cell>
        </row>
        <row r="4057">
          <cell r="C4057" t="str">
            <v>LWS12N-142</v>
          </cell>
        </row>
        <row r="4058">
          <cell r="C4058" t="str">
            <v>LWS12N-143</v>
          </cell>
        </row>
        <row r="4059">
          <cell r="C4059" t="str">
            <v>LWS12N-311</v>
          </cell>
        </row>
        <row r="4060">
          <cell r="C4060" t="str">
            <v>LWS12N-312</v>
          </cell>
        </row>
        <row r="4061">
          <cell r="C4061" t="str">
            <v>LWS12N-321</v>
          </cell>
        </row>
        <row r="4062">
          <cell r="C4062" t="str">
            <v>LWS12N-331</v>
          </cell>
        </row>
        <row r="4063">
          <cell r="C4063" t="str">
            <v>LWS12N-411</v>
          </cell>
        </row>
        <row r="4064">
          <cell r="C4064" t="str">
            <v>LWS12N-421</v>
          </cell>
        </row>
        <row r="4065">
          <cell r="C4065" t="str">
            <v>LWS12N-422</v>
          </cell>
        </row>
        <row r="4066">
          <cell r="C4066" t="str">
            <v>LWS12N-221</v>
          </cell>
        </row>
        <row r="4067">
          <cell r="C4067" t="str">
            <v>MA 029-SP12-C2</v>
          </cell>
        </row>
        <row r="4068">
          <cell r="C4068" t="str">
            <v>MA 029-SP12-C2</v>
          </cell>
        </row>
        <row r="4069">
          <cell r="C4069" t="str">
            <v>MA 029-SP12-C3</v>
          </cell>
        </row>
        <row r="4070">
          <cell r="C4070" t="str">
            <v>MA 029-SP12-C1</v>
          </cell>
        </row>
        <row r="4071">
          <cell r="C4071" t="str">
            <v>MA 085-SP12-C1</v>
          </cell>
        </row>
        <row r="4072">
          <cell r="C4072" t="str">
            <v>MA 085-SP12-C2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ke"/>
    </sheetNames>
    <sheetDataSet>
      <sheetData sheetId="0">
        <row r="10">
          <cell r="AD10" t="str">
            <v>BTNN4O</v>
          </cell>
          <cell r="AE10">
            <v>1.3</v>
          </cell>
          <cell r="AF10">
            <v>1.1000000000000001</v>
          </cell>
          <cell r="AG10">
            <v>1</v>
          </cell>
          <cell r="AH10">
            <v>0.2</v>
          </cell>
          <cell r="AJ10">
            <v>0.1</v>
          </cell>
          <cell r="AK10">
            <v>0.5</v>
          </cell>
          <cell r="AL10">
            <v>0</v>
          </cell>
          <cell r="AN10">
            <v>0.8</v>
          </cell>
          <cell r="AO10">
            <v>0.4</v>
          </cell>
          <cell r="AQ10" t="str">
            <v>BTNN 4 oá</v>
          </cell>
          <cell r="AR10" t="str">
            <v>0x4</v>
          </cell>
        </row>
        <row r="12">
          <cell r="AD12" t="str">
            <v>BTNN2O</v>
          </cell>
          <cell r="AE12">
            <v>0.8</v>
          </cell>
          <cell r="AF12">
            <v>0.6</v>
          </cell>
          <cell r="AG12">
            <v>1</v>
          </cell>
          <cell r="AH12">
            <v>0.2</v>
          </cell>
          <cell r="AJ12">
            <v>0.1</v>
          </cell>
          <cell r="AK12">
            <v>0.5</v>
          </cell>
          <cell r="AL12">
            <v>79</v>
          </cell>
          <cell r="AN12">
            <v>0.4</v>
          </cell>
          <cell r="AO12">
            <v>0.4</v>
          </cell>
          <cell r="AQ12" t="str">
            <v>BTNN 2 oáng</v>
          </cell>
          <cell r="AR12" t="str">
            <v>0x4</v>
          </cell>
        </row>
        <row r="14">
          <cell r="AD14" t="str">
            <v>BTNN1O</v>
          </cell>
          <cell r="AE14">
            <v>0.6</v>
          </cell>
          <cell r="AF14">
            <v>0.4</v>
          </cell>
          <cell r="AG14">
            <v>1</v>
          </cell>
          <cell r="AH14">
            <v>0.2</v>
          </cell>
          <cell r="AJ14">
            <v>0.1</v>
          </cell>
          <cell r="AK14">
            <v>0.5</v>
          </cell>
          <cell r="AL14">
            <v>421.00000000000006</v>
          </cell>
          <cell r="AN14">
            <v>0.2</v>
          </cell>
          <cell r="AO14">
            <v>0.4</v>
          </cell>
          <cell r="AQ14" t="str">
            <v>BTNN 1oáng</v>
          </cell>
          <cell r="AR14" t="str">
            <v>0x4</v>
          </cell>
        </row>
        <row r="16">
          <cell r="AD16" t="str">
            <v>BTNN1OD</v>
          </cell>
          <cell r="AE16">
            <v>0.6</v>
          </cell>
          <cell r="AF16">
            <v>0.4</v>
          </cell>
          <cell r="AG16">
            <v>1</v>
          </cell>
          <cell r="AH16">
            <v>0.2</v>
          </cell>
          <cell r="AJ16">
            <v>0.1</v>
          </cell>
          <cell r="AK16">
            <v>0.5</v>
          </cell>
          <cell r="AL16">
            <v>17</v>
          </cell>
          <cell r="AN16">
            <v>0.2</v>
          </cell>
          <cell r="AO16">
            <v>0.4</v>
          </cell>
          <cell r="AQ16" t="str">
            <v>BTNN 1oáng</v>
          </cell>
          <cell r="AR16" t="str">
            <v>0x4</v>
          </cell>
        </row>
        <row r="18">
          <cell r="AD18" t="str">
            <v>BTNN2D</v>
          </cell>
          <cell r="AE18">
            <v>1.45</v>
          </cell>
          <cell r="AF18">
            <v>1.25</v>
          </cell>
          <cell r="AG18">
            <v>1</v>
          </cell>
          <cell r="AH18">
            <v>0.2</v>
          </cell>
          <cell r="AJ18">
            <v>0.1</v>
          </cell>
          <cell r="AK18">
            <v>0.5</v>
          </cell>
          <cell r="AL18">
            <v>244</v>
          </cell>
          <cell r="AN18">
            <v>0.4</v>
          </cell>
          <cell r="AO18">
            <v>0.4</v>
          </cell>
          <cell r="AQ18" t="str">
            <v>BTNN 2sôïi</v>
          </cell>
          <cell r="AR18" t="str">
            <v>0x4</v>
          </cell>
        </row>
        <row r="20">
          <cell r="AD20" t="str">
            <v>BTNN1D</v>
          </cell>
          <cell r="AE20">
            <v>0.75</v>
          </cell>
          <cell r="AF20">
            <v>0.55000000000000004</v>
          </cell>
          <cell r="AG20">
            <v>1</v>
          </cell>
          <cell r="AH20">
            <v>0.2</v>
          </cell>
          <cell r="AJ20">
            <v>0.1</v>
          </cell>
          <cell r="AK20">
            <v>0.5</v>
          </cell>
          <cell r="AL20">
            <v>630.5</v>
          </cell>
          <cell r="AN20">
            <v>0.2</v>
          </cell>
          <cell r="AO20">
            <v>0.4</v>
          </cell>
          <cell r="AQ20" t="str">
            <v>BTNN 1sôïi</v>
          </cell>
          <cell r="AR20" t="str">
            <v>0x4</v>
          </cell>
        </row>
        <row r="22">
          <cell r="AD22" t="str">
            <v>BTNN2</v>
          </cell>
          <cell r="AE22">
            <v>0.75</v>
          </cell>
          <cell r="AF22">
            <v>0.55000000000000004</v>
          </cell>
          <cell r="AG22">
            <v>1</v>
          </cell>
          <cell r="AH22">
            <v>0.2</v>
          </cell>
          <cell r="AJ22">
            <v>0.1</v>
          </cell>
          <cell r="AK22">
            <v>0.5</v>
          </cell>
          <cell r="AL22">
            <v>304</v>
          </cell>
          <cell r="AN22">
            <v>0.4</v>
          </cell>
          <cell r="AO22">
            <v>0.4</v>
          </cell>
          <cell r="AQ22" t="str">
            <v>BTNN 2sôïi</v>
          </cell>
          <cell r="AR22" t="str">
            <v>0x4</v>
          </cell>
        </row>
        <row r="24">
          <cell r="AD24" t="str">
            <v>BTNN1</v>
          </cell>
          <cell r="AE24">
            <v>0.6</v>
          </cell>
          <cell r="AF24">
            <v>0.4</v>
          </cell>
          <cell r="AG24">
            <v>1</v>
          </cell>
          <cell r="AH24">
            <v>0.2</v>
          </cell>
          <cell r="AJ24">
            <v>0.1</v>
          </cell>
          <cell r="AL24">
            <v>1436.4</v>
          </cell>
          <cell r="AN24">
            <v>0.2</v>
          </cell>
          <cell r="AO24">
            <v>0.4</v>
          </cell>
          <cell r="AQ24" t="str">
            <v>BTNN 1sôïi</v>
          </cell>
          <cell r="AR24" t="str">
            <v>0x4</v>
          </cell>
        </row>
        <row r="26">
          <cell r="AD26" t="str">
            <v>BTCL3O</v>
          </cell>
          <cell r="AE26">
            <v>1.05</v>
          </cell>
          <cell r="AF26">
            <v>0.85</v>
          </cell>
          <cell r="AG26">
            <v>1</v>
          </cell>
          <cell r="AH26">
            <v>0.2</v>
          </cell>
          <cell r="AI26">
            <v>0.12</v>
          </cell>
          <cell r="AJ26">
            <v>0.12</v>
          </cell>
          <cell r="AL26">
            <v>5</v>
          </cell>
          <cell r="AN26">
            <v>0.6</v>
          </cell>
          <cell r="AO26">
            <v>0.4</v>
          </cell>
          <cell r="AQ26" t="str">
            <v>BTCL 3oáng</v>
          </cell>
          <cell r="AR26" t="str">
            <v>0x4</v>
          </cell>
        </row>
        <row r="28">
          <cell r="AD28" t="str">
            <v>BTCL2O</v>
          </cell>
          <cell r="AE28">
            <v>0.8</v>
          </cell>
          <cell r="AF28">
            <v>0.6</v>
          </cell>
          <cell r="AG28">
            <v>1</v>
          </cell>
          <cell r="AH28">
            <v>0.2</v>
          </cell>
          <cell r="AI28">
            <v>0.12</v>
          </cell>
          <cell r="AJ28">
            <v>0.12</v>
          </cell>
          <cell r="AL28">
            <v>0</v>
          </cell>
          <cell r="AN28">
            <v>0.4</v>
          </cell>
          <cell r="AO28">
            <v>0.4</v>
          </cell>
          <cell r="AQ28" t="str">
            <v>BTCL 2oáng</v>
          </cell>
          <cell r="AR28" t="str">
            <v>0x4</v>
          </cell>
        </row>
        <row r="30">
          <cell r="AD30" t="str">
            <v>BCLT4</v>
          </cell>
          <cell r="AE30">
            <v>1.45</v>
          </cell>
          <cell r="AF30">
            <v>1.25</v>
          </cell>
          <cell r="AG30">
            <v>1</v>
          </cell>
          <cell r="AH30">
            <v>0.2</v>
          </cell>
          <cell r="AI30">
            <v>0.12</v>
          </cell>
          <cell r="AJ30">
            <v>0.12</v>
          </cell>
          <cell r="AK30">
            <v>0.52</v>
          </cell>
          <cell r="AL30">
            <v>0</v>
          </cell>
          <cell r="AN30">
            <v>0.8</v>
          </cell>
          <cell r="AO30">
            <v>0.4</v>
          </cell>
          <cell r="AQ30" t="str">
            <v>BTCL Traïm4s</v>
          </cell>
          <cell r="AR30" t="str">
            <v>0x4</v>
          </cell>
        </row>
        <row r="32">
          <cell r="AD32" t="str">
            <v>BCLT3</v>
          </cell>
          <cell r="AE32">
            <v>1.1000000000000001</v>
          </cell>
          <cell r="AF32">
            <v>0.9</v>
          </cell>
          <cell r="AG32">
            <v>1</v>
          </cell>
          <cell r="AH32">
            <v>0.2</v>
          </cell>
          <cell r="AI32">
            <v>0.12</v>
          </cell>
          <cell r="AJ32">
            <v>0.12</v>
          </cell>
          <cell r="AK32">
            <v>0.52</v>
          </cell>
          <cell r="AL32">
            <v>3</v>
          </cell>
          <cell r="AN32">
            <v>0.6</v>
          </cell>
          <cell r="AO32">
            <v>0.4</v>
          </cell>
          <cell r="AQ32" t="str">
            <v>BTCL Traïm3s</v>
          </cell>
          <cell r="AR32" t="str">
            <v>0x4</v>
          </cell>
        </row>
        <row r="34">
          <cell r="AD34" t="str">
            <v>BTCL2</v>
          </cell>
          <cell r="AE34">
            <v>0.75</v>
          </cell>
          <cell r="AF34">
            <v>0.55000000000000004</v>
          </cell>
          <cell r="AG34">
            <v>1</v>
          </cell>
          <cell r="AH34">
            <v>0.2</v>
          </cell>
          <cell r="AI34">
            <v>0.12</v>
          </cell>
          <cell r="AJ34">
            <v>0.12</v>
          </cell>
          <cell r="AK34">
            <v>0.52</v>
          </cell>
          <cell r="AL34">
            <v>0</v>
          </cell>
          <cell r="AN34">
            <v>0.4</v>
          </cell>
          <cell r="AO34">
            <v>0.4</v>
          </cell>
          <cell r="AQ34" t="str">
            <v>BTCL 2sôïi</v>
          </cell>
          <cell r="AR34" t="str">
            <v>0x4</v>
          </cell>
        </row>
        <row r="36">
          <cell r="AD36" t="str">
            <v>BCLT2</v>
          </cell>
          <cell r="AE36">
            <v>0.75</v>
          </cell>
          <cell r="AF36">
            <v>0.55000000000000004</v>
          </cell>
          <cell r="AG36">
            <v>1</v>
          </cell>
          <cell r="AH36">
            <v>0.2</v>
          </cell>
          <cell r="AI36">
            <v>0.12</v>
          </cell>
          <cell r="AJ36">
            <v>0.12</v>
          </cell>
          <cell r="AK36">
            <v>0.52</v>
          </cell>
          <cell r="AL36">
            <v>24</v>
          </cell>
          <cell r="AN36">
            <v>0.4</v>
          </cell>
          <cell r="AO36">
            <v>0.4</v>
          </cell>
          <cell r="AQ36" t="str">
            <v>BTCL Traïm2s</v>
          </cell>
          <cell r="AR36" t="str">
            <v>0x4</v>
          </cell>
        </row>
        <row r="38">
          <cell r="AD38" t="str">
            <v>BTCL1O</v>
          </cell>
          <cell r="AE38">
            <v>0.6</v>
          </cell>
          <cell r="AF38">
            <v>0.4</v>
          </cell>
          <cell r="AG38">
            <v>1</v>
          </cell>
          <cell r="AH38">
            <v>0.2</v>
          </cell>
          <cell r="AI38">
            <v>0.12</v>
          </cell>
          <cell r="AJ38">
            <v>0.12</v>
          </cell>
          <cell r="AK38">
            <v>0.52</v>
          </cell>
          <cell r="AL38">
            <v>63.3</v>
          </cell>
          <cell r="AN38">
            <v>0.2</v>
          </cell>
          <cell r="AO38">
            <v>0.4</v>
          </cell>
          <cell r="AQ38" t="str">
            <v>BTCL 1oá</v>
          </cell>
          <cell r="AR38" t="str">
            <v>0x4</v>
          </cell>
        </row>
        <row r="40">
          <cell r="AD40" t="str">
            <v>BCLT1</v>
          </cell>
          <cell r="AE40">
            <v>0.6</v>
          </cell>
          <cell r="AF40">
            <v>0.4</v>
          </cell>
          <cell r="AG40">
            <v>1</v>
          </cell>
          <cell r="AH40">
            <v>0.2</v>
          </cell>
          <cell r="AI40">
            <v>0.12</v>
          </cell>
          <cell r="AJ40">
            <v>0.12</v>
          </cell>
          <cell r="AK40">
            <v>0.52</v>
          </cell>
          <cell r="AL40">
            <v>21</v>
          </cell>
          <cell r="AN40">
            <v>0.2</v>
          </cell>
          <cell r="AO40">
            <v>0.4</v>
          </cell>
          <cell r="AQ40" t="str">
            <v>BTCL Traïm1S</v>
          </cell>
          <cell r="AR40" t="str">
            <v>0x4</v>
          </cell>
        </row>
        <row r="42">
          <cell r="AD42" t="str">
            <v>BTCL1</v>
          </cell>
          <cell r="AE42">
            <v>0.6</v>
          </cell>
          <cell r="AF42">
            <v>0.4</v>
          </cell>
          <cell r="AG42">
            <v>1</v>
          </cell>
          <cell r="AH42">
            <v>0.2</v>
          </cell>
          <cell r="AI42">
            <v>0.12</v>
          </cell>
          <cell r="AJ42">
            <v>0.12</v>
          </cell>
          <cell r="AK42">
            <v>0.52</v>
          </cell>
          <cell r="AL42">
            <v>0</v>
          </cell>
          <cell r="AN42">
            <v>0.2</v>
          </cell>
          <cell r="AO42">
            <v>0.4</v>
          </cell>
          <cell r="AQ42" t="str">
            <v>BTCL 1S</v>
          </cell>
          <cell r="AR42" t="str">
            <v>0x4</v>
          </cell>
        </row>
        <row r="44">
          <cell r="AD44" t="str">
            <v>BT3</v>
          </cell>
          <cell r="AE44">
            <v>1.1000000000000001</v>
          </cell>
          <cell r="AF44">
            <v>0.9</v>
          </cell>
          <cell r="AG44">
            <v>1</v>
          </cell>
          <cell r="AH44">
            <v>0.2</v>
          </cell>
          <cell r="AI44">
            <v>0.06</v>
          </cell>
          <cell r="AJ44">
            <v>0.06</v>
          </cell>
          <cell r="AK44">
            <v>0.5</v>
          </cell>
          <cell r="AL44">
            <v>0</v>
          </cell>
          <cell r="AM44">
            <v>0.26</v>
          </cell>
          <cell r="AN44">
            <v>0.6</v>
          </cell>
          <cell r="AO44">
            <v>0.2</v>
          </cell>
          <cell r="AQ44" t="str">
            <v>BT ñaù 1x2 3s</v>
          </cell>
          <cell r="AR44" t="str">
            <v>4x6</v>
          </cell>
        </row>
        <row r="46">
          <cell r="AD46" t="str">
            <v>BT2</v>
          </cell>
          <cell r="AE46">
            <v>0.75</v>
          </cell>
          <cell r="AF46">
            <v>0.55000000000000004</v>
          </cell>
          <cell r="AG46">
            <v>1</v>
          </cell>
          <cell r="AH46">
            <v>0.2</v>
          </cell>
          <cell r="AI46">
            <v>0.06</v>
          </cell>
          <cell r="AJ46">
            <v>0.06</v>
          </cell>
          <cell r="AK46">
            <v>0.5</v>
          </cell>
          <cell r="AL46">
            <v>58</v>
          </cell>
          <cell r="AM46">
            <v>0.26</v>
          </cell>
          <cell r="AN46">
            <v>0.4</v>
          </cell>
          <cell r="AO46">
            <v>0.2</v>
          </cell>
          <cell r="AQ46" t="str">
            <v>BT ñaù 1x2 2s</v>
          </cell>
          <cell r="AR46" t="str">
            <v>4x6</v>
          </cell>
        </row>
        <row r="48">
          <cell r="AD48" t="str">
            <v>BT1</v>
          </cell>
          <cell r="AE48">
            <v>0.6</v>
          </cell>
          <cell r="AF48">
            <v>0.4</v>
          </cell>
          <cell r="AG48">
            <v>1</v>
          </cell>
          <cell r="AH48">
            <v>0.2</v>
          </cell>
          <cell r="AI48">
            <v>0.06</v>
          </cell>
          <cell r="AJ48">
            <v>0.06</v>
          </cell>
          <cell r="AK48">
            <v>0.5</v>
          </cell>
          <cell r="AL48">
            <v>615</v>
          </cell>
          <cell r="AM48">
            <v>0.26</v>
          </cell>
          <cell r="AN48">
            <v>0.2</v>
          </cell>
          <cell r="AO48">
            <v>0.2</v>
          </cell>
          <cell r="AQ48" t="str">
            <v>BT ñaù 1x2 1s</v>
          </cell>
          <cell r="AR48" t="str">
            <v>4x6</v>
          </cell>
        </row>
        <row r="50">
          <cell r="AD50" t="str">
            <v>CS2O</v>
          </cell>
          <cell r="AE50">
            <v>0.8</v>
          </cell>
          <cell r="AF50">
            <v>0.6</v>
          </cell>
          <cell r="AG50">
            <v>1</v>
          </cell>
          <cell r="AH50">
            <v>0.2</v>
          </cell>
          <cell r="AI50">
            <v>0.05</v>
          </cell>
          <cell r="AJ50">
            <v>0.05</v>
          </cell>
          <cell r="AK50">
            <v>0.5</v>
          </cell>
          <cell r="AL50">
            <v>0</v>
          </cell>
          <cell r="AM50">
            <v>0.33</v>
          </cell>
          <cell r="AN50">
            <v>0.4</v>
          </cell>
          <cell r="AO50">
            <v>0.2</v>
          </cell>
          <cell r="AQ50" t="str">
            <v>Gaïch Csaâu2oá</v>
          </cell>
          <cell r="AR50" t="str">
            <v>4x6</v>
          </cell>
        </row>
        <row r="52">
          <cell r="AD52" t="str">
            <v>CS2</v>
          </cell>
          <cell r="AE52">
            <v>0.75</v>
          </cell>
          <cell r="AF52">
            <v>0.55000000000000004</v>
          </cell>
          <cell r="AG52">
            <v>1</v>
          </cell>
          <cell r="AH52">
            <v>0.2</v>
          </cell>
          <cell r="AI52">
            <v>0.05</v>
          </cell>
          <cell r="AJ52">
            <v>0.05</v>
          </cell>
          <cell r="AK52">
            <v>0.5</v>
          </cell>
          <cell r="AL52">
            <v>0</v>
          </cell>
          <cell r="AM52">
            <v>0.33</v>
          </cell>
          <cell r="AN52">
            <v>0.4</v>
          </cell>
          <cell r="AO52">
            <v>0.2</v>
          </cell>
          <cell r="AQ52" t="str">
            <v>Gaïch Csaâu2s</v>
          </cell>
          <cell r="AR52" t="str">
            <v>4x6</v>
          </cell>
        </row>
        <row r="54">
          <cell r="AD54" t="str">
            <v>CS1O</v>
          </cell>
          <cell r="AE54">
            <v>0.6</v>
          </cell>
          <cell r="AF54">
            <v>0.4</v>
          </cell>
          <cell r="AG54">
            <v>1</v>
          </cell>
          <cell r="AH54">
            <v>0.2</v>
          </cell>
          <cell r="AI54">
            <v>0.05</v>
          </cell>
          <cell r="AJ54">
            <v>0.05</v>
          </cell>
          <cell r="AK54">
            <v>0.5</v>
          </cell>
          <cell r="AL54">
            <v>0</v>
          </cell>
          <cell r="AM54">
            <v>0.33</v>
          </cell>
          <cell r="AN54">
            <v>0.2</v>
          </cell>
          <cell r="AO54">
            <v>0.2</v>
          </cell>
          <cell r="AQ54" t="str">
            <v>Gaïch Csaâu1oá</v>
          </cell>
          <cell r="AR54" t="str">
            <v>4x6</v>
          </cell>
        </row>
        <row r="56">
          <cell r="AD56" t="str">
            <v>CS1</v>
          </cell>
          <cell r="AE56">
            <v>0.6</v>
          </cell>
          <cell r="AF56">
            <v>0.4</v>
          </cell>
          <cell r="AG56">
            <v>1</v>
          </cell>
          <cell r="AH56">
            <v>0.2</v>
          </cell>
          <cell r="AI56">
            <v>0.05</v>
          </cell>
          <cell r="AJ56">
            <v>0.05</v>
          </cell>
          <cell r="AK56">
            <v>0.5</v>
          </cell>
          <cell r="AL56">
            <v>0</v>
          </cell>
          <cell r="AM56">
            <v>0.33</v>
          </cell>
          <cell r="AN56">
            <v>0.2</v>
          </cell>
          <cell r="AO56">
            <v>0.2</v>
          </cell>
          <cell r="AQ56" t="str">
            <v>Gaïch Csaâu1s</v>
          </cell>
          <cell r="AR56" t="str">
            <v>4x6</v>
          </cell>
        </row>
        <row r="58">
          <cell r="AD58" t="str">
            <v>SR2O</v>
          </cell>
          <cell r="AE58">
            <v>0.8</v>
          </cell>
          <cell r="AF58">
            <v>0.6</v>
          </cell>
          <cell r="AG58">
            <v>1</v>
          </cell>
          <cell r="AH58">
            <v>0.2</v>
          </cell>
          <cell r="AI58">
            <v>0.05</v>
          </cell>
          <cell r="AJ58">
            <v>0.05</v>
          </cell>
          <cell r="AK58">
            <v>0.5</v>
          </cell>
          <cell r="AL58">
            <v>0</v>
          </cell>
          <cell r="AM58">
            <v>0.27</v>
          </cell>
          <cell r="AN58">
            <v>0.4</v>
          </cell>
          <cell r="AO58">
            <v>0.2</v>
          </cell>
          <cell r="AQ58" t="str">
            <v>Soûi röûa 2oá</v>
          </cell>
          <cell r="AR58" t="str">
            <v>4x6</v>
          </cell>
        </row>
        <row r="60">
          <cell r="AD60" t="str">
            <v>SR1O</v>
          </cell>
          <cell r="AE60">
            <v>0.6</v>
          </cell>
          <cell r="AF60">
            <v>0.4</v>
          </cell>
          <cell r="AG60">
            <v>1</v>
          </cell>
          <cell r="AH60">
            <v>0.2</v>
          </cell>
          <cell r="AI60">
            <v>0.05</v>
          </cell>
          <cell r="AJ60">
            <v>0.05</v>
          </cell>
          <cell r="AK60">
            <v>0.5</v>
          </cell>
          <cell r="AL60">
            <v>0</v>
          </cell>
          <cell r="AM60">
            <v>0.27</v>
          </cell>
          <cell r="AN60">
            <v>0.2</v>
          </cell>
          <cell r="AO60">
            <v>0.2</v>
          </cell>
          <cell r="AQ60" t="str">
            <v>Soûi röûa 1oá</v>
          </cell>
          <cell r="AR60" t="str">
            <v>4x6</v>
          </cell>
        </row>
        <row r="62">
          <cell r="AD62" t="str">
            <v>SR2</v>
          </cell>
          <cell r="AE62">
            <v>0.75</v>
          </cell>
          <cell r="AF62">
            <v>0.55000000000000004</v>
          </cell>
          <cell r="AG62">
            <v>1</v>
          </cell>
          <cell r="AH62">
            <v>0.2</v>
          </cell>
          <cell r="AI62">
            <v>0.05</v>
          </cell>
          <cell r="AJ62">
            <v>0.05</v>
          </cell>
          <cell r="AK62">
            <v>0.5</v>
          </cell>
          <cell r="AL62">
            <v>0</v>
          </cell>
          <cell r="AM62">
            <v>0.27</v>
          </cell>
          <cell r="AN62">
            <v>0.4</v>
          </cell>
          <cell r="AO62">
            <v>0.2</v>
          </cell>
          <cell r="AQ62" t="str">
            <v>Soûi röûa 2s</v>
          </cell>
          <cell r="AR62" t="str">
            <v>4x6</v>
          </cell>
        </row>
        <row r="64">
          <cell r="AD64" t="str">
            <v>SR1</v>
          </cell>
          <cell r="AE64">
            <v>0.6</v>
          </cell>
          <cell r="AF64">
            <v>0.4</v>
          </cell>
          <cell r="AG64">
            <v>1</v>
          </cell>
          <cell r="AH64">
            <v>0.2</v>
          </cell>
          <cell r="AI64">
            <v>0.05</v>
          </cell>
          <cell r="AJ64">
            <v>0.05</v>
          </cell>
          <cell r="AK64">
            <v>0.5</v>
          </cell>
          <cell r="AL64">
            <v>19.699999999999989</v>
          </cell>
          <cell r="AM64">
            <v>0.27</v>
          </cell>
          <cell r="AN64">
            <v>0.2</v>
          </cell>
          <cell r="AO64">
            <v>0.2</v>
          </cell>
          <cell r="AQ64" t="str">
            <v>Soûi röûa 1s</v>
          </cell>
          <cell r="AR64" t="str">
            <v>4x6</v>
          </cell>
        </row>
        <row r="66">
          <cell r="AD66" t="str">
            <v>GB2O</v>
          </cell>
          <cell r="AE66">
            <v>0.8</v>
          </cell>
          <cell r="AF66">
            <v>0.6</v>
          </cell>
          <cell r="AG66">
            <v>1</v>
          </cell>
          <cell r="AH66">
            <v>0.2</v>
          </cell>
          <cell r="AI66">
            <v>0.05</v>
          </cell>
          <cell r="AJ66">
            <v>0.05</v>
          </cell>
          <cell r="AK66">
            <v>0.5</v>
          </cell>
          <cell r="AL66">
            <v>0</v>
          </cell>
          <cell r="AM66">
            <v>0.29000000000000004</v>
          </cell>
          <cell r="AN66">
            <v>0.4</v>
          </cell>
          <cell r="AO66">
            <v>0.2</v>
          </cell>
          <cell r="AQ66" t="str">
            <v>Gaïch XM 2oá</v>
          </cell>
          <cell r="AR66" t="str">
            <v>4x6</v>
          </cell>
        </row>
        <row r="68">
          <cell r="AD68" t="str">
            <v>GB1O</v>
          </cell>
          <cell r="AE68">
            <v>0.6</v>
          </cell>
          <cell r="AF68">
            <v>0.4</v>
          </cell>
          <cell r="AG68">
            <v>1</v>
          </cell>
          <cell r="AH68">
            <v>0.2</v>
          </cell>
          <cell r="AI68">
            <v>0.05</v>
          </cell>
          <cell r="AJ68">
            <v>0.05</v>
          </cell>
          <cell r="AK68">
            <v>0.5</v>
          </cell>
          <cell r="AL68">
            <v>21</v>
          </cell>
          <cell r="AM68">
            <v>0.29000000000000004</v>
          </cell>
          <cell r="AN68">
            <v>0.2</v>
          </cell>
          <cell r="AO68">
            <v>0.2</v>
          </cell>
          <cell r="AQ68" t="str">
            <v>Gaïch XM 1oá</v>
          </cell>
          <cell r="AR68" t="str">
            <v>4x6</v>
          </cell>
        </row>
        <row r="70">
          <cell r="AD70" t="str">
            <v>GB3</v>
          </cell>
          <cell r="AE70">
            <v>1.1000000000000001</v>
          </cell>
          <cell r="AF70">
            <v>0.9</v>
          </cell>
          <cell r="AG70">
            <v>1</v>
          </cell>
          <cell r="AH70">
            <v>0.2</v>
          </cell>
          <cell r="AI70">
            <v>0.05</v>
          </cell>
          <cell r="AJ70">
            <v>0.05</v>
          </cell>
          <cell r="AK70">
            <v>0.5</v>
          </cell>
          <cell r="AL70">
            <v>91</v>
          </cell>
          <cell r="AM70">
            <v>0.29000000000000004</v>
          </cell>
          <cell r="AN70">
            <v>0.6</v>
          </cell>
          <cell r="AO70">
            <v>0.2</v>
          </cell>
          <cell r="AQ70" t="str">
            <v>Gaïch XM 3s</v>
          </cell>
          <cell r="AR70" t="str">
            <v>4x6</v>
          </cell>
        </row>
        <row r="72">
          <cell r="AD72" t="str">
            <v>GB2</v>
          </cell>
          <cell r="AE72">
            <v>0.75</v>
          </cell>
          <cell r="AF72">
            <v>0.55000000000000004</v>
          </cell>
          <cell r="AG72">
            <v>1</v>
          </cell>
          <cell r="AH72">
            <v>0.2</v>
          </cell>
          <cell r="AI72">
            <v>0.05</v>
          </cell>
          <cell r="AJ72">
            <v>0.05</v>
          </cell>
          <cell r="AK72">
            <v>0.5</v>
          </cell>
          <cell r="AL72">
            <v>256</v>
          </cell>
          <cell r="AM72">
            <v>0.29000000000000004</v>
          </cell>
          <cell r="AN72">
            <v>0.4</v>
          </cell>
          <cell r="AO72">
            <v>0.2</v>
          </cell>
          <cell r="AQ72" t="str">
            <v>Gaïch XM 2s</v>
          </cell>
          <cell r="AR72" t="str">
            <v>4x6</v>
          </cell>
        </row>
        <row r="74">
          <cell r="AD74" t="str">
            <v>GB1</v>
          </cell>
          <cell r="AE74">
            <v>0.6</v>
          </cell>
          <cell r="AF74">
            <v>0.4</v>
          </cell>
          <cell r="AG74">
            <v>1</v>
          </cell>
          <cell r="AH74">
            <v>0.2</v>
          </cell>
          <cell r="AI74">
            <v>0.05</v>
          </cell>
          <cell r="AJ74">
            <v>0.05</v>
          </cell>
          <cell r="AK74">
            <v>0.5</v>
          </cell>
          <cell r="AL74">
            <v>1419.5</v>
          </cell>
          <cell r="AM74">
            <v>0.29000000000000004</v>
          </cell>
          <cell r="AN74">
            <v>0.2</v>
          </cell>
          <cell r="AO74">
            <v>0.2</v>
          </cell>
          <cell r="AQ74" t="str">
            <v>Gaïch XM 1s</v>
          </cell>
          <cell r="AR74" t="str">
            <v>4x6</v>
          </cell>
        </row>
        <row r="76">
          <cell r="AD76" t="str">
            <v>CERAMIC2O</v>
          </cell>
          <cell r="AE76">
            <v>0.8</v>
          </cell>
          <cell r="AF76">
            <v>0.6</v>
          </cell>
          <cell r="AG76">
            <v>1</v>
          </cell>
          <cell r="AH76">
            <v>0.2</v>
          </cell>
          <cell r="AI76">
            <v>0.05</v>
          </cell>
          <cell r="AJ76">
            <v>0.05</v>
          </cell>
          <cell r="AK76">
            <v>0.5</v>
          </cell>
          <cell r="AL76">
            <v>0</v>
          </cell>
          <cell r="AM76">
            <v>0.29000000000000004</v>
          </cell>
          <cell r="AN76">
            <v>0.4</v>
          </cell>
          <cell r="AO76">
            <v>0.2</v>
          </cell>
          <cell r="AQ76" t="str">
            <v>Ceramic 2oá</v>
          </cell>
          <cell r="AR76" t="str">
            <v>4x6</v>
          </cell>
        </row>
        <row r="78">
          <cell r="AD78" t="str">
            <v>CERAMIC1</v>
          </cell>
          <cell r="AE78">
            <v>0.6</v>
          </cell>
          <cell r="AF78">
            <v>0.4</v>
          </cell>
          <cell r="AG78">
            <v>1</v>
          </cell>
          <cell r="AH78">
            <v>0.2</v>
          </cell>
          <cell r="AI78">
            <v>0.05</v>
          </cell>
          <cell r="AJ78">
            <v>0.05</v>
          </cell>
          <cell r="AK78">
            <v>0.5</v>
          </cell>
          <cell r="AL78">
            <v>8</v>
          </cell>
          <cell r="AM78">
            <v>0.29000000000000004</v>
          </cell>
          <cell r="AN78">
            <v>0.2</v>
          </cell>
          <cell r="AO78">
            <v>0.2</v>
          </cell>
          <cell r="AQ78" t="str">
            <v>Ceramic 1s</v>
          </cell>
          <cell r="AR78" t="str">
            <v>4x6</v>
          </cell>
        </row>
        <row r="80">
          <cell r="AD80" t="str">
            <v>CVIEN1</v>
          </cell>
          <cell r="AE80">
            <v>0.6</v>
          </cell>
          <cell r="AF80">
            <v>0.4</v>
          </cell>
          <cell r="AG80">
            <v>1</v>
          </cell>
          <cell r="AH80">
            <v>0.2</v>
          </cell>
          <cell r="AI80">
            <v>0.05</v>
          </cell>
          <cell r="AJ80">
            <v>0.05</v>
          </cell>
          <cell r="AK80">
            <v>0.5</v>
          </cell>
          <cell r="AL80">
            <v>3</v>
          </cell>
          <cell r="AM80">
            <v>0.29000000000000004</v>
          </cell>
          <cell r="AN80">
            <v>0.2</v>
          </cell>
          <cell r="AO80">
            <v>0.2</v>
          </cell>
          <cell r="AQ80" t="str">
            <v>Coâng vieân 1s</v>
          </cell>
          <cell r="AR80" t="str">
            <v>4x6</v>
          </cell>
        </row>
        <row r="82">
          <cell r="AD82" t="str">
            <v>DA2</v>
          </cell>
          <cell r="AE82">
            <v>0.7</v>
          </cell>
          <cell r="AF82">
            <v>0.55000000000000004</v>
          </cell>
          <cell r="AG82">
            <v>1</v>
          </cell>
          <cell r="AH82">
            <v>0.15</v>
          </cell>
          <cell r="AI82">
            <v>0.05</v>
          </cell>
          <cell r="AJ82">
            <v>0.05</v>
          </cell>
          <cell r="AK82">
            <v>0.5</v>
          </cell>
          <cell r="AL82">
            <v>2</v>
          </cell>
          <cell r="AM82">
            <v>0.29000000000000004</v>
          </cell>
          <cell r="AN82">
            <v>0.4</v>
          </cell>
          <cell r="AO82">
            <v>0.2</v>
          </cell>
          <cell r="AQ82" t="str">
            <v>Ñaù  2sôïi</v>
          </cell>
          <cell r="AR82" t="str">
            <v>4x6</v>
          </cell>
        </row>
        <row r="84">
          <cell r="AD84" t="str">
            <v>DA1</v>
          </cell>
          <cell r="AE84">
            <v>0.6</v>
          </cell>
          <cell r="AF84">
            <v>0.4</v>
          </cell>
          <cell r="AG84">
            <v>1</v>
          </cell>
          <cell r="AH84">
            <v>0.2</v>
          </cell>
          <cell r="AI84">
            <v>0.05</v>
          </cell>
          <cell r="AJ84">
            <v>0.05</v>
          </cell>
          <cell r="AK84">
            <v>0.5</v>
          </cell>
          <cell r="AL84">
            <v>912.1</v>
          </cell>
          <cell r="AM84">
            <v>0.29000000000000004</v>
          </cell>
          <cell r="AN84">
            <v>0.2</v>
          </cell>
          <cell r="AO84">
            <v>0.2</v>
          </cell>
          <cell r="AQ84" t="str">
            <v>Ñaù  1s</v>
          </cell>
          <cell r="AR84" t="str">
            <v>4x6</v>
          </cell>
        </row>
        <row r="86">
          <cell r="AL86">
            <v>6653.5</v>
          </cell>
        </row>
        <row r="88">
          <cell r="AD88" t="str">
            <v>HAM</v>
          </cell>
          <cell r="AE88">
            <v>1.4</v>
          </cell>
          <cell r="AF88">
            <v>1.4</v>
          </cell>
          <cell r="AG88">
            <v>1.1000000000000001</v>
          </cell>
          <cell r="AH88">
            <v>0</v>
          </cell>
          <cell r="AI88">
            <v>0.05</v>
          </cell>
          <cell r="AJ88">
            <v>0.1</v>
          </cell>
          <cell r="AK88">
            <v>0.5</v>
          </cell>
          <cell r="AL88">
            <v>14</v>
          </cell>
          <cell r="AM88">
            <v>0.26</v>
          </cell>
          <cell r="AO88">
            <v>0.2</v>
          </cell>
          <cell r="AQ88" t="str">
            <v>Haàm caùp</v>
          </cell>
          <cell r="AR88" t="str">
            <v>4x6</v>
          </cell>
        </row>
        <row r="90">
          <cell r="AD90" t="str">
            <v>HAMD</v>
          </cell>
          <cell r="AE90">
            <v>1.4</v>
          </cell>
          <cell r="AF90">
            <v>1.4</v>
          </cell>
          <cell r="AG90">
            <v>1.1000000000000001</v>
          </cell>
          <cell r="AH90">
            <v>0</v>
          </cell>
          <cell r="AI90">
            <v>0.05</v>
          </cell>
          <cell r="AJ90">
            <v>0.1</v>
          </cell>
          <cell r="AK90">
            <v>0.5</v>
          </cell>
          <cell r="AL90">
            <v>11</v>
          </cell>
          <cell r="AM90">
            <v>0.5</v>
          </cell>
          <cell r="AN90">
            <v>1.2</v>
          </cell>
          <cell r="AO90">
            <v>0.4</v>
          </cell>
          <cell r="AQ90" t="str">
            <v>Haàm caùp</v>
          </cell>
          <cell r="AR90" t="str">
            <v>0x4</v>
          </cell>
        </row>
        <row r="92">
          <cell r="AD92" t="str">
            <v>GIANDO1</v>
          </cell>
          <cell r="AE92">
            <v>1.4</v>
          </cell>
          <cell r="AF92">
            <v>1.4</v>
          </cell>
          <cell r="AG92">
            <v>1.1000000000000001</v>
          </cell>
          <cell r="AH92">
            <v>0</v>
          </cell>
          <cell r="AI92">
            <v>0.05</v>
          </cell>
          <cell r="AJ92">
            <v>0.1</v>
          </cell>
          <cell r="AK92">
            <v>0.5</v>
          </cell>
          <cell r="AL92">
            <v>10</v>
          </cell>
          <cell r="AN92">
            <v>1.2</v>
          </cell>
          <cell r="AO92">
            <v>0.2</v>
          </cell>
          <cell r="AQ92" t="str">
            <v>Giaøn ñôõ</v>
          </cell>
          <cell r="AR92" t="str">
            <v>4x6</v>
          </cell>
        </row>
        <row r="94">
          <cell r="AD94" t="str">
            <v>GIADO1</v>
          </cell>
          <cell r="AE94">
            <v>1.4</v>
          </cell>
          <cell r="AF94">
            <v>1.4</v>
          </cell>
          <cell r="AG94">
            <v>1.1000000000000001</v>
          </cell>
          <cell r="AH94">
            <v>0</v>
          </cell>
          <cell r="AI94">
            <v>0.05</v>
          </cell>
          <cell r="AJ94">
            <v>0.1</v>
          </cell>
          <cell r="AK94">
            <v>0.5</v>
          </cell>
          <cell r="AL94">
            <v>8</v>
          </cell>
          <cell r="AN94">
            <v>1.2</v>
          </cell>
          <cell r="AO94">
            <v>0.2</v>
          </cell>
          <cell r="AQ94" t="str">
            <v>Giaøn ñôõ</v>
          </cell>
          <cell r="AR94" t="str">
            <v>4x6</v>
          </cell>
        </row>
        <row r="96">
          <cell r="AD96" t="str">
            <v>ROBOT</v>
          </cell>
          <cell r="AL96">
            <v>0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OP95"/>
      <sheetName val="THOP95.XLS"/>
    </sheetNames>
    <definedNames>
      <definedName name="NToS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d Spec"/>
      <sheetName val="Fit Eval"/>
      <sheetName val="NEW Grade rule (M)"/>
      <sheetName val="8 NEW Grade Rule (L)"/>
      <sheetName val="Fold-Pack Summary"/>
      <sheetName val="Revision History"/>
      <sheetName val="Tables"/>
      <sheetName val="Grade Rules"/>
      <sheetName val="Col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C3" t="str">
            <v>Code</v>
          </cell>
        </row>
      </sheetData>
      <sheetData sheetId="7"/>
      <sheetData sheetId="8"/>
      <sheetData sheetId="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Spec Sheet-COLORWAYS"/>
      <sheetName val="Graded Spec"/>
      <sheetName val="Fit Eval"/>
      <sheetName val="NEW Grade rule (M)"/>
      <sheetName val="8 NEW Grade Rule (L)"/>
      <sheetName val="9 NEW Grade rule L CENTIMETERS"/>
      <sheetName val="Fold-Pack Summary"/>
      <sheetName val="Revision History"/>
      <sheetName val="Tables"/>
      <sheetName val="Grade Rules"/>
      <sheetName val="Colors"/>
      <sheetName val="Sheet1"/>
      <sheetName val="PRE BULK STRIKE OFF COMM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3">
          <cell r="C3" t="str">
            <v>Code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GDT huu Lung - LS"/>
      <sheetName val="THDT Yen Son"/>
      <sheetName val="D.lg Yen Son"/>
      <sheetName val="THDT Huu Lien"/>
      <sheetName val="D.lg Huu Lien"/>
      <sheetName val="THDT Yen Thinh"/>
      <sheetName val="D.lg Yen Thinh"/>
      <sheetName val="Chi tiet"/>
      <sheetName val="CTBT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PAGE"/>
      <sheetName val="ARTWORKS"/>
      <sheetName val="FRONT &amp; BACK DETAILS"/>
      <sheetName val="STYLE DETAILS"/>
      <sheetName val="BOM"/>
      <sheetName val="MEASUREMENT CHART"/>
      <sheetName val="DEVELOPMENT NOTES"/>
      <sheetName val="1ST PROTO COMMENTS"/>
      <sheetName val="SMS COMMENT"/>
      <sheetName val="PPS COMMENT"/>
      <sheetName val="SMS COMMENTS"/>
      <sheetName val="PPS COMMENTS"/>
      <sheetName val="QC COMMENTS"/>
      <sheetName val="SYMBOLS"/>
    </sheetNames>
    <sheetDataSet>
      <sheetData sheetId="0">
        <row r="1">
          <cell r="F1" t="str">
            <v>DEVELOPER:</v>
          </cell>
        </row>
        <row r="2">
          <cell r="F2" t="str">
            <v>CONTACT EMAIL:</v>
          </cell>
        </row>
        <row r="3">
          <cell r="F3" t="str">
            <v xml:space="preserve">DESIGNER: </v>
          </cell>
        </row>
        <row r="4">
          <cell r="F4" t="str">
            <v>GRADING CATEGORY:</v>
          </cell>
        </row>
      </sheetData>
      <sheetData sheetId="1"/>
      <sheetData sheetId="2"/>
      <sheetData sheetId="3"/>
      <sheetData sheetId="4"/>
      <sheetData sheetId="5">
        <row r="6">
          <cell r="A6" t="str">
            <v>WOMENS JERSEY-RELAXED TEE DRESS</v>
          </cell>
        </row>
        <row r="8">
          <cell r="B8" t="str">
            <v xml:space="preserve">POINT  OF  MEASUREMENT </v>
          </cell>
          <cell r="W8" t="str">
            <v>Tolerance +/-</v>
          </cell>
        </row>
        <row r="9">
          <cell r="A9" t="str">
            <v xml:space="preserve">L 1 </v>
          </cell>
          <cell r="B9" t="str">
            <v>LENGTH FROM CB TILL HEM</v>
          </cell>
        </row>
        <row r="10">
          <cell r="A10" t="str">
            <v>B 1</v>
          </cell>
          <cell r="B10" t="str">
            <v>1/2 CHEST - 1CM  FROM UNDERARM</v>
          </cell>
          <cell r="W10">
            <v>1</v>
          </cell>
        </row>
        <row r="11">
          <cell r="A11" t="str">
            <v>B 2</v>
          </cell>
          <cell r="B11" t="str">
            <v>1/2 WAIST - 41cm FROM SNP</v>
          </cell>
          <cell r="W11">
            <v>1</v>
          </cell>
        </row>
        <row r="12">
          <cell r="A12" t="str">
            <v>B11/12</v>
          </cell>
          <cell r="B12" t="str">
            <v xml:space="preserve">1/2 HEM - RELAXED STRAIGHT/CURVE </v>
          </cell>
          <cell r="W12">
            <v>1</v>
          </cell>
        </row>
        <row r="13">
          <cell r="A13" t="str">
            <v>T 4</v>
          </cell>
          <cell r="B13" t="str">
            <v xml:space="preserve">HEM TRIM / TOPSTITCH WIDTH </v>
          </cell>
          <cell r="W13">
            <v>0.2</v>
          </cell>
        </row>
        <row r="14">
          <cell r="A14" t="str">
            <v>B 16</v>
          </cell>
          <cell r="B14" t="str">
            <v xml:space="preserve">ACROSS SHOULDERS </v>
          </cell>
        </row>
        <row r="15">
          <cell r="A15" t="str">
            <v>B 17</v>
          </cell>
          <cell r="B15" t="str">
            <v>ACROSS BACK -  12cm FROM SNP</v>
          </cell>
        </row>
        <row r="16">
          <cell r="A16" t="str">
            <v>N 4</v>
          </cell>
          <cell r="B16" t="str">
            <v>BACK NECK WIDTH</v>
          </cell>
          <cell r="W16">
            <v>0.5</v>
          </cell>
        </row>
        <row r="17">
          <cell r="A17" t="str">
            <v>N 6</v>
          </cell>
          <cell r="B17" t="str">
            <v>BACK NECK DROP</v>
          </cell>
          <cell r="W17">
            <v>0.3</v>
          </cell>
        </row>
        <row r="18">
          <cell r="A18" t="str">
            <v>N 7</v>
          </cell>
          <cell r="B18" t="str">
            <v>FRONT NECK DROP</v>
          </cell>
          <cell r="W18">
            <v>0.5</v>
          </cell>
        </row>
        <row r="19">
          <cell r="A19" t="str">
            <v>T 1</v>
          </cell>
          <cell r="B19" t="str">
            <v>NECK TRIM HEIGHT</v>
          </cell>
        </row>
        <row r="20">
          <cell r="A20" t="str">
            <v>AR 3</v>
          </cell>
          <cell r="B20" t="str">
            <v xml:space="preserve">ARMHOLE DROP FROM SHOULDER </v>
          </cell>
        </row>
        <row r="21">
          <cell r="A21" t="str">
            <v xml:space="preserve">S 1 </v>
          </cell>
          <cell r="B21" t="str">
            <v>SLEEVE LENGTH FROM SHOULDER - SHORT</v>
          </cell>
        </row>
        <row r="22">
          <cell r="A22" t="str">
            <v>S 3</v>
          </cell>
          <cell r="B22" t="str">
            <v>SLEEVE LENGTH FROM CENTER BACK - SHORT</v>
          </cell>
        </row>
        <row r="23">
          <cell r="A23" t="str">
            <v>S 9</v>
          </cell>
          <cell r="B23" t="str">
            <v xml:space="preserve">1/2 BICEP  - 1CM BELOW ARMHOLE </v>
          </cell>
        </row>
        <row r="24">
          <cell r="A24" t="str">
            <v>S 12</v>
          </cell>
          <cell r="B24" t="str">
            <v>1/2 SLEEVE HEM WIDTH  - SHORT</v>
          </cell>
          <cell r="W24">
            <v>0.7</v>
          </cell>
        </row>
        <row r="25">
          <cell r="A25" t="str">
            <v>T 3</v>
          </cell>
          <cell r="B25" t="str">
            <v xml:space="preserve">SLEEVE HEM TRIM / TOPSTITCH WIDTH </v>
          </cell>
          <cell r="W25">
            <v>0.2</v>
          </cell>
        </row>
        <row r="26">
          <cell r="B26" t="str">
            <v xml:space="preserve">HSP TO HEM </v>
          </cell>
        </row>
        <row r="27">
          <cell r="B27" t="str">
            <v>HIP 20CM FROM WAIST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COVER PAGE"/>
      <sheetName val="ARTWORKS"/>
      <sheetName val="FRONT &amp; BACK DETAILS"/>
      <sheetName val="STYLE DETAILS"/>
      <sheetName val="BOM"/>
      <sheetName val="MEASUREMENT CHART"/>
      <sheetName val="GRADING "/>
      <sheetName val="DEVELOPMENT NOTES"/>
      <sheetName val="1ST PROTO COMMENTS"/>
      <sheetName val="SMS COMMENT"/>
      <sheetName val="PPS COMMENT"/>
      <sheetName val="SMS COMMENTS"/>
      <sheetName val="PPS COMMENTS"/>
      <sheetName val="QC COMMENTS"/>
      <sheetName val="SYMBOLS"/>
    </sheetNames>
    <sheetDataSet>
      <sheetData sheetId="0">
        <row r="1">
          <cell r="B1" t="str">
            <v>STYLE CODE:</v>
          </cell>
          <cell r="C1" t="str">
            <v>1388 - 717726 - RUJ12</v>
          </cell>
          <cell r="D1" t="str">
            <v>SAMPLE SIZE:</v>
          </cell>
          <cell r="E1" t="str">
            <v>S</v>
          </cell>
          <cell r="F1" t="str">
            <v>DEVELOPER:</v>
          </cell>
          <cell r="G1" t="str">
            <v>ROWANNE</v>
          </cell>
        </row>
        <row r="2">
          <cell r="B2" t="str">
            <v>STYLE DESCRIPTION:</v>
          </cell>
          <cell r="C2" t="str">
            <v>SLIM T-DRESS</v>
          </cell>
          <cell r="D2" t="str">
            <v>SIZE RANGE:</v>
          </cell>
          <cell r="E2" t="str">
            <v>XXS-XXL</v>
          </cell>
          <cell r="F2" t="str">
            <v>CONTACT EMAIL:</v>
          </cell>
          <cell r="G2" t="str">
            <v>ROWANNE.GREEN@MCQ.COM</v>
          </cell>
        </row>
        <row r="3">
          <cell r="B3" t="str">
            <v>CYCLE &amp; ICON:</v>
          </cell>
          <cell r="C3" t="str">
            <v xml:space="preserve">C6 MI-LAE (SCRAWL) </v>
          </cell>
          <cell r="D3" t="str">
            <v>DATE DEVELOPED:</v>
          </cell>
          <cell r="E3">
            <v>44519</v>
          </cell>
          <cell r="F3" t="str">
            <v xml:space="preserve">DESIGNER: </v>
          </cell>
          <cell r="G3" t="str">
            <v>JEN</v>
          </cell>
        </row>
        <row r="4">
          <cell r="B4" t="str">
            <v xml:space="preserve">VENDOR: </v>
          </cell>
          <cell r="C4" t="str">
            <v>UNAVAILABLE</v>
          </cell>
          <cell r="D4" t="str">
            <v>DATE REVISED:</v>
          </cell>
          <cell r="E4">
            <v>44630</v>
          </cell>
          <cell r="F4" t="str">
            <v>GRADING CATEGORY:</v>
          </cell>
          <cell r="G4" t="str">
            <v>WOMENS JERSEY-RELAXED TEE DRESS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P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REN"/>
      <sheetName val="Product hierachy-old"/>
      <sheetName val="DS CHU Ph_x005f_x005f_x005f_x005f_x005f_x005f_x00"/>
      <sheetName val="XL4Pop_x005f_x005f_x005f_x005f_x005f_x005f_x005f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  <sheetName val="DS CHU Ph_x0001_"/>
      <sheetName val="XL4Pop"/>
      <sheetName val="XL4Pop_x0000_"/>
      <sheetName val="_x0000__x0000__x0000__x0000__x0000__x0000__x0000__x0000_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VT"/>
      <sheetName val="1NC"/>
      <sheetName val="Sheet1"/>
      <sheetName val="NHOMVTU"/>
      <sheetName val="MTP"/>
      <sheetName val="MTP_OLD"/>
      <sheetName val="MTP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"/>
      <sheetName val="NC"/>
      <sheetName val="MTP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BT"/>
      <sheetName val="D.lg Thang Mo"/>
      <sheetName val="CT Thang Mo"/>
      <sheetName val="D.lg Phu Lung"/>
      <sheetName val="CT  PL"/>
      <sheetName val="D.lg Lao &amp; chai"/>
      <sheetName val="CT  Lao &amp; chai"/>
      <sheetName val="Gia thau TM"/>
      <sheetName val="TH chao thau (2)"/>
      <sheetName val="KHTC "/>
      <sheetName val="Tien do"/>
      <sheetName val="Nguon goc VT"/>
      <sheetName val="TH chao thau"/>
      <sheetName val="Ten da dat"/>
    </sheetNames>
    <sheetDataSet>
      <sheetData sheetId="0" refreshError="1"/>
      <sheetData sheetId="1" refreshError="1"/>
      <sheetData sheetId="2" refreshError="1">
        <row r="34">
          <cell r="B34" t="str">
            <v>CT</v>
          </cell>
          <cell r="C34" t="str">
            <v>VËn chuyÓn  bª t«ng M50</v>
          </cell>
          <cell r="D34" t="str">
            <v>m3</v>
          </cell>
          <cell r="E34">
            <v>0.216</v>
          </cell>
          <cell r="H34">
            <v>92717.262667499992</v>
          </cell>
        </row>
        <row r="35">
          <cell r="B35" t="str">
            <v>CT</v>
          </cell>
          <cell r="C35" t="str">
            <v>VËn chuyÓn  bª t«ng M150</v>
          </cell>
          <cell r="D35" t="str">
            <v>m3</v>
          </cell>
          <cell r="E35">
            <v>1.1000000000000001</v>
          </cell>
          <cell r="H35">
            <v>89605.428454999987</v>
          </cell>
        </row>
        <row r="36">
          <cell r="B36" t="str">
            <v>CT</v>
          </cell>
          <cell r="C36" t="str">
            <v>VËn chuyÓn  bª t«ng M200</v>
          </cell>
          <cell r="D36" t="str">
            <v>m3</v>
          </cell>
          <cell r="E36">
            <v>0.08</v>
          </cell>
          <cell r="H36">
            <v>67242.986511249997</v>
          </cell>
        </row>
        <row r="39">
          <cell r="B39" t="str">
            <v>03.2203</v>
          </cell>
          <cell r="C39" t="str">
            <v>LÊp + ®¾p ®Êt mãng</v>
          </cell>
          <cell r="D39" t="str">
            <v>m3</v>
          </cell>
          <cell r="E39">
            <v>6.6133333333333351</v>
          </cell>
          <cell r="H39">
            <v>10890</v>
          </cell>
        </row>
        <row r="93">
          <cell r="B93" t="str">
            <v>TT</v>
          </cell>
          <cell r="C93" t="str">
            <v>§Òn bï ®Êt m­în thi c«ng</v>
          </cell>
          <cell r="D93" t="str">
            <v>m2</v>
          </cell>
          <cell r="E93">
            <v>3.84</v>
          </cell>
          <cell r="F93">
            <v>1100</v>
          </cell>
        </row>
        <row r="161">
          <cell r="B161" t="str">
            <v>03.3103</v>
          </cell>
          <cell r="C161" t="str">
            <v>§µo ®Êt cÊp 3 r·nh tiÕp ®Þa</v>
          </cell>
          <cell r="D161" t="str">
            <v>m3</v>
          </cell>
          <cell r="E161">
            <v>4</v>
          </cell>
          <cell r="H161">
            <v>21926</v>
          </cell>
        </row>
        <row r="162">
          <cell r="B162" t="str">
            <v>03.3203</v>
          </cell>
          <cell r="C162" t="str">
            <v>LÊp ®Êt r·nh tiÕp ®Þa</v>
          </cell>
          <cell r="D162" t="str">
            <v>m3</v>
          </cell>
          <cell r="E162">
            <v>4</v>
          </cell>
          <cell r="H162">
            <v>10007</v>
          </cell>
        </row>
        <row r="182">
          <cell r="B182" t="str">
            <v>02.1443</v>
          </cell>
          <cell r="C182" t="str">
            <v>VËn chuyÓn d©y dÉn</v>
          </cell>
          <cell r="D182" t="str">
            <v>TÊn</v>
          </cell>
          <cell r="E182">
            <v>0.34369919999999998</v>
          </cell>
          <cell r="H182">
            <v>48749.399999999994</v>
          </cell>
        </row>
        <row r="189">
          <cell r="B189" t="str">
            <v>03.1113</v>
          </cell>
          <cell r="C189" t="str">
            <v>§µo ®Êt cÊp 3 ®é s©u &gt;1m; S &lt; 5m2</v>
          </cell>
          <cell r="D189" t="str">
            <v>m3</v>
          </cell>
          <cell r="E189">
            <v>3.3599999999999994</v>
          </cell>
          <cell r="H189">
            <v>24428</v>
          </cell>
        </row>
        <row r="220">
          <cell r="B220" t="str">
            <v>§g VC 36</v>
          </cell>
          <cell r="C220" t="str">
            <v>V/c Cét BT tõ NM BT chÌm lªn Ctr×nh</v>
          </cell>
          <cell r="D220" t="str">
            <v>TÊn</v>
          </cell>
          <cell r="E220">
            <v>0.22500000000000001</v>
          </cell>
          <cell r="H220">
            <v>7358</v>
          </cell>
          <cell r="I220">
            <v>239962.80000000002</v>
          </cell>
        </row>
        <row r="309">
          <cell r="B309" t="str">
            <v>02.2401</v>
          </cell>
          <cell r="C309" t="str">
            <v>Trung chuyÓn d©y, thÐp, PK...: 700 m</v>
          </cell>
          <cell r="D309" t="str">
            <v>TÊn</v>
          </cell>
          <cell r="E309">
            <v>3.2467334399999999</v>
          </cell>
          <cell r="H309">
            <v>15289.96</v>
          </cell>
          <cell r="I309">
            <v>84338.099999999991</v>
          </cell>
          <cell r="J309">
            <v>0</v>
          </cell>
          <cell r="K309">
            <v>0</v>
          </cell>
          <cell r="L309">
            <v>49642.424428262399</v>
          </cell>
          <cell r="M309">
            <v>273823.32953606395</v>
          </cell>
        </row>
        <row r="323">
          <cell r="B323" t="str">
            <v>03.3103</v>
          </cell>
          <cell r="C323" t="str">
            <v>§µo ®Êt cÊp 3 r·nh tiÕp ®Þa</v>
          </cell>
          <cell r="D323" t="str">
            <v>m3</v>
          </cell>
          <cell r="E323">
            <v>1.2000000000000002</v>
          </cell>
          <cell r="H323">
            <v>21296</v>
          </cell>
        </row>
        <row r="324">
          <cell r="B324" t="str">
            <v>03.3203</v>
          </cell>
          <cell r="C324" t="str">
            <v>LÊp ®Êt r·nh tiÕp ®Þa</v>
          </cell>
          <cell r="D324" t="str">
            <v>m3</v>
          </cell>
          <cell r="E324">
            <v>1.2000000000000002</v>
          </cell>
          <cell r="H324">
            <v>10007</v>
          </cell>
        </row>
        <row r="350">
          <cell r="B350" t="str">
            <v>04.9102</v>
          </cell>
          <cell r="C350" t="str">
            <v>L¾p ®Æt xµ trªn cét BTLT</v>
          </cell>
          <cell r="D350" t="str">
            <v>Kg</v>
          </cell>
          <cell r="E350">
            <v>68.53</v>
          </cell>
          <cell r="F350">
            <v>8500</v>
          </cell>
          <cell r="H350">
            <v>181.47</v>
          </cell>
        </row>
        <row r="370">
          <cell r="B370" t="str">
            <v>04.8102</v>
          </cell>
          <cell r="C370" t="str">
            <v>L¾p ®Æt gi¸ trªn cét BTLT</v>
          </cell>
          <cell r="D370" t="str">
            <v>Kg</v>
          </cell>
          <cell r="E370">
            <v>11.68</v>
          </cell>
          <cell r="F370">
            <v>8500</v>
          </cell>
          <cell r="H370">
            <v>155.58600000000001</v>
          </cell>
        </row>
        <row r="390">
          <cell r="B390" t="str">
            <v>04.8101</v>
          </cell>
          <cell r="C390" t="str">
            <v>L¾p ®Æt thang trªn cét BTLT</v>
          </cell>
          <cell r="D390" t="str">
            <v>Kg</v>
          </cell>
          <cell r="E390">
            <v>59.59</v>
          </cell>
          <cell r="F390">
            <v>8500</v>
          </cell>
          <cell r="H390">
            <v>171.14500000000001</v>
          </cell>
        </row>
        <row r="406">
          <cell r="B406" t="str">
            <v>§g VC 36</v>
          </cell>
          <cell r="C406" t="str">
            <v>V/c vËt t­ B mua tõ HN lªn Hµ Giang</v>
          </cell>
          <cell r="D406" t="str">
            <v>TÊn</v>
          </cell>
          <cell r="E406">
            <v>0.15108000000000002</v>
          </cell>
          <cell r="H406">
            <v>6033</v>
          </cell>
          <cell r="I406">
            <v>239962.80000000002</v>
          </cell>
        </row>
        <row r="431">
          <cell r="B431" t="str">
            <v>02.2601</v>
          </cell>
          <cell r="C431" t="str">
            <v>Trung chuyÓn ThiÕt bÞ: 1,5 Km</v>
          </cell>
          <cell r="D431" t="str">
            <v>TÊn</v>
          </cell>
          <cell r="E431">
            <v>4.0000000000000001E-3</v>
          </cell>
          <cell r="H431">
            <v>12546.659999999998</v>
          </cell>
          <cell r="I431">
            <v>84338.099999999991</v>
          </cell>
        </row>
        <row r="432">
          <cell r="B432" t="str">
            <v>§g VC 36</v>
          </cell>
          <cell r="C432" t="str">
            <v>VËn chuyÓn tõ kho ®Õn CTr×nh</v>
          </cell>
          <cell r="D432" t="str">
            <v>TÊn</v>
          </cell>
          <cell r="E432">
            <v>4.0000000000000001E-3</v>
          </cell>
          <cell r="H432">
            <v>11037</v>
          </cell>
          <cell r="I432">
            <v>40268.799999999996</v>
          </cell>
        </row>
      </sheetData>
      <sheetData sheetId="3" refreshError="1"/>
      <sheetData sheetId="4" refreshError="1">
        <row r="8">
          <cell r="B8" t="str">
            <v>02.1464</v>
          </cell>
          <cell r="C8" t="str">
            <v>V/c cét bª t«ng li t©m 12b</v>
          </cell>
          <cell r="D8" t="str">
            <v>TÊn</v>
          </cell>
          <cell r="E8">
            <v>1</v>
          </cell>
          <cell r="H8">
            <v>90972.200000000012</v>
          </cell>
        </row>
        <row r="25">
          <cell r="B25" t="str">
            <v>CT</v>
          </cell>
          <cell r="C25" t="str">
            <v>VËn chuyÓn  bª t«ng M50</v>
          </cell>
          <cell r="D25" t="str">
            <v>m3</v>
          </cell>
          <cell r="E25">
            <v>0.216</v>
          </cell>
          <cell r="H25">
            <v>92717.262667499992</v>
          </cell>
        </row>
        <row r="125">
          <cell r="B125" t="str">
            <v>CT</v>
          </cell>
          <cell r="C125" t="str">
            <v>VËn chuyÓn Bª t«ng M 100</v>
          </cell>
          <cell r="D125" t="str">
            <v>m3</v>
          </cell>
          <cell r="E125">
            <v>0.48</v>
          </cell>
          <cell r="H125">
            <v>92817.147648749989</v>
          </cell>
        </row>
        <row r="288">
          <cell r="B288" t="str">
            <v>02.1353</v>
          </cell>
          <cell r="C288" t="str">
            <v>VËn chuyÓn thÐp rêi 350 m; HS: 1,5</v>
          </cell>
          <cell r="D288" t="str">
            <v>TÊn</v>
          </cell>
          <cell r="E288">
            <v>6.8530000000000008E-2</v>
          </cell>
          <cell r="H288">
            <v>54311.774999999994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 Dz22"/>
      <sheetName val="TH 22"/>
      <sheetName val="DT DZ 22 Kv"/>
      <sheetName val="DTchi tiet DZ 22 Kv"/>
      <sheetName val="Chiet tinh dz22"/>
      <sheetName val="Thi nghiem 22"/>
      <sheetName val="VC22"/>
      <sheetName val="DTtram "/>
      <sheetName val="DTTC tram "/>
      <sheetName val="Chiet tinh TB, VT"/>
      <sheetName val=" thi nghiemTBA"/>
      <sheetName val="VCVT"/>
      <sheetName val="bia"/>
      <sheetName val="trang bia"/>
      <sheetName val="TH tram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9"/>
  <sheetViews>
    <sheetView tabSelected="1" view="pageBreakPreview" topLeftCell="A47" zoomScale="40" zoomScaleNormal="10" zoomScaleSheetLayoutView="40" zoomScalePageLayoutView="30" workbookViewId="0">
      <selection activeCell="C58" sqref="C58:I58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6.30468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21.53515625" style="38" customWidth="1"/>
    <col min="13" max="13" width="26.3046875" style="38" bestFit="1" customWidth="1"/>
    <col min="14" max="15" width="13.3828125" style="38" customWidth="1"/>
    <col min="16" max="16" width="24.15234375" style="38" customWidth="1"/>
    <col min="17" max="17" width="20.15234375" style="38" customWidth="1"/>
    <col min="18" max="16384" width="9.15234375" style="38"/>
  </cols>
  <sheetData>
    <row r="1" spans="1:17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71"/>
      <c r="N1" s="558" t="s">
        <v>0</v>
      </c>
      <c r="O1" s="558" t="s">
        <v>0</v>
      </c>
      <c r="P1" s="559" t="s">
        <v>1</v>
      </c>
      <c r="Q1" s="559"/>
    </row>
    <row r="2" spans="1:17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71"/>
      <c r="N2" s="558" t="s">
        <v>2</v>
      </c>
      <c r="O2" s="558" t="s">
        <v>2</v>
      </c>
      <c r="P2" s="560" t="s">
        <v>3</v>
      </c>
      <c r="Q2" s="560"/>
    </row>
    <row r="3" spans="1:17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71"/>
      <c r="N3" s="558" t="s">
        <v>4</v>
      </c>
      <c r="O3" s="558" t="s">
        <v>4</v>
      </c>
      <c r="P3" s="561" t="s">
        <v>5</v>
      </c>
      <c r="Q3" s="559"/>
    </row>
    <row r="4" spans="1:17" s="5" customFormat="1" ht="33" customHeight="1" thickBot="1">
      <c r="B4" s="6" t="s">
        <v>6</v>
      </c>
      <c r="D4" s="267">
        <v>210</v>
      </c>
      <c r="G4" s="7"/>
    </row>
    <row r="5" spans="1:17" s="5" customFormat="1" ht="58" customHeight="1">
      <c r="B5" s="8" t="s">
        <v>7</v>
      </c>
      <c r="C5" s="8"/>
      <c r="D5" s="6"/>
      <c r="F5" s="9"/>
      <c r="G5" s="543" t="s">
        <v>345</v>
      </c>
      <c r="H5" s="544"/>
      <c r="I5" s="544"/>
      <c r="J5" s="544"/>
      <c r="K5" s="544"/>
      <c r="L5" s="544"/>
      <c r="M5" s="545"/>
    </row>
    <row r="6" spans="1:17" s="10" customFormat="1" ht="58" customHeight="1">
      <c r="B6" s="11" t="s">
        <v>8</v>
      </c>
      <c r="C6" s="11"/>
      <c r="D6" s="12" t="s">
        <v>9</v>
      </c>
      <c r="E6" s="14"/>
      <c r="F6" s="11"/>
      <c r="G6" s="546"/>
      <c r="H6" s="547"/>
      <c r="I6" s="547"/>
      <c r="J6" s="547"/>
      <c r="K6" s="547"/>
      <c r="L6" s="547"/>
      <c r="M6" s="548"/>
      <c r="N6" s="13"/>
      <c r="O6" s="13"/>
      <c r="P6" s="13"/>
      <c r="Q6" s="13"/>
    </row>
    <row r="7" spans="1:17" s="10" customFormat="1" ht="58" customHeight="1">
      <c r="B7" s="11" t="s">
        <v>10</v>
      </c>
      <c r="C7" s="11"/>
      <c r="D7" s="12" t="s">
        <v>11</v>
      </c>
      <c r="E7" s="12"/>
      <c r="F7" s="11"/>
      <c r="G7" s="546"/>
      <c r="H7" s="547"/>
      <c r="I7" s="547"/>
      <c r="J7" s="547"/>
      <c r="K7" s="547"/>
      <c r="L7" s="547"/>
      <c r="M7" s="548"/>
      <c r="N7" s="13"/>
      <c r="O7" s="13"/>
      <c r="P7" s="13"/>
      <c r="Q7" s="13"/>
    </row>
    <row r="8" spans="1:17" s="10" customFormat="1" ht="58" customHeight="1" thickBot="1">
      <c r="B8" s="11" t="s">
        <v>12</v>
      </c>
      <c r="C8" s="11"/>
      <c r="D8" s="541" t="s">
        <v>13</v>
      </c>
      <c r="E8" s="542"/>
      <c r="F8" s="542"/>
      <c r="G8" s="549"/>
      <c r="H8" s="550"/>
      <c r="I8" s="550"/>
      <c r="J8" s="550"/>
      <c r="K8" s="550"/>
      <c r="L8" s="550"/>
      <c r="M8" s="551"/>
      <c r="N8" s="13"/>
      <c r="O8" s="13"/>
      <c r="P8" s="13"/>
      <c r="Q8" s="13"/>
    </row>
    <row r="9" spans="1:17" s="15" customFormat="1" ht="32.6">
      <c r="B9" s="16" t="s">
        <v>14</v>
      </c>
      <c r="C9" s="16"/>
      <c r="D9" s="135" t="s">
        <v>15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5" customFormat="1" ht="32.6">
      <c r="B10" s="328" t="s">
        <v>16</v>
      </c>
      <c r="C10" s="328"/>
      <c r="D10" s="329" t="s">
        <v>17</v>
      </c>
      <c r="E10" s="329"/>
      <c r="F10" s="329"/>
      <c r="G10" s="330"/>
      <c r="H10" s="329"/>
      <c r="I10" s="331"/>
      <c r="J10" s="363" t="s">
        <v>18</v>
      </c>
      <c r="K10" s="331"/>
      <c r="L10" s="331"/>
      <c r="M10" s="331" t="s">
        <v>19</v>
      </c>
      <c r="N10" s="332"/>
      <c r="O10" s="332"/>
      <c r="P10" s="332"/>
      <c r="Q10" s="332"/>
    </row>
    <row r="11" spans="1:17" s="15" customFormat="1" ht="68.25" customHeight="1">
      <c r="B11" s="331" t="s">
        <v>20</v>
      </c>
      <c r="C11" s="331"/>
      <c r="D11" s="554">
        <v>45679</v>
      </c>
      <c r="E11" s="555"/>
      <c r="F11" s="555"/>
      <c r="G11" s="334"/>
      <c r="H11" s="333"/>
      <c r="I11" s="331"/>
      <c r="J11" s="363" t="s">
        <v>21</v>
      </c>
      <c r="K11" s="331"/>
      <c r="L11" s="331"/>
      <c r="M11" s="552" t="s">
        <v>22</v>
      </c>
      <c r="N11" s="552"/>
      <c r="O11" s="552"/>
      <c r="P11" s="552"/>
      <c r="Q11" s="552"/>
    </row>
    <row r="12" spans="1:17" s="15" customFormat="1" ht="32.6">
      <c r="B12" s="331" t="s">
        <v>23</v>
      </c>
      <c r="C12" s="331"/>
      <c r="D12" s="335"/>
      <c r="E12" s="331"/>
      <c r="F12" s="331"/>
      <c r="G12" s="336"/>
      <c r="H12" s="337"/>
      <c r="I12" s="331"/>
      <c r="J12" s="363" t="s">
        <v>24</v>
      </c>
      <c r="M12" s="552" t="s">
        <v>25</v>
      </c>
      <c r="N12" s="552"/>
      <c r="O12" s="552"/>
      <c r="P12" s="552"/>
      <c r="Q12" s="552"/>
    </row>
    <row r="13" spans="1:17" s="15" customFormat="1" ht="32.6">
      <c r="B13" s="556"/>
      <c r="C13" s="556"/>
      <c r="D13" s="556"/>
      <c r="E13" s="556"/>
      <c r="F13" s="556"/>
      <c r="G13" s="336"/>
      <c r="H13" s="337"/>
      <c r="I13" s="331"/>
      <c r="J13" s="363" t="s">
        <v>26</v>
      </c>
      <c r="K13" s="331"/>
      <c r="L13" s="331"/>
      <c r="M13" s="331" t="s">
        <v>27</v>
      </c>
      <c r="N13" s="337"/>
      <c r="O13" s="332"/>
      <c r="P13" s="332"/>
      <c r="Q13" s="337"/>
    </row>
    <row r="14" spans="1:17" s="15" customFormat="1" ht="32.6">
      <c r="B14" s="331" t="s">
        <v>28</v>
      </c>
      <c r="C14" s="331"/>
      <c r="D14" s="331" t="s">
        <v>29</v>
      </c>
      <c r="E14" s="331"/>
      <c r="F14" s="331"/>
      <c r="G14" s="338"/>
      <c r="H14" s="331"/>
      <c r="I14" s="331"/>
      <c r="J14" s="363" t="s">
        <v>30</v>
      </c>
      <c r="K14" s="331"/>
      <c r="L14" s="331"/>
      <c r="M14" s="332" t="s">
        <v>31</v>
      </c>
      <c r="N14" s="332"/>
      <c r="O14" s="332"/>
      <c r="P14" s="332"/>
      <c r="Q14" s="332"/>
    </row>
    <row r="15" spans="1:17" s="15" customFormat="1" ht="32.5" customHeight="1">
      <c r="B15" s="20" t="s">
        <v>32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20" s="164" customFormat="1" ht="37.5" customHeight="1">
      <c r="B17" s="161"/>
      <c r="C17" s="162" t="s">
        <v>33</v>
      </c>
      <c r="D17" s="162" t="s">
        <v>34</v>
      </c>
      <c r="E17" s="163" t="s">
        <v>35</v>
      </c>
      <c r="F17" s="163"/>
      <c r="G17" s="163"/>
      <c r="H17" s="163" t="s">
        <v>36</v>
      </c>
      <c r="I17" s="163" t="s">
        <v>37</v>
      </c>
      <c r="J17" s="187" t="s">
        <v>38</v>
      </c>
      <c r="K17" s="163" t="s">
        <v>39</v>
      </c>
      <c r="L17" s="163" t="s">
        <v>40</v>
      </c>
      <c r="M17" s="163"/>
      <c r="N17" s="163"/>
      <c r="O17" s="163"/>
      <c r="P17" s="163"/>
      <c r="Q17" s="181" t="s">
        <v>41</v>
      </c>
    </row>
    <row r="18" spans="1:20" s="164" customFormat="1" ht="45" customHeight="1">
      <c r="B18" s="165" t="s">
        <v>42</v>
      </c>
      <c r="C18" s="166"/>
      <c r="D18" s="167" t="s">
        <v>43</v>
      </c>
      <c r="E18" s="168"/>
      <c r="F18" s="169"/>
      <c r="G18" s="169"/>
      <c r="H18" s="171"/>
      <c r="I18" s="171">
        <v>1</v>
      </c>
      <c r="J18" s="171"/>
      <c r="K18" s="171"/>
      <c r="L18" s="171"/>
      <c r="M18" s="169"/>
      <c r="N18" s="169"/>
      <c r="O18" s="169"/>
      <c r="P18" s="169"/>
      <c r="Q18" s="170">
        <f>SUM(E18:P18)</f>
        <v>1</v>
      </c>
    </row>
    <row r="19" spans="1:20" s="164" customFormat="1" ht="53.15">
      <c r="B19" s="165" t="s">
        <v>44</v>
      </c>
      <c r="C19" s="166"/>
      <c r="D19" s="168" t="str">
        <f>+D18</f>
        <v>GREEN</v>
      </c>
      <c r="E19" s="168"/>
      <c r="F19" s="169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0">
        <f>SUM(E19:P19)</f>
        <v>0</v>
      </c>
    </row>
    <row r="20" spans="1:20" s="177" customFormat="1" ht="53.15">
      <c r="B20" s="172" t="s">
        <v>45</v>
      </c>
      <c r="C20" s="172"/>
      <c r="D20" s="173" t="str">
        <f>+D19</f>
        <v>GREEN</v>
      </c>
      <c r="E20" s="174"/>
      <c r="F20" s="175"/>
      <c r="G20" s="176"/>
      <c r="H20" s="176">
        <f>SUM(H18:H19)</f>
        <v>0</v>
      </c>
      <c r="I20" s="176">
        <f>SUM(I18:I19)</f>
        <v>1</v>
      </c>
      <c r="J20" s="176">
        <f t="shared" ref="J20:L20" si="0">SUM(J18:J19)</f>
        <v>0</v>
      </c>
      <c r="K20" s="176">
        <f t="shared" si="0"/>
        <v>0</v>
      </c>
      <c r="L20" s="176">
        <f t="shared" si="0"/>
        <v>0</v>
      </c>
      <c r="M20" s="176"/>
      <c r="N20" s="176"/>
      <c r="O20" s="176"/>
      <c r="P20" s="176"/>
      <c r="Q20" s="175">
        <f>SUM(Q18:Q19)</f>
        <v>1</v>
      </c>
    </row>
    <row r="21" spans="1:20" s="164" customFormat="1" ht="68.5" customHeight="1">
      <c r="B21" s="182" t="s">
        <v>46</v>
      </c>
      <c r="C21" s="183"/>
      <c r="D21" s="183"/>
      <c r="E21" s="184"/>
      <c r="F21" s="184"/>
      <c r="G21" s="185"/>
      <c r="H21" s="184">
        <v>0</v>
      </c>
      <c r="I21" s="184">
        <v>0</v>
      </c>
      <c r="J21" s="184">
        <v>0</v>
      </c>
      <c r="K21" s="184">
        <v>0</v>
      </c>
      <c r="L21" s="184">
        <v>0</v>
      </c>
      <c r="M21" s="184"/>
      <c r="N21" s="184"/>
      <c r="O21" s="184"/>
      <c r="P21" s="184"/>
      <c r="Q21" s="186">
        <f>SUM(G21:P21)</f>
        <v>0</v>
      </c>
    </row>
    <row r="22" spans="1:20" s="177" customFormat="1" ht="53.15">
      <c r="B22" s="178" t="s">
        <v>47</v>
      </c>
      <c r="C22" s="179"/>
      <c r="D22" s="179"/>
      <c r="E22" s="180"/>
      <c r="F22" s="180"/>
      <c r="G22" s="180"/>
      <c r="H22" s="180">
        <f>H20</f>
        <v>0</v>
      </c>
      <c r="I22" s="180">
        <f>I20</f>
        <v>1</v>
      </c>
      <c r="J22" s="180">
        <f t="shared" ref="J22:L22" si="1">J20</f>
        <v>0</v>
      </c>
      <c r="K22" s="180">
        <f t="shared" si="1"/>
        <v>0</v>
      </c>
      <c r="L22" s="180">
        <f t="shared" si="1"/>
        <v>0</v>
      </c>
      <c r="M22" s="180"/>
      <c r="N22" s="180"/>
      <c r="O22" s="180"/>
      <c r="P22" s="180"/>
      <c r="Q22" s="180">
        <f>Q20</f>
        <v>1</v>
      </c>
    </row>
    <row r="23" spans="1:20" s="99" customFormat="1" ht="20.149999999999999" customHeight="1">
      <c r="B23" s="100"/>
      <c r="C23" s="101"/>
      <c r="D23" s="553" t="s">
        <v>48</v>
      </c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</row>
    <row r="24" spans="1:20" s="4" customFormat="1" ht="59.15" customHeight="1">
      <c r="B24" s="87" t="s">
        <v>49</v>
      </c>
      <c r="C24" s="24"/>
      <c r="D24" s="553"/>
      <c r="E24" s="553"/>
      <c r="F24" s="553"/>
      <c r="G24" s="553"/>
      <c r="H24" s="553"/>
      <c r="I24" s="553"/>
      <c r="J24" s="553"/>
      <c r="K24" s="553"/>
      <c r="L24" s="553"/>
      <c r="M24" s="553"/>
      <c r="N24" s="553"/>
      <c r="O24" s="553"/>
      <c r="P24" s="553"/>
      <c r="Q24" s="553"/>
    </row>
    <row r="25" spans="1:20" s="25" customFormat="1" ht="119.15" customHeight="1">
      <c r="A25" s="540" t="s">
        <v>50</v>
      </c>
      <c r="B25" s="540"/>
      <c r="C25" s="540"/>
      <c r="D25" s="364" t="s">
        <v>51</v>
      </c>
      <c r="E25" s="364" t="s">
        <v>52</v>
      </c>
      <c r="F25" s="364" t="s">
        <v>53</v>
      </c>
      <c r="G25" s="365" t="s">
        <v>54</v>
      </c>
      <c r="H25" s="365" t="s">
        <v>55</v>
      </c>
      <c r="I25" s="365" t="s">
        <v>56</v>
      </c>
      <c r="J25" s="365" t="s">
        <v>57</v>
      </c>
      <c r="K25" s="365" t="s">
        <v>58</v>
      </c>
      <c r="L25" s="365" t="s">
        <v>59</v>
      </c>
      <c r="M25" s="365" t="s">
        <v>60</v>
      </c>
      <c r="N25" s="557" t="s">
        <v>61</v>
      </c>
      <c r="O25" s="557"/>
      <c r="P25" s="557"/>
      <c r="Q25" s="557"/>
    </row>
    <row r="26" spans="1:20" s="34" customFormat="1" ht="45.75" customHeight="1">
      <c r="A26" s="502" t="str">
        <f>D20</f>
        <v>GREEN</v>
      </c>
      <c r="B26" s="502"/>
      <c r="C26" s="502"/>
      <c r="D26" s="502"/>
      <c r="E26" s="502"/>
      <c r="F26" s="502"/>
      <c r="G26" s="502"/>
      <c r="H26" s="502"/>
      <c r="I26" s="502"/>
      <c r="J26" s="502"/>
      <c r="K26" s="502"/>
      <c r="L26" s="502"/>
      <c r="M26" s="502"/>
      <c r="N26" s="502"/>
      <c r="O26" s="502"/>
      <c r="P26" s="502"/>
      <c r="Q26" s="502"/>
    </row>
    <row r="27" spans="1:20" s="128" customFormat="1" ht="145" customHeight="1">
      <c r="A27" s="366">
        <v>1</v>
      </c>
      <c r="B27" s="514" t="str">
        <f>$M$11</f>
        <v>RIB 1X1_100% COTTON_SOLID_260_S0004</v>
      </c>
      <c r="C27" s="514"/>
      <c r="D27" s="367" t="s">
        <v>62</v>
      </c>
      <c r="E27" s="367" t="str">
        <f>+D18</f>
        <v>GREEN</v>
      </c>
      <c r="F27" s="366" t="s">
        <v>37</v>
      </c>
      <c r="G27" s="368">
        <f>$Q$20</f>
        <v>1</v>
      </c>
      <c r="H27" s="369">
        <v>0.94</v>
      </c>
      <c r="I27" s="370">
        <f>H27*G27</f>
        <v>0.94</v>
      </c>
      <c r="J27" s="371">
        <f>I27*2%+I27/50*0.5</f>
        <v>2.8199999999999999E-2</v>
      </c>
      <c r="K27" s="371"/>
      <c r="L27" s="371">
        <v>0</v>
      </c>
      <c r="M27" s="372">
        <f>SUM(I27:K27)</f>
        <v>0.96819999999999995</v>
      </c>
      <c r="N27" s="497" t="s">
        <v>63</v>
      </c>
      <c r="O27" s="497"/>
      <c r="P27" s="497"/>
      <c r="Q27" s="497"/>
      <c r="R27" s="128" t="s">
        <v>64</v>
      </c>
    </row>
    <row r="28" spans="1:20" s="190" customFormat="1" ht="154.5" hidden="1" customHeight="1">
      <c r="A28" s="373"/>
      <c r="B28" s="518" t="s">
        <v>65</v>
      </c>
      <c r="C28" s="520"/>
      <c r="D28" s="376" t="s">
        <v>66</v>
      </c>
      <c r="E28" s="376" t="s">
        <v>67</v>
      </c>
      <c r="F28" s="523" t="s">
        <v>68</v>
      </c>
      <c r="G28" s="523"/>
      <c r="H28" s="523"/>
      <c r="I28" s="524" t="s">
        <v>69</v>
      </c>
      <c r="J28" s="524"/>
      <c r="K28" s="524"/>
      <c r="L28" s="188"/>
      <c r="M28" s="189"/>
      <c r="N28" s="189"/>
      <c r="O28" s="189"/>
      <c r="P28" s="189"/>
      <c r="R28" s="191"/>
    </row>
    <row r="29" spans="1:20" s="196" customFormat="1" ht="90" hidden="1" customHeight="1">
      <c r="A29" s="377"/>
      <c r="B29" s="378" t="s">
        <v>70</v>
      </c>
      <c r="C29" s="379"/>
      <c r="D29" s="380" t="s">
        <v>71</v>
      </c>
      <c r="E29" s="381">
        <f>366.12176-4</f>
        <v>362.12175999999999</v>
      </c>
      <c r="F29" s="518" t="s">
        <v>72</v>
      </c>
      <c r="G29" s="519"/>
      <c r="H29" s="520"/>
      <c r="I29" s="511" t="s">
        <v>73</v>
      </c>
      <c r="J29" s="512"/>
      <c r="K29" s="513"/>
      <c r="L29" s="537"/>
      <c r="M29" s="538"/>
      <c r="N29" s="538"/>
      <c r="O29" s="538"/>
      <c r="P29" s="538"/>
      <c r="Q29" s="539"/>
      <c r="R29" s="195">
        <v>0.06</v>
      </c>
      <c r="S29" s="196">
        <v>610.51400000000001</v>
      </c>
      <c r="T29" s="197"/>
    </row>
    <row r="30" spans="1:20" s="196" customFormat="1" ht="90" hidden="1" customHeight="1">
      <c r="A30" s="377"/>
      <c r="B30" s="378" t="s">
        <v>74</v>
      </c>
      <c r="C30" s="379"/>
      <c r="D30" s="380" t="s">
        <v>71</v>
      </c>
      <c r="E30" s="381">
        <f>438.69326-5</f>
        <v>433.69326000000001</v>
      </c>
      <c r="F30" s="518" t="s">
        <v>72</v>
      </c>
      <c r="G30" s="519"/>
      <c r="H30" s="520"/>
      <c r="I30" s="511" t="s">
        <v>73</v>
      </c>
      <c r="J30" s="512"/>
      <c r="K30" s="513"/>
      <c r="L30" s="192"/>
      <c r="M30" s="193"/>
      <c r="N30" s="193"/>
      <c r="O30" s="193"/>
      <c r="P30" s="193"/>
      <c r="Q30" s="194"/>
      <c r="R30" s="195"/>
      <c r="T30" s="197"/>
    </row>
    <row r="31" spans="1:20" s="196" customFormat="1" ht="90" hidden="1" customHeight="1">
      <c r="A31" s="377"/>
      <c r="B31" s="378" t="s">
        <v>75</v>
      </c>
      <c r="C31" s="379"/>
      <c r="D31" s="380" t="s">
        <v>71</v>
      </c>
      <c r="E31" s="381">
        <f>246.5105-5</f>
        <v>241.51050000000001</v>
      </c>
      <c r="F31" s="518" t="s">
        <v>76</v>
      </c>
      <c r="G31" s="519"/>
      <c r="H31" s="520"/>
      <c r="I31" s="511" t="s">
        <v>73</v>
      </c>
      <c r="J31" s="512"/>
      <c r="K31" s="513"/>
      <c r="L31" s="192"/>
      <c r="M31" s="193"/>
      <c r="N31" s="193"/>
      <c r="O31" s="193"/>
      <c r="P31" s="193"/>
      <c r="Q31" s="194"/>
      <c r="R31" s="195"/>
      <c r="T31" s="197"/>
    </row>
    <row r="32" spans="1:20" s="199" customFormat="1" ht="63.65" hidden="1" customHeight="1">
      <c r="A32" s="383"/>
      <c r="B32" s="384" t="s">
        <v>45</v>
      </c>
      <c r="C32" s="385"/>
      <c r="D32" s="386"/>
      <c r="E32" s="387">
        <f>SUM(E29:E31)</f>
        <v>1037.3255200000001</v>
      </c>
      <c r="F32" s="374"/>
      <c r="G32" s="382"/>
      <c r="H32" s="375"/>
      <c r="I32" s="388"/>
      <c r="J32" s="389"/>
      <c r="K32" s="390"/>
      <c r="L32" s="192"/>
      <c r="M32" s="193"/>
      <c r="N32" s="193"/>
      <c r="O32" s="193"/>
      <c r="P32" s="193"/>
      <c r="Q32" s="194"/>
      <c r="R32" s="198"/>
      <c r="T32" s="200"/>
    </row>
    <row r="33" spans="1:17" s="128" customFormat="1" ht="126" hidden="1" customHeight="1">
      <c r="A33" s="366">
        <v>2</v>
      </c>
      <c r="B33" s="514" t="s">
        <v>77</v>
      </c>
      <c r="C33" s="514"/>
      <c r="D33" s="367" t="s">
        <v>78</v>
      </c>
      <c r="E33" s="367" t="s">
        <v>79</v>
      </c>
      <c r="F33" s="366" t="s">
        <v>37</v>
      </c>
      <c r="G33" s="368">
        <f>$Q$20</f>
        <v>1</v>
      </c>
      <c r="H33" s="369">
        <v>0.04</v>
      </c>
      <c r="I33" s="370">
        <f>H33*G33</f>
        <v>0.04</v>
      </c>
      <c r="J33" s="371">
        <f>I33*3.4%+I33/50*0.5</f>
        <v>1.7600000000000001E-3</v>
      </c>
      <c r="K33" s="371"/>
      <c r="L33" s="371">
        <v>0</v>
      </c>
      <c r="M33" s="372">
        <f>SUM(I33:L33)</f>
        <v>4.1759999999999999E-2</v>
      </c>
      <c r="N33" s="497" t="s">
        <v>63</v>
      </c>
      <c r="O33" s="497"/>
      <c r="P33" s="497"/>
      <c r="Q33" s="497"/>
    </row>
    <row r="34" spans="1:17" s="34" customFormat="1" ht="21.75" customHeight="1">
      <c r="A34" s="502"/>
      <c r="B34" s="502"/>
      <c r="C34" s="502"/>
      <c r="D34" s="502"/>
      <c r="E34" s="502"/>
      <c r="F34" s="502"/>
      <c r="G34" s="502"/>
      <c r="H34" s="502"/>
      <c r="I34" s="502"/>
      <c r="J34" s="502"/>
      <c r="K34" s="502"/>
      <c r="L34" s="502"/>
      <c r="M34" s="502"/>
      <c r="N34" s="502"/>
      <c r="O34" s="502"/>
      <c r="P34" s="502"/>
      <c r="Q34" s="502"/>
    </row>
    <row r="35" spans="1:17" s="26" customFormat="1" ht="37" customHeight="1" thickBot="1">
      <c r="B35" s="87" t="s">
        <v>80</v>
      </c>
      <c r="C35" s="27"/>
      <c r="D35" s="27"/>
      <c r="E35" s="27"/>
      <c r="G35" s="28"/>
      <c r="Q35" s="29"/>
    </row>
    <row r="36" spans="1:17" s="40" customFormat="1" ht="111" customHeight="1">
      <c r="A36" s="528" t="s">
        <v>81</v>
      </c>
      <c r="B36" s="529"/>
      <c r="C36" s="529"/>
      <c r="D36" s="529"/>
      <c r="E36" s="530"/>
      <c r="F36" s="84" t="s">
        <v>82</v>
      </c>
      <c r="G36" s="84" t="s">
        <v>83</v>
      </c>
      <c r="H36" s="521" t="s">
        <v>84</v>
      </c>
      <c r="I36" s="522"/>
      <c r="J36" s="85" t="s">
        <v>53</v>
      </c>
      <c r="K36" s="84" t="s">
        <v>85</v>
      </c>
      <c r="L36" s="84" t="s">
        <v>86</v>
      </c>
      <c r="M36" s="86" t="s">
        <v>87</v>
      </c>
      <c r="N36" s="86" t="s">
        <v>88</v>
      </c>
      <c r="O36" s="86" t="s">
        <v>89</v>
      </c>
      <c r="P36" s="521" t="s">
        <v>90</v>
      </c>
      <c r="Q36" s="527"/>
    </row>
    <row r="37" spans="1:17" s="128" customFormat="1" ht="82" customHeight="1">
      <c r="A37" s="366">
        <v>1</v>
      </c>
      <c r="B37" s="515" t="s">
        <v>91</v>
      </c>
      <c r="C37" s="515"/>
      <c r="D37" s="515"/>
      <c r="E37" s="515"/>
      <c r="F37" s="391" t="s">
        <v>43</v>
      </c>
      <c r="G37" s="392"/>
      <c r="H37" s="516" t="str">
        <f>D18</f>
        <v>GREEN</v>
      </c>
      <c r="I37" s="517" t="str">
        <f t="shared" ref="I37:I39" si="2">$E$27</f>
        <v>GREEN</v>
      </c>
      <c r="J37" s="393" t="s">
        <v>92</v>
      </c>
      <c r="K37" s="393">
        <f t="shared" ref="K37:K39" si="3">$Q$20</f>
        <v>1</v>
      </c>
      <c r="L37" s="394">
        <f>160/4500</f>
        <v>3.5555555555555556E-2</v>
      </c>
      <c r="M37" s="395">
        <f t="shared" ref="M37:M39" si="4">K37*L37</f>
        <v>3.5555555555555556E-2</v>
      </c>
      <c r="N37" s="395"/>
      <c r="O37" s="396">
        <f>SUM(M37:N37)</f>
        <v>3.5555555555555556E-2</v>
      </c>
      <c r="P37" s="495"/>
      <c r="Q37" s="496"/>
    </row>
    <row r="38" spans="1:17" s="128" customFormat="1" ht="87.45" customHeight="1">
      <c r="A38" s="366">
        <v>2</v>
      </c>
      <c r="B38" s="515" t="s">
        <v>93</v>
      </c>
      <c r="C38" s="515"/>
      <c r="D38" s="515"/>
      <c r="E38" s="515"/>
      <c r="F38" s="391" t="s">
        <v>79</v>
      </c>
      <c r="G38" s="392"/>
      <c r="H38" s="516" t="str">
        <f>D19</f>
        <v>GREEN</v>
      </c>
      <c r="I38" s="517" t="str">
        <f t="shared" si="2"/>
        <v>GREEN</v>
      </c>
      <c r="J38" s="393" t="s">
        <v>92</v>
      </c>
      <c r="K38" s="393">
        <f t="shared" si="3"/>
        <v>1</v>
      </c>
      <c r="L38" s="394">
        <f>5/4500</f>
        <v>1.1111111111111111E-3</v>
      </c>
      <c r="M38" s="395">
        <f>ROUNDUP(K38*L38,0)</f>
        <v>1</v>
      </c>
      <c r="N38" s="395"/>
      <c r="O38" s="396">
        <f>SUM(M38:N38)</f>
        <v>1</v>
      </c>
      <c r="P38" s="495"/>
      <c r="Q38" s="496"/>
    </row>
    <row r="39" spans="1:17" s="128" customFormat="1" ht="67.75" customHeight="1">
      <c r="A39" s="366">
        <v>3</v>
      </c>
      <c r="B39" s="498" t="s">
        <v>94</v>
      </c>
      <c r="C39" s="499"/>
      <c r="D39" s="499"/>
      <c r="E39" s="499"/>
      <c r="F39" s="397" t="s">
        <v>95</v>
      </c>
      <c r="G39" s="392"/>
      <c r="H39" s="500" t="str">
        <f>$E$33</f>
        <v>BLACK</v>
      </c>
      <c r="I39" s="501" t="str">
        <f t="shared" si="2"/>
        <v>GREEN</v>
      </c>
      <c r="J39" s="398" t="s">
        <v>96</v>
      </c>
      <c r="K39" s="398">
        <f t="shared" si="3"/>
        <v>1</v>
      </c>
      <c r="L39" s="399">
        <v>1</v>
      </c>
      <c r="M39" s="370">
        <f t="shared" si="4"/>
        <v>1</v>
      </c>
      <c r="N39" s="395"/>
      <c r="O39" s="396">
        <f>SUM(M39:N39)</f>
        <v>1</v>
      </c>
      <c r="P39" s="495"/>
      <c r="Q39" s="496"/>
    </row>
    <row r="40" spans="1:17" s="26" customFormat="1" ht="39" hidden="1" customHeight="1">
      <c r="B40" s="91" t="s">
        <v>97</v>
      </c>
      <c r="C40" s="27"/>
      <c r="D40" s="27"/>
      <c r="E40" s="27"/>
      <c r="G40" s="28"/>
      <c r="H40" s="30"/>
      <c r="I40" s="30"/>
      <c r="J40" s="30"/>
      <c r="K40" s="30"/>
      <c r="L40" s="30"/>
      <c r="M40" s="30"/>
      <c r="N40" s="30"/>
      <c r="O40" s="30"/>
      <c r="Q40" s="29"/>
    </row>
    <row r="41" spans="1:17" s="207" customFormat="1" ht="86.15" hidden="1" customHeight="1">
      <c r="A41" s="509" t="s">
        <v>81</v>
      </c>
      <c r="B41" s="509"/>
      <c r="C41" s="509"/>
      <c r="D41" s="509"/>
      <c r="E41" s="509"/>
      <c r="F41" s="401" t="s">
        <v>82</v>
      </c>
      <c r="G41" s="401" t="s">
        <v>83</v>
      </c>
      <c r="H41" s="507" t="s">
        <v>84</v>
      </c>
      <c r="I41" s="507"/>
      <c r="J41" s="400" t="s">
        <v>53</v>
      </c>
      <c r="K41" s="401" t="s">
        <v>85</v>
      </c>
      <c r="L41" s="401" t="s">
        <v>86</v>
      </c>
      <c r="M41" s="401" t="s">
        <v>87</v>
      </c>
      <c r="N41" s="401" t="s">
        <v>88</v>
      </c>
      <c r="O41" s="401" t="s">
        <v>89</v>
      </c>
      <c r="P41" s="507" t="s">
        <v>90</v>
      </c>
      <c r="Q41" s="507"/>
    </row>
    <row r="42" spans="1:17" s="207" customFormat="1" ht="67.5" hidden="1" customHeight="1">
      <c r="A42" s="402">
        <v>1</v>
      </c>
      <c r="B42" s="504" t="s">
        <v>98</v>
      </c>
      <c r="C42" s="505"/>
      <c r="D42" s="505"/>
      <c r="E42" s="505"/>
      <c r="F42" s="403" t="s">
        <v>99</v>
      </c>
      <c r="G42" s="403"/>
      <c r="H42" s="506" t="str">
        <f>$D$20</f>
        <v>GREEN</v>
      </c>
      <c r="I42" s="506">
        <f t="shared" ref="I42:I45" si="5">$E$34</f>
        <v>0</v>
      </c>
      <c r="J42" s="404" t="s">
        <v>96</v>
      </c>
      <c r="K42" s="404">
        <f>$Q$20</f>
        <v>1</v>
      </c>
      <c r="L42" s="405">
        <v>1</v>
      </c>
      <c r="M42" s="404">
        <f t="shared" ref="M42" si="6">K42*L42</f>
        <v>1</v>
      </c>
      <c r="N42" s="406"/>
      <c r="O42" s="407">
        <f t="shared" ref="O42" si="7">ROUNDUP(N42+M42,0)</f>
        <v>1</v>
      </c>
      <c r="P42" s="510" t="s">
        <v>100</v>
      </c>
      <c r="Q42" s="510"/>
    </row>
    <row r="43" spans="1:17" s="207" customFormat="1" ht="67.5" hidden="1" customHeight="1">
      <c r="A43" s="402">
        <v>2</v>
      </c>
      <c r="B43" s="504" t="s">
        <v>101</v>
      </c>
      <c r="C43" s="505"/>
      <c r="D43" s="505"/>
      <c r="E43" s="505"/>
      <c r="F43" s="403" t="s">
        <v>99</v>
      </c>
      <c r="G43" s="403"/>
      <c r="H43" s="506" t="str">
        <f>$D$20</f>
        <v>GREEN</v>
      </c>
      <c r="I43" s="506">
        <f t="shared" si="5"/>
        <v>0</v>
      </c>
      <c r="J43" s="404" t="s">
        <v>96</v>
      </c>
      <c r="K43" s="404">
        <f>$Q$20</f>
        <v>1</v>
      </c>
      <c r="L43" s="405">
        <v>1</v>
      </c>
      <c r="M43" s="404">
        <f>K43*L43</f>
        <v>1</v>
      </c>
      <c r="N43" s="406"/>
      <c r="O43" s="407">
        <f>ROUNDUP(N43+M43,0)</f>
        <v>1</v>
      </c>
      <c r="P43" s="508"/>
      <c r="Q43" s="508"/>
    </row>
    <row r="44" spans="1:17" s="207" customFormat="1" ht="67.5" hidden="1" customHeight="1">
      <c r="A44" s="402">
        <v>3</v>
      </c>
      <c r="B44" s="504" t="s">
        <v>102</v>
      </c>
      <c r="C44" s="505"/>
      <c r="D44" s="505"/>
      <c r="E44" s="505"/>
      <c r="F44" s="403" t="s">
        <v>103</v>
      </c>
      <c r="G44" s="403"/>
      <c r="H44" s="506" t="str">
        <f>$D$20</f>
        <v>GREEN</v>
      </c>
      <c r="I44" s="506">
        <f t="shared" si="5"/>
        <v>0</v>
      </c>
      <c r="J44" s="404" t="s">
        <v>96</v>
      </c>
      <c r="K44" s="404">
        <f>$Q$20</f>
        <v>1</v>
      </c>
      <c r="L44" s="405">
        <f>1/50</f>
        <v>0.02</v>
      </c>
      <c r="M44" s="404">
        <f t="shared" ref="M44:M45" si="8">K44*L44</f>
        <v>0.02</v>
      </c>
      <c r="N44" s="406"/>
      <c r="O44" s="407">
        <f t="shared" ref="O44:O45" si="9">ROUNDUP(N44+M44,0)</f>
        <v>1</v>
      </c>
      <c r="P44" s="503"/>
      <c r="Q44" s="503"/>
    </row>
    <row r="45" spans="1:17" s="207" customFormat="1" ht="67.5" hidden="1" customHeight="1">
      <c r="A45" s="402">
        <v>4</v>
      </c>
      <c r="B45" s="504" t="s">
        <v>104</v>
      </c>
      <c r="C45" s="505"/>
      <c r="D45" s="505"/>
      <c r="E45" s="505"/>
      <c r="F45" s="403" t="s">
        <v>103</v>
      </c>
      <c r="G45" s="403"/>
      <c r="H45" s="506" t="str">
        <f>$D$20</f>
        <v>GREEN</v>
      </c>
      <c r="I45" s="506">
        <f t="shared" si="5"/>
        <v>0</v>
      </c>
      <c r="J45" s="404" t="s">
        <v>96</v>
      </c>
      <c r="K45" s="404">
        <f>$Q$20</f>
        <v>1</v>
      </c>
      <c r="L45" s="405">
        <f>L44*2</f>
        <v>0.04</v>
      </c>
      <c r="M45" s="404">
        <f t="shared" si="8"/>
        <v>0.04</v>
      </c>
      <c r="N45" s="406"/>
      <c r="O45" s="407">
        <f t="shared" si="9"/>
        <v>1</v>
      </c>
      <c r="P45" s="503"/>
      <c r="Q45" s="503"/>
    </row>
    <row r="46" spans="1:17" s="15" customFormat="1" ht="16" customHeight="1">
      <c r="A46" s="92"/>
      <c r="B46" s="92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</row>
    <row r="47" spans="1:17" s="15" customFormat="1" ht="33" customHeight="1">
      <c r="B47" s="87" t="s">
        <v>105</v>
      </c>
      <c r="C47" s="88"/>
      <c r="D47" s="89"/>
      <c r="E47" s="89"/>
      <c r="F47" s="89"/>
      <c r="G47" s="90"/>
      <c r="H47" s="89"/>
      <c r="I47" s="89"/>
      <c r="J47" s="526" t="s">
        <v>106</v>
      </c>
      <c r="K47" s="526"/>
      <c r="L47" s="526"/>
      <c r="M47" s="526"/>
      <c r="N47" s="526"/>
      <c r="O47" s="33"/>
      <c r="P47" s="33"/>
      <c r="Q47" s="34"/>
    </row>
    <row r="48" spans="1:17" s="201" customFormat="1" ht="44.15">
      <c r="A48" s="201">
        <v>1</v>
      </c>
      <c r="B48" s="202" t="s">
        <v>107</v>
      </c>
      <c r="C48" s="466" t="s">
        <v>108</v>
      </c>
      <c r="D48" s="466"/>
      <c r="E48" s="466"/>
      <c r="F48" s="466"/>
      <c r="G48" s="466"/>
      <c r="H48" s="466"/>
      <c r="I48" s="466"/>
      <c r="J48" s="203"/>
      <c r="K48" s="204"/>
      <c r="L48" s="203"/>
      <c r="M48" s="203"/>
      <c r="N48" s="203"/>
      <c r="O48" s="203"/>
      <c r="P48" s="203"/>
    </row>
    <row r="49" spans="1:16" s="205" customFormat="1" ht="44.15" hidden="1">
      <c r="A49" s="201"/>
      <c r="B49" s="467" t="s">
        <v>109</v>
      </c>
      <c r="C49" s="487"/>
      <c r="D49" s="487"/>
      <c r="E49" s="487"/>
      <c r="F49" s="487"/>
      <c r="G49" s="487"/>
      <c r="H49" s="487"/>
      <c r="I49" s="488"/>
      <c r="J49" s="203"/>
      <c r="K49" s="204"/>
      <c r="L49" s="203"/>
      <c r="M49" s="203"/>
      <c r="N49" s="203"/>
      <c r="O49" s="203"/>
      <c r="P49" s="203"/>
    </row>
    <row r="50" spans="1:16" s="205" customFormat="1" ht="44.15" hidden="1">
      <c r="A50" s="201"/>
      <c r="B50" s="408" t="s">
        <v>84</v>
      </c>
      <c r="C50" s="489" t="s">
        <v>110</v>
      </c>
      <c r="D50" s="490"/>
      <c r="E50" s="490"/>
      <c r="F50" s="490"/>
      <c r="G50" s="490"/>
      <c r="H50" s="490"/>
      <c r="I50" s="491"/>
      <c r="J50" s="203"/>
      <c r="K50" s="203"/>
      <c r="L50" s="203"/>
      <c r="M50" s="203"/>
      <c r="N50" s="203"/>
      <c r="O50" s="203"/>
      <c r="P50" s="203"/>
    </row>
    <row r="51" spans="1:16" s="205" customFormat="1" ht="44.15" hidden="1">
      <c r="A51" s="201"/>
      <c r="B51" s="409" t="str">
        <f>$D$20</f>
        <v>GREEN</v>
      </c>
      <c r="C51" s="492" t="s">
        <v>111</v>
      </c>
      <c r="D51" s="493"/>
      <c r="E51" s="493"/>
      <c r="F51" s="493"/>
      <c r="G51" s="493"/>
      <c r="H51" s="493"/>
      <c r="I51" s="494"/>
      <c r="J51" s="203"/>
      <c r="K51" s="203"/>
      <c r="L51" s="203"/>
      <c r="M51" s="203"/>
      <c r="N51" s="203"/>
    </row>
    <row r="52" spans="1:16" s="205" customFormat="1" ht="44.15" hidden="1">
      <c r="A52" s="201"/>
      <c r="B52" s="467" t="s">
        <v>112</v>
      </c>
      <c r="C52" s="468"/>
      <c r="D52" s="469"/>
      <c r="E52" s="469"/>
      <c r="F52" s="469"/>
      <c r="G52" s="469"/>
      <c r="H52" s="469"/>
      <c r="I52" s="470"/>
      <c r="J52" s="206"/>
      <c r="K52" s="203"/>
    </row>
    <row r="53" spans="1:16" s="205" customFormat="1" ht="44.15" hidden="1">
      <c r="A53" s="201"/>
      <c r="B53" s="471" t="s">
        <v>113</v>
      </c>
      <c r="C53" s="472"/>
      <c r="D53" s="473" t="s">
        <v>114</v>
      </c>
      <c r="E53" s="474"/>
      <c r="F53" s="474"/>
      <c r="G53" s="474"/>
      <c r="H53" s="474"/>
      <c r="I53" s="474"/>
      <c r="J53" s="475"/>
      <c r="K53" s="476"/>
      <c r="L53" s="477"/>
      <c r="M53" s="477"/>
      <c r="N53" s="477"/>
      <c r="O53" s="477"/>
      <c r="P53" s="478"/>
    </row>
    <row r="54" spans="1:16" s="205" customFormat="1" ht="59.15" hidden="1">
      <c r="A54" s="201"/>
      <c r="B54" s="482" t="s">
        <v>115</v>
      </c>
      <c r="C54" s="483"/>
      <c r="D54" s="484" t="s">
        <v>116</v>
      </c>
      <c r="E54" s="485"/>
      <c r="F54" s="485"/>
      <c r="G54" s="485"/>
      <c r="H54" s="485"/>
      <c r="I54" s="485"/>
      <c r="J54" s="486"/>
      <c r="K54" s="479"/>
      <c r="L54" s="480"/>
      <c r="M54" s="480"/>
      <c r="N54" s="480"/>
      <c r="O54" s="480"/>
      <c r="P54" s="481"/>
    </row>
    <row r="55" spans="1:16" s="205" customFormat="1" ht="44.15" hidden="1">
      <c r="A55" s="201"/>
      <c r="B55" s="467" t="s">
        <v>112</v>
      </c>
      <c r="C55" s="468"/>
      <c r="D55" s="469"/>
      <c r="E55" s="469"/>
      <c r="F55" s="469"/>
      <c r="G55" s="469"/>
      <c r="H55" s="469"/>
      <c r="I55" s="470"/>
      <c r="J55" s="206"/>
      <c r="K55" s="203"/>
    </row>
    <row r="56" spans="1:16" s="205" customFormat="1" ht="44.15" hidden="1">
      <c r="A56" s="201"/>
      <c r="B56" s="471" t="s">
        <v>117</v>
      </c>
      <c r="C56" s="472"/>
      <c r="D56" s="473" t="s">
        <v>118</v>
      </c>
      <c r="E56" s="474"/>
      <c r="F56" s="474"/>
      <c r="G56" s="474"/>
      <c r="H56" s="474"/>
      <c r="I56" s="474"/>
      <c r="J56" s="475"/>
      <c r="K56" s="476"/>
      <c r="L56" s="477"/>
      <c r="M56" s="477"/>
      <c r="N56" s="477"/>
      <c r="O56" s="477"/>
      <c r="P56" s="478"/>
    </row>
    <row r="57" spans="1:16" s="205" customFormat="1" ht="59.15" hidden="1">
      <c r="A57" s="201"/>
      <c r="B57" s="482" t="s">
        <v>119</v>
      </c>
      <c r="C57" s="483"/>
      <c r="D57" s="484" t="s">
        <v>120</v>
      </c>
      <c r="E57" s="485"/>
      <c r="F57" s="485"/>
      <c r="G57" s="485"/>
      <c r="H57" s="485"/>
      <c r="I57" s="485"/>
      <c r="J57" s="486"/>
      <c r="K57" s="479"/>
      <c r="L57" s="480"/>
      <c r="M57" s="480"/>
      <c r="N57" s="480"/>
      <c r="O57" s="480"/>
      <c r="P57" s="481"/>
    </row>
    <row r="58" spans="1:16" s="239" customFormat="1" ht="44.15">
      <c r="A58" s="239">
        <v>2</v>
      </c>
      <c r="B58" s="240" t="s">
        <v>121</v>
      </c>
      <c r="C58" s="466" t="s">
        <v>362</v>
      </c>
      <c r="D58" s="466" t="s">
        <v>122</v>
      </c>
      <c r="E58" s="466"/>
      <c r="F58" s="466"/>
      <c r="G58" s="466"/>
      <c r="H58" s="466"/>
      <c r="I58" s="466"/>
      <c r="J58" s="241"/>
      <c r="K58" s="242"/>
      <c r="L58" s="241"/>
      <c r="M58" s="241"/>
      <c r="N58" s="241"/>
      <c r="O58" s="241"/>
      <c r="P58" s="241"/>
    </row>
    <row r="59" spans="1:16" s="205" customFormat="1" ht="39">
      <c r="A59" s="201"/>
      <c r="B59" s="562" t="s">
        <v>109</v>
      </c>
      <c r="C59" s="563"/>
      <c r="D59" s="563"/>
      <c r="E59" s="563"/>
      <c r="F59" s="563"/>
      <c r="G59" s="563"/>
      <c r="H59" s="563"/>
      <c r="I59" s="564"/>
      <c r="J59" s="241"/>
      <c r="K59" s="204"/>
      <c r="L59" s="203"/>
      <c r="M59" s="203"/>
      <c r="N59" s="203"/>
      <c r="O59" s="203"/>
      <c r="P59" s="203"/>
    </row>
    <row r="60" spans="1:16" s="205" customFormat="1" ht="39">
      <c r="A60" s="201"/>
      <c r="B60" s="410" t="s">
        <v>84</v>
      </c>
      <c r="C60" s="565" t="s">
        <v>123</v>
      </c>
      <c r="D60" s="566"/>
      <c r="E60" s="566"/>
      <c r="F60" s="566"/>
      <c r="G60" s="566"/>
      <c r="H60" s="566"/>
      <c r="I60" s="567"/>
      <c r="J60" s="241"/>
      <c r="K60" s="203"/>
      <c r="L60" s="203"/>
      <c r="M60" s="203"/>
      <c r="N60" s="203"/>
      <c r="O60" s="203"/>
      <c r="P60" s="203"/>
    </row>
    <row r="61" spans="1:16" s="205" customFormat="1" ht="55.75" customHeight="1">
      <c r="A61" s="201"/>
      <c r="B61" s="411" t="str">
        <f>$D$20</f>
        <v>GREEN</v>
      </c>
      <c r="C61" s="568" t="s">
        <v>111</v>
      </c>
      <c r="D61" s="569"/>
      <c r="E61" s="569"/>
      <c r="F61" s="569"/>
      <c r="G61" s="569"/>
      <c r="H61" s="569"/>
      <c r="I61" s="570"/>
      <c r="J61" s="241"/>
      <c r="K61" s="203"/>
      <c r="L61" s="203"/>
      <c r="M61" s="203"/>
      <c r="N61" s="203"/>
    </row>
    <row r="62" spans="1:16" s="205" customFormat="1" ht="39">
      <c r="A62" s="201"/>
      <c r="B62" s="571"/>
      <c r="C62" s="571"/>
      <c r="D62" s="571"/>
      <c r="E62" s="571"/>
      <c r="F62" s="571"/>
      <c r="G62" s="571"/>
      <c r="H62" s="571"/>
      <c r="I62" s="571"/>
      <c r="J62" s="412"/>
      <c r="K62" s="203"/>
    </row>
    <row r="63" spans="1:16" s="205" customFormat="1" ht="39" hidden="1">
      <c r="A63" s="201"/>
      <c r="B63" s="572" t="s">
        <v>113</v>
      </c>
      <c r="C63" s="573"/>
      <c r="D63" s="574" t="s">
        <v>124</v>
      </c>
      <c r="E63" s="575"/>
      <c r="F63" s="575"/>
      <c r="G63" s="575"/>
      <c r="H63" s="575"/>
      <c r="I63" s="575"/>
      <c r="J63" s="575"/>
      <c r="K63" s="576"/>
      <c r="L63" s="576"/>
      <c r="M63" s="576"/>
      <c r="N63" s="576"/>
      <c r="O63" s="576"/>
      <c r="P63" s="576"/>
    </row>
    <row r="64" spans="1:16" s="205" customFormat="1" ht="39" hidden="1">
      <c r="A64" s="201"/>
      <c r="B64" s="577" t="s">
        <v>125</v>
      </c>
      <c r="C64" s="577"/>
      <c r="D64" s="578" t="s">
        <v>126</v>
      </c>
      <c r="E64" s="578"/>
      <c r="F64" s="578"/>
      <c r="G64" s="578"/>
      <c r="H64" s="578"/>
      <c r="I64" s="578"/>
      <c r="J64" s="578"/>
      <c r="K64" s="576"/>
      <c r="L64" s="576"/>
      <c r="M64" s="576"/>
      <c r="N64" s="576"/>
      <c r="O64" s="576"/>
      <c r="P64" s="576"/>
    </row>
    <row r="65" spans="1:17" s="205" customFormat="1" ht="39" customHeight="1">
      <c r="A65" s="201"/>
      <c r="B65" s="571" t="s">
        <v>127</v>
      </c>
      <c r="C65" s="571"/>
      <c r="D65" s="571"/>
      <c r="E65" s="571"/>
      <c r="F65" s="571"/>
      <c r="G65" s="571"/>
      <c r="H65" s="571"/>
      <c r="I65" s="571"/>
      <c r="J65" s="571"/>
      <c r="K65" s="203"/>
    </row>
    <row r="66" spans="1:17" s="205" customFormat="1" ht="39">
      <c r="A66" s="201"/>
      <c r="B66" s="572" t="s">
        <v>117</v>
      </c>
      <c r="C66" s="573"/>
      <c r="D66" s="574" t="s">
        <v>128</v>
      </c>
      <c r="E66" s="575"/>
      <c r="F66" s="575"/>
      <c r="G66" s="575"/>
      <c r="H66" s="575"/>
      <c r="I66" s="575"/>
      <c r="J66" s="575"/>
      <c r="K66" s="576"/>
      <c r="L66" s="576"/>
      <c r="M66" s="576"/>
      <c r="N66" s="576"/>
      <c r="O66" s="576"/>
      <c r="P66" s="576"/>
    </row>
    <row r="67" spans="1:17" s="205" customFormat="1" ht="74.7" customHeight="1">
      <c r="A67" s="201"/>
      <c r="B67" s="577" t="s">
        <v>129</v>
      </c>
      <c r="C67" s="577"/>
      <c r="D67" s="578" t="s">
        <v>361</v>
      </c>
      <c r="E67" s="578"/>
      <c r="F67" s="578"/>
      <c r="G67" s="578"/>
      <c r="H67" s="578"/>
      <c r="I67" s="578"/>
      <c r="J67" s="578"/>
      <c r="K67" s="576"/>
      <c r="L67" s="576"/>
      <c r="M67" s="576"/>
      <c r="N67" s="576"/>
      <c r="O67" s="576"/>
      <c r="P67" s="576"/>
    </row>
    <row r="68" spans="1:17" s="15" customFormat="1" ht="32.6">
      <c r="A68" s="92"/>
      <c r="B68" s="92"/>
      <c r="C68" s="92"/>
      <c r="D68" s="92"/>
      <c r="E68" s="92"/>
      <c r="F68" s="92"/>
      <c r="G68" s="92"/>
      <c r="H68" s="92"/>
      <c r="I68" s="92"/>
      <c r="J68" s="35"/>
      <c r="K68" s="35"/>
      <c r="L68" s="35"/>
      <c r="M68" s="35"/>
      <c r="N68" s="35"/>
      <c r="O68" s="35"/>
      <c r="P68" s="35"/>
      <c r="Q68" s="35"/>
    </row>
    <row r="69" spans="1:17" s="239" customFormat="1" ht="39">
      <c r="A69" s="239">
        <v>3</v>
      </c>
      <c r="B69" s="240" t="s">
        <v>130</v>
      </c>
      <c r="C69" s="6" t="s">
        <v>131</v>
      </c>
      <c r="D69" s="240"/>
      <c r="E69" s="6"/>
      <c r="F69" s="240"/>
      <c r="G69" s="241"/>
      <c r="H69" s="241"/>
      <c r="I69" s="241"/>
      <c r="J69" s="241"/>
      <c r="K69" s="242"/>
      <c r="L69" s="241"/>
      <c r="M69" s="241"/>
      <c r="N69" s="241"/>
      <c r="O69" s="241"/>
      <c r="P69" s="241"/>
    </row>
    <row r="70" spans="1:17" s="210" customFormat="1" ht="61.5" hidden="1" customHeight="1">
      <c r="A70" s="208"/>
      <c r="B70" s="413" t="s">
        <v>132</v>
      </c>
      <c r="C70" s="531" t="s">
        <v>133</v>
      </c>
      <c r="D70" s="532"/>
      <c r="E70" s="532"/>
      <c r="F70" s="532"/>
      <c r="G70" s="532"/>
      <c r="H70" s="532"/>
      <c r="I70" s="533"/>
      <c r="J70" s="209"/>
      <c r="K70" s="209"/>
      <c r="L70" s="209"/>
      <c r="M70" s="209"/>
      <c r="N70" s="209"/>
      <c r="O70" s="209"/>
      <c r="P70" s="209"/>
    </row>
    <row r="71" spans="1:17" s="210" customFormat="1" ht="106" hidden="1" customHeight="1">
      <c r="A71" s="208"/>
      <c r="B71" s="414" t="str">
        <f>D18</f>
        <v>GREEN</v>
      </c>
      <c r="C71" s="534" t="s">
        <v>111</v>
      </c>
      <c r="D71" s="535"/>
      <c r="E71" s="535"/>
      <c r="F71" s="535"/>
      <c r="G71" s="535"/>
      <c r="H71" s="535"/>
      <c r="I71" s="536"/>
      <c r="J71" s="209"/>
      <c r="K71" s="209"/>
      <c r="L71" s="209"/>
      <c r="M71" s="209"/>
      <c r="N71" s="209"/>
    </row>
    <row r="72" spans="1:17" s="15" customFormat="1" ht="13.4" customHeight="1">
      <c r="A72" s="92"/>
      <c r="B72" s="92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</row>
    <row r="73" spans="1:17" s="15" customFormat="1" ht="29.25" customHeight="1">
      <c r="B73" s="526" t="s">
        <v>134</v>
      </c>
      <c r="C73" s="526"/>
      <c r="D73" s="526"/>
      <c r="E73" s="526"/>
      <c r="G73" s="35"/>
      <c r="N73" s="34"/>
      <c r="O73" s="33"/>
      <c r="P73" s="33"/>
      <c r="Q73" s="34"/>
    </row>
    <row r="74" spans="1:17" s="128" customFormat="1" ht="33.450000000000003" customHeight="1">
      <c r="A74" s="268">
        <v>1</v>
      </c>
      <c r="B74" s="269" t="s">
        <v>135</v>
      </c>
      <c r="C74" s="268"/>
      <c r="D74" s="268"/>
      <c r="G74" s="270"/>
      <c r="N74" s="271"/>
      <c r="O74" s="272"/>
      <c r="P74" s="272"/>
      <c r="Q74" s="271"/>
    </row>
    <row r="75" spans="1:17" s="18" customFormat="1" ht="32.6">
      <c r="A75" s="16"/>
      <c r="B75" s="415" t="s">
        <v>136</v>
      </c>
      <c r="C75" s="416" t="s">
        <v>36</v>
      </c>
      <c r="D75" s="416" t="s">
        <v>37</v>
      </c>
      <c r="E75" s="416" t="s">
        <v>38</v>
      </c>
      <c r="F75" s="416" t="s">
        <v>39</v>
      </c>
      <c r="G75" s="416" t="s">
        <v>40</v>
      </c>
      <c r="H75" s="416" t="s">
        <v>41</v>
      </c>
      <c r="M75" s="36"/>
      <c r="N75" s="37"/>
      <c r="O75" s="37"/>
      <c r="P75" s="36"/>
    </row>
    <row r="76" spans="1:17" s="18" customFormat="1" ht="50.15" customHeight="1">
      <c r="A76" s="16"/>
      <c r="B76" s="415" t="s">
        <v>137</v>
      </c>
      <c r="C76" s="417">
        <f>H22</f>
        <v>0</v>
      </c>
      <c r="D76" s="417">
        <f t="shared" ref="D76:G76" si="10">I22</f>
        <v>1</v>
      </c>
      <c r="E76" s="417">
        <f t="shared" si="10"/>
        <v>0</v>
      </c>
      <c r="F76" s="417">
        <f t="shared" si="10"/>
        <v>0</v>
      </c>
      <c r="G76" s="417">
        <f t="shared" si="10"/>
        <v>0</v>
      </c>
      <c r="H76" s="417">
        <f>SUM(C76:G76)</f>
        <v>1</v>
      </c>
      <c r="M76" s="36"/>
      <c r="N76" s="37"/>
      <c r="O76" s="37"/>
      <c r="P76" s="36"/>
    </row>
    <row r="77" spans="1:17" s="96" customFormat="1" ht="276.64999999999998" hidden="1" customHeight="1">
      <c r="A77" s="525" t="s">
        <v>138</v>
      </c>
      <c r="B77" s="525"/>
      <c r="C77" s="525"/>
      <c r="D77" s="525"/>
      <c r="E77" s="525"/>
      <c r="F77" s="525"/>
      <c r="G77" s="525"/>
      <c r="H77" s="525"/>
      <c r="I77" s="525"/>
      <c r="J77" s="525"/>
      <c r="K77" s="525"/>
      <c r="L77" s="525"/>
      <c r="M77" s="525"/>
      <c r="N77" s="525"/>
      <c r="O77" s="525"/>
      <c r="P77" s="525"/>
      <c r="Q77" s="525"/>
    </row>
    <row r="78" spans="1:17" s="96" customFormat="1" ht="133" customHeight="1">
      <c r="B78" s="96" t="s">
        <v>139</v>
      </c>
      <c r="D78" s="331"/>
      <c r="G78" s="97"/>
    </row>
    <row r="79" spans="1:17" s="96" customFormat="1" ht="32.6">
      <c r="G79" s="97"/>
    </row>
    <row r="80" spans="1:17" s="96" customFormat="1" ht="32.6">
      <c r="G80" s="97"/>
    </row>
    <row r="81" spans="7:7" s="96" customFormat="1" ht="32.6">
      <c r="G81" s="97"/>
    </row>
    <row r="82" spans="7:7" s="96" customFormat="1" ht="32.6">
      <c r="G82" s="97"/>
    </row>
    <row r="83" spans="7:7" s="96" customFormat="1" ht="32.6">
      <c r="G83" s="97"/>
    </row>
    <row r="84" spans="7:7" s="96" customFormat="1" ht="32.6">
      <c r="G84" s="97"/>
    </row>
    <row r="85" spans="7:7" s="96" customFormat="1" ht="32.6">
      <c r="G85" s="97"/>
    </row>
    <row r="86" spans="7:7" s="96" customFormat="1" ht="32.6">
      <c r="G86" s="97"/>
    </row>
    <row r="87" spans="7:7" s="96" customFormat="1" ht="32.6">
      <c r="G87" s="97"/>
    </row>
    <row r="88" spans="7:7" s="96" customFormat="1" ht="32.6">
      <c r="G88" s="97"/>
    </row>
    <row r="89" spans="7:7" s="96" customFormat="1" ht="32.6">
      <c r="G89" s="97"/>
    </row>
    <row r="90" spans="7:7" s="96" customFormat="1" ht="32.6">
      <c r="G90" s="97"/>
    </row>
    <row r="91" spans="7:7" s="96" customFormat="1" ht="32.6">
      <c r="G91" s="97"/>
    </row>
    <row r="92" spans="7:7" s="96" customFormat="1" ht="32.6">
      <c r="G92" s="97"/>
    </row>
    <row r="93" spans="7:7" s="96" customFormat="1" ht="32.6">
      <c r="G93" s="97"/>
    </row>
    <row r="94" spans="7:7" s="96" customFormat="1" ht="32.6">
      <c r="G94" s="97"/>
    </row>
    <row r="95" spans="7:7" s="96" customFormat="1" ht="32.6">
      <c r="G95" s="97"/>
    </row>
    <row r="96" spans="7:7" s="96" customFormat="1" ht="32.6">
      <c r="G96" s="97"/>
    </row>
    <row r="97" spans="7:7" s="96" customFormat="1" ht="32.6">
      <c r="G97" s="97"/>
    </row>
    <row r="98" spans="7:7" s="96" customFormat="1" ht="32.6">
      <c r="G98" s="97"/>
    </row>
    <row r="99" spans="7:7" s="96" customFormat="1" ht="32.6">
      <c r="G99" s="97"/>
    </row>
  </sheetData>
  <autoFilter ref="A36:R37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5">
    <mergeCell ref="K63:P64"/>
    <mergeCell ref="B64:C64"/>
    <mergeCell ref="D64:J64"/>
    <mergeCell ref="B66:C66"/>
    <mergeCell ref="D66:J66"/>
    <mergeCell ref="K66:P67"/>
    <mergeCell ref="B67:C67"/>
    <mergeCell ref="D67:J67"/>
    <mergeCell ref="B65:J65"/>
    <mergeCell ref="B59:I59"/>
    <mergeCell ref="C60:I60"/>
    <mergeCell ref="C61:I61"/>
    <mergeCell ref="B62:I62"/>
    <mergeCell ref="B63:C63"/>
    <mergeCell ref="D63:J63"/>
    <mergeCell ref="N1:O1"/>
    <mergeCell ref="P1:Q1"/>
    <mergeCell ref="N2:O2"/>
    <mergeCell ref="P2:Q2"/>
    <mergeCell ref="N3:O3"/>
    <mergeCell ref="P3:Q3"/>
    <mergeCell ref="A25:C25"/>
    <mergeCell ref="B27:C27"/>
    <mergeCell ref="A26:Q26"/>
    <mergeCell ref="D8:F8"/>
    <mergeCell ref="G5:M8"/>
    <mergeCell ref="M11:Q11"/>
    <mergeCell ref="D23:Q24"/>
    <mergeCell ref="D11:F11"/>
    <mergeCell ref="B13:F13"/>
    <mergeCell ref="M12:Q12"/>
    <mergeCell ref="N25:Q25"/>
    <mergeCell ref="N27:Q27"/>
    <mergeCell ref="B28:C28"/>
    <mergeCell ref="F28:H28"/>
    <mergeCell ref="I28:K28"/>
    <mergeCell ref="F29:H29"/>
    <mergeCell ref="A77:Q77"/>
    <mergeCell ref="B73:E73"/>
    <mergeCell ref="P36:Q36"/>
    <mergeCell ref="P37:Q37"/>
    <mergeCell ref="J47:N47"/>
    <mergeCell ref="H37:I37"/>
    <mergeCell ref="A36:E36"/>
    <mergeCell ref="B37:E37"/>
    <mergeCell ref="C70:I70"/>
    <mergeCell ref="C71:I71"/>
    <mergeCell ref="L29:Q29"/>
    <mergeCell ref="F30:H30"/>
    <mergeCell ref="I29:K29"/>
    <mergeCell ref="C48:I48"/>
    <mergeCell ref="B42:E42"/>
    <mergeCell ref="H42:I42"/>
    <mergeCell ref="B33:C33"/>
    <mergeCell ref="B38:E38"/>
    <mergeCell ref="H38:I38"/>
    <mergeCell ref="B43:E43"/>
    <mergeCell ref="H43:I43"/>
    <mergeCell ref="F31:H31"/>
    <mergeCell ref="I31:K31"/>
    <mergeCell ref="I30:K30"/>
    <mergeCell ref="B44:E44"/>
    <mergeCell ref="H44:I44"/>
    <mergeCell ref="H36:I36"/>
    <mergeCell ref="P44:Q44"/>
    <mergeCell ref="B45:E45"/>
    <mergeCell ref="H45:I45"/>
    <mergeCell ref="P45:Q45"/>
    <mergeCell ref="H41:I41"/>
    <mergeCell ref="P41:Q41"/>
    <mergeCell ref="P43:Q43"/>
    <mergeCell ref="A41:E41"/>
    <mergeCell ref="P42:Q42"/>
    <mergeCell ref="P38:Q38"/>
    <mergeCell ref="N33:Q33"/>
    <mergeCell ref="B39:E39"/>
    <mergeCell ref="H39:I39"/>
    <mergeCell ref="P39:Q39"/>
    <mergeCell ref="A34:Q34"/>
    <mergeCell ref="K53:P54"/>
    <mergeCell ref="B54:C54"/>
    <mergeCell ref="D54:J54"/>
    <mergeCell ref="B49:I49"/>
    <mergeCell ref="C50:I50"/>
    <mergeCell ref="C51:I51"/>
    <mergeCell ref="B52:I52"/>
    <mergeCell ref="B53:C53"/>
    <mergeCell ref="D53:J53"/>
    <mergeCell ref="C58:I58"/>
    <mergeCell ref="B55:I55"/>
    <mergeCell ref="B56:C56"/>
    <mergeCell ref="D56:J56"/>
    <mergeCell ref="K56:P57"/>
    <mergeCell ref="B57:C57"/>
    <mergeCell ref="D57:J57"/>
  </mergeCells>
  <printOptions horizontalCentered="1"/>
  <pageMargins left="0.25" right="0" top="0.61388888888888904" bottom="0.75" header="0" footer="0"/>
  <pageSetup paperSize="9" scale="28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5234375" defaultRowHeight="16.3"/>
  <cols>
    <col min="1" max="17" width="9.15234375" style="41"/>
    <col min="18" max="18" width="80.15234375" style="41" customWidth="1"/>
    <col min="19" max="16384" width="9.15234375" style="41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949"/>
  <sheetViews>
    <sheetView view="pageLayout" zoomScale="70" zoomScaleNormal="85" zoomScaleSheetLayoutView="85" zoomScalePageLayoutView="70" workbookViewId="0">
      <selection activeCell="C7" sqref="C7"/>
    </sheetView>
  </sheetViews>
  <sheetFormatPr defaultColWidth="14.3828125" defaultRowHeight="20.6"/>
  <cols>
    <col min="1" max="1" width="4.15234375" style="2" customWidth="1"/>
    <col min="2" max="2" width="39.53515625" style="2" bestFit="1" customWidth="1"/>
    <col min="3" max="3" width="53.3828125" style="2" bestFit="1" customWidth="1"/>
    <col min="4" max="8" width="16.53515625" style="2" customWidth="1"/>
    <col min="9" max="9" width="16.3828125" style="2" customWidth="1"/>
    <col min="10" max="10" width="21" style="2" bestFit="1" customWidth="1"/>
    <col min="11" max="11" width="9.15234375" style="2" customWidth="1"/>
    <col min="12" max="25" width="8" style="2" customWidth="1"/>
    <col min="26" max="16384" width="14.3828125" style="2"/>
  </cols>
  <sheetData>
    <row r="1" spans="1:25" s="47" customFormat="1" ht="30.75" customHeight="1">
      <c r="A1" s="43"/>
      <c r="B1" s="44" t="s">
        <v>308</v>
      </c>
      <c r="C1" s="44" t="s">
        <v>309</v>
      </c>
      <c r="D1" s="758" t="s">
        <v>310</v>
      </c>
      <c r="E1" s="758"/>
      <c r="F1" s="758"/>
      <c r="G1" s="44"/>
      <c r="H1" s="44"/>
      <c r="I1" s="45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5" s="47" customFormat="1" ht="30.75" customHeight="1" thickBot="1">
      <c r="A2" s="48"/>
      <c r="B2" s="49" t="s">
        <v>311</v>
      </c>
      <c r="C2" s="49" t="s">
        <v>312</v>
      </c>
      <c r="D2" s="759" t="s">
        <v>313</v>
      </c>
      <c r="E2" s="759"/>
      <c r="F2" s="759"/>
      <c r="G2" s="759"/>
      <c r="H2" s="759"/>
      <c r="I2" s="760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spans="1:25" s="55" customFormat="1" ht="20.25" customHeight="1">
      <c r="A3" s="50" t="s">
        <v>314</v>
      </c>
      <c r="B3" s="51" t="s">
        <v>315</v>
      </c>
      <c r="C3" s="51" t="s">
        <v>316</v>
      </c>
      <c r="D3" s="52" t="s">
        <v>36</v>
      </c>
      <c r="E3" s="52" t="s">
        <v>37</v>
      </c>
      <c r="F3" s="52" t="s">
        <v>38</v>
      </c>
      <c r="G3" s="52" t="s">
        <v>39</v>
      </c>
      <c r="H3" s="52" t="s">
        <v>176</v>
      </c>
      <c r="I3" s="53" t="s">
        <v>317</v>
      </c>
      <c r="J3" s="54"/>
      <c r="K3" s="54"/>
    </row>
    <row r="4" spans="1:25" s="61" customFormat="1" ht="27" customHeight="1">
      <c r="A4" s="56">
        <v>1</v>
      </c>
      <c r="B4" s="57" t="s">
        <v>318</v>
      </c>
      <c r="C4" s="57" t="s">
        <v>319</v>
      </c>
      <c r="D4" s="58">
        <v>68.5</v>
      </c>
      <c r="E4" s="58">
        <v>72.5</v>
      </c>
      <c r="F4" s="58">
        <v>74.5</v>
      </c>
      <c r="G4" s="58">
        <v>76.5</v>
      </c>
      <c r="H4" s="58">
        <v>78.5</v>
      </c>
      <c r="I4" s="59" t="s">
        <v>320</v>
      </c>
      <c r="J4" s="60"/>
      <c r="K4" s="60"/>
    </row>
    <row r="5" spans="1:25" s="61" customFormat="1" ht="27" customHeight="1">
      <c r="A5" s="56">
        <v>2</v>
      </c>
      <c r="B5" s="57" t="s">
        <v>321</v>
      </c>
      <c r="C5" s="57" t="s">
        <v>322</v>
      </c>
      <c r="D5" s="58">
        <v>66.5</v>
      </c>
      <c r="E5" s="58">
        <v>70.5</v>
      </c>
      <c r="F5" s="58">
        <v>72.5</v>
      </c>
      <c r="G5" s="58">
        <v>74.5</v>
      </c>
      <c r="H5" s="58">
        <v>76.5</v>
      </c>
      <c r="I5" s="59" t="s">
        <v>320</v>
      </c>
      <c r="J5" s="60"/>
      <c r="K5" s="60"/>
    </row>
    <row r="6" spans="1:25" s="61" customFormat="1" ht="27" customHeight="1">
      <c r="A6" s="56">
        <v>3</v>
      </c>
      <c r="B6" s="42" t="s">
        <v>323</v>
      </c>
      <c r="C6" s="42" t="s">
        <v>324</v>
      </c>
      <c r="D6" s="62">
        <v>51</v>
      </c>
      <c r="E6" s="62">
        <v>55</v>
      </c>
      <c r="F6" s="62">
        <v>57</v>
      </c>
      <c r="G6" s="62">
        <v>59</v>
      </c>
      <c r="H6" s="62">
        <v>61</v>
      </c>
      <c r="I6" s="63" t="s">
        <v>320</v>
      </c>
      <c r="J6" s="60"/>
      <c r="K6" s="60"/>
    </row>
    <row r="7" spans="1:25" s="61" customFormat="1" ht="27" customHeight="1">
      <c r="A7" s="56">
        <v>4</v>
      </c>
      <c r="B7" s="42" t="s">
        <v>325</v>
      </c>
      <c r="C7" s="42" t="s">
        <v>326</v>
      </c>
      <c r="D7" s="62">
        <v>51</v>
      </c>
      <c r="E7" s="62">
        <v>55</v>
      </c>
      <c r="F7" s="62">
        <v>57</v>
      </c>
      <c r="G7" s="62">
        <v>59</v>
      </c>
      <c r="H7" s="62">
        <v>61</v>
      </c>
      <c r="I7" s="64" t="s">
        <v>320</v>
      </c>
      <c r="J7" s="60"/>
      <c r="K7" s="60"/>
    </row>
    <row r="8" spans="1:25" s="61" customFormat="1" ht="27" customHeight="1">
      <c r="A8" s="56">
        <v>5</v>
      </c>
      <c r="B8" s="42" t="s">
        <v>327</v>
      </c>
      <c r="C8" s="42" t="s">
        <v>328</v>
      </c>
      <c r="D8" s="62">
        <v>22</v>
      </c>
      <c r="E8" s="62">
        <v>23</v>
      </c>
      <c r="F8" s="62">
        <v>23.5</v>
      </c>
      <c r="G8" s="62">
        <v>24</v>
      </c>
      <c r="H8" s="62">
        <v>24.5</v>
      </c>
      <c r="I8" s="64" t="s">
        <v>329</v>
      </c>
      <c r="J8" s="60"/>
      <c r="K8" s="60"/>
    </row>
    <row r="9" spans="1:25" s="61" customFormat="1" ht="27" customHeight="1">
      <c r="A9" s="56">
        <v>6</v>
      </c>
      <c r="B9" s="42" t="s">
        <v>330</v>
      </c>
      <c r="C9" s="42" t="s">
        <v>331</v>
      </c>
      <c r="D9" s="62">
        <v>18.5</v>
      </c>
      <c r="E9" s="62">
        <v>19.5</v>
      </c>
      <c r="F9" s="62">
        <v>20.5</v>
      </c>
      <c r="G9" s="62">
        <v>20.5</v>
      </c>
      <c r="H9" s="62">
        <v>21.5</v>
      </c>
      <c r="I9" s="65" t="s">
        <v>320</v>
      </c>
      <c r="J9" s="60"/>
      <c r="K9" s="60"/>
    </row>
    <row r="10" spans="1:25" s="61" customFormat="1" ht="27" customHeight="1">
      <c r="A10" s="56">
        <v>7</v>
      </c>
      <c r="B10" s="42" t="s">
        <v>332</v>
      </c>
      <c r="C10" s="42" t="s">
        <v>156</v>
      </c>
      <c r="D10" s="62">
        <v>8.5</v>
      </c>
      <c r="E10" s="62">
        <v>9</v>
      </c>
      <c r="F10" s="62">
        <v>9.5</v>
      </c>
      <c r="G10" s="62">
        <v>9.5</v>
      </c>
      <c r="H10" s="62">
        <v>10</v>
      </c>
      <c r="I10" s="64" t="s">
        <v>320</v>
      </c>
      <c r="J10" s="60"/>
      <c r="K10" s="60"/>
    </row>
    <row r="11" spans="1:25" s="61" customFormat="1" ht="27" customHeight="1">
      <c r="A11" s="56">
        <v>8</v>
      </c>
      <c r="B11" s="42" t="s">
        <v>333</v>
      </c>
      <c r="C11" s="42" t="s">
        <v>155</v>
      </c>
      <c r="D11" s="62">
        <v>2</v>
      </c>
      <c r="E11" s="62">
        <v>2</v>
      </c>
      <c r="F11" s="62">
        <v>2</v>
      </c>
      <c r="G11" s="62">
        <v>2</v>
      </c>
      <c r="H11" s="62">
        <v>2</v>
      </c>
      <c r="I11" s="64">
        <v>0</v>
      </c>
      <c r="J11" s="60"/>
      <c r="K11" s="60"/>
    </row>
    <row r="12" spans="1:25" s="61" customFormat="1" ht="27" customHeight="1">
      <c r="A12" s="56">
        <v>9</v>
      </c>
      <c r="B12" s="42" t="s">
        <v>334</v>
      </c>
      <c r="C12" s="42" t="s">
        <v>152</v>
      </c>
      <c r="D12" s="62">
        <v>46</v>
      </c>
      <c r="E12" s="62">
        <v>50</v>
      </c>
      <c r="F12" s="62">
        <v>52</v>
      </c>
      <c r="G12" s="62">
        <v>54</v>
      </c>
      <c r="H12" s="62">
        <v>56</v>
      </c>
      <c r="I12" s="64" t="s">
        <v>329</v>
      </c>
      <c r="J12" s="60"/>
      <c r="K12" s="60"/>
    </row>
    <row r="13" spans="1:25" s="61" customFormat="1" ht="27" customHeight="1">
      <c r="A13" s="56">
        <v>10</v>
      </c>
      <c r="B13" s="42" t="s">
        <v>335</v>
      </c>
      <c r="C13" s="42" t="s">
        <v>336</v>
      </c>
      <c r="D13" s="62">
        <v>22</v>
      </c>
      <c r="E13" s="62">
        <v>23</v>
      </c>
      <c r="F13" s="62">
        <v>24</v>
      </c>
      <c r="G13" s="62">
        <v>25</v>
      </c>
      <c r="H13" s="62">
        <v>26</v>
      </c>
      <c r="I13" s="64" t="s">
        <v>329</v>
      </c>
      <c r="J13" s="60"/>
      <c r="K13" s="60"/>
    </row>
    <row r="14" spans="1:25" s="61" customFormat="1" ht="27" customHeight="1">
      <c r="A14" s="56">
        <v>11</v>
      </c>
      <c r="B14" s="42" t="s">
        <v>337</v>
      </c>
      <c r="C14" s="42" t="s">
        <v>338</v>
      </c>
      <c r="D14" s="62">
        <v>19.5</v>
      </c>
      <c r="E14" s="62">
        <v>20</v>
      </c>
      <c r="F14" s="62">
        <v>20.5</v>
      </c>
      <c r="G14" s="62">
        <v>21</v>
      </c>
      <c r="H14" s="62">
        <v>21.5</v>
      </c>
      <c r="I14" s="65">
        <v>0</v>
      </c>
      <c r="J14" s="60"/>
      <c r="K14" s="60"/>
    </row>
    <row r="15" spans="1:25" s="61" customFormat="1" ht="27" customHeight="1">
      <c r="A15" s="56">
        <v>12</v>
      </c>
      <c r="B15" s="42" t="s">
        <v>339</v>
      </c>
      <c r="C15" s="42" t="s">
        <v>340</v>
      </c>
      <c r="D15" s="62">
        <v>2.5</v>
      </c>
      <c r="E15" s="62">
        <v>2.5</v>
      </c>
      <c r="F15" s="62">
        <v>2.5</v>
      </c>
      <c r="G15" s="62">
        <v>2.5</v>
      </c>
      <c r="H15" s="62">
        <v>2.5</v>
      </c>
      <c r="I15" s="65">
        <v>0</v>
      </c>
      <c r="J15" s="60"/>
      <c r="K15" s="60"/>
    </row>
    <row r="16" spans="1:25" s="61" customFormat="1" ht="27" customHeight="1">
      <c r="A16" s="56">
        <v>13</v>
      </c>
      <c r="B16" s="42" t="s">
        <v>341</v>
      </c>
      <c r="C16" s="42" t="s">
        <v>342</v>
      </c>
      <c r="D16" s="62">
        <v>2.5</v>
      </c>
      <c r="E16" s="62">
        <v>2.5</v>
      </c>
      <c r="F16" s="62">
        <v>2.5</v>
      </c>
      <c r="G16" s="62">
        <v>2.5</v>
      </c>
      <c r="H16" s="62">
        <v>2.5</v>
      </c>
      <c r="I16" s="65">
        <v>0</v>
      </c>
      <c r="J16" s="60"/>
      <c r="K16" s="60"/>
    </row>
    <row r="17" spans="1:11" s="61" customFormat="1" ht="27" customHeight="1" thickBot="1">
      <c r="A17" s="56">
        <v>14</v>
      </c>
      <c r="B17" s="66" t="s">
        <v>343</v>
      </c>
      <c r="C17" s="66" t="s">
        <v>344</v>
      </c>
      <c r="D17" s="67">
        <v>2.5</v>
      </c>
      <c r="E17" s="67">
        <v>2.5</v>
      </c>
      <c r="F17" s="67">
        <v>2.5</v>
      </c>
      <c r="G17" s="67">
        <v>2.5</v>
      </c>
      <c r="H17" s="67">
        <v>2.5</v>
      </c>
      <c r="I17" s="68">
        <v>0</v>
      </c>
      <c r="J17" s="60"/>
      <c r="K17" s="60"/>
    </row>
    <row r="18" spans="1:11" ht="12.75" customHeight="1">
      <c r="B18" s="1"/>
      <c r="C18" s="1"/>
      <c r="D18" s="3"/>
      <c r="E18" s="3"/>
      <c r="F18" s="3"/>
      <c r="G18" s="3"/>
      <c r="H18" s="3"/>
      <c r="I18" s="3"/>
      <c r="J18" s="1"/>
      <c r="K18" s="1"/>
    </row>
    <row r="19" spans="1:11" ht="12.75" customHeight="1">
      <c r="B19" s="1"/>
      <c r="C19" s="1"/>
      <c r="D19" s="3"/>
      <c r="E19" s="3"/>
      <c r="F19" s="3"/>
      <c r="G19" s="3"/>
      <c r="H19" s="3"/>
      <c r="I19" s="3"/>
      <c r="J19" s="1"/>
      <c r="K19" s="1"/>
    </row>
    <row r="20" spans="1:11" ht="12.75" customHeight="1">
      <c r="B20" s="1"/>
      <c r="C20" s="1"/>
      <c r="D20" s="3"/>
      <c r="E20" s="3"/>
      <c r="F20" s="3"/>
      <c r="G20" s="3"/>
      <c r="H20" s="3"/>
      <c r="I20" s="3"/>
      <c r="J20" s="1"/>
      <c r="K20" s="1"/>
    </row>
    <row r="21" spans="1:11" ht="12.75" customHeight="1">
      <c r="B21" s="1"/>
      <c r="C21" s="1"/>
      <c r="D21" s="3"/>
      <c r="E21" s="3"/>
      <c r="F21" s="3"/>
      <c r="G21" s="3"/>
      <c r="H21" s="3"/>
      <c r="I21" s="3"/>
      <c r="J21" s="1"/>
      <c r="K21" s="1"/>
    </row>
    <row r="22" spans="1:11" ht="12.75" customHeight="1">
      <c r="B22" s="1"/>
      <c r="C22" s="1"/>
      <c r="D22" s="3"/>
      <c r="E22" s="3"/>
      <c r="F22" s="3"/>
      <c r="G22" s="3"/>
      <c r="H22" s="3"/>
      <c r="I22" s="3"/>
      <c r="J22" s="1"/>
      <c r="K22" s="1"/>
    </row>
    <row r="23" spans="1:11" ht="12.75" customHeight="1">
      <c r="B23" s="1"/>
      <c r="C23" s="1"/>
      <c r="D23" s="3"/>
      <c r="E23" s="3"/>
      <c r="F23" s="3"/>
      <c r="G23" s="3"/>
      <c r="H23" s="3"/>
      <c r="I23" s="3"/>
      <c r="J23" s="1"/>
      <c r="K23" s="1"/>
    </row>
    <row r="24" spans="1:11" ht="12.75" customHeight="1">
      <c r="B24" s="1"/>
      <c r="C24" s="1"/>
      <c r="D24" s="3"/>
      <c r="E24" s="3"/>
      <c r="F24" s="3"/>
      <c r="G24" s="3"/>
      <c r="H24" s="3"/>
      <c r="I24" s="3"/>
      <c r="J24" s="1"/>
      <c r="K24" s="1"/>
    </row>
    <row r="25" spans="1:11" ht="12.75" customHeight="1">
      <c r="B25" s="1"/>
      <c r="C25" s="1"/>
      <c r="D25" s="3"/>
      <c r="E25" s="3"/>
      <c r="F25" s="3"/>
      <c r="G25" s="3"/>
      <c r="H25" s="3"/>
      <c r="I25" s="3"/>
      <c r="J25" s="1"/>
      <c r="K25" s="1"/>
    </row>
    <row r="26" spans="1:11" ht="12.75" customHeight="1">
      <c r="B26" s="1"/>
      <c r="C26" s="1"/>
      <c r="D26" s="3"/>
      <c r="E26" s="3"/>
      <c r="F26" s="3"/>
      <c r="G26" s="3"/>
      <c r="H26" s="3"/>
      <c r="I26" s="3"/>
      <c r="J26" s="1"/>
      <c r="K26" s="1"/>
    </row>
    <row r="27" spans="1:11" ht="12.75" customHeight="1">
      <c r="B27" s="1"/>
      <c r="C27" s="1"/>
      <c r="D27" s="3"/>
      <c r="E27" s="3"/>
      <c r="F27" s="3"/>
      <c r="G27" s="3"/>
      <c r="H27" s="3"/>
      <c r="I27" s="3"/>
      <c r="J27" s="1"/>
      <c r="K27" s="1"/>
    </row>
    <row r="28" spans="1:11" ht="12.75" customHeight="1">
      <c r="B28" s="1"/>
      <c r="C28" s="1"/>
      <c r="D28" s="3"/>
      <c r="E28" s="3"/>
      <c r="F28" s="3"/>
      <c r="G28" s="3"/>
      <c r="H28" s="3"/>
      <c r="I28" s="3"/>
      <c r="J28" s="1"/>
      <c r="K28" s="1"/>
    </row>
    <row r="29" spans="1:11" ht="12.75" customHeight="1">
      <c r="B29" s="1"/>
      <c r="C29" s="1"/>
      <c r="D29" s="3"/>
      <c r="E29" s="3"/>
      <c r="F29" s="3"/>
      <c r="G29" s="3"/>
      <c r="H29" s="3"/>
      <c r="I29" s="3"/>
      <c r="J29" s="1"/>
      <c r="K29" s="1"/>
    </row>
    <row r="30" spans="1:11" ht="12.75" customHeight="1">
      <c r="B30" s="1"/>
      <c r="C30" s="1"/>
      <c r="D30" s="3"/>
      <c r="E30" s="3"/>
      <c r="F30" s="3"/>
      <c r="G30" s="3"/>
      <c r="H30" s="3"/>
      <c r="I30" s="3"/>
      <c r="J30" s="1"/>
      <c r="K30" s="1"/>
    </row>
    <row r="31" spans="1:11" ht="12.75" customHeight="1">
      <c r="B31" s="1"/>
      <c r="C31" s="1"/>
      <c r="D31" s="3"/>
      <c r="E31" s="3"/>
      <c r="F31" s="3"/>
      <c r="G31" s="3"/>
      <c r="H31" s="3"/>
      <c r="I31" s="3"/>
      <c r="J31" s="1"/>
      <c r="K31" s="1"/>
    </row>
    <row r="32" spans="1:11" ht="12.75" customHeight="1">
      <c r="B32" s="1"/>
      <c r="C32" s="1"/>
      <c r="D32" s="3"/>
      <c r="E32" s="3"/>
      <c r="F32" s="3"/>
      <c r="G32" s="3"/>
      <c r="H32" s="3"/>
      <c r="I32" s="3"/>
      <c r="J32" s="1"/>
      <c r="K32" s="1"/>
    </row>
    <row r="33" spans="2:11" ht="12.75" customHeight="1">
      <c r="B33" s="1"/>
      <c r="C33" s="1"/>
      <c r="D33" s="3"/>
      <c r="E33" s="3"/>
      <c r="F33" s="3"/>
      <c r="G33" s="3"/>
      <c r="H33" s="3"/>
      <c r="I33" s="3"/>
      <c r="J33" s="1"/>
      <c r="K33" s="1"/>
    </row>
    <row r="34" spans="2:11" ht="12.75" customHeight="1">
      <c r="B34" s="1"/>
      <c r="C34" s="1"/>
      <c r="D34" s="3"/>
      <c r="E34" s="3"/>
      <c r="F34" s="3"/>
      <c r="G34" s="3"/>
      <c r="H34" s="3"/>
      <c r="I34" s="3"/>
      <c r="J34" s="1"/>
      <c r="K34" s="1"/>
    </row>
    <row r="35" spans="2:11" ht="12.75" customHeight="1">
      <c r="B35" s="1"/>
      <c r="C35" s="1"/>
      <c r="D35" s="3"/>
      <c r="E35" s="3"/>
      <c r="F35" s="3"/>
      <c r="G35" s="3"/>
      <c r="H35" s="3"/>
      <c r="I35" s="3"/>
      <c r="J35" s="1"/>
      <c r="K35" s="1"/>
    </row>
    <row r="36" spans="2:11" ht="12.75" customHeight="1">
      <c r="B36" s="1"/>
      <c r="C36" s="1"/>
      <c r="D36" s="3"/>
      <c r="E36" s="3"/>
      <c r="F36" s="3"/>
      <c r="G36" s="3"/>
      <c r="H36" s="3"/>
      <c r="I36" s="3"/>
      <c r="J36" s="1"/>
      <c r="K36" s="1"/>
    </row>
    <row r="37" spans="2:11" ht="12.75" customHeight="1">
      <c r="B37" s="1"/>
      <c r="C37" s="1"/>
      <c r="D37" s="3"/>
      <c r="E37" s="3"/>
      <c r="F37" s="3"/>
      <c r="G37" s="3"/>
      <c r="H37" s="3"/>
      <c r="I37" s="3"/>
      <c r="J37" s="1"/>
      <c r="K37" s="1"/>
    </row>
    <row r="38" spans="2:11" ht="12.75" customHeight="1">
      <c r="B38" s="1"/>
      <c r="C38" s="1"/>
      <c r="D38" s="3"/>
      <c r="E38" s="3"/>
      <c r="F38" s="3"/>
      <c r="G38" s="3"/>
      <c r="H38" s="3"/>
      <c r="I38" s="3"/>
      <c r="J38" s="1"/>
      <c r="K38" s="1"/>
    </row>
    <row r="39" spans="2:11" ht="12.75" customHeight="1">
      <c r="B39" s="1"/>
      <c r="C39" s="1"/>
      <c r="D39" s="3"/>
      <c r="E39" s="3"/>
      <c r="F39" s="3"/>
      <c r="G39" s="3"/>
      <c r="H39" s="3"/>
      <c r="I39" s="3"/>
      <c r="J39" s="1"/>
      <c r="K39" s="1"/>
    </row>
    <row r="40" spans="2:11" ht="12.75" customHeight="1">
      <c r="B40" s="1"/>
      <c r="C40" s="1"/>
      <c r="D40" s="3"/>
      <c r="E40" s="3"/>
      <c r="F40" s="3"/>
      <c r="G40" s="3"/>
      <c r="H40" s="3"/>
      <c r="I40" s="3"/>
      <c r="J40" s="1"/>
      <c r="K40" s="1"/>
    </row>
    <row r="41" spans="2:11" ht="12.75" customHeight="1">
      <c r="B41" s="1"/>
      <c r="C41" s="1"/>
      <c r="D41" s="3"/>
      <c r="E41" s="3"/>
      <c r="F41" s="3"/>
      <c r="G41" s="3"/>
      <c r="H41" s="3"/>
      <c r="I41" s="3"/>
      <c r="J41" s="1"/>
      <c r="K41" s="1"/>
    </row>
    <row r="42" spans="2:11" ht="12.75" customHeight="1">
      <c r="B42" s="1"/>
      <c r="C42" s="1"/>
      <c r="D42" s="3"/>
      <c r="E42" s="3"/>
      <c r="F42" s="3"/>
      <c r="G42" s="3"/>
      <c r="H42" s="3"/>
      <c r="I42" s="3"/>
      <c r="J42" s="1"/>
      <c r="K42" s="1"/>
    </row>
    <row r="43" spans="2:11" ht="12.75" customHeight="1">
      <c r="B43" s="1"/>
      <c r="C43" s="1"/>
      <c r="D43" s="3"/>
      <c r="E43" s="3"/>
      <c r="F43" s="3"/>
      <c r="G43" s="3"/>
      <c r="H43" s="3"/>
      <c r="I43" s="3"/>
      <c r="J43" s="1"/>
      <c r="K43" s="1"/>
    </row>
    <row r="44" spans="2:11" ht="12.75" customHeight="1">
      <c r="B44" s="1"/>
      <c r="C44" s="1"/>
      <c r="D44" s="3"/>
      <c r="E44" s="3"/>
      <c r="F44" s="3"/>
      <c r="G44" s="3"/>
      <c r="H44" s="3"/>
      <c r="I44" s="3"/>
      <c r="J44" s="1"/>
      <c r="K44" s="1"/>
    </row>
    <row r="45" spans="2:11" ht="12.75" customHeight="1">
      <c r="B45" s="1"/>
      <c r="C45" s="1"/>
      <c r="D45" s="3"/>
      <c r="E45" s="3"/>
      <c r="F45" s="3"/>
      <c r="G45" s="3"/>
      <c r="H45" s="3"/>
      <c r="I45" s="3"/>
      <c r="J45" s="1"/>
      <c r="K45" s="1"/>
    </row>
    <row r="46" spans="2:11" ht="12.75" customHeight="1">
      <c r="B46" s="1"/>
      <c r="C46" s="1"/>
      <c r="D46" s="3"/>
      <c r="E46" s="3"/>
      <c r="F46" s="3"/>
      <c r="G46" s="3"/>
      <c r="H46" s="3"/>
      <c r="I46" s="3"/>
      <c r="J46" s="1"/>
      <c r="K46" s="1"/>
    </row>
    <row r="47" spans="2:11" ht="12.75" customHeight="1">
      <c r="B47" s="1"/>
      <c r="C47" s="1"/>
      <c r="D47" s="3"/>
      <c r="E47" s="3"/>
      <c r="F47" s="3"/>
      <c r="G47" s="3"/>
      <c r="H47" s="3"/>
      <c r="I47" s="3"/>
      <c r="J47" s="1"/>
      <c r="K47" s="1"/>
    </row>
    <row r="48" spans="2:11" ht="12.75" customHeight="1">
      <c r="B48" s="1"/>
      <c r="C48" s="1"/>
      <c r="D48" s="3"/>
      <c r="E48" s="3"/>
      <c r="F48" s="3"/>
      <c r="G48" s="3"/>
      <c r="H48" s="3"/>
      <c r="I48" s="3"/>
      <c r="J48" s="1"/>
      <c r="K48" s="1"/>
    </row>
    <row r="49" spans="2:11" ht="12.75" customHeight="1">
      <c r="B49" s="1"/>
      <c r="C49" s="1"/>
      <c r="D49" s="3"/>
      <c r="E49" s="3"/>
      <c r="F49" s="3"/>
      <c r="G49" s="3"/>
      <c r="H49" s="3"/>
      <c r="I49" s="3"/>
      <c r="J49" s="1"/>
      <c r="K49" s="1"/>
    </row>
    <row r="50" spans="2:11" ht="12.75" customHeight="1">
      <c r="B50" s="1"/>
      <c r="C50" s="1"/>
      <c r="D50" s="3"/>
      <c r="E50" s="3"/>
      <c r="F50" s="3"/>
      <c r="G50" s="3"/>
      <c r="H50" s="3"/>
      <c r="I50" s="3"/>
      <c r="J50" s="1"/>
      <c r="K50" s="1"/>
    </row>
    <row r="51" spans="2:11" ht="12.75" customHeight="1">
      <c r="B51" s="1"/>
      <c r="C51" s="1"/>
      <c r="D51" s="3"/>
      <c r="E51" s="3"/>
      <c r="F51" s="3"/>
      <c r="G51" s="3"/>
      <c r="H51" s="3"/>
      <c r="I51" s="3"/>
      <c r="J51" s="1"/>
      <c r="K51" s="1"/>
    </row>
    <row r="52" spans="2:11" ht="12.75" customHeight="1">
      <c r="B52" s="1"/>
      <c r="C52" s="1"/>
      <c r="D52" s="3"/>
      <c r="E52" s="3"/>
      <c r="F52" s="3"/>
      <c r="G52" s="3"/>
      <c r="H52" s="3"/>
      <c r="I52" s="3"/>
      <c r="J52" s="1"/>
      <c r="K52" s="1"/>
    </row>
    <row r="53" spans="2:11" ht="12.75" customHeight="1">
      <c r="B53" s="1"/>
      <c r="C53" s="1"/>
      <c r="D53" s="3"/>
      <c r="E53" s="3"/>
      <c r="F53" s="3"/>
      <c r="G53" s="3"/>
      <c r="H53" s="3"/>
      <c r="I53" s="3"/>
      <c r="J53" s="1"/>
      <c r="K53" s="1"/>
    </row>
    <row r="54" spans="2:11" ht="12.75" customHeight="1">
      <c r="B54" s="1"/>
      <c r="C54" s="1"/>
      <c r="D54" s="3"/>
      <c r="E54" s="3"/>
      <c r="F54" s="3"/>
      <c r="G54" s="3"/>
      <c r="H54" s="3"/>
      <c r="I54" s="3"/>
      <c r="J54" s="1"/>
      <c r="K54" s="1"/>
    </row>
    <row r="55" spans="2:11" ht="12.75" customHeight="1">
      <c r="B55" s="1"/>
      <c r="C55" s="1"/>
      <c r="D55" s="3"/>
      <c r="E55" s="3"/>
      <c r="F55" s="3"/>
      <c r="G55" s="3"/>
      <c r="H55" s="3"/>
      <c r="I55" s="3"/>
      <c r="J55" s="1"/>
      <c r="K55" s="1"/>
    </row>
    <row r="56" spans="2:11" ht="12.75" customHeight="1">
      <c r="B56" s="1"/>
      <c r="C56" s="1"/>
      <c r="D56" s="3"/>
      <c r="E56" s="3"/>
      <c r="F56" s="3"/>
      <c r="G56" s="3"/>
      <c r="H56" s="3"/>
      <c r="I56" s="3"/>
      <c r="J56" s="1"/>
      <c r="K56" s="1"/>
    </row>
    <row r="57" spans="2:11" ht="12.75" customHeight="1">
      <c r="B57" s="1"/>
      <c r="C57" s="1"/>
      <c r="D57" s="3"/>
      <c r="E57" s="3"/>
      <c r="F57" s="3"/>
      <c r="G57" s="3"/>
      <c r="H57" s="3"/>
      <c r="I57" s="3"/>
      <c r="J57" s="1"/>
      <c r="K57" s="1"/>
    </row>
    <row r="58" spans="2:11" ht="12.75" customHeight="1">
      <c r="B58" s="1"/>
      <c r="C58" s="1"/>
      <c r="D58" s="3"/>
      <c r="E58" s="3"/>
      <c r="F58" s="3"/>
      <c r="G58" s="3"/>
      <c r="H58" s="3"/>
      <c r="I58" s="3"/>
      <c r="J58" s="1"/>
      <c r="K58" s="1"/>
    </row>
    <row r="59" spans="2:11" ht="12.75" customHeight="1">
      <c r="B59" s="1"/>
      <c r="C59" s="1"/>
      <c r="D59" s="3"/>
      <c r="E59" s="3"/>
      <c r="F59" s="3"/>
      <c r="G59" s="3"/>
      <c r="H59" s="3"/>
      <c r="I59" s="3"/>
      <c r="J59" s="1"/>
      <c r="K59" s="1"/>
    </row>
    <row r="60" spans="2:11" ht="12.75" customHeight="1">
      <c r="B60" s="1"/>
      <c r="C60" s="1"/>
      <c r="D60" s="3"/>
      <c r="E60" s="3"/>
      <c r="F60" s="3"/>
      <c r="G60" s="3"/>
      <c r="H60" s="3"/>
      <c r="I60" s="3"/>
      <c r="J60" s="1"/>
      <c r="K60" s="1"/>
    </row>
    <row r="61" spans="2:11" ht="12.75" customHeight="1">
      <c r="B61" s="1"/>
      <c r="C61" s="1"/>
      <c r="D61" s="3"/>
      <c r="E61" s="3"/>
      <c r="F61" s="3"/>
      <c r="G61" s="3"/>
      <c r="H61" s="3"/>
      <c r="I61" s="3"/>
      <c r="J61" s="1"/>
      <c r="K61" s="1"/>
    </row>
    <row r="62" spans="2:11" ht="12.75" customHeight="1">
      <c r="B62" s="1"/>
      <c r="C62" s="1"/>
      <c r="D62" s="3"/>
      <c r="E62" s="3"/>
      <c r="F62" s="3"/>
      <c r="G62" s="3"/>
      <c r="H62" s="3"/>
      <c r="I62" s="3"/>
      <c r="J62" s="1"/>
      <c r="K62" s="1"/>
    </row>
    <row r="63" spans="2:11" ht="12.75" customHeight="1">
      <c r="B63" s="1"/>
      <c r="C63" s="1"/>
      <c r="D63" s="3"/>
      <c r="E63" s="3"/>
      <c r="F63" s="3"/>
      <c r="G63" s="3"/>
      <c r="H63" s="3"/>
      <c r="I63" s="3"/>
      <c r="J63" s="1"/>
      <c r="K63" s="1"/>
    </row>
    <row r="64" spans="2:11" ht="12.75" customHeight="1">
      <c r="B64" s="1"/>
      <c r="C64" s="1"/>
      <c r="D64" s="3"/>
      <c r="E64" s="3"/>
      <c r="F64" s="3"/>
      <c r="G64" s="3"/>
      <c r="H64" s="3"/>
      <c r="I64" s="3"/>
      <c r="J64" s="1"/>
      <c r="K64" s="1"/>
    </row>
    <row r="65" spans="2:11" ht="12.75" customHeight="1">
      <c r="B65" s="1"/>
      <c r="C65" s="1"/>
      <c r="D65" s="3"/>
      <c r="E65" s="3"/>
      <c r="F65" s="3"/>
      <c r="G65" s="3"/>
      <c r="H65" s="3"/>
      <c r="I65" s="3"/>
      <c r="J65" s="1"/>
      <c r="K65" s="1"/>
    </row>
    <row r="66" spans="2:11" ht="12.75" customHeight="1">
      <c r="B66" s="1"/>
      <c r="C66" s="1"/>
      <c r="D66" s="3"/>
      <c r="E66" s="3"/>
      <c r="F66" s="3"/>
      <c r="G66" s="3"/>
      <c r="H66" s="3"/>
      <c r="I66" s="3"/>
      <c r="J66" s="1"/>
      <c r="K66" s="1"/>
    </row>
    <row r="67" spans="2:11" ht="12.75" customHeight="1">
      <c r="B67" s="1"/>
      <c r="C67" s="1"/>
      <c r="D67" s="3"/>
      <c r="E67" s="3"/>
      <c r="F67" s="3"/>
      <c r="G67" s="3"/>
      <c r="H67" s="3"/>
      <c r="I67" s="3"/>
      <c r="J67" s="1"/>
      <c r="K67" s="1"/>
    </row>
    <row r="68" spans="2:11" ht="12.75" customHeight="1">
      <c r="B68" s="1"/>
      <c r="C68" s="1"/>
      <c r="D68" s="3"/>
      <c r="E68" s="3"/>
      <c r="F68" s="3"/>
      <c r="G68" s="3"/>
      <c r="H68" s="3"/>
      <c r="I68" s="3"/>
      <c r="J68" s="1"/>
      <c r="K68" s="1"/>
    </row>
    <row r="69" spans="2:11" ht="12.75" customHeight="1">
      <c r="B69" s="1"/>
      <c r="C69" s="1"/>
      <c r="D69" s="3"/>
      <c r="E69" s="3"/>
      <c r="F69" s="3"/>
      <c r="G69" s="3"/>
      <c r="H69" s="3"/>
      <c r="I69" s="3"/>
      <c r="J69" s="1"/>
      <c r="K69" s="1"/>
    </row>
    <row r="70" spans="2:11" ht="12.75" customHeight="1">
      <c r="B70" s="1"/>
      <c r="C70" s="1"/>
      <c r="D70" s="3"/>
      <c r="E70" s="3"/>
      <c r="F70" s="3"/>
      <c r="G70" s="3"/>
      <c r="H70" s="3"/>
      <c r="I70" s="3"/>
      <c r="J70" s="1"/>
      <c r="K70" s="1"/>
    </row>
    <row r="71" spans="2:11" ht="12.75" customHeight="1">
      <c r="B71" s="1"/>
      <c r="C71" s="1"/>
      <c r="D71" s="3"/>
      <c r="E71" s="3"/>
      <c r="F71" s="3"/>
      <c r="G71" s="3"/>
      <c r="H71" s="3"/>
      <c r="I71" s="3"/>
      <c r="J71" s="1"/>
      <c r="K71" s="1"/>
    </row>
    <row r="72" spans="2:11" ht="12.75" customHeight="1">
      <c r="B72" s="1"/>
      <c r="C72" s="1"/>
      <c r="D72" s="3"/>
      <c r="E72" s="3"/>
      <c r="F72" s="3"/>
      <c r="G72" s="3"/>
      <c r="H72" s="3"/>
      <c r="I72" s="3"/>
      <c r="J72" s="1"/>
      <c r="K72" s="1"/>
    </row>
    <row r="73" spans="2:11" ht="12.75" customHeight="1">
      <c r="B73" s="1"/>
      <c r="C73" s="1"/>
      <c r="D73" s="3"/>
      <c r="E73" s="3"/>
      <c r="F73" s="3"/>
      <c r="G73" s="3"/>
      <c r="H73" s="3"/>
      <c r="I73" s="3"/>
      <c r="J73" s="1"/>
      <c r="K73" s="1"/>
    </row>
    <row r="74" spans="2:11" ht="12.75" customHeight="1">
      <c r="B74" s="1"/>
      <c r="C74" s="1"/>
      <c r="D74" s="3"/>
      <c r="E74" s="3"/>
      <c r="F74" s="3"/>
      <c r="G74" s="3"/>
      <c r="H74" s="3"/>
      <c r="I74" s="3"/>
      <c r="J74" s="1"/>
      <c r="K74" s="1"/>
    </row>
    <row r="75" spans="2:11" ht="12.75" customHeight="1">
      <c r="B75" s="1"/>
      <c r="C75" s="1"/>
      <c r="D75" s="3"/>
      <c r="E75" s="3"/>
      <c r="F75" s="3"/>
      <c r="G75" s="3"/>
      <c r="H75" s="3"/>
      <c r="I75" s="3"/>
      <c r="J75" s="1"/>
      <c r="K75" s="1"/>
    </row>
    <row r="76" spans="2:11" ht="12.75" customHeight="1">
      <c r="B76" s="1"/>
      <c r="C76" s="1"/>
      <c r="D76" s="3"/>
      <c r="E76" s="3"/>
      <c r="F76" s="3"/>
      <c r="G76" s="3"/>
      <c r="H76" s="3"/>
      <c r="I76" s="3"/>
      <c r="J76" s="1"/>
      <c r="K76" s="1"/>
    </row>
    <row r="77" spans="2:11" ht="12.75" customHeight="1">
      <c r="B77" s="1"/>
      <c r="C77" s="1"/>
      <c r="D77" s="3"/>
      <c r="E77" s="3"/>
      <c r="F77" s="3"/>
      <c r="G77" s="3"/>
      <c r="H77" s="3"/>
      <c r="I77" s="3"/>
      <c r="J77" s="1"/>
      <c r="K77" s="1"/>
    </row>
    <row r="78" spans="2:11" ht="12.75" customHeight="1">
      <c r="B78" s="1"/>
      <c r="C78" s="1"/>
      <c r="D78" s="3"/>
      <c r="E78" s="3"/>
      <c r="F78" s="3"/>
      <c r="G78" s="3"/>
      <c r="H78" s="3"/>
      <c r="I78" s="3"/>
      <c r="J78" s="1"/>
      <c r="K78" s="1"/>
    </row>
    <row r="79" spans="2:11" ht="12.75" customHeight="1">
      <c r="B79" s="1"/>
      <c r="C79" s="1"/>
      <c r="D79" s="3"/>
      <c r="E79" s="3"/>
      <c r="F79" s="3"/>
      <c r="G79" s="3"/>
      <c r="H79" s="3"/>
      <c r="I79" s="3"/>
      <c r="J79" s="1"/>
      <c r="K79" s="1"/>
    </row>
    <row r="80" spans="2:11" ht="12.75" customHeight="1">
      <c r="B80" s="1"/>
      <c r="C80" s="1"/>
      <c r="D80" s="3"/>
      <c r="E80" s="3"/>
      <c r="F80" s="3"/>
      <c r="G80" s="3"/>
      <c r="H80" s="3"/>
      <c r="I80" s="3"/>
      <c r="J80" s="1"/>
      <c r="K80" s="1"/>
    </row>
    <row r="81" spans="2:11" ht="12.75" customHeight="1">
      <c r="B81" s="1"/>
      <c r="C81" s="1"/>
      <c r="D81" s="3"/>
      <c r="E81" s="3"/>
      <c r="F81" s="3"/>
      <c r="G81" s="3"/>
      <c r="H81" s="3"/>
      <c r="I81" s="3"/>
      <c r="J81" s="1"/>
      <c r="K81" s="1"/>
    </row>
    <row r="82" spans="2:11" ht="12.75" customHeight="1">
      <c r="B82" s="1"/>
      <c r="C82" s="1"/>
      <c r="D82" s="3"/>
      <c r="E82" s="3"/>
      <c r="F82" s="3"/>
      <c r="G82" s="3"/>
      <c r="H82" s="3"/>
      <c r="I82" s="3"/>
      <c r="J82" s="1"/>
      <c r="K82" s="1"/>
    </row>
    <row r="83" spans="2:11" ht="12.75" customHeight="1">
      <c r="B83" s="1"/>
      <c r="C83" s="1"/>
      <c r="D83" s="3"/>
      <c r="E83" s="3"/>
      <c r="F83" s="3"/>
      <c r="G83" s="3"/>
      <c r="H83" s="3"/>
      <c r="I83" s="3"/>
      <c r="J83" s="1"/>
      <c r="K83" s="1"/>
    </row>
    <row r="84" spans="2:11" ht="12.75" customHeight="1">
      <c r="B84" s="1"/>
      <c r="C84" s="1"/>
      <c r="D84" s="3"/>
      <c r="E84" s="3"/>
      <c r="F84" s="3"/>
      <c r="G84" s="3"/>
      <c r="H84" s="3"/>
      <c r="I84" s="3"/>
      <c r="J84" s="1"/>
      <c r="K84" s="1"/>
    </row>
    <row r="85" spans="2:11" ht="12.75" customHeight="1">
      <c r="B85" s="1"/>
      <c r="C85" s="1"/>
      <c r="D85" s="3"/>
      <c r="E85" s="3"/>
      <c r="F85" s="3"/>
      <c r="G85" s="3"/>
      <c r="H85" s="3"/>
      <c r="I85" s="3"/>
      <c r="J85" s="1"/>
      <c r="K85" s="1"/>
    </row>
    <row r="86" spans="2:11" ht="12.75" customHeight="1">
      <c r="B86" s="1"/>
      <c r="C86" s="1"/>
      <c r="D86" s="3"/>
      <c r="E86" s="3"/>
      <c r="F86" s="3"/>
      <c r="G86" s="3"/>
      <c r="H86" s="3"/>
      <c r="I86" s="3"/>
      <c r="J86" s="1"/>
      <c r="K86" s="1"/>
    </row>
    <row r="87" spans="2:11" ht="12.75" customHeight="1">
      <c r="B87" s="1"/>
      <c r="C87" s="1"/>
      <c r="D87" s="3"/>
      <c r="E87" s="3"/>
      <c r="F87" s="3"/>
      <c r="G87" s="3"/>
      <c r="H87" s="3"/>
      <c r="I87" s="3"/>
      <c r="J87" s="1"/>
      <c r="K87" s="1"/>
    </row>
    <row r="88" spans="2:11" ht="12.75" customHeight="1">
      <c r="B88" s="1"/>
      <c r="C88" s="1"/>
      <c r="D88" s="3"/>
      <c r="E88" s="3"/>
      <c r="F88" s="3"/>
      <c r="G88" s="3"/>
      <c r="H88" s="3"/>
      <c r="I88" s="3"/>
      <c r="J88" s="1"/>
      <c r="K88" s="1"/>
    </row>
    <row r="89" spans="2:11" ht="12.75" customHeight="1">
      <c r="B89" s="1"/>
      <c r="C89" s="1"/>
      <c r="D89" s="3"/>
      <c r="E89" s="3"/>
      <c r="F89" s="3"/>
      <c r="G89" s="3"/>
      <c r="H89" s="3"/>
      <c r="I89" s="3"/>
      <c r="J89" s="1"/>
      <c r="K89" s="1"/>
    </row>
    <row r="90" spans="2:11" ht="12.75" customHeight="1">
      <c r="B90" s="1"/>
      <c r="C90" s="1"/>
      <c r="D90" s="3"/>
      <c r="E90" s="3"/>
      <c r="F90" s="3"/>
      <c r="G90" s="3"/>
      <c r="H90" s="3"/>
      <c r="I90" s="3"/>
      <c r="J90" s="1"/>
      <c r="K90" s="1"/>
    </row>
    <row r="91" spans="2:11" ht="12.75" customHeight="1">
      <c r="B91" s="1"/>
      <c r="C91" s="1"/>
      <c r="D91" s="3"/>
      <c r="E91" s="3"/>
      <c r="F91" s="3"/>
      <c r="G91" s="3"/>
      <c r="H91" s="3"/>
      <c r="I91" s="3"/>
      <c r="J91" s="1"/>
      <c r="K91" s="1"/>
    </row>
    <row r="92" spans="2:11" ht="12.75" customHeight="1">
      <c r="B92" s="1"/>
      <c r="C92" s="1"/>
      <c r="D92" s="3"/>
      <c r="E92" s="3"/>
      <c r="F92" s="3"/>
      <c r="G92" s="3"/>
      <c r="H92" s="3"/>
      <c r="I92" s="3"/>
      <c r="J92" s="1"/>
      <c r="K92" s="1"/>
    </row>
    <row r="93" spans="2:11" ht="12.75" customHeight="1">
      <c r="B93" s="1"/>
      <c r="C93" s="1"/>
      <c r="D93" s="3"/>
      <c r="E93" s="3"/>
      <c r="F93" s="3"/>
      <c r="G93" s="3"/>
      <c r="H93" s="3"/>
      <c r="I93" s="3"/>
      <c r="J93" s="1"/>
      <c r="K93" s="1"/>
    </row>
    <row r="94" spans="2:11" ht="12.75" customHeight="1">
      <c r="B94" s="1"/>
      <c r="C94" s="1"/>
      <c r="D94" s="3"/>
      <c r="E94" s="3"/>
      <c r="F94" s="3"/>
      <c r="G94" s="3"/>
      <c r="H94" s="3"/>
      <c r="I94" s="3"/>
      <c r="J94" s="1"/>
      <c r="K94" s="1"/>
    </row>
    <row r="95" spans="2:11" ht="12.75" customHeight="1">
      <c r="B95" s="1"/>
      <c r="C95" s="1"/>
      <c r="D95" s="3"/>
      <c r="E95" s="3"/>
      <c r="F95" s="3"/>
      <c r="G95" s="3"/>
      <c r="H95" s="3"/>
      <c r="I95" s="3"/>
      <c r="J95" s="1"/>
      <c r="K95" s="1"/>
    </row>
    <row r="96" spans="2:11" ht="12.75" customHeight="1">
      <c r="B96" s="1"/>
      <c r="C96" s="1"/>
      <c r="D96" s="3"/>
      <c r="E96" s="3"/>
      <c r="F96" s="3"/>
      <c r="G96" s="3"/>
      <c r="H96" s="3"/>
      <c r="I96" s="3"/>
      <c r="J96" s="1"/>
      <c r="K96" s="1"/>
    </row>
    <row r="97" spans="2:11" ht="12.75" customHeight="1">
      <c r="B97" s="1"/>
      <c r="C97" s="1"/>
      <c r="D97" s="3"/>
      <c r="E97" s="3"/>
      <c r="F97" s="3"/>
      <c r="G97" s="3"/>
      <c r="H97" s="3"/>
      <c r="I97" s="3"/>
      <c r="J97" s="1"/>
      <c r="K97" s="1"/>
    </row>
    <row r="98" spans="2:11" ht="12.75" customHeight="1">
      <c r="B98" s="1"/>
      <c r="C98" s="1"/>
      <c r="D98" s="3"/>
      <c r="E98" s="3"/>
      <c r="F98" s="3"/>
      <c r="G98" s="3"/>
      <c r="H98" s="3"/>
      <c r="I98" s="3"/>
      <c r="J98" s="1"/>
      <c r="K98" s="1"/>
    </row>
    <row r="99" spans="2:11" ht="12.75" customHeight="1">
      <c r="B99" s="1"/>
      <c r="C99" s="1"/>
      <c r="D99" s="3"/>
      <c r="E99" s="3"/>
      <c r="F99" s="3"/>
      <c r="G99" s="3"/>
      <c r="H99" s="3"/>
      <c r="I99" s="3"/>
      <c r="J99" s="1"/>
      <c r="K99" s="1"/>
    </row>
    <row r="100" spans="2:11" ht="12.75" customHeight="1">
      <c r="B100" s="1"/>
      <c r="C100" s="1"/>
      <c r="D100" s="3"/>
      <c r="E100" s="3"/>
      <c r="F100" s="3"/>
      <c r="G100" s="3"/>
      <c r="H100" s="3"/>
      <c r="I100" s="3"/>
      <c r="J100" s="1"/>
      <c r="K100" s="1"/>
    </row>
    <row r="101" spans="2:11" ht="12.75" customHeight="1">
      <c r="B101" s="1"/>
      <c r="C101" s="1"/>
      <c r="D101" s="3"/>
      <c r="E101" s="3"/>
      <c r="F101" s="3"/>
      <c r="G101" s="3"/>
      <c r="H101" s="3"/>
      <c r="I101" s="3"/>
      <c r="J101" s="1"/>
      <c r="K101" s="1"/>
    </row>
    <row r="102" spans="2:11" ht="12.75" customHeight="1">
      <c r="B102" s="1"/>
      <c r="C102" s="1"/>
      <c r="D102" s="3"/>
      <c r="E102" s="3"/>
      <c r="F102" s="3"/>
      <c r="G102" s="3"/>
      <c r="H102" s="3"/>
      <c r="I102" s="3"/>
      <c r="J102" s="1"/>
      <c r="K102" s="1"/>
    </row>
    <row r="103" spans="2:11" ht="12.75" customHeight="1">
      <c r="B103" s="1"/>
      <c r="C103" s="1"/>
      <c r="D103" s="3"/>
      <c r="E103" s="3"/>
      <c r="F103" s="3"/>
      <c r="G103" s="3"/>
      <c r="H103" s="3"/>
      <c r="I103" s="3"/>
      <c r="J103" s="1"/>
      <c r="K103" s="1"/>
    </row>
    <row r="104" spans="2:11" ht="12.75" customHeight="1">
      <c r="B104" s="1"/>
      <c r="C104" s="1"/>
      <c r="D104" s="3"/>
      <c r="E104" s="3"/>
      <c r="F104" s="3"/>
      <c r="G104" s="3"/>
      <c r="H104" s="3"/>
      <c r="I104" s="3"/>
      <c r="J104" s="1"/>
      <c r="K104" s="1"/>
    </row>
    <row r="105" spans="2:11" ht="12.75" customHeight="1">
      <c r="B105" s="1"/>
      <c r="C105" s="1"/>
      <c r="D105" s="3"/>
      <c r="E105" s="3"/>
      <c r="F105" s="3"/>
      <c r="G105" s="3"/>
      <c r="H105" s="3"/>
      <c r="I105" s="3"/>
      <c r="J105" s="1"/>
      <c r="K105" s="1"/>
    </row>
    <row r="106" spans="2:11" ht="12.75" customHeight="1">
      <c r="B106" s="1"/>
      <c r="C106" s="1"/>
      <c r="D106" s="3"/>
      <c r="E106" s="3"/>
      <c r="F106" s="3"/>
      <c r="G106" s="3"/>
      <c r="H106" s="3"/>
      <c r="I106" s="3"/>
      <c r="J106" s="1"/>
      <c r="K106" s="1"/>
    </row>
    <row r="107" spans="2:11" ht="12.75" customHeight="1">
      <c r="B107" s="1"/>
      <c r="C107" s="1"/>
      <c r="D107" s="3"/>
      <c r="E107" s="3"/>
      <c r="F107" s="3"/>
      <c r="G107" s="3"/>
      <c r="H107" s="3"/>
      <c r="I107" s="3"/>
      <c r="J107" s="1"/>
      <c r="K107" s="1"/>
    </row>
    <row r="108" spans="2:11" ht="12.75" customHeight="1">
      <c r="B108" s="1"/>
      <c r="C108" s="1"/>
      <c r="D108" s="3"/>
      <c r="E108" s="3"/>
      <c r="F108" s="3"/>
      <c r="G108" s="3"/>
      <c r="H108" s="3"/>
      <c r="I108" s="3"/>
      <c r="J108" s="1"/>
      <c r="K108" s="1"/>
    </row>
    <row r="109" spans="2:11" ht="12.75" customHeight="1">
      <c r="B109" s="1"/>
      <c r="C109" s="1"/>
      <c r="D109" s="3"/>
      <c r="E109" s="3"/>
      <c r="F109" s="3"/>
      <c r="G109" s="3"/>
      <c r="H109" s="3"/>
      <c r="I109" s="3"/>
      <c r="J109" s="1"/>
      <c r="K109" s="1"/>
    </row>
    <row r="110" spans="2:11" ht="12.75" customHeight="1">
      <c r="B110" s="1"/>
      <c r="C110" s="1"/>
      <c r="D110" s="3"/>
      <c r="E110" s="3"/>
      <c r="F110" s="3"/>
      <c r="G110" s="3"/>
      <c r="H110" s="3"/>
      <c r="I110" s="3"/>
      <c r="J110" s="1"/>
      <c r="K110" s="1"/>
    </row>
    <row r="111" spans="2:11" ht="12.75" customHeight="1">
      <c r="B111" s="1"/>
      <c r="C111" s="1"/>
      <c r="D111" s="3"/>
      <c r="E111" s="3"/>
      <c r="F111" s="3"/>
      <c r="G111" s="3"/>
      <c r="H111" s="3"/>
      <c r="I111" s="3"/>
      <c r="J111" s="1"/>
      <c r="K111" s="1"/>
    </row>
    <row r="112" spans="2:11" ht="12.75" customHeight="1">
      <c r="B112" s="1"/>
      <c r="C112" s="1"/>
      <c r="D112" s="3"/>
      <c r="E112" s="3"/>
      <c r="F112" s="3"/>
      <c r="G112" s="3"/>
      <c r="H112" s="3"/>
      <c r="I112" s="3"/>
      <c r="J112" s="1"/>
      <c r="K112" s="1"/>
    </row>
    <row r="113" spans="2:11" ht="12.75" customHeight="1">
      <c r="B113" s="1"/>
      <c r="C113" s="1"/>
      <c r="D113" s="3"/>
      <c r="E113" s="3"/>
      <c r="F113" s="3"/>
      <c r="G113" s="3"/>
      <c r="H113" s="3"/>
      <c r="I113" s="3"/>
      <c r="J113" s="1"/>
      <c r="K113" s="1"/>
    </row>
    <row r="114" spans="2:11" ht="12.75" customHeight="1">
      <c r="B114" s="1"/>
      <c r="C114" s="1"/>
      <c r="D114" s="3"/>
      <c r="E114" s="3"/>
      <c r="F114" s="3"/>
      <c r="G114" s="3"/>
      <c r="H114" s="3"/>
      <c r="I114" s="3"/>
      <c r="J114" s="1"/>
      <c r="K114" s="1"/>
    </row>
    <row r="115" spans="2:11" ht="12.75" customHeight="1">
      <c r="B115" s="1"/>
      <c r="C115" s="1"/>
      <c r="J115" s="1"/>
      <c r="K115" s="1"/>
    </row>
    <row r="116" spans="2:11" ht="12.75" customHeight="1">
      <c r="B116" s="1"/>
      <c r="C116" s="1"/>
      <c r="J116" s="1"/>
      <c r="K116" s="1"/>
    </row>
    <row r="117" spans="2:11" ht="12.75" customHeight="1">
      <c r="B117" s="1"/>
      <c r="C117" s="1"/>
      <c r="J117" s="1"/>
      <c r="K117" s="1"/>
    </row>
    <row r="118" spans="2:11" ht="12.75" customHeight="1">
      <c r="B118" s="1"/>
      <c r="C118" s="1"/>
      <c r="J118" s="1"/>
      <c r="K118" s="1"/>
    </row>
    <row r="119" spans="2:11" ht="12.75" customHeight="1">
      <c r="B119" s="1"/>
      <c r="C119" s="1"/>
      <c r="J119" s="1"/>
      <c r="K119" s="1"/>
    </row>
    <row r="120" spans="2:11" ht="12.75" customHeight="1">
      <c r="B120" s="1"/>
      <c r="C120" s="1"/>
      <c r="J120" s="1"/>
      <c r="K120" s="1"/>
    </row>
    <row r="121" spans="2:11" ht="12.75" customHeight="1">
      <c r="B121" s="1"/>
      <c r="C121" s="1"/>
      <c r="J121" s="1"/>
      <c r="K121" s="1"/>
    </row>
    <row r="122" spans="2:11" ht="12.75" customHeight="1">
      <c r="B122" s="1"/>
      <c r="C122" s="1"/>
      <c r="J122" s="1"/>
      <c r="K122" s="1"/>
    </row>
    <row r="123" spans="2:11" ht="12.75" customHeight="1">
      <c r="B123" s="1"/>
      <c r="C123" s="1"/>
      <c r="J123" s="1"/>
      <c r="K123" s="1"/>
    </row>
    <row r="124" spans="2:11" ht="12.75" customHeight="1">
      <c r="B124" s="1"/>
      <c r="C124" s="1"/>
      <c r="J124" s="1"/>
      <c r="K124" s="1"/>
    </row>
    <row r="125" spans="2:11" ht="12.75" customHeight="1">
      <c r="B125" s="1"/>
      <c r="C125" s="1"/>
      <c r="J125" s="1"/>
      <c r="K125" s="1"/>
    </row>
    <row r="126" spans="2:11" ht="12.75" customHeight="1">
      <c r="B126" s="1"/>
      <c r="C126" s="1"/>
      <c r="J126" s="1"/>
      <c r="K126" s="1"/>
    </row>
    <row r="127" spans="2:11" ht="12.75" customHeight="1">
      <c r="B127" s="1"/>
      <c r="C127" s="1"/>
      <c r="J127" s="1"/>
      <c r="K127" s="1"/>
    </row>
    <row r="128" spans="2:11" ht="12.75" customHeight="1">
      <c r="B128" s="1"/>
      <c r="C128" s="1"/>
      <c r="J128" s="1"/>
      <c r="K128" s="1"/>
    </row>
    <row r="129" spans="2:11" ht="12.75" customHeight="1">
      <c r="B129" s="1"/>
      <c r="C129" s="1"/>
      <c r="J129" s="1"/>
      <c r="K129" s="1"/>
    </row>
    <row r="130" spans="2:11" ht="12.75" customHeight="1">
      <c r="B130" s="1"/>
      <c r="C130" s="1"/>
      <c r="J130" s="1"/>
      <c r="K130" s="1"/>
    </row>
    <row r="131" spans="2:11" ht="12.75" customHeight="1">
      <c r="B131" s="1"/>
      <c r="C131" s="1"/>
      <c r="J131" s="1"/>
      <c r="K131" s="1"/>
    </row>
    <row r="132" spans="2:11" ht="12.75" customHeight="1">
      <c r="B132" s="1"/>
      <c r="C132" s="1"/>
      <c r="J132" s="1"/>
      <c r="K132" s="1"/>
    </row>
    <row r="133" spans="2:11" ht="12.75" customHeight="1">
      <c r="B133" s="1"/>
      <c r="C133" s="1"/>
      <c r="J133" s="1"/>
      <c r="K133" s="1"/>
    </row>
    <row r="134" spans="2:11" ht="12.75" customHeight="1">
      <c r="B134" s="1"/>
      <c r="C134" s="1"/>
      <c r="J134" s="1"/>
      <c r="K134" s="1"/>
    </row>
    <row r="135" spans="2:11" ht="12.75" customHeight="1">
      <c r="B135" s="1"/>
      <c r="C135" s="1"/>
      <c r="J135" s="1"/>
      <c r="K135" s="1"/>
    </row>
    <row r="136" spans="2:11" ht="12.75" customHeight="1">
      <c r="B136" s="1"/>
      <c r="C136" s="1"/>
      <c r="J136" s="1"/>
      <c r="K136" s="1"/>
    </row>
    <row r="137" spans="2:11" ht="12.75" customHeight="1">
      <c r="B137" s="1"/>
      <c r="C137" s="1"/>
      <c r="J137" s="1"/>
      <c r="K137" s="1"/>
    </row>
    <row r="138" spans="2:11" ht="12.75" customHeight="1">
      <c r="B138" s="1"/>
      <c r="C138" s="1"/>
      <c r="J138" s="1"/>
      <c r="K138" s="1"/>
    </row>
    <row r="139" spans="2:11" ht="12.75" customHeight="1">
      <c r="B139" s="1"/>
      <c r="C139" s="1"/>
      <c r="J139" s="1"/>
      <c r="K139" s="1"/>
    </row>
    <row r="140" spans="2:11" ht="12.75" customHeight="1">
      <c r="B140" s="1"/>
      <c r="C140" s="1"/>
      <c r="J140" s="1"/>
      <c r="K140" s="1"/>
    </row>
    <row r="141" spans="2:11" ht="12.75" customHeight="1">
      <c r="B141" s="1"/>
      <c r="C141" s="1"/>
      <c r="J141" s="1"/>
      <c r="K141" s="1"/>
    </row>
    <row r="142" spans="2:11" ht="12.75" customHeight="1">
      <c r="B142" s="1"/>
      <c r="C142" s="1"/>
      <c r="J142" s="1"/>
      <c r="K142" s="1"/>
    </row>
    <row r="143" spans="2:11" ht="12.75" customHeight="1">
      <c r="B143" s="1"/>
      <c r="C143" s="1"/>
      <c r="J143" s="1"/>
      <c r="K143" s="1"/>
    </row>
    <row r="144" spans="2:11" ht="12.75" customHeight="1">
      <c r="B144" s="1"/>
      <c r="C144" s="1"/>
      <c r="J144" s="1"/>
      <c r="K144" s="1"/>
    </row>
    <row r="145" spans="2:11" ht="12.75" customHeight="1">
      <c r="B145" s="1"/>
      <c r="C145" s="1"/>
      <c r="J145" s="1"/>
      <c r="K145" s="1"/>
    </row>
    <row r="146" spans="2:11" ht="12.75" customHeight="1">
      <c r="B146" s="1"/>
      <c r="C146" s="1"/>
      <c r="J146" s="1"/>
      <c r="K146" s="1"/>
    </row>
    <row r="147" spans="2:11" ht="12.75" customHeight="1">
      <c r="B147" s="1"/>
      <c r="C147" s="1"/>
      <c r="J147" s="1"/>
      <c r="K147" s="1"/>
    </row>
    <row r="148" spans="2:11" ht="12.75" customHeight="1">
      <c r="B148" s="1"/>
      <c r="C148" s="1"/>
      <c r="J148" s="1"/>
      <c r="K148" s="1"/>
    </row>
    <row r="149" spans="2:11" ht="12.75" customHeight="1">
      <c r="B149" s="1"/>
      <c r="C149" s="1"/>
      <c r="J149" s="1"/>
      <c r="K149" s="1"/>
    </row>
    <row r="150" spans="2:11" ht="12.75" customHeight="1">
      <c r="B150" s="1"/>
      <c r="C150" s="1"/>
      <c r="J150" s="1"/>
      <c r="K150" s="1"/>
    </row>
    <row r="151" spans="2:11" ht="12.75" customHeight="1">
      <c r="B151" s="1"/>
      <c r="C151" s="1"/>
      <c r="J151" s="1"/>
      <c r="K151" s="1"/>
    </row>
    <row r="152" spans="2:11" ht="12.75" customHeight="1">
      <c r="B152" s="1"/>
      <c r="C152" s="1"/>
      <c r="J152" s="1"/>
      <c r="K152" s="1"/>
    </row>
    <row r="153" spans="2:11" ht="12.75" customHeight="1">
      <c r="B153" s="1"/>
      <c r="C153" s="1"/>
      <c r="J153" s="1"/>
      <c r="K153" s="1"/>
    </row>
    <row r="154" spans="2:11" ht="12.75" customHeight="1">
      <c r="B154" s="1"/>
      <c r="C154" s="1"/>
      <c r="J154" s="1"/>
      <c r="K154" s="1"/>
    </row>
    <row r="155" spans="2:11" ht="12.75" customHeight="1">
      <c r="B155" s="1"/>
      <c r="C155" s="1"/>
      <c r="J155" s="1"/>
      <c r="K155" s="1"/>
    </row>
    <row r="156" spans="2:11" ht="12.75" customHeight="1">
      <c r="B156" s="1"/>
      <c r="C156" s="1"/>
      <c r="J156" s="1"/>
      <c r="K156" s="1"/>
    </row>
    <row r="157" spans="2:11" ht="12.75" customHeight="1">
      <c r="B157" s="1"/>
      <c r="C157" s="1"/>
      <c r="J157" s="1"/>
      <c r="K157" s="1"/>
    </row>
    <row r="158" spans="2:11" ht="12.75" customHeight="1">
      <c r="B158" s="1"/>
      <c r="C158" s="1"/>
      <c r="J158" s="1"/>
      <c r="K158" s="1"/>
    </row>
    <row r="159" spans="2:11" ht="12.75" customHeight="1">
      <c r="B159" s="1"/>
      <c r="C159" s="1"/>
      <c r="J159" s="1"/>
      <c r="K159" s="1"/>
    </row>
    <row r="160" spans="2:11" ht="12.75" customHeight="1">
      <c r="B160" s="1"/>
      <c r="C160" s="1"/>
      <c r="J160" s="1"/>
      <c r="K160" s="1"/>
    </row>
    <row r="161" spans="2:11" ht="12.75" customHeight="1">
      <c r="B161" s="1"/>
      <c r="C161" s="1"/>
      <c r="J161" s="1"/>
      <c r="K161" s="1"/>
    </row>
    <row r="162" spans="2:11" ht="12.75" customHeight="1">
      <c r="B162" s="1"/>
      <c r="C162" s="1"/>
      <c r="J162" s="1"/>
      <c r="K162" s="1"/>
    </row>
    <row r="163" spans="2:11" ht="12.75" customHeight="1">
      <c r="B163" s="1"/>
      <c r="C163" s="1"/>
      <c r="J163" s="1"/>
      <c r="K163" s="1"/>
    </row>
    <row r="164" spans="2:11" ht="12.75" customHeight="1">
      <c r="B164" s="1"/>
      <c r="C164" s="1"/>
      <c r="J164" s="1"/>
      <c r="K164" s="1"/>
    </row>
    <row r="165" spans="2:11" ht="12.75" customHeight="1">
      <c r="B165" s="1"/>
      <c r="C165" s="1"/>
      <c r="J165" s="1"/>
      <c r="K165" s="1"/>
    </row>
    <row r="166" spans="2:11" ht="12.75" customHeight="1">
      <c r="B166" s="1"/>
      <c r="C166" s="1"/>
      <c r="J166" s="1"/>
      <c r="K166" s="1"/>
    </row>
    <row r="167" spans="2:11" ht="12.75" customHeight="1">
      <c r="B167" s="1"/>
      <c r="C167" s="1"/>
      <c r="J167" s="1"/>
      <c r="K167" s="1"/>
    </row>
    <row r="168" spans="2:11" ht="12.75" customHeight="1">
      <c r="B168" s="1"/>
      <c r="C168" s="1"/>
      <c r="J168" s="1"/>
      <c r="K168" s="1"/>
    </row>
    <row r="169" spans="2:11" ht="12.75" customHeight="1">
      <c r="B169" s="1"/>
      <c r="C169" s="1"/>
      <c r="J169" s="1"/>
      <c r="K169" s="1"/>
    </row>
    <row r="170" spans="2:11" ht="12.75" customHeight="1">
      <c r="B170" s="1"/>
      <c r="C170" s="1"/>
      <c r="J170" s="1"/>
      <c r="K170" s="1"/>
    </row>
    <row r="171" spans="2:11" ht="12.75" customHeight="1">
      <c r="B171" s="1"/>
      <c r="C171" s="1"/>
      <c r="J171" s="1"/>
      <c r="K171" s="1"/>
    </row>
    <row r="172" spans="2:11" ht="12.75" customHeight="1">
      <c r="B172" s="1"/>
      <c r="C172" s="1"/>
      <c r="J172" s="1"/>
      <c r="K172" s="1"/>
    </row>
    <row r="173" spans="2:11" ht="12.75" customHeight="1">
      <c r="B173" s="1"/>
      <c r="C173" s="1"/>
      <c r="J173" s="1"/>
      <c r="K173" s="1"/>
    </row>
    <row r="174" spans="2:11" ht="12.75" customHeight="1">
      <c r="B174" s="1"/>
      <c r="C174" s="1"/>
      <c r="J174" s="1"/>
      <c r="K174" s="1"/>
    </row>
    <row r="175" spans="2:11" ht="12.75" customHeight="1">
      <c r="B175" s="1"/>
      <c r="C175" s="1"/>
      <c r="J175" s="1"/>
      <c r="K175" s="1"/>
    </row>
    <row r="176" spans="2:11" ht="12.75" customHeight="1">
      <c r="B176" s="1"/>
      <c r="C176" s="1"/>
      <c r="J176" s="1"/>
      <c r="K176" s="1"/>
    </row>
    <row r="177" spans="2:11" ht="12.75" customHeight="1">
      <c r="B177" s="1"/>
      <c r="C177" s="1"/>
      <c r="J177" s="1"/>
      <c r="K177" s="1"/>
    </row>
    <row r="178" spans="2:11" ht="12.75" customHeight="1">
      <c r="B178" s="1"/>
      <c r="C178" s="1"/>
      <c r="J178" s="1"/>
      <c r="K178" s="1"/>
    </row>
    <row r="179" spans="2:11" ht="12.75" customHeight="1">
      <c r="B179" s="1"/>
      <c r="C179" s="1"/>
      <c r="J179" s="1"/>
      <c r="K179" s="1"/>
    </row>
    <row r="180" spans="2:11" ht="12.75" customHeight="1">
      <c r="B180" s="1"/>
      <c r="C180" s="1"/>
      <c r="J180" s="1"/>
      <c r="K180" s="1"/>
    </row>
    <row r="181" spans="2:11" ht="12.75" customHeight="1">
      <c r="B181" s="1"/>
      <c r="C181" s="1"/>
      <c r="J181" s="1"/>
      <c r="K181" s="1"/>
    </row>
    <row r="182" spans="2:11" ht="12.75" customHeight="1">
      <c r="B182" s="1"/>
      <c r="C182" s="1"/>
      <c r="J182" s="1"/>
      <c r="K182" s="1"/>
    </row>
    <row r="183" spans="2:11" ht="12.75" customHeight="1">
      <c r="B183" s="1"/>
      <c r="C183" s="1"/>
      <c r="J183" s="1"/>
      <c r="K183" s="1"/>
    </row>
    <row r="184" spans="2:11" ht="12.75" customHeight="1">
      <c r="B184" s="1"/>
      <c r="C184" s="1"/>
      <c r="J184" s="1"/>
      <c r="K184" s="1"/>
    </row>
    <row r="185" spans="2:11" ht="12.75" customHeight="1">
      <c r="B185" s="1"/>
      <c r="C185" s="1"/>
      <c r="J185" s="1"/>
      <c r="K185" s="1"/>
    </row>
    <row r="186" spans="2:11" ht="12.75" customHeight="1">
      <c r="B186" s="1"/>
      <c r="C186" s="1"/>
      <c r="J186" s="1"/>
      <c r="K186" s="1"/>
    </row>
    <row r="187" spans="2:11" ht="12.75" customHeight="1">
      <c r="B187" s="1"/>
      <c r="C187" s="1"/>
      <c r="J187" s="1"/>
      <c r="K187" s="1"/>
    </row>
    <row r="188" spans="2:11" ht="12.75" customHeight="1">
      <c r="B188" s="1"/>
      <c r="C188" s="1"/>
      <c r="J188" s="1"/>
      <c r="K188" s="1"/>
    </row>
    <row r="189" spans="2:11" ht="12.75" customHeight="1">
      <c r="B189" s="1"/>
      <c r="C189" s="1"/>
      <c r="J189" s="1"/>
      <c r="K189" s="1"/>
    </row>
    <row r="190" spans="2:11" ht="12.75" customHeight="1">
      <c r="B190" s="1"/>
      <c r="C190" s="1"/>
      <c r="J190" s="1"/>
      <c r="K190" s="1"/>
    </row>
    <row r="191" spans="2:11" ht="12.75" customHeight="1">
      <c r="B191" s="1"/>
      <c r="C191" s="1"/>
      <c r="J191" s="1"/>
      <c r="K191" s="1"/>
    </row>
    <row r="192" spans="2:11" ht="12.75" customHeight="1">
      <c r="B192" s="1"/>
      <c r="C192" s="1"/>
      <c r="J192" s="1"/>
      <c r="K192" s="1"/>
    </row>
    <row r="193" spans="2:11" ht="12.75" customHeight="1">
      <c r="B193" s="1"/>
      <c r="C193" s="1"/>
      <c r="J193" s="1"/>
      <c r="K193" s="1"/>
    </row>
    <row r="194" spans="2:11" ht="12.75" customHeight="1">
      <c r="B194" s="1"/>
      <c r="C194" s="1"/>
      <c r="J194" s="1"/>
      <c r="K194" s="1"/>
    </row>
    <row r="195" spans="2:11" ht="12.75" customHeight="1">
      <c r="B195" s="1"/>
      <c r="C195" s="1"/>
      <c r="J195" s="1"/>
      <c r="K195" s="1"/>
    </row>
    <row r="196" spans="2:11" ht="12.75" customHeight="1">
      <c r="B196" s="1"/>
      <c r="C196" s="1"/>
      <c r="J196" s="1"/>
      <c r="K196" s="1"/>
    </row>
    <row r="197" spans="2:11" ht="12.75" customHeight="1">
      <c r="B197" s="1"/>
      <c r="C197" s="1"/>
      <c r="J197" s="1"/>
      <c r="K197" s="1"/>
    </row>
    <row r="198" spans="2:11" ht="12.75" customHeight="1">
      <c r="B198" s="1"/>
      <c r="C198" s="1"/>
      <c r="J198" s="1"/>
      <c r="K198" s="1"/>
    </row>
    <row r="199" spans="2:11" ht="12.75" customHeight="1">
      <c r="B199" s="1"/>
      <c r="C199" s="1"/>
      <c r="J199" s="1"/>
      <c r="K199" s="1"/>
    </row>
    <row r="200" spans="2:11" ht="12.75" customHeight="1">
      <c r="B200" s="1"/>
      <c r="C200" s="1"/>
      <c r="J200" s="1"/>
      <c r="K200" s="1"/>
    </row>
    <row r="201" spans="2:11" ht="12.75" customHeight="1">
      <c r="B201" s="1"/>
      <c r="C201" s="1"/>
      <c r="J201" s="1"/>
      <c r="K201" s="1"/>
    </row>
    <row r="202" spans="2:11" ht="12.75" customHeight="1">
      <c r="B202" s="1"/>
      <c r="C202" s="1"/>
      <c r="J202" s="1"/>
      <c r="K202" s="1"/>
    </row>
    <row r="203" spans="2:11" ht="12.75" customHeight="1">
      <c r="B203" s="1"/>
      <c r="C203" s="1"/>
      <c r="J203" s="1"/>
      <c r="K203" s="1"/>
    </row>
    <row r="204" spans="2:11" ht="12.75" customHeight="1">
      <c r="B204" s="1"/>
      <c r="C204" s="1"/>
      <c r="J204" s="1"/>
      <c r="K204" s="1"/>
    </row>
    <row r="205" spans="2:11" ht="12.75" customHeight="1">
      <c r="B205" s="1"/>
      <c r="C205" s="1"/>
      <c r="J205" s="1"/>
      <c r="K205" s="1"/>
    </row>
    <row r="206" spans="2:11" ht="12.75" customHeight="1">
      <c r="B206" s="1"/>
      <c r="C206" s="1"/>
      <c r="J206" s="1"/>
      <c r="K206" s="1"/>
    </row>
    <row r="207" spans="2:11" ht="12.75" customHeight="1">
      <c r="B207" s="1"/>
      <c r="C207" s="1"/>
      <c r="J207" s="1"/>
      <c r="K207" s="1"/>
    </row>
    <row r="208" spans="2:11" ht="12.75" customHeight="1">
      <c r="B208" s="1"/>
      <c r="C208" s="1"/>
      <c r="J208" s="1"/>
      <c r="K208" s="1"/>
    </row>
    <row r="209" spans="2:11" ht="12.75" customHeight="1">
      <c r="B209" s="1"/>
      <c r="C209" s="1"/>
      <c r="J209" s="1"/>
      <c r="K209" s="1"/>
    </row>
    <row r="210" spans="2:11" ht="12.75" customHeight="1">
      <c r="B210" s="1"/>
      <c r="C210" s="1"/>
      <c r="J210" s="1"/>
      <c r="K210" s="1"/>
    </row>
    <row r="211" spans="2:11" ht="12.75" customHeight="1">
      <c r="B211" s="1"/>
      <c r="C211" s="1"/>
      <c r="J211" s="1"/>
      <c r="K211" s="1"/>
    </row>
    <row r="212" spans="2:11" ht="12.75" customHeight="1">
      <c r="B212" s="1"/>
      <c r="C212" s="1"/>
      <c r="J212" s="1"/>
      <c r="K212" s="1"/>
    </row>
    <row r="213" spans="2:11" ht="12.75" customHeight="1">
      <c r="B213" s="1"/>
      <c r="C213" s="1"/>
      <c r="J213" s="1"/>
      <c r="K213" s="1"/>
    </row>
    <row r="214" spans="2:11" ht="12.75" customHeight="1">
      <c r="B214" s="1"/>
      <c r="C214" s="1"/>
      <c r="J214" s="1"/>
      <c r="K214" s="1"/>
    </row>
    <row r="215" spans="2:11" ht="12.75" customHeight="1">
      <c r="B215" s="1"/>
      <c r="C215" s="1"/>
      <c r="J215" s="1"/>
      <c r="K215" s="1"/>
    </row>
    <row r="216" spans="2:11" ht="12.75" customHeight="1">
      <c r="B216" s="1"/>
      <c r="C216" s="1"/>
      <c r="J216" s="1"/>
      <c r="K216" s="1"/>
    </row>
    <row r="217" spans="2:11" ht="12.75" customHeight="1">
      <c r="B217" s="1"/>
      <c r="C217" s="1"/>
      <c r="J217" s="1"/>
      <c r="K217" s="1"/>
    </row>
    <row r="218" spans="2:11" ht="12.75" customHeight="1">
      <c r="B218" s="1"/>
      <c r="C218" s="1"/>
      <c r="J218" s="1"/>
      <c r="K218" s="1"/>
    </row>
    <row r="219" spans="2:11" ht="12.75" customHeight="1">
      <c r="B219" s="1"/>
      <c r="C219" s="1"/>
      <c r="J219" s="1"/>
      <c r="K219" s="1"/>
    </row>
    <row r="220" spans="2:11" ht="12.75" customHeight="1">
      <c r="B220" s="1"/>
      <c r="C220" s="1"/>
      <c r="J220" s="1"/>
      <c r="K220" s="1"/>
    </row>
    <row r="221" spans="2:11" ht="12.75" customHeight="1">
      <c r="B221" s="1"/>
      <c r="C221" s="1"/>
      <c r="J221" s="1"/>
      <c r="K221" s="1"/>
    </row>
    <row r="222" spans="2:11" ht="12.75" customHeight="1">
      <c r="B222" s="1"/>
      <c r="C222" s="1"/>
      <c r="J222" s="1"/>
      <c r="K222" s="1"/>
    </row>
    <row r="223" spans="2:11" ht="12.75" customHeight="1">
      <c r="B223" s="1"/>
      <c r="C223" s="1"/>
      <c r="J223" s="1"/>
      <c r="K223" s="1"/>
    </row>
    <row r="224" spans="2:11" ht="12.75" customHeight="1">
      <c r="B224" s="1"/>
      <c r="C224" s="1"/>
      <c r="J224" s="1"/>
      <c r="K224" s="1"/>
    </row>
    <row r="225" spans="2:11" ht="12.75" customHeight="1">
      <c r="B225" s="1"/>
      <c r="C225" s="1"/>
      <c r="J225" s="1"/>
      <c r="K225" s="1"/>
    </row>
    <row r="226" spans="2:11" ht="12.75" customHeight="1">
      <c r="B226" s="1"/>
      <c r="C226" s="1"/>
      <c r="J226" s="1"/>
      <c r="K226" s="1"/>
    </row>
    <row r="227" spans="2:11" ht="12.75" customHeight="1">
      <c r="B227" s="1"/>
      <c r="C227" s="1"/>
      <c r="J227" s="1"/>
      <c r="K227" s="1"/>
    </row>
    <row r="228" spans="2:11" ht="12.75" customHeight="1">
      <c r="B228" s="1"/>
      <c r="C228" s="1"/>
      <c r="J228" s="1"/>
      <c r="K228" s="1"/>
    </row>
    <row r="229" spans="2:11" ht="12.75" customHeight="1">
      <c r="B229" s="1"/>
      <c r="C229" s="1"/>
      <c r="J229" s="1"/>
      <c r="K229" s="1"/>
    </row>
    <row r="230" spans="2:11" ht="12.75" customHeight="1">
      <c r="B230" s="1"/>
      <c r="C230" s="1"/>
      <c r="J230" s="1"/>
      <c r="K230" s="1"/>
    </row>
    <row r="231" spans="2:11" ht="12.75" customHeight="1">
      <c r="B231" s="1"/>
      <c r="C231" s="1"/>
      <c r="J231" s="1"/>
      <c r="K231" s="1"/>
    </row>
    <row r="232" spans="2:11" ht="12.75" customHeight="1">
      <c r="B232" s="1"/>
      <c r="C232" s="1"/>
      <c r="J232" s="1"/>
      <c r="K232" s="1"/>
    </row>
    <row r="233" spans="2:11" ht="12.75" customHeight="1">
      <c r="B233" s="1"/>
      <c r="C233" s="1"/>
      <c r="J233" s="1"/>
      <c r="K233" s="1"/>
    </row>
    <row r="234" spans="2:11" ht="12.75" customHeight="1">
      <c r="B234" s="1"/>
      <c r="C234" s="1"/>
      <c r="J234" s="1"/>
      <c r="K234" s="1"/>
    </row>
    <row r="235" spans="2:11" ht="12.75" customHeight="1">
      <c r="B235" s="1"/>
      <c r="C235" s="1"/>
      <c r="J235" s="1"/>
      <c r="K235" s="1"/>
    </row>
    <row r="236" spans="2:11" ht="12.75" customHeight="1">
      <c r="B236" s="1"/>
      <c r="C236" s="1"/>
      <c r="J236" s="1"/>
      <c r="K236" s="1"/>
    </row>
    <row r="237" spans="2:11" ht="12.75" customHeight="1">
      <c r="B237" s="1"/>
      <c r="C237" s="1"/>
      <c r="J237" s="1"/>
      <c r="K237" s="1"/>
    </row>
    <row r="238" spans="2:11" ht="12.75" customHeight="1">
      <c r="B238" s="1"/>
      <c r="C238" s="1"/>
      <c r="J238" s="1"/>
      <c r="K238" s="1"/>
    </row>
    <row r="239" spans="2:11" ht="12.75" customHeight="1">
      <c r="B239" s="1"/>
      <c r="C239" s="1"/>
      <c r="J239" s="1"/>
      <c r="K239" s="1"/>
    </row>
    <row r="240" spans="2:11" ht="12.75" customHeight="1">
      <c r="B240" s="1"/>
      <c r="C240" s="1"/>
      <c r="J240" s="1"/>
      <c r="K240" s="1"/>
    </row>
    <row r="241" spans="2:11" ht="12.75" customHeight="1">
      <c r="B241" s="1"/>
      <c r="C241" s="1"/>
      <c r="J241" s="1"/>
      <c r="K241" s="1"/>
    </row>
    <row r="242" spans="2:11" ht="12.75" customHeight="1">
      <c r="B242" s="1"/>
      <c r="C242" s="1"/>
      <c r="J242" s="1"/>
      <c r="K242" s="1"/>
    </row>
    <row r="243" spans="2:11" ht="12.75" customHeight="1">
      <c r="B243" s="1"/>
      <c r="C243" s="1"/>
      <c r="J243" s="1"/>
      <c r="K243" s="1"/>
    </row>
    <row r="244" spans="2:11" ht="12.75" customHeight="1">
      <c r="B244" s="1"/>
      <c r="C244" s="1"/>
      <c r="J244" s="1"/>
      <c r="K244" s="1"/>
    </row>
    <row r="245" spans="2:11" ht="12.75" customHeight="1">
      <c r="B245" s="1"/>
      <c r="C245" s="1"/>
      <c r="J245" s="1"/>
      <c r="K245" s="1"/>
    </row>
    <row r="246" spans="2:11" ht="12.75" customHeight="1">
      <c r="B246" s="1"/>
      <c r="C246" s="1"/>
      <c r="J246" s="1"/>
      <c r="K246" s="1"/>
    </row>
    <row r="247" spans="2:11" ht="12.75" customHeight="1">
      <c r="B247" s="1"/>
      <c r="C247" s="1"/>
      <c r="J247" s="1"/>
      <c r="K247" s="1"/>
    </row>
    <row r="248" spans="2:11" ht="12.75" customHeight="1">
      <c r="B248" s="1"/>
      <c r="C248" s="1"/>
      <c r="J248" s="1"/>
      <c r="K248" s="1"/>
    </row>
    <row r="249" spans="2:11" ht="12.75" customHeight="1">
      <c r="B249" s="1"/>
      <c r="C249" s="1"/>
      <c r="J249" s="1"/>
      <c r="K249" s="1"/>
    </row>
    <row r="250" spans="2:11" ht="12.75" customHeight="1">
      <c r="B250" s="1"/>
      <c r="C250" s="1"/>
      <c r="J250" s="1"/>
      <c r="K250" s="1"/>
    </row>
    <row r="251" spans="2:11" ht="12.75" customHeight="1">
      <c r="B251" s="1"/>
      <c r="C251" s="1"/>
      <c r="J251" s="1"/>
      <c r="K251" s="1"/>
    </row>
    <row r="252" spans="2:11" ht="12.75" customHeight="1">
      <c r="B252" s="1"/>
      <c r="C252" s="1"/>
      <c r="J252" s="1"/>
      <c r="K252" s="1"/>
    </row>
    <row r="253" spans="2:11" ht="12.75" customHeight="1">
      <c r="B253" s="1"/>
      <c r="C253" s="1"/>
      <c r="J253" s="1"/>
      <c r="K253" s="1"/>
    </row>
    <row r="254" spans="2:11" ht="12.75" customHeight="1">
      <c r="B254" s="1"/>
      <c r="C254" s="1"/>
      <c r="J254" s="1"/>
      <c r="K254" s="1"/>
    </row>
    <row r="255" spans="2:11" ht="12.75" customHeight="1">
      <c r="B255" s="1"/>
      <c r="C255" s="1"/>
      <c r="J255" s="1"/>
      <c r="K255" s="1"/>
    </row>
    <row r="256" spans="2:11" ht="12.75" customHeight="1">
      <c r="B256" s="1"/>
      <c r="C256" s="1"/>
      <c r="J256" s="1"/>
      <c r="K256" s="1"/>
    </row>
    <row r="257" spans="2:11" ht="12.75" customHeight="1">
      <c r="B257" s="1"/>
      <c r="C257" s="1"/>
      <c r="J257" s="1"/>
      <c r="K257" s="1"/>
    </row>
    <row r="258" spans="2:11" ht="12.75" customHeight="1">
      <c r="B258" s="1"/>
      <c r="C258" s="1"/>
      <c r="J258" s="1"/>
      <c r="K258" s="1"/>
    </row>
    <row r="259" spans="2:11" ht="12.75" customHeight="1">
      <c r="B259" s="1"/>
      <c r="C259" s="1"/>
      <c r="J259" s="1"/>
      <c r="K259" s="1"/>
    </row>
    <row r="260" spans="2:11" ht="12.75" customHeight="1">
      <c r="B260" s="1"/>
      <c r="C260" s="1"/>
      <c r="J260" s="1"/>
      <c r="K260" s="1"/>
    </row>
    <row r="261" spans="2:11" ht="12.75" customHeight="1">
      <c r="B261" s="1"/>
      <c r="C261" s="1"/>
      <c r="J261" s="1"/>
      <c r="K261" s="1"/>
    </row>
    <row r="262" spans="2:11" ht="12.75" customHeight="1">
      <c r="B262" s="1"/>
      <c r="C262" s="1"/>
      <c r="J262" s="1"/>
      <c r="K262" s="1"/>
    </row>
    <row r="263" spans="2:11" ht="12.75" customHeight="1">
      <c r="B263" s="1"/>
      <c r="C263" s="1"/>
      <c r="J263" s="1"/>
      <c r="K263" s="1"/>
    </row>
    <row r="264" spans="2:11" ht="12.75" customHeight="1">
      <c r="B264" s="1"/>
      <c r="C264" s="1"/>
      <c r="J264" s="1"/>
      <c r="K264" s="1"/>
    </row>
    <row r="265" spans="2:11" ht="12.75" customHeight="1">
      <c r="B265" s="1"/>
      <c r="C265" s="1"/>
      <c r="J265" s="1"/>
      <c r="K265" s="1"/>
    </row>
    <row r="266" spans="2:11" ht="12.75" customHeight="1">
      <c r="B266" s="1"/>
      <c r="C266" s="1"/>
      <c r="J266" s="1"/>
      <c r="K266" s="1"/>
    </row>
    <row r="267" spans="2:11" ht="12.75" customHeight="1">
      <c r="B267" s="1"/>
      <c r="C267" s="1"/>
      <c r="J267" s="1"/>
      <c r="K267" s="1"/>
    </row>
    <row r="268" spans="2:11" ht="12.75" customHeight="1">
      <c r="B268" s="1"/>
      <c r="C268" s="1"/>
      <c r="J268" s="1"/>
      <c r="K268" s="1"/>
    </row>
    <row r="269" spans="2:11" ht="12.75" customHeight="1">
      <c r="B269" s="1"/>
      <c r="C269" s="1"/>
      <c r="J269" s="1"/>
      <c r="K269" s="1"/>
    </row>
    <row r="270" spans="2:11" ht="12.75" customHeight="1">
      <c r="B270" s="1"/>
      <c r="C270" s="1"/>
      <c r="J270" s="1"/>
      <c r="K270" s="1"/>
    </row>
    <row r="271" spans="2:11" ht="12.75" customHeight="1">
      <c r="B271" s="1"/>
      <c r="C271" s="1"/>
      <c r="J271" s="1"/>
      <c r="K271" s="1"/>
    </row>
    <row r="272" spans="2:11" ht="12.75" customHeight="1">
      <c r="B272" s="1"/>
      <c r="C272" s="1"/>
      <c r="J272" s="1"/>
      <c r="K272" s="1"/>
    </row>
    <row r="273" spans="2:11" ht="12.75" customHeight="1">
      <c r="B273" s="1"/>
      <c r="C273" s="1"/>
      <c r="J273" s="1"/>
      <c r="K273" s="1"/>
    </row>
    <row r="274" spans="2:11" ht="12.75" customHeight="1">
      <c r="B274" s="1"/>
      <c r="C274" s="1"/>
      <c r="J274" s="1"/>
      <c r="K274" s="1"/>
    </row>
    <row r="275" spans="2:11" ht="12.75" customHeight="1">
      <c r="B275" s="1"/>
      <c r="C275" s="1"/>
      <c r="J275" s="1"/>
      <c r="K275" s="1"/>
    </row>
    <row r="276" spans="2:11" ht="12.75" customHeight="1">
      <c r="B276" s="1"/>
      <c r="C276" s="1"/>
      <c r="J276" s="1"/>
      <c r="K276" s="1"/>
    </row>
    <row r="277" spans="2:11" ht="12.75" customHeight="1">
      <c r="B277" s="1"/>
      <c r="C277" s="1"/>
      <c r="J277" s="1"/>
      <c r="K277" s="1"/>
    </row>
    <row r="278" spans="2:11" ht="12.75" customHeight="1">
      <c r="B278" s="1"/>
      <c r="C278" s="1"/>
      <c r="J278" s="1"/>
      <c r="K278" s="1"/>
    </row>
    <row r="279" spans="2:11" ht="12.75" customHeight="1">
      <c r="B279" s="1"/>
      <c r="C279" s="1"/>
      <c r="J279" s="1"/>
      <c r="K279" s="1"/>
    </row>
    <row r="280" spans="2:11" ht="12.75" customHeight="1">
      <c r="B280" s="1"/>
      <c r="C280" s="1"/>
      <c r="J280" s="1"/>
      <c r="K280" s="1"/>
    </row>
    <row r="281" spans="2:11" ht="12.75" customHeight="1">
      <c r="B281" s="1"/>
      <c r="C281" s="1"/>
      <c r="J281" s="1"/>
      <c r="K281" s="1"/>
    </row>
    <row r="282" spans="2:11" ht="12.75" customHeight="1">
      <c r="B282" s="1"/>
      <c r="C282" s="1"/>
      <c r="J282" s="1"/>
      <c r="K282" s="1"/>
    </row>
    <row r="283" spans="2:11" ht="12.75" customHeight="1">
      <c r="B283" s="1"/>
      <c r="C283" s="1"/>
      <c r="J283" s="1"/>
      <c r="K283" s="1"/>
    </row>
    <row r="284" spans="2:11" ht="12.75" customHeight="1">
      <c r="B284" s="1"/>
      <c r="C284" s="1"/>
      <c r="J284" s="1"/>
      <c r="K284" s="1"/>
    </row>
    <row r="285" spans="2:11" ht="12.75" customHeight="1">
      <c r="B285" s="1"/>
      <c r="C285" s="1"/>
      <c r="J285" s="1"/>
      <c r="K285" s="1"/>
    </row>
    <row r="286" spans="2:11" ht="12.75" customHeight="1">
      <c r="B286" s="1"/>
      <c r="C286" s="1"/>
      <c r="J286" s="1"/>
      <c r="K286" s="1"/>
    </row>
    <row r="287" spans="2:11" ht="12.75" customHeight="1">
      <c r="B287" s="1"/>
      <c r="C287" s="1"/>
      <c r="J287" s="1"/>
      <c r="K287" s="1"/>
    </row>
    <row r="288" spans="2:11" ht="12.75" customHeight="1">
      <c r="B288" s="1"/>
      <c r="C288" s="1"/>
      <c r="J288" s="1"/>
      <c r="K288" s="1"/>
    </row>
    <row r="289" spans="2:11" ht="12.75" customHeight="1">
      <c r="B289" s="1"/>
      <c r="C289" s="1"/>
      <c r="J289" s="1"/>
      <c r="K289" s="1"/>
    </row>
    <row r="290" spans="2:11" ht="12.75" customHeight="1">
      <c r="B290" s="1"/>
      <c r="C290" s="1"/>
      <c r="J290" s="1"/>
      <c r="K290" s="1"/>
    </row>
    <row r="291" spans="2:11" ht="12.75" customHeight="1">
      <c r="B291" s="1"/>
      <c r="C291" s="1"/>
      <c r="J291" s="1"/>
      <c r="K291" s="1"/>
    </row>
    <row r="292" spans="2:11" ht="12.75" customHeight="1">
      <c r="B292" s="1"/>
      <c r="C292" s="1"/>
      <c r="J292" s="1"/>
      <c r="K292" s="1"/>
    </row>
    <row r="293" spans="2:11" ht="12.75" customHeight="1">
      <c r="B293" s="1"/>
      <c r="C293" s="1"/>
      <c r="J293" s="1"/>
      <c r="K293" s="1"/>
    </row>
    <row r="294" spans="2:11" ht="12.75" customHeight="1">
      <c r="B294" s="1"/>
      <c r="C294" s="1"/>
      <c r="J294" s="1"/>
      <c r="K294" s="1"/>
    </row>
    <row r="295" spans="2:11" ht="12.75" customHeight="1">
      <c r="B295" s="1"/>
      <c r="C295" s="1"/>
      <c r="J295" s="1"/>
      <c r="K295" s="1"/>
    </row>
    <row r="296" spans="2:11" ht="12.75" customHeight="1">
      <c r="B296" s="1"/>
      <c r="C296" s="1"/>
      <c r="J296" s="1"/>
      <c r="K296" s="1"/>
    </row>
    <row r="297" spans="2:11" ht="12.75" customHeight="1">
      <c r="B297" s="1"/>
      <c r="C297" s="1"/>
      <c r="J297" s="1"/>
      <c r="K297" s="1"/>
    </row>
    <row r="298" spans="2:11" ht="12.75" customHeight="1">
      <c r="B298" s="1"/>
      <c r="C298" s="1"/>
      <c r="J298" s="1"/>
      <c r="K298" s="1"/>
    </row>
    <row r="299" spans="2:11" ht="12.75" customHeight="1">
      <c r="B299" s="1"/>
      <c r="C299" s="1"/>
      <c r="J299" s="1"/>
      <c r="K299" s="1"/>
    </row>
    <row r="300" spans="2:11" ht="12.75" customHeight="1">
      <c r="B300" s="1"/>
      <c r="C300" s="1"/>
      <c r="J300" s="1"/>
      <c r="K300" s="1"/>
    </row>
    <row r="301" spans="2:11" ht="12.75" customHeight="1">
      <c r="B301" s="1"/>
      <c r="C301" s="1"/>
      <c r="J301" s="1"/>
      <c r="K301" s="1"/>
    </row>
    <row r="302" spans="2:11" ht="12.75" customHeight="1">
      <c r="B302" s="1"/>
      <c r="C302" s="1"/>
      <c r="J302" s="1"/>
      <c r="K302" s="1"/>
    </row>
    <row r="303" spans="2:11" ht="12.75" customHeight="1">
      <c r="B303" s="1"/>
      <c r="C303" s="1"/>
      <c r="J303" s="1"/>
      <c r="K303" s="1"/>
    </row>
    <row r="304" spans="2:11" ht="12.75" customHeight="1">
      <c r="B304" s="1"/>
      <c r="C304" s="1"/>
      <c r="J304" s="1"/>
      <c r="K304" s="1"/>
    </row>
    <row r="305" spans="2:11" ht="12.75" customHeight="1">
      <c r="B305" s="1"/>
      <c r="C305" s="1"/>
      <c r="J305" s="1"/>
      <c r="K305" s="1"/>
    </row>
    <row r="306" spans="2:11" ht="12.75" customHeight="1">
      <c r="B306" s="1"/>
      <c r="C306" s="1"/>
      <c r="J306" s="1"/>
      <c r="K306" s="1"/>
    </row>
    <row r="307" spans="2:11" ht="12.75" customHeight="1">
      <c r="B307" s="1"/>
      <c r="C307" s="1"/>
      <c r="J307" s="1"/>
      <c r="K307" s="1"/>
    </row>
    <row r="308" spans="2:11" ht="12.75" customHeight="1">
      <c r="B308" s="1"/>
      <c r="C308" s="1"/>
      <c r="J308" s="1"/>
      <c r="K308" s="1"/>
    </row>
    <row r="309" spans="2:11" ht="12.75" customHeight="1">
      <c r="B309" s="1"/>
      <c r="C309" s="1"/>
      <c r="J309" s="1"/>
      <c r="K309" s="1"/>
    </row>
    <row r="310" spans="2:11" ht="12.75" customHeight="1">
      <c r="B310" s="1"/>
      <c r="C310" s="1"/>
      <c r="J310" s="1"/>
      <c r="K310" s="1"/>
    </row>
    <row r="311" spans="2:11" ht="12.75" customHeight="1">
      <c r="B311" s="1"/>
      <c r="C311" s="1"/>
      <c r="J311" s="1"/>
      <c r="K311" s="1"/>
    </row>
    <row r="312" spans="2:11" ht="12.75" customHeight="1">
      <c r="B312" s="1"/>
      <c r="C312" s="1"/>
      <c r="J312" s="1"/>
      <c r="K312" s="1"/>
    </row>
    <row r="313" spans="2:11" ht="12.75" customHeight="1">
      <c r="B313" s="1"/>
      <c r="C313" s="1"/>
      <c r="J313" s="1"/>
      <c r="K313" s="1"/>
    </row>
    <row r="314" spans="2:11" ht="12.75" customHeight="1">
      <c r="B314" s="1"/>
      <c r="C314" s="1"/>
      <c r="J314" s="1"/>
      <c r="K314" s="1"/>
    </row>
    <row r="315" spans="2:11" ht="12.75" customHeight="1">
      <c r="B315" s="1"/>
      <c r="C315" s="1"/>
      <c r="J315" s="1"/>
      <c r="K315" s="1"/>
    </row>
    <row r="316" spans="2:11" ht="12.75" customHeight="1">
      <c r="B316" s="1"/>
      <c r="C316" s="1"/>
      <c r="J316" s="1"/>
      <c r="K316" s="1"/>
    </row>
    <row r="317" spans="2:11" ht="12.75" customHeight="1">
      <c r="B317" s="1"/>
      <c r="C317" s="1"/>
      <c r="J317" s="1"/>
      <c r="K317" s="1"/>
    </row>
    <row r="318" spans="2:11" ht="12.75" customHeight="1">
      <c r="B318" s="1"/>
      <c r="C318" s="1"/>
      <c r="J318" s="1"/>
      <c r="K318" s="1"/>
    </row>
    <row r="319" spans="2:11" ht="12.75" customHeight="1">
      <c r="B319" s="1"/>
      <c r="C319" s="1"/>
      <c r="J319" s="1"/>
      <c r="K319" s="1"/>
    </row>
    <row r="320" spans="2:11" ht="12.75" customHeight="1">
      <c r="B320" s="1"/>
      <c r="C320" s="1"/>
      <c r="J320" s="1"/>
      <c r="K320" s="1"/>
    </row>
    <row r="321" spans="2:11" ht="12.75" customHeight="1">
      <c r="B321" s="1"/>
      <c r="C321" s="1"/>
      <c r="J321" s="1"/>
      <c r="K321" s="1"/>
    </row>
    <row r="322" spans="2:11" ht="12.75" customHeight="1">
      <c r="B322" s="1"/>
      <c r="C322" s="1"/>
      <c r="J322" s="1"/>
      <c r="K322" s="1"/>
    </row>
    <row r="323" spans="2:11" ht="12.75" customHeight="1">
      <c r="B323" s="1"/>
      <c r="C323" s="1"/>
      <c r="J323" s="1"/>
      <c r="K323" s="1"/>
    </row>
    <row r="324" spans="2:11" ht="12.75" customHeight="1">
      <c r="B324" s="1"/>
      <c r="C324" s="1"/>
      <c r="J324" s="1"/>
      <c r="K324" s="1"/>
    </row>
    <row r="325" spans="2:11" ht="12.75" customHeight="1">
      <c r="B325" s="1"/>
      <c r="C325" s="1"/>
      <c r="J325" s="1"/>
      <c r="K325" s="1"/>
    </row>
    <row r="326" spans="2:11" ht="12.75" customHeight="1">
      <c r="B326" s="1"/>
      <c r="C326" s="1"/>
      <c r="J326" s="1"/>
      <c r="K326" s="1"/>
    </row>
    <row r="327" spans="2:11" ht="12.75" customHeight="1">
      <c r="B327" s="1"/>
      <c r="C327" s="1"/>
      <c r="J327" s="1"/>
      <c r="K327" s="1"/>
    </row>
    <row r="328" spans="2:11" ht="12.75" customHeight="1">
      <c r="B328" s="1"/>
      <c r="C328" s="1"/>
      <c r="J328" s="1"/>
      <c r="K328" s="1"/>
    </row>
    <row r="329" spans="2:11" ht="12.75" customHeight="1">
      <c r="B329" s="1"/>
      <c r="C329" s="1"/>
      <c r="J329" s="1"/>
      <c r="K329" s="1"/>
    </row>
    <row r="330" spans="2:11" ht="12.75" customHeight="1">
      <c r="B330" s="1"/>
      <c r="C330" s="1"/>
      <c r="J330" s="1"/>
      <c r="K330" s="1"/>
    </row>
    <row r="331" spans="2:11" ht="12.75" customHeight="1">
      <c r="B331" s="1"/>
      <c r="C331" s="1"/>
      <c r="J331" s="1"/>
      <c r="K331" s="1"/>
    </row>
    <row r="332" spans="2:11" ht="12.75" customHeight="1">
      <c r="B332" s="1"/>
      <c r="C332" s="1"/>
      <c r="J332" s="1"/>
      <c r="K332" s="1"/>
    </row>
    <row r="333" spans="2:11" ht="12.75" customHeight="1">
      <c r="B333" s="1"/>
      <c r="C333" s="1"/>
      <c r="J333" s="1"/>
      <c r="K333" s="1"/>
    </row>
    <row r="334" spans="2:11" ht="12.75" customHeight="1">
      <c r="B334" s="1"/>
      <c r="C334" s="1"/>
      <c r="J334" s="1"/>
      <c r="K334" s="1"/>
    </row>
    <row r="335" spans="2:11" ht="12.75" customHeight="1">
      <c r="B335" s="1"/>
      <c r="C335" s="1"/>
      <c r="J335" s="1"/>
      <c r="K335" s="1"/>
    </row>
    <row r="336" spans="2:11" ht="12.75" customHeight="1">
      <c r="B336" s="1"/>
      <c r="C336" s="1"/>
      <c r="J336" s="1"/>
      <c r="K336" s="1"/>
    </row>
    <row r="337" spans="2:11" ht="12.75" customHeight="1">
      <c r="B337" s="1"/>
      <c r="C337" s="1"/>
      <c r="J337" s="1"/>
      <c r="K337" s="1"/>
    </row>
    <row r="338" spans="2:11" ht="12.75" customHeight="1">
      <c r="B338" s="1"/>
      <c r="C338" s="1"/>
      <c r="J338" s="1"/>
      <c r="K338" s="1"/>
    </row>
    <row r="339" spans="2:11" ht="12.75" customHeight="1">
      <c r="B339" s="1"/>
      <c r="C339" s="1"/>
      <c r="J339" s="1"/>
      <c r="K339" s="1"/>
    </row>
    <row r="340" spans="2:11" ht="12.75" customHeight="1">
      <c r="B340" s="1"/>
      <c r="C340" s="1"/>
      <c r="J340" s="1"/>
      <c r="K340" s="1"/>
    </row>
    <row r="341" spans="2:11" ht="12.75" customHeight="1">
      <c r="B341" s="1"/>
      <c r="C341" s="1"/>
      <c r="J341" s="1"/>
      <c r="K341" s="1"/>
    </row>
    <row r="342" spans="2:11" ht="12.75" customHeight="1">
      <c r="B342" s="1"/>
      <c r="C342" s="1"/>
      <c r="J342" s="1"/>
      <c r="K342" s="1"/>
    </row>
    <row r="343" spans="2:11" ht="12.75" customHeight="1">
      <c r="B343" s="1"/>
      <c r="C343" s="1"/>
      <c r="J343" s="1"/>
      <c r="K343" s="1"/>
    </row>
    <row r="344" spans="2:11" ht="12.75" customHeight="1">
      <c r="B344" s="1"/>
      <c r="C344" s="1"/>
      <c r="J344" s="1"/>
      <c r="K344" s="1"/>
    </row>
    <row r="345" spans="2:11" ht="12.75" customHeight="1">
      <c r="B345" s="1"/>
      <c r="C345" s="1"/>
      <c r="J345" s="1"/>
      <c r="K345" s="1"/>
    </row>
    <row r="346" spans="2:11" ht="12.75" customHeight="1">
      <c r="B346" s="1"/>
      <c r="C346" s="1"/>
      <c r="J346" s="1"/>
      <c r="K346" s="1"/>
    </row>
    <row r="347" spans="2:11" ht="12.75" customHeight="1">
      <c r="B347" s="1"/>
      <c r="C347" s="1"/>
      <c r="J347" s="1"/>
      <c r="K347" s="1"/>
    </row>
    <row r="348" spans="2:11" ht="12.75" customHeight="1">
      <c r="B348" s="1"/>
      <c r="C348" s="1"/>
      <c r="J348" s="1"/>
      <c r="K348" s="1"/>
    </row>
    <row r="349" spans="2:11" ht="12.75" customHeight="1">
      <c r="B349" s="1"/>
      <c r="C349" s="1"/>
      <c r="J349" s="1"/>
      <c r="K349" s="1"/>
    </row>
    <row r="350" spans="2:11" ht="12.75" customHeight="1">
      <c r="B350" s="1"/>
      <c r="C350" s="1"/>
      <c r="J350" s="1"/>
      <c r="K350" s="1"/>
    </row>
    <row r="351" spans="2:11" ht="12.75" customHeight="1">
      <c r="B351" s="1"/>
      <c r="C351" s="1"/>
      <c r="J351" s="1"/>
      <c r="K351" s="1"/>
    </row>
    <row r="352" spans="2:11" ht="12.75" customHeight="1">
      <c r="B352" s="1"/>
      <c r="C352" s="1"/>
      <c r="J352" s="1"/>
      <c r="K352" s="1"/>
    </row>
    <row r="353" spans="2:11" ht="12.75" customHeight="1">
      <c r="B353" s="1"/>
      <c r="C353" s="1"/>
      <c r="J353" s="1"/>
      <c r="K353" s="1"/>
    </row>
    <row r="354" spans="2:11" ht="12.75" customHeight="1">
      <c r="B354" s="1"/>
      <c r="C354" s="1"/>
      <c r="J354" s="1"/>
      <c r="K354" s="1"/>
    </row>
    <row r="355" spans="2:11" ht="12.75" customHeight="1">
      <c r="B355" s="1"/>
      <c r="C355" s="1"/>
      <c r="J355" s="1"/>
      <c r="K355" s="1"/>
    </row>
    <row r="356" spans="2:11" ht="12.75" customHeight="1">
      <c r="B356" s="1"/>
      <c r="C356" s="1"/>
      <c r="J356" s="1"/>
      <c r="K356" s="1"/>
    </row>
    <row r="357" spans="2:11" ht="12.75" customHeight="1">
      <c r="B357" s="1"/>
      <c r="C357" s="1"/>
      <c r="J357" s="1"/>
      <c r="K357" s="1"/>
    </row>
    <row r="358" spans="2:11" ht="12.75" customHeight="1">
      <c r="B358" s="1"/>
      <c r="C358" s="1"/>
      <c r="J358" s="1"/>
      <c r="K358" s="1"/>
    </row>
    <row r="359" spans="2:11" ht="12.75" customHeight="1">
      <c r="B359" s="1"/>
      <c r="C359" s="1"/>
      <c r="J359" s="1"/>
      <c r="K359" s="1"/>
    </row>
    <row r="360" spans="2:11" ht="12.75" customHeight="1">
      <c r="B360" s="1"/>
      <c r="C360" s="1"/>
      <c r="J360" s="1"/>
      <c r="K360" s="1"/>
    </row>
    <row r="361" spans="2:11" ht="12.75" customHeight="1">
      <c r="B361" s="1"/>
      <c r="C361" s="1"/>
      <c r="J361" s="1"/>
      <c r="K361" s="1"/>
    </row>
    <row r="362" spans="2:11" ht="12.75" customHeight="1">
      <c r="B362" s="1"/>
      <c r="C362" s="1"/>
      <c r="J362" s="1"/>
      <c r="K362" s="1"/>
    </row>
    <row r="363" spans="2:11" ht="12.75" customHeight="1">
      <c r="B363" s="1"/>
      <c r="C363" s="1"/>
      <c r="J363" s="1"/>
      <c r="K363" s="1"/>
    </row>
    <row r="364" spans="2:11" ht="12.75" customHeight="1">
      <c r="B364" s="1"/>
      <c r="C364" s="1"/>
      <c r="J364" s="1"/>
      <c r="K364" s="1"/>
    </row>
    <row r="365" spans="2:11" ht="12.75" customHeight="1">
      <c r="B365" s="1"/>
      <c r="C365" s="1"/>
      <c r="J365" s="1"/>
      <c r="K365" s="1"/>
    </row>
    <row r="366" spans="2:11" ht="12.75" customHeight="1">
      <c r="B366" s="1"/>
      <c r="C366" s="1"/>
      <c r="J366" s="1"/>
      <c r="K366" s="1"/>
    </row>
    <row r="367" spans="2:11" ht="12.75" customHeight="1">
      <c r="B367" s="1"/>
      <c r="C367" s="1"/>
      <c r="J367" s="1"/>
      <c r="K367" s="1"/>
    </row>
    <row r="368" spans="2:11" ht="12.75" customHeight="1">
      <c r="B368" s="1"/>
      <c r="C368" s="1"/>
      <c r="J368" s="1"/>
      <c r="K368" s="1"/>
    </row>
    <row r="369" spans="2:11" ht="12.75" customHeight="1">
      <c r="B369" s="1"/>
      <c r="C369" s="1"/>
      <c r="J369" s="1"/>
      <c r="K369" s="1"/>
    </row>
    <row r="370" spans="2:11" ht="12.75" customHeight="1">
      <c r="B370" s="1"/>
      <c r="C370" s="1"/>
      <c r="J370" s="1"/>
      <c r="K370" s="1"/>
    </row>
    <row r="371" spans="2:11" ht="12.75" customHeight="1">
      <c r="B371" s="1"/>
      <c r="C371" s="1"/>
      <c r="J371" s="1"/>
      <c r="K371" s="1"/>
    </row>
    <row r="372" spans="2:11" ht="12.75" customHeight="1">
      <c r="B372" s="1"/>
      <c r="C372" s="1"/>
      <c r="J372" s="1"/>
      <c r="K372" s="1"/>
    </row>
    <row r="373" spans="2:11" ht="12.75" customHeight="1">
      <c r="B373" s="1"/>
      <c r="C373" s="1"/>
      <c r="J373" s="1"/>
      <c r="K373" s="1"/>
    </row>
    <row r="374" spans="2:11" ht="12.75" customHeight="1">
      <c r="B374" s="1"/>
      <c r="C374" s="1"/>
      <c r="J374" s="1"/>
      <c r="K374" s="1"/>
    </row>
    <row r="375" spans="2:11" ht="12.75" customHeight="1">
      <c r="B375" s="1"/>
      <c r="C375" s="1"/>
      <c r="J375" s="1"/>
      <c r="K375" s="1"/>
    </row>
    <row r="376" spans="2:11" ht="12.75" customHeight="1">
      <c r="B376" s="1"/>
      <c r="C376" s="1"/>
      <c r="J376" s="1"/>
      <c r="K376" s="1"/>
    </row>
    <row r="377" spans="2:11" ht="12.75" customHeight="1">
      <c r="B377" s="1"/>
      <c r="C377" s="1"/>
      <c r="J377" s="1"/>
      <c r="K377" s="1"/>
    </row>
    <row r="378" spans="2:11" ht="12.75" customHeight="1">
      <c r="B378" s="1"/>
      <c r="C378" s="1"/>
      <c r="J378" s="1"/>
      <c r="K378" s="1"/>
    </row>
    <row r="379" spans="2:11" ht="12.75" customHeight="1">
      <c r="B379" s="1"/>
      <c r="C379" s="1"/>
      <c r="J379" s="1"/>
      <c r="K379" s="1"/>
    </row>
    <row r="380" spans="2:11" ht="12.75" customHeight="1">
      <c r="B380" s="1"/>
      <c r="C380" s="1"/>
      <c r="J380" s="1"/>
      <c r="K380" s="1"/>
    </row>
    <row r="381" spans="2:11" ht="12.75" customHeight="1">
      <c r="B381" s="1"/>
      <c r="C381" s="1"/>
      <c r="J381" s="1"/>
      <c r="K381" s="1"/>
    </row>
    <row r="382" spans="2:11" ht="12.75" customHeight="1">
      <c r="B382" s="1"/>
      <c r="C382" s="1"/>
      <c r="J382" s="1"/>
      <c r="K382" s="1"/>
    </row>
    <row r="383" spans="2:11" ht="12.75" customHeight="1">
      <c r="B383" s="1"/>
      <c r="C383" s="1"/>
      <c r="J383" s="1"/>
      <c r="K383" s="1"/>
    </row>
    <row r="384" spans="2:11" ht="12.75" customHeight="1">
      <c r="B384" s="1"/>
      <c r="C384" s="1"/>
      <c r="J384" s="1"/>
      <c r="K384" s="1"/>
    </row>
    <row r="385" spans="2:11" ht="12.75" customHeight="1">
      <c r="B385" s="1"/>
      <c r="C385" s="1"/>
      <c r="J385" s="1"/>
      <c r="K385" s="1"/>
    </row>
    <row r="386" spans="2:11" ht="12.75" customHeight="1">
      <c r="B386" s="1"/>
      <c r="C386" s="1"/>
      <c r="J386" s="1"/>
      <c r="K386" s="1"/>
    </row>
    <row r="387" spans="2:11" ht="12.75" customHeight="1">
      <c r="B387" s="1"/>
      <c r="C387" s="1"/>
      <c r="J387" s="1"/>
      <c r="K387" s="1"/>
    </row>
    <row r="388" spans="2:11" ht="12.75" customHeight="1">
      <c r="B388" s="1"/>
      <c r="C388" s="1"/>
      <c r="J388" s="1"/>
      <c r="K388" s="1"/>
    </row>
    <row r="389" spans="2:11" ht="12.75" customHeight="1">
      <c r="B389" s="1"/>
      <c r="C389" s="1"/>
      <c r="J389" s="1"/>
      <c r="K389" s="1"/>
    </row>
    <row r="390" spans="2:11" ht="12.75" customHeight="1">
      <c r="B390" s="1"/>
      <c r="C390" s="1"/>
      <c r="J390" s="1"/>
      <c r="K390" s="1"/>
    </row>
    <row r="391" spans="2:11" ht="12.75" customHeight="1">
      <c r="B391" s="1"/>
      <c r="C391" s="1"/>
      <c r="J391" s="1"/>
      <c r="K391" s="1"/>
    </row>
    <row r="392" spans="2:11" ht="12.75" customHeight="1">
      <c r="B392" s="1"/>
      <c r="C392" s="1"/>
      <c r="J392" s="1"/>
      <c r="K392" s="1"/>
    </row>
    <row r="393" spans="2:11" ht="12.75" customHeight="1">
      <c r="B393" s="1"/>
      <c r="C393" s="1"/>
      <c r="J393" s="1"/>
      <c r="K393" s="1"/>
    </row>
    <row r="394" spans="2:11" ht="12.75" customHeight="1">
      <c r="B394" s="1"/>
      <c r="C394" s="1"/>
      <c r="J394" s="1"/>
      <c r="K394" s="1"/>
    </row>
    <row r="395" spans="2:11" ht="12.75" customHeight="1">
      <c r="B395" s="1"/>
      <c r="C395" s="1"/>
      <c r="J395" s="1"/>
      <c r="K395" s="1"/>
    </row>
    <row r="396" spans="2:11" ht="12.75" customHeight="1">
      <c r="B396" s="1"/>
      <c r="C396" s="1"/>
      <c r="J396" s="1"/>
      <c r="K396" s="1"/>
    </row>
    <row r="397" spans="2:11" ht="12.75" customHeight="1">
      <c r="B397" s="1"/>
      <c r="C397" s="1"/>
      <c r="J397" s="1"/>
      <c r="K397" s="1"/>
    </row>
    <row r="398" spans="2:11" ht="12.75" customHeight="1">
      <c r="B398" s="1"/>
      <c r="C398" s="1"/>
      <c r="J398" s="1"/>
      <c r="K398" s="1"/>
    </row>
    <row r="399" spans="2:11" ht="12.75" customHeight="1">
      <c r="B399" s="1"/>
      <c r="C399" s="1"/>
      <c r="J399" s="1"/>
      <c r="K399" s="1"/>
    </row>
    <row r="400" spans="2:11" ht="12.75" customHeight="1">
      <c r="B400" s="1"/>
      <c r="C400" s="1"/>
      <c r="J400" s="1"/>
      <c r="K400" s="1"/>
    </row>
    <row r="401" spans="2:11" ht="12.75" customHeight="1">
      <c r="B401" s="1"/>
      <c r="C401" s="1"/>
      <c r="J401" s="1"/>
      <c r="K401" s="1"/>
    </row>
    <row r="402" spans="2:11" ht="12.75" customHeight="1">
      <c r="B402" s="1"/>
      <c r="C402" s="1"/>
      <c r="J402" s="1"/>
      <c r="K402" s="1"/>
    </row>
    <row r="403" spans="2:11" ht="12.75" customHeight="1">
      <c r="B403" s="1"/>
      <c r="C403" s="1"/>
      <c r="J403" s="1"/>
      <c r="K403" s="1"/>
    </row>
    <row r="404" spans="2:11" ht="12.75" customHeight="1">
      <c r="B404" s="1"/>
      <c r="C404" s="1"/>
      <c r="J404" s="1"/>
      <c r="K404" s="1"/>
    </row>
    <row r="405" spans="2:11" ht="12.75" customHeight="1">
      <c r="B405" s="1"/>
      <c r="C405" s="1"/>
      <c r="J405" s="1"/>
      <c r="K405" s="1"/>
    </row>
    <row r="406" spans="2:11" ht="12.75" customHeight="1">
      <c r="B406" s="1"/>
      <c r="C406" s="1"/>
      <c r="J406" s="1"/>
      <c r="K406" s="1"/>
    </row>
    <row r="407" spans="2:11" ht="12.75" customHeight="1">
      <c r="B407" s="1"/>
      <c r="C407" s="1"/>
      <c r="J407" s="1"/>
      <c r="K407" s="1"/>
    </row>
    <row r="408" spans="2:11" ht="12.75" customHeight="1">
      <c r="B408" s="1"/>
      <c r="C408" s="1"/>
      <c r="J408" s="1"/>
      <c r="K408" s="1"/>
    </row>
    <row r="409" spans="2:11" ht="12.75" customHeight="1">
      <c r="B409" s="1"/>
      <c r="C409" s="1"/>
      <c r="J409" s="1"/>
      <c r="K409" s="1"/>
    </row>
    <row r="410" spans="2:11" ht="12.75" customHeight="1">
      <c r="B410" s="1"/>
      <c r="C410" s="1"/>
      <c r="J410" s="1"/>
      <c r="K410" s="1"/>
    </row>
    <row r="411" spans="2:11" ht="12.75" customHeight="1">
      <c r="B411" s="1"/>
      <c r="C411" s="1"/>
      <c r="J411" s="1"/>
      <c r="K411" s="1"/>
    </row>
    <row r="412" spans="2:11" ht="12.75" customHeight="1">
      <c r="B412" s="1"/>
      <c r="C412" s="1"/>
      <c r="J412" s="1"/>
      <c r="K412" s="1"/>
    </row>
    <row r="413" spans="2:11" ht="12.75" customHeight="1">
      <c r="B413" s="1"/>
      <c r="C413" s="1"/>
      <c r="J413" s="1"/>
      <c r="K413" s="1"/>
    </row>
    <row r="414" spans="2:11" ht="12.75" customHeight="1">
      <c r="B414" s="1"/>
      <c r="C414" s="1"/>
      <c r="J414" s="1"/>
      <c r="K414" s="1"/>
    </row>
    <row r="415" spans="2:11" ht="12.75" customHeight="1">
      <c r="B415" s="1"/>
      <c r="C415" s="1"/>
      <c r="J415" s="1"/>
      <c r="K415" s="1"/>
    </row>
    <row r="416" spans="2:11" ht="12.75" customHeight="1">
      <c r="B416" s="1"/>
      <c r="C416" s="1"/>
      <c r="J416" s="1"/>
      <c r="K416" s="1"/>
    </row>
    <row r="417" spans="2:11" ht="12.75" customHeight="1">
      <c r="B417" s="1"/>
      <c r="C417" s="1"/>
      <c r="J417" s="1"/>
      <c r="K417" s="1"/>
    </row>
    <row r="418" spans="2:11" ht="12.75" customHeight="1">
      <c r="B418" s="1"/>
      <c r="C418" s="1"/>
      <c r="J418" s="1"/>
      <c r="K418" s="1"/>
    </row>
    <row r="419" spans="2:11" ht="12.75" customHeight="1">
      <c r="B419" s="1"/>
      <c r="C419" s="1"/>
      <c r="J419" s="1"/>
      <c r="K419" s="1"/>
    </row>
    <row r="420" spans="2:11" ht="12.75" customHeight="1">
      <c r="B420" s="1"/>
      <c r="C420" s="1"/>
      <c r="J420" s="1"/>
      <c r="K420" s="1"/>
    </row>
    <row r="421" spans="2:11" ht="12.75" customHeight="1">
      <c r="B421" s="1"/>
      <c r="C421" s="1"/>
      <c r="J421" s="1"/>
      <c r="K421" s="1"/>
    </row>
    <row r="422" spans="2:11" ht="12.75" customHeight="1">
      <c r="B422" s="1"/>
      <c r="C422" s="1"/>
      <c r="J422" s="1"/>
      <c r="K422" s="1"/>
    </row>
    <row r="423" spans="2:11" ht="12.75" customHeight="1">
      <c r="B423" s="1"/>
      <c r="C423" s="1"/>
      <c r="J423" s="1"/>
      <c r="K423" s="1"/>
    </row>
    <row r="424" spans="2:11" ht="12.75" customHeight="1">
      <c r="B424" s="1"/>
      <c r="C424" s="1"/>
      <c r="J424" s="1"/>
      <c r="K424" s="1"/>
    </row>
    <row r="425" spans="2:11" ht="12.75" customHeight="1">
      <c r="B425" s="1"/>
      <c r="C425" s="1"/>
      <c r="J425" s="1"/>
      <c r="K425" s="1"/>
    </row>
    <row r="426" spans="2:11" ht="12.75" customHeight="1">
      <c r="B426" s="1"/>
      <c r="C426" s="1"/>
      <c r="J426" s="1"/>
      <c r="K426" s="1"/>
    </row>
    <row r="427" spans="2:11" ht="12.75" customHeight="1">
      <c r="B427" s="1"/>
      <c r="C427" s="1"/>
      <c r="J427" s="1"/>
      <c r="K427" s="1"/>
    </row>
    <row r="428" spans="2:11" ht="12.75" customHeight="1">
      <c r="B428" s="1"/>
      <c r="C428" s="1"/>
      <c r="J428" s="1"/>
      <c r="K428" s="1"/>
    </row>
    <row r="429" spans="2:11" ht="12.75" customHeight="1">
      <c r="B429" s="1"/>
      <c r="C429" s="1"/>
      <c r="J429" s="1"/>
      <c r="K429" s="1"/>
    </row>
    <row r="430" spans="2:11" ht="12.75" customHeight="1">
      <c r="B430" s="1"/>
      <c r="C430" s="1"/>
      <c r="J430" s="1"/>
      <c r="K430" s="1"/>
    </row>
    <row r="431" spans="2:11" ht="12.75" customHeight="1">
      <c r="B431" s="1"/>
      <c r="C431" s="1"/>
      <c r="J431" s="1"/>
      <c r="K431" s="1"/>
    </row>
    <row r="432" spans="2:11" ht="12.75" customHeight="1">
      <c r="B432" s="1"/>
      <c r="C432" s="1"/>
      <c r="J432" s="1"/>
      <c r="K432" s="1"/>
    </row>
    <row r="433" spans="2:11" ht="12.75" customHeight="1">
      <c r="B433" s="1"/>
      <c r="C433" s="1"/>
      <c r="J433" s="1"/>
      <c r="K433" s="1"/>
    </row>
    <row r="434" spans="2:11" ht="12.75" customHeight="1">
      <c r="B434" s="1"/>
      <c r="C434" s="1"/>
      <c r="J434" s="1"/>
      <c r="K434" s="1"/>
    </row>
    <row r="435" spans="2:11" ht="12.75" customHeight="1">
      <c r="B435" s="1"/>
      <c r="C435" s="1"/>
      <c r="J435" s="1"/>
      <c r="K435" s="1"/>
    </row>
    <row r="436" spans="2:11" ht="12.75" customHeight="1">
      <c r="B436" s="1"/>
      <c r="C436" s="1"/>
      <c r="J436" s="1"/>
      <c r="K436" s="1"/>
    </row>
    <row r="437" spans="2:11" ht="12.75" customHeight="1">
      <c r="B437" s="1"/>
      <c r="C437" s="1"/>
      <c r="J437" s="1"/>
      <c r="K437" s="1"/>
    </row>
    <row r="438" spans="2:11" ht="12.75" customHeight="1">
      <c r="B438" s="1"/>
      <c r="C438" s="1"/>
      <c r="J438" s="1"/>
      <c r="K438" s="1"/>
    </row>
    <row r="439" spans="2:11" ht="12.75" customHeight="1">
      <c r="B439" s="1"/>
      <c r="C439" s="1"/>
      <c r="J439" s="1"/>
      <c r="K439" s="1"/>
    </row>
    <row r="440" spans="2:11" ht="12.75" customHeight="1">
      <c r="B440" s="1"/>
      <c r="C440" s="1"/>
      <c r="J440" s="1"/>
      <c r="K440" s="1"/>
    </row>
    <row r="441" spans="2:11" ht="12.75" customHeight="1">
      <c r="B441" s="1"/>
      <c r="C441" s="1"/>
      <c r="J441" s="1"/>
      <c r="K441" s="1"/>
    </row>
    <row r="442" spans="2:11" ht="12.75" customHeight="1">
      <c r="B442" s="1"/>
      <c r="C442" s="1"/>
      <c r="J442" s="1"/>
      <c r="K442" s="1"/>
    </row>
    <row r="443" spans="2:11" ht="12.75" customHeight="1">
      <c r="B443" s="1"/>
      <c r="C443" s="1"/>
      <c r="J443" s="1"/>
      <c r="K443" s="1"/>
    </row>
    <row r="444" spans="2:11" ht="12.75" customHeight="1">
      <c r="B444" s="1"/>
      <c r="C444" s="1"/>
      <c r="J444" s="1"/>
      <c r="K444" s="1"/>
    </row>
    <row r="445" spans="2:11" ht="12.75" customHeight="1">
      <c r="B445" s="1"/>
      <c r="C445" s="1"/>
      <c r="J445" s="1"/>
      <c r="K445" s="1"/>
    </row>
    <row r="446" spans="2:11" ht="12.75" customHeight="1">
      <c r="B446" s="1"/>
      <c r="C446" s="1"/>
      <c r="J446" s="1"/>
      <c r="K446" s="1"/>
    </row>
    <row r="447" spans="2:11" ht="12.75" customHeight="1">
      <c r="B447" s="1"/>
      <c r="C447" s="1"/>
      <c r="J447" s="1"/>
      <c r="K447" s="1"/>
    </row>
    <row r="448" spans="2:11" ht="12.75" customHeight="1">
      <c r="B448" s="1"/>
      <c r="C448" s="1"/>
      <c r="J448" s="1"/>
      <c r="K448" s="1"/>
    </row>
    <row r="449" spans="2:11" ht="12.75" customHeight="1">
      <c r="B449" s="1"/>
      <c r="C449" s="1"/>
      <c r="J449" s="1"/>
      <c r="K449" s="1"/>
    </row>
    <row r="450" spans="2:11" ht="12.75" customHeight="1">
      <c r="B450" s="1"/>
      <c r="C450" s="1"/>
      <c r="J450" s="1"/>
      <c r="K450" s="1"/>
    </row>
    <row r="451" spans="2:11" ht="12.75" customHeight="1">
      <c r="B451" s="1"/>
      <c r="C451" s="1"/>
      <c r="J451" s="1"/>
      <c r="K451" s="1"/>
    </row>
    <row r="452" spans="2:11" ht="12.75" customHeight="1">
      <c r="B452" s="1"/>
      <c r="C452" s="1"/>
      <c r="J452" s="1"/>
      <c r="K452" s="1"/>
    </row>
    <row r="453" spans="2:11" ht="12.75" customHeight="1">
      <c r="B453" s="1"/>
      <c r="C453" s="1"/>
      <c r="J453" s="1"/>
      <c r="K453" s="1"/>
    </row>
    <row r="454" spans="2:11" ht="12.75" customHeight="1">
      <c r="B454" s="1"/>
      <c r="C454" s="1"/>
      <c r="J454" s="1"/>
      <c r="K454" s="1"/>
    </row>
    <row r="455" spans="2:11" ht="12.75" customHeight="1">
      <c r="B455" s="1"/>
      <c r="C455" s="1"/>
      <c r="J455" s="1"/>
      <c r="K455" s="1"/>
    </row>
    <row r="456" spans="2:11" ht="12.75" customHeight="1">
      <c r="B456" s="1"/>
      <c r="C456" s="1"/>
      <c r="J456" s="1"/>
      <c r="K456" s="1"/>
    </row>
    <row r="457" spans="2:11" ht="12.75" customHeight="1">
      <c r="B457" s="1"/>
      <c r="C457" s="1"/>
      <c r="J457" s="1"/>
      <c r="K457" s="1"/>
    </row>
    <row r="458" spans="2:11" ht="12.75" customHeight="1">
      <c r="B458" s="1"/>
      <c r="C458" s="1"/>
      <c r="J458" s="1"/>
      <c r="K458" s="1"/>
    </row>
    <row r="459" spans="2:11" ht="12.75" customHeight="1">
      <c r="B459" s="1"/>
      <c r="C459" s="1"/>
      <c r="J459" s="1"/>
      <c r="K459" s="1"/>
    </row>
    <row r="460" spans="2:11" ht="12.75" customHeight="1">
      <c r="B460" s="1"/>
      <c r="C460" s="1"/>
      <c r="J460" s="1"/>
      <c r="K460" s="1"/>
    </row>
    <row r="461" spans="2:11" ht="12.75" customHeight="1">
      <c r="B461" s="1"/>
      <c r="C461" s="1"/>
      <c r="J461" s="1"/>
      <c r="K461" s="1"/>
    </row>
    <row r="462" spans="2:11" ht="12.75" customHeight="1">
      <c r="B462" s="1"/>
      <c r="C462" s="1"/>
      <c r="J462" s="1"/>
      <c r="K462" s="1"/>
    </row>
    <row r="463" spans="2:11" ht="12.75" customHeight="1">
      <c r="B463" s="1"/>
      <c r="C463" s="1"/>
      <c r="J463" s="1"/>
      <c r="K463" s="1"/>
    </row>
    <row r="464" spans="2:11" ht="12.75" customHeight="1">
      <c r="B464" s="1"/>
      <c r="C464" s="1"/>
      <c r="J464" s="1"/>
      <c r="K464" s="1"/>
    </row>
    <row r="465" spans="2:11" ht="12.75" customHeight="1">
      <c r="B465" s="1"/>
      <c r="C465" s="1"/>
      <c r="J465" s="1"/>
      <c r="K465" s="1"/>
    </row>
    <row r="466" spans="2:11" ht="12.75" customHeight="1">
      <c r="B466" s="1"/>
      <c r="C466" s="1"/>
      <c r="J466" s="1"/>
      <c r="K466" s="1"/>
    </row>
    <row r="467" spans="2:11" ht="12.75" customHeight="1">
      <c r="B467" s="1"/>
      <c r="C467" s="1"/>
      <c r="J467" s="1"/>
      <c r="K467" s="1"/>
    </row>
    <row r="468" spans="2:11" ht="12.75" customHeight="1">
      <c r="B468" s="1"/>
      <c r="C468" s="1"/>
      <c r="J468" s="1"/>
      <c r="K468" s="1"/>
    </row>
    <row r="469" spans="2:11" ht="12.75" customHeight="1">
      <c r="B469" s="1"/>
      <c r="C469" s="1"/>
      <c r="J469" s="1"/>
      <c r="K469" s="1"/>
    </row>
    <row r="470" spans="2:11" ht="12.75" customHeight="1">
      <c r="B470" s="1"/>
      <c r="C470" s="1"/>
      <c r="J470" s="1"/>
      <c r="K470" s="1"/>
    </row>
    <row r="471" spans="2:11" ht="12.75" customHeight="1">
      <c r="B471" s="1"/>
      <c r="C471" s="1"/>
      <c r="J471" s="1"/>
      <c r="K471" s="1"/>
    </row>
    <row r="472" spans="2:11" ht="12.75" customHeight="1">
      <c r="B472" s="1"/>
      <c r="C472" s="1"/>
      <c r="J472" s="1"/>
      <c r="K472" s="1"/>
    </row>
    <row r="473" spans="2:11" ht="12.75" customHeight="1">
      <c r="B473" s="1"/>
      <c r="C473" s="1"/>
      <c r="J473" s="1"/>
      <c r="K473" s="1"/>
    </row>
    <row r="474" spans="2:11" ht="12.75" customHeight="1">
      <c r="B474" s="1"/>
      <c r="C474" s="1"/>
      <c r="J474" s="1"/>
      <c r="K474" s="1"/>
    </row>
    <row r="475" spans="2:11" ht="12.75" customHeight="1">
      <c r="B475" s="1"/>
      <c r="C475" s="1"/>
      <c r="J475" s="1"/>
      <c r="K475" s="1"/>
    </row>
    <row r="476" spans="2:11" ht="12.75" customHeight="1">
      <c r="B476" s="1"/>
      <c r="C476" s="1"/>
      <c r="J476" s="1"/>
      <c r="K476" s="1"/>
    </row>
    <row r="477" spans="2:11" ht="12.75" customHeight="1">
      <c r="B477" s="1"/>
      <c r="C477" s="1"/>
      <c r="J477" s="1"/>
      <c r="K477" s="1"/>
    </row>
    <row r="478" spans="2:11" ht="12.75" customHeight="1">
      <c r="B478" s="1"/>
      <c r="C478" s="1"/>
      <c r="J478" s="1"/>
      <c r="K478" s="1"/>
    </row>
    <row r="479" spans="2:11" ht="12.75" customHeight="1">
      <c r="B479" s="1"/>
      <c r="C479" s="1"/>
      <c r="J479" s="1"/>
      <c r="K479" s="1"/>
    </row>
    <row r="480" spans="2:11" ht="12.75" customHeight="1">
      <c r="B480" s="1"/>
      <c r="C480" s="1"/>
      <c r="J480" s="1"/>
      <c r="K480" s="1"/>
    </row>
    <row r="481" spans="2:11" ht="12.75" customHeight="1">
      <c r="B481" s="1"/>
      <c r="C481" s="1"/>
      <c r="J481" s="1"/>
      <c r="K481" s="1"/>
    </row>
    <row r="482" spans="2:11" ht="12.75" customHeight="1">
      <c r="B482" s="1"/>
      <c r="C482" s="1"/>
      <c r="J482" s="1"/>
      <c r="K482" s="1"/>
    </row>
    <row r="483" spans="2:11" ht="12.75" customHeight="1">
      <c r="B483" s="1"/>
      <c r="C483" s="1"/>
      <c r="J483" s="1"/>
      <c r="K483" s="1"/>
    </row>
    <row r="484" spans="2:11" ht="12.75" customHeight="1">
      <c r="B484" s="1"/>
      <c r="C484" s="1"/>
      <c r="J484" s="1"/>
      <c r="K484" s="1"/>
    </row>
    <row r="485" spans="2:11" ht="12.75" customHeight="1">
      <c r="B485" s="1"/>
      <c r="C485" s="1"/>
      <c r="J485" s="1"/>
      <c r="K485" s="1"/>
    </row>
    <row r="486" spans="2:11" ht="12.75" customHeight="1">
      <c r="B486" s="1"/>
      <c r="C486" s="1"/>
      <c r="J486" s="1"/>
      <c r="K486" s="1"/>
    </row>
    <row r="487" spans="2:11" ht="12.75" customHeight="1">
      <c r="B487" s="1"/>
      <c r="C487" s="1"/>
      <c r="J487" s="1"/>
      <c r="K487" s="1"/>
    </row>
    <row r="488" spans="2:11" ht="12.75" customHeight="1">
      <c r="B488" s="1"/>
      <c r="C488" s="1"/>
      <c r="J488" s="1"/>
      <c r="K488" s="1"/>
    </row>
    <row r="489" spans="2:11" ht="12.75" customHeight="1">
      <c r="B489" s="1"/>
      <c r="C489" s="1"/>
      <c r="J489" s="1"/>
      <c r="K489" s="1"/>
    </row>
    <row r="490" spans="2:11" ht="12.75" customHeight="1">
      <c r="B490" s="1"/>
      <c r="C490" s="1"/>
      <c r="J490" s="1"/>
      <c r="K490" s="1"/>
    </row>
    <row r="491" spans="2:11" ht="12.75" customHeight="1">
      <c r="B491" s="1"/>
      <c r="C491" s="1"/>
      <c r="J491" s="1"/>
      <c r="K491" s="1"/>
    </row>
    <row r="492" spans="2:11" ht="12.75" customHeight="1">
      <c r="B492" s="1"/>
      <c r="C492" s="1"/>
      <c r="J492" s="1"/>
      <c r="K492" s="1"/>
    </row>
    <row r="493" spans="2:11" ht="12.75" customHeight="1">
      <c r="B493" s="1"/>
      <c r="C493" s="1"/>
      <c r="J493" s="1"/>
      <c r="K493" s="1"/>
    </row>
    <row r="494" spans="2:11" ht="12.75" customHeight="1">
      <c r="B494" s="1"/>
      <c r="C494" s="1"/>
      <c r="J494" s="1"/>
      <c r="K494" s="1"/>
    </row>
    <row r="495" spans="2:11" ht="12.75" customHeight="1">
      <c r="B495" s="1"/>
      <c r="C495" s="1"/>
      <c r="J495" s="1"/>
      <c r="K495" s="1"/>
    </row>
    <row r="496" spans="2:11" ht="12.75" customHeight="1">
      <c r="B496" s="1"/>
      <c r="C496" s="1"/>
      <c r="J496" s="1"/>
      <c r="K496" s="1"/>
    </row>
    <row r="497" spans="2:11" ht="12.75" customHeight="1">
      <c r="B497" s="1"/>
      <c r="C497" s="1"/>
      <c r="J497" s="1"/>
      <c r="K497" s="1"/>
    </row>
    <row r="498" spans="2:11" ht="12.75" customHeight="1">
      <c r="B498" s="1"/>
      <c r="C498" s="1"/>
      <c r="J498" s="1"/>
      <c r="K498" s="1"/>
    </row>
    <row r="499" spans="2:11" ht="12.75" customHeight="1">
      <c r="B499" s="1"/>
      <c r="C499" s="1"/>
      <c r="J499" s="1"/>
      <c r="K499" s="1"/>
    </row>
    <row r="500" spans="2:11" ht="12.75" customHeight="1">
      <c r="B500" s="1"/>
      <c r="C500" s="1"/>
      <c r="J500" s="1"/>
      <c r="K500" s="1"/>
    </row>
    <row r="501" spans="2:11" ht="12.75" customHeight="1">
      <c r="B501" s="1"/>
      <c r="C501" s="1"/>
      <c r="J501" s="1"/>
      <c r="K501" s="1"/>
    </row>
    <row r="502" spans="2:11" ht="12.75" customHeight="1">
      <c r="B502" s="1"/>
      <c r="C502" s="1"/>
      <c r="J502" s="1"/>
      <c r="K502" s="1"/>
    </row>
    <row r="503" spans="2:11" ht="12.75" customHeight="1">
      <c r="B503" s="1"/>
      <c r="C503" s="1"/>
      <c r="J503" s="1"/>
      <c r="K503" s="1"/>
    </row>
    <row r="504" spans="2:11" ht="12.75" customHeight="1">
      <c r="B504" s="1"/>
      <c r="C504" s="1"/>
      <c r="J504" s="1"/>
      <c r="K504" s="1"/>
    </row>
    <row r="505" spans="2:11" ht="12.75" customHeight="1">
      <c r="B505" s="1"/>
      <c r="C505" s="1"/>
      <c r="J505" s="1"/>
      <c r="K505" s="1"/>
    </row>
    <row r="506" spans="2:11" ht="12.75" customHeight="1">
      <c r="B506" s="1"/>
      <c r="C506" s="1"/>
      <c r="J506" s="1"/>
      <c r="K506" s="1"/>
    </row>
    <row r="507" spans="2:11" ht="12.75" customHeight="1">
      <c r="B507" s="1"/>
      <c r="C507" s="1"/>
      <c r="J507" s="1"/>
      <c r="K507" s="1"/>
    </row>
    <row r="508" spans="2:11" ht="12.75" customHeight="1">
      <c r="B508" s="1"/>
      <c r="C508" s="1"/>
      <c r="J508" s="1"/>
      <c r="K508" s="1"/>
    </row>
    <row r="509" spans="2:11" ht="12.75" customHeight="1">
      <c r="B509" s="1"/>
      <c r="C509" s="1"/>
      <c r="J509" s="1"/>
      <c r="K509" s="1"/>
    </row>
    <row r="510" spans="2:11" ht="12.75" customHeight="1">
      <c r="B510" s="1"/>
      <c r="C510" s="1"/>
      <c r="J510" s="1"/>
      <c r="K510" s="1"/>
    </row>
    <row r="511" spans="2:11" ht="12.75" customHeight="1">
      <c r="B511" s="1"/>
      <c r="C511" s="1"/>
      <c r="J511" s="1"/>
      <c r="K511" s="1"/>
    </row>
    <row r="512" spans="2:11" ht="12.75" customHeight="1">
      <c r="B512" s="1"/>
      <c r="C512" s="1"/>
      <c r="J512" s="1"/>
      <c r="K512" s="1"/>
    </row>
    <row r="513" spans="2:11" ht="12.75" customHeight="1">
      <c r="B513" s="1"/>
      <c r="C513" s="1"/>
      <c r="J513" s="1"/>
      <c r="K513" s="1"/>
    </row>
    <row r="514" spans="2:11" ht="12.75" customHeight="1">
      <c r="B514" s="1"/>
      <c r="C514" s="1"/>
      <c r="J514" s="1"/>
      <c r="K514" s="1"/>
    </row>
    <row r="515" spans="2:11" ht="12.75" customHeight="1">
      <c r="B515" s="1"/>
      <c r="C515" s="1"/>
      <c r="J515" s="1"/>
      <c r="K515" s="1"/>
    </row>
    <row r="516" spans="2:11" ht="12.75" customHeight="1">
      <c r="B516" s="1"/>
      <c r="C516" s="1"/>
      <c r="J516" s="1"/>
      <c r="K516" s="1"/>
    </row>
    <row r="517" spans="2:11" ht="12.75" customHeight="1">
      <c r="B517" s="1"/>
      <c r="C517" s="1"/>
      <c r="J517" s="1"/>
      <c r="K517" s="1"/>
    </row>
    <row r="518" spans="2:11" ht="12.75" customHeight="1">
      <c r="B518" s="1"/>
      <c r="C518" s="1"/>
      <c r="J518" s="1"/>
      <c r="K518" s="1"/>
    </row>
    <row r="519" spans="2:11" ht="12.75" customHeight="1">
      <c r="B519" s="1"/>
      <c r="C519" s="1"/>
      <c r="J519" s="1"/>
      <c r="K519" s="1"/>
    </row>
    <row r="520" spans="2:11" ht="12.75" customHeight="1">
      <c r="B520" s="1"/>
      <c r="C520" s="1"/>
      <c r="J520" s="1"/>
      <c r="K520" s="1"/>
    </row>
    <row r="521" spans="2:11" ht="12.75" customHeight="1">
      <c r="B521" s="1"/>
      <c r="C521" s="1"/>
      <c r="J521" s="1"/>
      <c r="K521" s="1"/>
    </row>
    <row r="522" spans="2:11" ht="12.75" customHeight="1">
      <c r="B522" s="1"/>
      <c r="C522" s="1"/>
      <c r="J522" s="1"/>
      <c r="K522" s="1"/>
    </row>
    <row r="523" spans="2:11" ht="12.75" customHeight="1">
      <c r="B523" s="1"/>
      <c r="C523" s="1"/>
      <c r="J523" s="1"/>
      <c r="K523" s="1"/>
    </row>
    <row r="524" spans="2:11" ht="12.75" customHeight="1">
      <c r="B524" s="1"/>
      <c r="C524" s="1"/>
      <c r="J524" s="1"/>
      <c r="K524" s="1"/>
    </row>
    <row r="525" spans="2:11" ht="12.75" customHeight="1">
      <c r="B525" s="1"/>
      <c r="C525" s="1"/>
      <c r="J525" s="1"/>
      <c r="K525" s="1"/>
    </row>
    <row r="526" spans="2:11" ht="12.75" customHeight="1">
      <c r="B526" s="1"/>
      <c r="C526" s="1"/>
      <c r="J526" s="1"/>
      <c r="K526" s="1"/>
    </row>
    <row r="527" spans="2:11" ht="12.75" customHeight="1">
      <c r="B527" s="1"/>
      <c r="C527" s="1"/>
      <c r="J527" s="1"/>
      <c r="K527" s="1"/>
    </row>
    <row r="528" spans="2:11" ht="12.75" customHeight="1">
      <c r="B528" s="1"/>
      <c r="C528" s="1"/>
      <c r="J528" s="1"/>
      <c r="K528" s="1"/>
    </row>
    <row r="529" spans="2:11" ht="12.75" customHeight="1">
      <c r="B529" s="1"/>
      <c r="C529" s="1"/>
      <c r="J529" s="1"/>
      <c r="K529" s="1"/>
    </row>
    <row r="530" spans="2:11" ht="12.75" customHeight="1">
      <c r="B530" s="1"/>
      <c r="C530" s="1"/>
      <c r="J530" s="1"/>
      <c r="K530" s="1"/>
    </row>
    <row r="531" spans="2:11" ht="12.75" customHeight="1">
      <c r="B531" s="1"/>
      <c r="C531" s="1"/>
      <c r="J531" s="1"/>
      <c r="K531" s="1"/>
    </row>
    <row r="532" spans="2:11" ht="12.75" customHeight="1">
      <c r="B532" s="1"/>
      <c r="C532" s="1"/>
      <c r="J532" s="1"/>
      <c r="K532" s="1"/>
    </row>
    <row r="533" spans="2:11" ht="12.75" customHeight="1">
      <c r="B533" s="1"/>
      <c r="C533" s="1"/>
      <c r="J533" s="1"/>
      <c r="K533" s="1"/>
    </row>
    <row r="534" spans="2:11" ht="12.75" customHeight="1">
      <c r="B534" s="1"/>
      <c r="C534" s="1"/>
      <c r="J534" s="1"/>
      <c r="K534" s="1"/>
    </row>
    <row r="535" spans="2:11" ht="12.75" customHeight="1">
      <c r="B535" s="1"/>
      <c r="C535" s="1"/>
      <c r="J535" s="1"/>
      <c r="K535" s="1"/>
    </row>
    <row r="536" spans="2:11" ht="12.75" customHeight="1">
      <c r="B536" s="1"/>
      <c r="C536" s="1"/>
      <c r="J536" s="1"/>
      <c r="K536" s="1"/>
    </row>
    <row r="537" spans="2:11" ht="12.75" customHeight="1">
      <c r="B537" s="1"/>
      <c r="C537" s="1"/>
      <c r="J537" s="1"/>
      <c r="K537" s="1"/>
    </row>
    <row r="538" spans="2:11" ht="12.75" customHeight="1">
      <c r="B538" s="1"/>
      <c r="C538" s="1"/>
      <c r="J538" s="1"/>
      <c r="K538" s="1"/>
    </row>
    <row r="539" spans="2:11" ht="12.75" customHeight="1">
      <c r="B539" s="1"/>
      <c r="C539" s="1"/>
      <c r="J539" s="1"/>
      <c r="K539" s="1"/>
    </row>
    <row r="540" spans="2:11" ht="12.75" customHeight="1">
      <c r="B540" s="1"/>
      <c r="C540" s="1"/>
      <c r="J540" s="1"/>
      <c r="K540" s="1"/>
    </row>
    <row r="541" spans="2:11" ht="12.75" customHeight="1">
      <c r="B541" s="1"/>
      <c r="C541" s="1"/>
      <c r="J541" s="1"/>
      <c r="K541" s="1"/>
    </row>
    <row r="542" spans="2:11" ht="12.75" customHeight="1">
      <c r="B542" s="1"/>
      <c r="C542" s="1"/>
      <c r="J542" s="1"/>
      <c r="K542" s="1"/>
    </row>
    <row r="543" spans="2:11" ht="12.75" customHeight="1">
      <c r="B543" s="1"/>
      <c r="C543" s="1"/>
      <c r="J543" s="1"/>
      <c r="K543" s="1"/>
    </row>
    <row r="544" spans="2:11" ht="12.75" customHeight="1">
      <c r="B544" s="1"/>
      <c r="C544" s="1"/>
      <c r="J544" s="1"/>
      <c r="K544" s="1"/>
    </row>
    <row r="545" spans="2:11" ht="12.75" customHeight="1">
      <c r="B545" s="1"/>
      <c r="C545" s="1"/>
      <c r="J545" s="1"/>
      <c r="K545" s="1"/>
    </row>
    <row r="546" spans="2:11" ht="12.75" customHeight="1">
      <c r="B546" s="1"/>
      <c r="C546" s="1"/>
      <c r="J546" s="1"/>
      <c r="K546" s="1"/>
    </row>
    <row r="547" spans="2:11" ht="12.75" customHeight="1">
      <c r="B547" s="1"/>
      <c r="C547" s="1"/>
      <c r="J547" s="1"/>
      <c r="K547" s="1"/>
    </row>
    <row r="548" spans="2:11" ht="12.75" customHeight="1">
      <c r="B548" s="1"/>
      <c r="C548" s="1"/>
      <c r="J548" s="1"/>
      <c r="K548" s="1"/>
    </row>
    <row r="549" spans="2:11" ht="12.75" customHeight="1">
      <c r="B549" s="1"/>
      <c r="C549" s="1"/>
      <c r="J549" s="1"/>
      <c r="K549" s="1"/>
    </row>
    <row r="550" spans="2:11" ht="12.75" customHeight="1">
      <c r="B550" s="1"/>
      <c r="C550" s="1"/>
      <c r="J550" s="1"/>
      <c r="K550" s="1"/>
    </row>
    <row r="551" spans="2:11" ht="12.75" customHeight="1">
      <c r="B551" s="1"/>
      <c r="C551" s="1"/>
      <c r="J551" s="1"/>
      <c r="K551" s="1"/>
    </row>
    <row r="552" spans="2:11" ht="12.75" customHeight="1">
      <c r="B552" s="1"/>
      <c r="C552" s="1"/>
      <c r="J552" s="1"/>
      <c r="K552" s="1"/>
    </row>
    <row r="553" spans="2:11" ht="12.75" customHeight="1">
      <c r="B553" s="1"/>
      <c r="C553" s="1"/>
      <c r="J553" s="1"/>
      <c r="K553" s="1"/>
    </row>
    <row r="554" spans="2:11" ht="12.75" customHeight="1">
      <c r="B554" s="1"/>
      <c r="C554" s="1"/>
      <c r="J554" s="1"/>
      <c r="K554" s="1"/>
    </row>
    <row r="555" spans="2:11" ht="12.75" customHeight="1">
      <c r="B555" s="1"/>
      <c r="C555" s="1"/>
      <c r="J555" s="1"/>
      <c r="K555" s="1"/>
    </row>
    <row r="556" spans="2:11" ht="12.75" customHeight="1">
      <c r="B556" s="1"/>
      <c r="C556" s="1"/>
      <c r="J556" s="1"/>
      <c r="K556" s="1"/>
    </row>
    <row r="557" spans="2:11" ht="12.75" customHeight="1">
      <c r="B557" s="1"/>
      <c r="C557" s="1"/>
      <c r="J557" s="1"/>
      <c r="K557" s="1"/>
    </row>
    <row r="558" spans="2:11" ht="12.75" customHeight="1">
      <c r="B558" s="1"/>
      <c r="C558" s="1"/>
      <c r="J558" s="1"/>
      <c r="K558" s="1"/>
    </row>
    <row r="559" spans="2:11" ht="12.75" customHeight="1">
      <c r="B559" s="1"/>
      <c r="C559" s="1"/>
      <c r="J559" s="1"/>
      <c r="K559" s="1"/>
    </row>
    <row r="560" spans="2:11" ht="12.75" customHeight="1">
      <c r="B560" s="1"/>
      <c r="C560" s="1"/>
      <c r="J560" s="1"/>
      <c r="K560" s="1"/>
    </row>
    <row r="561" spans="2:11" ht="12.75" customHeight="1">
      <c r="B561" s="1"/>
      <c r="C561" s="1"/>
      <c r="J561" s="1"/>
      <c r="K561" s="1"/>
    </row>
    <row r="562" spans="2:11" ht="12.75" customHeight="1">
      <c r="B562" s="1"/>
      <c r="C562" s="1"/>
      <c r="J562" s="1"/>
      <c r="K562" s="1"/>
    </row>
    <row r="563" spans="2:11" ht="12.75" customHeight="1">
      <c r="B563" s="1"/>
      <c r="C563" s="1"/>
      <c r="J563" s="1"/>
      <c r="K563" s="1"/>
    </row>
    <row r="564" spans="2:11" ht="12.75" customHeight="1">
      <c r="B564" s="1"/>
      <c r="C564" s="1"/>
      <c r="J564" s="1"/>
      <c r="K564" s="1"/>
    </row>
    <row r="565" spans="2:11" ht="12.75" customHeight="1">
      <c r="B565" s="1"/>
      <c r="C565" s="1"/>
      <c r="J565" s="1"/>
      <c r="K565" s="1"/>
    </row>
    <row r="566" spans="2:11" ht="12.75" customHeight="1">
      <c r="B566" s="1"/>
      <c r="C566" s="1"/>
      <c r="J566" s="1"/>
      <c r="K566" s="1"/>
    </row>
    <row r="567" spans="2:11" ht="12.75" customHeight="1">
      <c r="B567" s="1"/>
      <c r="C567" s="1"/>
      <c r="J567" s="1"/>
      <c r="K567" s="1"/>
    </row>
    <row r="568" spans="2:11" ht="12.75" customHeight="1">
      <c r="B568" s="1"/>
      <c r="C568" s="1"/>
      <c r="J568" s="1"/>
      <c r="K568" s="1"/>
    </row>
    <row r="569" spans="2:11" ht="12.75" customHeight="1">
      <c r="B569" s="1"/>
      <c r="C569" s="1"/>
      <c r="J569" s="1"/>
      <c r="K569" s="1"/>
    </row>
    <row r="570" spans="2:11" ht="12.75" customHeight="1">
      <c r="B570" s="1"/>
      <c r="C570" s="1"/>
      <c r="J570" s="1"/>
      <c r="K570" s="1"/>
    </row>
    <row r="571" spans="2:11" ht="12.75" customHeight="1">
      <c r="B571" s="1"/>
      <c r="C571" s="1"/>
      <c r="J571" s="1"/>
      <c r="K571" s="1"/>
    </row>
    <row r="572" spans="2:11" ht="12.75" customHeight="1">
      <c r="B572" s="1"/>
      <c r="C572" s="1"/>
      <c r="J572" s="1"/>
      <c r="K572" s="1"/>
    </row>
    <row r="573" spans="2:11" ht="12.75" customHeight="1">
      <c r="B573" s="1"/>
      <c r="C573" s="1"/>
      <c r="J573" s="1"/>
      <c r="K573" s="1"/>
    </row>
    <row r="574" spans="2:11" ht="12.75" customHeight="1">
      <c r="B574" s="1"/>
      <c r="C574" s="1"/>
      <c r="J574" s="1"/>
      <c r="K574" s="1"/>
    </row>
    <row r="575" spans="2:11" ht="12.75" customHeight="1">
      <c r="B575" s="1"/>
      <c r="C575" s="1"/>
      <c r="J575" s="1"/>
      <c r="K575" s="1"/>
    </row>
    <row r="576" spans="2:11" ht="12.75" customHeight="1">
      <c r="B576" s="1"/>
      <c r="C576" s="1"/>
      <c r="J576" s="1"/>
      <c r="K576" s="1"/>
    </row>
    <row r="577" spans="2:11" ht="12.75" customHeight="1">
      <c r="B577" s="1"/>
      <c r="C577" s="1"/>
      <c r="J577" s="1"/>
      <c r="K577" s="1"/>
    </row>
    <row r="578" spans="2:11" ht="12.75" customHeight="1">
      <c r="B578" s="1"/>
      <c r="C578" s="1"/>
      <c r="J578" s="1"/>
      <c r="K578" s="1"/>
    </row>
    <row r="579" spans="2:11" ht="12.75" customHeight="1">
      <c r="B579" s="1"/>
      <c r="C579" s="1"/>
      <c r="J579" s="1"/>
      <c r="K579" s="1"/>
    </row>
    <row r="580" spans="2:11" ht="12.75" customHeight="1">
      <c r="B580" s="1"/>
      <c r="C580" s="1"/>
      <c r="J580" s="1"/>
      <c r="K580" s="1"/>
    </row>
    <row r="581" spans="2:11" ht="12.75" customHeight="1">
      <c r="B581" s="1"/>
      <c r="C581" s="1"/>
      <c r="J581" s="1"/>
      <c r="K581" s="1"/>
    </row>
    <row r="582" spans="2:11" ht="12.75" customHeight="1">
      <c r="B582" s="1"/>
      <c r="C582" s="1"/>
      <c r="J582" s="1"/>
      <c r="K582" s="1"/>
    </row>
    <row r="583" spans="2:11" ht="12.75" customHeight="1">
      <c r="B583" s="1"/>
      <c r="C583" s="1"/>
      <c r="J583" s="1"/>
      <c r="K583" s="1"/>
    </row>
    <row r="584" spans="2:11" ht="12.75" customHeight="1">
      <c r="B584" s="1"/>
      <c r="C584" s="1"/>
      <c r="J584" s="1"/>
      <c r="K584" s="1"/>
    </row>
    <row r="585" spans="2:11" ht="12.75" customHeight="1">
      <c r="B585" s="1"/>
      <c r="C585" s="1"/>
      <c r="J585" s="1"/>
      <c r="K585" s="1"/>
    </row>
    <row r="586" spans="2:11" ht="12.75" customHeight="1">
      <c r="B586" s="1"/>
      <c r="C586" s="1"/>
      <c r="J586" s="1"/>
      <c r="K586" s="1"/>
    </row>
    <row r="587" spans="2:11" ht="12.75" customHeight="1">
      <c r="B587" s="1"/>
      <c r="C587" s="1"/>
      <c r="J587" s="1"/>
      <c r="K587" s="1"/>
    </row>
    <row r="588" spans="2:11" ht="12.75" customHeight="1">
      <c r="B588" s="1"/>
      <c r="C588" s="1"/>
      <c r="J588" s="1"/>
      <c r="K588" s="1"/>
    </row>
    <row r="589" spans="2:11" ht="12.75" customHeight="1">
      <c r="B589" s="1"/>
      <c r="C589" s="1"/>
      <c r="J589" s="1"/>
      <c r="K589" s="1"/>
    </row>
    <row r="590" spans="2:11" ht="12.75" customHeight="1">
      <c r="B590" s="1"/>
      <c r="C590" s="1"/>
      <c r="J590" s="1"/>
      <c r="K590" s="1"/>
    </row>
    <row r="591" spans="2:11" ht="12.75" customHeight="1">
      <c r="B591" s="1"/>
      <c r="C591" s="1"/>
      <c r="J591" s="1"/>
      <c r="K591" s="1"/>
    </row>
    <row r="592" spans="2:11" ht="12.75" customHeight="1">
      <c r="B592" s="1"/>
      <c r="C592" s="1"/>
      <c r="J592" s="1"/>
      <c r="K592" s="1"/>
    </row>
    <row r="593" spans="2:11" ht="12.75" customHeight="1">
      <c r="B593" s="1"/>
      <c r="C593" s="1"/>
      <c r="J593" s="1"/>
      <c r="K593" s="1"/>
    </row>
    <row r="594" spans="2:11" ht="12.75" customHeight="1">
      <c r="B594" s="1"/>
      <c r="C594" s="1"/>
      <c r="J594" s="1"/>
      <c r="K594" s="1"/>
    </row>
    <row r="595" spans="2:11" ht="12.75" customHeight="1">
      <c r="B595" s="1"/>
      <c r="C595" s="1"/>
      <c r="J595" s="1"/>
      <c r="K595" s="1"/>
    </row>
    <row r="596" spans="2:11" ht="12.75" customHeight="1">
      <c r="B596" s="1"/>
      <c r="C596" s="1"/>
      <c r="J596" s="1"/>
      <c r="K596" s="1"/>
    </row>
    <row r="597" spans="2:11" ht="12.75" customHeight="1">
      <c r="B597" s="1"/>
      <c r="C597" s="1"/>
      <c r="J597" s="1"/>
      <c r="K597" s="1"/>
    </row>
    <row r="598" spans="2:11" ht="12.75" customHeight="1">
      <c r="B598" s="1"/>
      <c r="C598" s="1"/>
      <c r="J598" s="1"/>
      <c r="K598" s="1"/>
    </row>
    <row r="599" spans="2:11" ht="12.75" customHeight="1">
      <c r="B599" s="1"/>
      <c r="C599" s="1"/>
      <c r="J599" s="1"/>
      <c r="K599" s="1"/>
    </row>
    <row r="600" spans="2:11" ht="12.75" customHeight="1">
      <c r="B600" s="1"/>
      <c r="C600" s="1"/>
      <c r="J600" s="1"/>
      <c r="K600" s="1"/>
    </row>
    <row r="601" spans="2:11" ht="12.75" customHeight="1">
      <c r="B601" s="1"/>
      <c r="C601" s="1"/>
      <c r="J601" s="1"/>
      <c r="K601" s="1"/>
    </row>
    <row r="602" spans="2:11" ht="12.75" customHeight="1">
      <c r="B602" s="1"/>
      <c r="C602" s="1"/>
      <c r="J602" s="1"/>
      <c r="K602" s="1"/>
    </row>
    <row r="603" spans="2:11" ht="12.75" customHeight="1">
      <c r="B603" s="1"/>
      <c r="C603" s="1"/>
      <c r="J603" s="1"/>
      <c r="K603" s="1"/>
    </row>
    <row r="604" spans="2:11" ht="12.75" customHeight="1">
      <c r="B604" s="1"/>
      <c r="C604" s="1"/>
      <c r="J604" s="1"/>
      <c r="K604" s="1"/>
    </row>
    <row r="605" spans="2:11" ht="12.75" customHeight="1">
      <c r="B605" s="1"/>
      <c r="C605" s="1"/>
      <c r="J605" s="1"/>
      <c r="K605" s="1"/>
    </row>
    <row r="606" spans="2:11" ht="12.75" customHeight="1">
      <c r="B606" s="1"/>
      <c r="C606" s="1"/>
      <c r="J606" s="1"/>
      <c r="K606" s="1"/>
    </row>
    <row r="607" spans="2:11" ht="12.75" customHeight="1">
      <c r="B607" s="1"/>
      <c r="C607" s="1"/>
      <c r="J607" s="1"/>
      <c r="K607" s="1"/>
    </row>
    <row r="608" spans="2:11" ht="12.75" customHeight="1">
      <c r="B608" s="1"/>
      <c r="C608" s="1"/>
      <c r="J608" s="1"/>
      <c r="K608" s="1"/>
    </row>
    <row r="609" spans="2:11" ht="12.75" customHeight="1">
      <c r="B609" s="1"/>
      <c r="C609" s="1"/>
      <c r="J609" s="1"/>
      <c r="K609" s="1"/>
    </row>
    <row r="610" spans="2:11" ht="12.75" customHeight="1">
      <c r="B610" s="1"/>
      <c r="C610" s="1"/>
      <c r="J610" s="1"/>
      <c r="K610" s="1"/>
    </row>
    <row r="611" spans="2:11" ht="12.75" customHeight="1">
      <c r="B611" s="1"/>
      <c r="C611" s="1"/>
      <c r="J611" s="1"/>
      <c r="K611" s="1"/>
    </row>
    <row r="612" spans="2:11" ht="12.75" customHeight="1">
      <c r="B612" s="1"/>
      <c r="C612" s="1"/>
      <c r="J612" s="1"/>
      <c r="K612" s="1"/>
    </row>
    <row r="613" spans="2:11" ht="12.75" customHeight="1">
      <c r="B613" s="1"/>
      <c r="C613" s="1"/>
      <c r="J613" s="1"/>
      <c r="K613" s="1"/>
    </row>
    <row r="614" spans="2:11" ht="12.75" customHeight="1">
      <c r="B614" s="1"/>
      <c r="C614" s="1"/>
      <c r="J614" s="1"/>
      <c r="K614" s="1"/>
    </row>
    <row r="615" spans="2:11" ht="12.75" customHeight="1">
      <c r="B615" s="1"/>
      <c r="C615" s="1"/>
      <c r="J615" s="1"/>
      <c r="K615" s="1"/>
    </row>
    <row r="616" spans="2:11" ht="12.75" customHeight="1">
      <c r="B616" s="1"/>
      <c r="C616" s="1"/>
      <c r="J616" s="1"/>
      <c r="K616" s="1"/>
    </row>
    <row r="617" spans="2:11" ht="12.75" customHeight="1">
      <c r="B617" s="1"/>
      <c r="C617" s="1"/>
      <c r="J617" s="1"/>
      <c r="K617" s="1"/>
    </row>
    <row r="618" spans="2:11" ht="12.75" customHeight="1">
      <c r="B618" s="1"/>
      <c r="C618" s="1"/>
      <c r="J618" s="1"/>
      <c r="K618" s="1"/>
    </row>
    <row r="619" spans="2:11" ht="12.75" customHeight="1">
      <c r="B619" s="1"/>
      <c r="C619" s="1"/>
      <c r="J619" s="1"/>
      <c r="K619" s="1"/>
    </row>
    <row r="620" spans="2:11" ht="12.75" customHeight="1">
      <c r="B620" s="1"/>
      <c r="C620" s="1"/>
      <c r="J620" s="1"/>
      <c r="K620" s="1"/>
    </row>
    <row r="621" spans="2:11" ht="12.75" customHeight="1">
      <c r="B621" s="1"/>
      <c r="C621" s="1"/>
      <c r="J621" s="1"/>
      <c r="K621" s="1"/>
    </row>
    <row r="622" spans="2:11" ht="12.75" customHeight="1">
      <c r="B622" s="1"/>
      <c r="C622" s="1"/>
      <c r="J622" s="1"/>
      <c r="K622" s="1"/>
    </row>
    <row r="623" spans="2:11" ht="12.75" customHeight="1">
      <c r="B623" s="1"/>
      <c r="C623" s="1"/>
      <c r="J623" s="1"/>
      <c r="K623" s="1"/>
    </row>
    <row r="624" spans="2:11" ht="12.75" customHeight="1">
      <c r="B624" s="1"/>
      <c r="C624" s="1"/>
      <c r="J624" s="1"/>
      <c r="K624" s="1"/>
    </row>
    <row r="625" spans="2:11" ht="12.75" customHeight="1">
      <c r="B625" s="1"/>
      <c r="C625" s="1"/>
      <c r="J625" s="1"/>
      <c r="K625" s="1"/>
    </row>
    <row r="626" spans="2:11" ht="12.75" customHeight="1">
      <c r="B626" s="1"/>
      <c r="C626" s="1"/>
      <c r="J626" s="1"/>
      <c r="K626" s="1"/>
    </row>
    <row r="627" spans="2:11" ht="12.75" customHeight="1">
      <c r="B627" s="1"/>
      <c r="C627" s="1"/>
      <c r="J627" s="1"/>
      <c r="K627" s="1"/>
    </row>
    <row r="628" spans="2:11" ht="12.75" customHeight="1">
      <c r="B628" s="1"/>
      <c r="C628" s="1"/>
      <c r="J628" s="1"/>
      <c r="K628" s="1"/>
    </row>
    <row r="629" spans="2:11" ht="12.75" customHeight="1">
      <c r="B629" s="1"/>
      <c r="C629" s="1"/>
      <c r="J629" s="1"/>
      <c r="K629" s="1"/>
    </row>
    <row r="630" spans="2:11" ht="12.75" customHeight="1">
      <c r="B630" s="1"/>
      <c r="C630" s="1"/>
      <c r="J630" s="1"/>
      <c r="K630" s="1"/>
    </row>
    <row r="631" spans="2:11" ht="12.75" customHeight="1">
      <c r="B631" s="1"/>
      <c r="C631" s="1"/>
      <c r="J631" s="1"/>
      <c r="K631" s="1"/>
    </row>
    <row r="632" spans="2:11" ht="12.75" customHeight="1">
      <c r="B632" s="1"/>
      <c r="C632" s="1"/>
      <c r="J632" s="1"/>
      <c r="K632" s="1"/>
    </row>
    <row r="633" spans="2:11" ht="12.75" customHeight="1">
      <c r="B633" s="1"/>
      <c r="C633" s="1"/>
      <c r="J633" s="1"/>
      <c r="K633" s="1"/>
    </row>
    <row r="634" spans="2:11" ht="12.75" customHeight="1">
      <c r="B634" s="1"/>
      <c r="C634" s="1"/>
      <c r="J634" s="1"/>
      <c r="K634" s="1"/>
    </row>
    <row r="635" spans="2:11" ht="12.75" customHeight="1">
      <c r="B635" s="1"/>
      <c r="C635" s="1"/>
      <c r="J635" s="1"/>
      <c r="K635" s="1"/>
    </row>
    <row r="636" spans="2:11" ht="12.75" customHeight="1">
      <c r="B636" s="1"/>
      <c r="C636" s="1"/>
      <c r="J636" s="1"/>
      <c r="K636" s="1"/>
    </row>
    <row r="637" spans="2:11" ht="12.75" customHeight="1">
      <c r="B637" s="1"/>
      <c r="C637" s="1"/>
      <c r="J637" s="1"/>
      <c r="K637" s="1"/>
    </row>
    <row r="638" spans="2:11" ht="12.75" customHeight="1">
      <c r="B638" s="1"/>
      <c r="C638" s="1"/>
      <c r="J638" s="1"/>
      <c r="K638" s="1"/>
    </row>
    <row r="639" spans="2:11" ht="12.75" customHeight="1">
      <c r="B639" s="1"/>
      <c r="C639" s="1"/>
      <c r="J639" s="1"/>
      <c r="K639" s="1"/>
    </row>
    <row r="640" spans="2:11" ht="12.75" customHeight="1">
      <c r="B640" s="1"/>
      <c r="C640" s="1"/>
      <c r="J640" s="1"/>
      <c r="K640" s="1"/>
    </row>
    <row r="641" spans="2:11" ht="12.75" customHeight="1">
      <c r="B641" s="1"/>
      <c r="C641" s="1"/>
      <c r="J641" s="1"/>
      <c r="K641" s="1"/>
    </row>
    <row r="642" spans="2:11" ht="12.75" customHeight="1">
      <c r="B642" s="1"/>
      <c r="C642" s="1"/>
      <c r="J642" s="1"/>
      <c r="K642" s="1"/>
    </row>
    <row r="643" spans="2:11" ht="12.75" customHeight="1">
      <c r="B643" s="1"/>
      <c r="C643" s="1"/>
      <c r="J643" s="1"/>
      <c r="K643" s="1"/>
    </row>
    <row r="644" spans="2:11" ht="12.75" customHeight="1">
      <c r="B644" s="1"/>
      <c r="C644" s="1"/>
      <c r="J644" s="1"/>
      <c r="K644" s="1"/>
    </row>
    <row r="645" spans="2:11" ht="12.75" customHeight="1">
      <c r="B645" s="1"/>
      <c r="C645" s="1"/>
      <c r="J645" s="1"/>
      <c r="K645" s="1"/>
    </row>
    <row r="646" spans="2:11" ht="12.75" customHeight="1">
      <c r="B646" s="1"/>
      <c r="C646" s="1"/>
      <c r="J646" s="1"/>
      <c r="K646" s="1"/>
    </row>
    <row r="647" spans="2:11" ht="12.75" customHeight="1">
      <c r="B647" s="1"/>
      <c r="C647" s="1"/>
      <c r="J647" s="1"/>
      <c r="K647" s="1"/>
    </row>
    <row r="648" spans="2:11" ht="12.75" customHeight="1">
      <c r="B648" s="1"/>
      <c r="C648" s="1"/>
      <c r="J648" s="1"/>
      <c r="K648" s="1"/>
    </row>
    <row r="649" spans="2:11" ht="12.75" customHeight="1">
      <c r="B649" s="1"/>
      <c r="C649" s="1"/>
      <c r="J649" s="1"/>
      <c r="K649" s="1"/>
    </row>
    <row r="650" spans="2:11" ht="12.75" customHeight="1">
      <c r="B650" s="1"/>
      <c r="C650" s="1"/>
      <c r="J650" s="1"/>
      <c r="K650" s="1"/>
    </row>
    <row r="651" spans="2:11" ht="12.75" customHeight="1">
      <c r="B651" s="1"/>
      <c r="C651" s="1"/>
      <c r="J651" s="1"/>
      <c r="K651" s="1"/>
    </row>
    <row r="652" spans="2:11" ht="12.75" customHeight="1">
      <c r="B652" s="1"/>
      <c r="C652" s="1"/>
      <c r="J652" s="1"/>
      <c r="K652" s="1"/>
    </row>
    <row r="653" spans="2:11" ht="12.75" customHeight="1">
      <c r="B653" s="1"/>
      <c r="C653" s="1"/>
      <c r="J653" s="1"/>
      <c r="K653" s="1"/>
    </row>
    <row r="654" spans="2:11" ht="12.75" customHeight="1">
      <c r="B654" s="1"/>
      <c r="C654" s="1"/>
      <c r="J654" s="1"/>
      <c r="K654" s="1"/>
    </row>
    <row r="655" spans="2:11" ht="12.75" customHeight="1">
      <c r="B655" s="1"/>
      <c r="C655" s="1"/>
      <c r="J655" s="1"/>
      <c r="K655" s="1"/>
    </row>
    <row r="656" spans="2:11" ht="12.75" customHeight="1">
      <c r="B656" s="1"/>
      <c r="C656" s="1"/>
      <c r="J656" s="1"/>
      <c r="K656" s="1"/>
    </row>
    <row r="657" spans="2:11" ht="12.75" customHeight="1">
      <c r="B657" s="1"/>
      <c r="C657" s="1"/>
      <c r="J657" s="1"/>
      <c r="K657" s="1"/>
    </row>
    <row r="658" spans="2:11" ht="12.75" customHeight="1">
      <c r="B658" s="1"/>
      <c r="C658" s="1"/>
      <c r="J658" s="1"/>
      <c r="K658" s="1"/>
    </row>
    <row r="659" spans="2:11" ht="12.75" customHeight="1">
      <c r="B659" s="1"/>
      <c r="C659" s="1"/>
      <c r="J659" s="1"/>
      <c r="K659" s="1"/>
    </row>
    <row r="660" spans="2:11" ht="12.75" customHeight="1">
      <c r="B660" s="1"/>
      <c r="C660" s="1"/>
      <c r="J660" s="1"/>
      <c r="K660" s="1"/>
    </row>
    <row r="661" spans="2:11" ht="12.75" customHeight="1">
      <c r="B661" s="1"/>
      <c r="C661" s="1"/>
      <c r="J661" s="1"/>
      <c r="K661" s="1"/>
    </row>
    <row r="662" spans="2:11" ht="12.75" customHeight="1">
      <c r="B662" s="1"/>
      <c r="C662" s="1"/>
      <c r="J662" s="1"/>
      <c r="K662" s="1"/>
    </row>
    <row r="663" spans="2:11" ht="12.75" customHeight="1">
      <c r="B663" s="1"/>
      <c r="C663" s="1"/>
      <c r="J663" s="1"/>
      <c r="K663" s="1"/>
    </row>
    <row r="664" spans="2:11" ht="12.75" customHeight="1">
      <c r="B664" s="1"/>
      <c r="C664" s="1"/>
      <c r="J664" s="1"/>
      <c r="K664" s="1"/>
    </row>
    <row r="665" spans="2:11" ht="12.75" customHeight="1">
      <c r="B665" s="1"/>
      <c r="C665" s="1"/>
      <c r="J665" s="1"/>
      <c r="K665" s="1"/>
    </row>
    <row r="666" spans="2:11" ht="12.75" customHeight="1">
      <c r="B666" s="1"/>
      <c r="C666" s="1"/>
      <c r="J666" s="1"/>
      <c r="K666" s="1"/>
    </row>
    <row r="667" spans="2:11" ht="12.75" customHeight="1">
      <c r="B667" s="1"/>
      <c r="C667" s="1"/>
      <c r="J667" s="1"/>
      <c r="K667" s="1"/>
    </row>
    <row r="668" spans="2:11" ht="12.75" customHeight="1">
      <c r="B668" s="1"/>
      <c r="C668" s="1"/>
      <c r="J668" s="1"/>
      <c r="K668" s="1"/>
    </row>
    <row r="669" spans="2:11" ht="12.75" customHeight="1">
      <c r="B669" s="1"/>
      <c r="C669" s="1"/>
      <c r="J669" s="1"/>
      <c r="K669" s="1"/>
    </row>
    <row r="670" spans="2:11" ht="12.75" customHeight="1">
      <c r="B670" s="1"/>
      <c r="C670" s="1"/>
      <c r="J670" s="1"/>
      <c r="K670" s="1"/>
    </row>
    <row r="671" spans="2:11" ht="12.75" customHeight="1">
      <c r="B671" s="1"/>
      <c r="C671" s="1"/>
      <c r="J671" s="1"/>
      <c r="K671" s="1"/>
    </row>
    <row r="672" spans="2:11" ht="12.75" customHeight="1">
      <c r="B672" s="1"/>
      <c r="C672" s="1"/>
      <c r="J672" s="1"/>
      <c r="K672" s="1"/>
    </row>
    <row r="673" spans="2:11" ht="12.75" customHeight="1">
      <c r="B673" s="1"/>
      <c r="C673" s="1"/>
      <c r="J673" s="1"/>
      <c r="K673" s="1"/>
    </row>
    <row r="674" spans="2:11" ht="12.75" customHeight="1">
      <c r="B674" s="1"/>
      <c r="C674" s="1"/>
      <c r="J674" s="1"/>
      <c r="K674" s="1"/>
    </row>
    <row r="675" spans="2:11" ht="12.75" customHeight="1">
      <c r="B675" s="1"/>
      <c r="C675" s="1"/>
      <c r="J675" s="1"/>
      <c r="K675" s="1"/>
    </row>
    <row r="676" spans="2:11" ht="12.75" customHeight="1">
      <c r="B676" s="1"/>
      <c r="C676" s="1"/>
      <c r="J676" s="1"/>
      <c r="K676" s="1"/>
    </row>
    <row r="677" spans="2:11" ht="12.75" customHeight="1">
      <c r="B677" s="1"/>
      <c r="C677" s="1"/>
      <c r="J677" s="1"/>
      <c r="K677" s="1"/>
    </row>
    <row r="678" spans="2:11" ht="12.75" customHeight="1">
      <c r="B678" s="1"/>
      <c r="C678" s="1"/>
      <c r="J678" s="1"/>
      <c r="K678" s="1"/>
    </row>
    <row r="679" spans="2:11" ht="12.75" customHeight="1">
      <c r="B679" s="1"/>
      <c r="C679" s="1"/>
      <c r="J679" s="1"/>
      <c r="K679" s="1"/>
    </row>
    <row r="680" spans="2:11" ht="12.75" customHeight="1">
      <c r="B680" s="1"/>
      <c r="C680" s="1"/>
      <c r="J680" s="1"/>
      <c r="K680" s="1"/>
    </row>
    <row r="681" spans="2:11" ht="12.75" customHeight="1">
      <c r="B681" s="1"/>
      <c r="C681" s="1"/>
      <c r="J681" s="1"/>
      <c r="K681" s="1"/>
    </row>
    <row r="682" spans="2:11" ht="12.75" customHeight="1">
      <c r="B682" s="1"/>
      <c r="C682" s="1"/>
      <c r="J682" s="1"/>
      <c r="K682" s="1"/>
    </row>
    <row r="683" spans="2:11" ht="12.75" customHeight="1">
      <c r="B683" s="1"/>
      <c r="C683" s="1"/>
      <c r="J683" s="1"/>
      <c r="K683" s="1"/>
    </row>
    <row r="684" spans="2:11" ht="12.75" customHeight="1">
      <c r="B684" s="1"/>
      <c r="C684" s="1"/>
      <c r="J684" s="1"/>
      <c r="K684" s="1"/>
    </row>
    <row r="685" spans="2:11" ht="12.75" customHeight="1">
      <c r="B685" s="1"/>
      <c r="C685" s="1"/>
      <c r="J685" s="1"/>
      <c r="K685" s="1"/>
    </row>
    <row r="686" spans="2:11" ht="12.75" customHeight="1">
      <c r="B686" s="1"/>
      <c r="C686" s="1"/>
      <c r="J686" s="1"/>
      <c r="K686" s="1"/>
    </row>
    <row r="687" spans="2:11" ht="12.75" customHeight="1">
      <c r="B687" s="1"/>
      <c r="C687" s="1"/>
      <c r="J687" s="1"/>
      <c r="K687" s="1"/>
    </row>
    <row r="688" spans="2:11" ht="12.75" customHeight="1">
      <c r="B688" s="1"/>
      <c r="C688" s="1"/>
      <c r="J688" s="1"/>
      <c r="K688" s="1"/>
    </row>
    <row r="689" spans="2:11" ht="12.75" customHeight="1">
      <c r="B689" s="1"/>
      <c r="C689" s="1"/>
      <c r="J689" s="1"/>
      <c r="K689" s="1"/>
    </row>
    <row r="690" spans="2:11" ht="12.75" customHeight="1">
      <c r="B690" s="1"/>
      <c r="C690" s="1"/>
      <c r="J690" s="1"/>
      <c r="K690" s="1"/>
    </row>
    <row r="691" spans="2:11" ht="12.75" customHeight="1">
      <c r="B691" s="1"/>
      <c r="C691" s="1"/>
      <c r="J691" s="1"/>
      <c r="K691" s="1"/>
    </row>
    <row r="692" spans="2:11" ht="12.75" customHeight="1">
      <c r="B692" s="1"/>
      <c r="C692" s="1"/>
      <c r="J692" s="1"/>
      <c r="K692" s="1"/>
    </row>
    <row r="693" spans="2:11" ht="12.75" customHeight="1">
      <c r="B693" s="1"/>
      <c r="C693" s="1"/>
      <c r="J693" s="1"/>
      <c r="K693" s="1"/>
    </row>
    <row r="694" spans="2:11" ht="12.75" customHeight="1">
      <c r="B694" s="1"/>
      <c r="C694" s="1"/>
      <c r="J694" s="1"/>
      <c r="K694" s="1"/>
    </row>
    <row r="695" spans="2:11" ht="12.75" customHeight="1">
      <c r="B695" s="1"/>
      <c r="C695" s="1"/>
      <c r="J695" s="1"/>
      <c r="K695" s="1"/>
    </row>
    <row r="696" spans="2:11" ht="12.75" customHeight="1">
      <c r="B696" s="1"/>
      <c r="C696" s="1"/>
      <c r="J696" s="1"/>
      <c r="K696" s="1"/>
    </row>
    <row r="697" spans="2:11" ht="12.75" customHeight="1">
      <c r="B697" s="1"/>
      <c r="C697" s="1"/>
      <c r="J697" s="1"/>
      <c r="K697" s="1"/>
    </row>
    <row r="698" spans="2:11" ht="12.75" customHeight="1">
      <c r="B698" s="1"/>
      <c r="C698" s="1"/>
      <c r="J698" s="1"/>
      <c r="K698" s="1"/>
    </row>
    <row r="699" spans="2:11" ht="12.75" customHeight="1">
      <c r="B699" s="1"/>
      <c r="C699" s="1"/>
      <c r="J699" s="1"/>
      <c r="K699" s="1"/>
    </row>
    <row r="700" spans="2:11" ht="12.75" customHeight="1">
      <c r="B700" s="1"/>
      <c r="C700" s="1"/>
      <c r="J700" s="1"/>
      <c r="K700" s="1"/>
    </row>
    <row r="701" spans="2:11" ht="12.75" customHeight="1">
      <c r="B701" s="1"/>
      <c r="C701" s="1"/>
      <c r="J701" s="1"/>
      <c r="K701" s="1"/>
    </row>
    <row r="702" spans="2:11" ht="12.75" customHeight="1">
      <c r="B702" s="1"/>
      <c r="C702" s="1"/>
      <c r="J702" s="1"/>
      <c r="K702" s="1"/>
    </row>
    <row r="703" spans="2:11" ht="12.75" customHeight="1">
      <c r="B703" s="1"/>
      <c r="C703" s="1"/>
      <c r="J703" s="1"/>
      <c r="K703" s="1"/>
    </row>
    <row r="704" spans="2:11" ht="12.75" customHeight="1">
      <c r="B704" s="1"/>
      <c r="C704" s="1"/>
      <c r="J704" s="1"/>
      <c r="K704" s="1"/>
    </row>
    <row r="705" spans="2:11" ht="12.75" customHeight="1">
      <c r="B705" s="1"/>
      <c r="C705" s="1"/>
      <c r="J705" s="1"/>
      <c r="K705" s="1"/>
    </row>
    <row r="706" spans="2:11" ht="12.75" customHeight="1">
      <c r="B706" s="1"/>
      <c r="C706" s="1"/>
      <c r="J706" s="1"/>
      <c r="K706" s="1"/>
    </row>
    <row r="707" spans="2:11" ht="12.75" customHeight="1">
      <c r="B707" s="1"/>
      <c r="C707" s="1"/>
      <c r="J707" s="1"/>
      <c r="K707" s="1"/>
    </row>
    <row r="708" spans="2:11" ht="12.75" customHeight="1">
      <c r="B708" s="1"/>
      <c r="C708" s="1"/>
      <c r="J708" s="1"/>
      <c r="K708" s="1"/>
    </row>
    <row r="709" spans="2:11" ht="12.75" customHeight="1">
      <c r="B709" s="1"/>
      <c r="C709" s="1"/>
      <c r="J709" s="1"/>
      <c r="K709" s="1"/>
    </row>
    <row r="710" spans="2:11" ht="12.75" customHeight="1">
      <c r="B710" s="1"/>
      <c r="C710" s="1"/>
      <c r="J710" s="1"/>
      <c r="K710" s="1"/>
    </row>
    <row r="711" spans="2:11" ht="12.75" customHeight="1">
      <c r="B711" s="1"/>
      <c r="C711" s="1"/>
      <c r="J711" s="1"/>
      <c r="K711" s="1"/>
    </row>
    <row r="712" spans="2:11" ht="12.75" customHeight="1">
      <c r="B712" s="1"/>
      <c r="C712" s="1"/>
      <c r="J712" s="1"/>
      <c r="K712" s="1"/>
    </row>
    <row r="713" spans="2:11" ht="12.75" customHeight="1">
      <c r="B713" s="1"/>
      <c r="C713" s="1"/>
      <c r="J713" s="1"/>
      <c r="K713" s="1"/>
    </row>
    <row r="714" spans="2:11" ht="12.75" customHeight="1">
      <c r="B714" s="1"/>
      <c r="C714" s="1"/>
      <c r="J714" s="1"/>
      <c r="K714" s="1"/>
    </row>
    <row r="715" spans="2:11" ht="12.75" customHeight="1">
      <c r="B715" s="1"/>
      <c r="C715" s="1"/>
      <c r="J715" s="1"/>
      <c r="K715" s="1"/>
    </row>
    <row r="716" spans="2:11" ht="12.75" customHeight="1">
      <c r="B716" s="1"/>
      <c r="C716" s="1"/>
      <c r="J716" s="1"/>
      <c r="K716" s="1"/>
    </row>
    <row r="717" spans="2:11" ht="12.75" customHeight="1">
      <c r="B717" s="1"/>
      <c r="C717" s="1"/>
      <c r="J717" s="1"/>
      <c r="K717" s="1"/>
    </row>
    <row r="718" spans="2:11" ht="12.75" customHeight="1">
      <c r="B718" s="1"/>
      <c r="C718" s="1"/>
      <c r="J718" s="1"/>
      <c r="K718" s="1"/>
    </row>
    <row r="719" spans="2:11" ht="12.75" customHeight="1">
      <c r="B719" s="1"/>
      <c r="C719" s="1"/>
      <c r="J719" s="1"/>
      <c r="K719" s="1"/>
    </row>
    <row r="720" spans="2:11" ht="12.75" customHeight="1">
      <c r="B720" s="1"/>
      <c r="C720" s="1"/>
      <c r="J720" s="1"/>
      <c r="K720" s="1"/>
    </row>
    <row r="721" spans="2:11" ht="12.75" customHeight="1">
      <c r="B721" s="1"/>
      <c r="C721" s="1"/>
      <c r="J721" s="1"/>
      <c r="K721" s="1"/>
    </row>
    <row r="722" spans="2:11" ht="12.75" customHeight="1">
      <c r="B722" s="1"/>
      <c r="C722" s="1"/>
      <c r="J722" s="1"/>
      <c r="K722" s="1"/>
    </row>
    <row r="723" spans="2:11" ht="12.75" customHeight="1">
      <c r="B723" s="1"/>
      <c r="C723" s="1"/>
      <c r="J723" s="1"/>
      <c r="K723" s="1"/>
    </row>
    <row r="724" spans="2:11" ht="12.75" customHeight="1">
      <c r="B724" s="1"/>
      <c r="C724" s="1"/>
      <c r="J724" s="1"/>
      <c r="K724" s="1"/>
    </row>
    <row r="725" spans="2:11" ht="12.75" customHeight="1">
      <c r="B725" s="1"/>
      <c r="C725" s="1"/>
      <c r="J725" s="1"/>
      <c r="K725" s="1"/>
    </row>
    <row r="726" spans="2:11" ht="12.75" customHeight="1">
      <c r="B726" s="1"/>
      <c r="C726" s="1"/>
      <c r="J726" s="1"/>
      <c r="K726" s="1"/>
    </row>
    <row r="727" spans="2:11" ht="12.75" customHeight="1">
      <c r="B727" s="1"/>
      <c r="C727" s="1"/>
      <c r="J727" s="1"/>
      <c r="K727" s="1"/>
    </row>
    <row r="728" spans="2:11" ht="12.75" customHeight="1">
      <c r="B728" s="1"/>
      <c r="C728" s="1"/>
      <c r="J728" s="1"/>
      <c r="K728" s="1"/>
    </row>
    <row r="729" spans="2:11" ht="12.75" customHeight="1">
      <c r="B729" s="1"/>
      <c r="C729" s="1"/>
      <c r="J729" s="1"/>
      <c r="K729" s="1"/>
    </row>
    <row r="730" spans="2:11" ht="12.75" customHeight="1">
      <c r="B730" s="1"/>
      <c r="C730" s="1"/>
      <c r="J730" s="1"/>
      <c r="K730" s="1"/>
    </row>
    <row r="731" spans="2:11" ht="12.75" customHeight="1">
      <c r="B731" s="1"/>
      <c r="C731" s="1"/>
      <c r="J731" s="1"/>
      <c r="K731" s="1"/>
    </row>
    <row r="732" spans="2:11" ht="12.75" customHeight="1">
      <c r="B732" s="1"/>
      <c r="C732" s="1"/>
      <c r="J732" s="1"/>
      <c r="K732" s="1"/>
    </row>
    <row r="733" spans="2:11" ht="12.75" customHeight="1">
      <c r="B733" s="1"/>
      <c r="C733" s="1"/>
      <c r="J733" s="1"/>
      <c r="K733" s="1"/>
    </row>
    <row r="734" spans="2:11" ht="12.75" customHeight="1">
      <c r="B734" s="1"/>
      <c r="C734" s="1"/>
      <c r="J734" s="1"/>
      <c r="K734" s="1"/>
    </row>
    <row r="735" spans="2:11" ht="12.75" customHeight="1">
      <c r="B735" s="1"/>
      <c r="C735" s="1"/>
      <c r="J735" s="1"/>
      <c r="K735" s="1"/>
    </row>
    <row r="736" spans="2:11" ht="12.75" customHeight="1">
      <c r="B736" s="1"/>
      <c r="C736" s="1"/>
      <c r="J736" s="1"/>
      <c r="K736" s="1"/>
    </row>
    <row r="737" spans="2:11" ht="12.75" customHeight="1">
      <c r="B737" s="1"/>
      <c r="C737" s="1"/>
      <c r="J737" s="1"/>
      <c r="K737" s="1"/>
    </row>
    <row r="738" spans="2:11" ht="12.75" customHeight="1">
      <c r="B738" s="1"/>
      <c r="C738" s="1"/>
      <c r="J738" s="1"/>
      <c r="K738" s="1"/>
    </row>
    <row r="739" spans="2:11" ht="12.75" customHeight="1">
      <c r="B739" s="1"/>
      <c r="C739" s="1"/>
      <c r="J739" s="1"/>
      <c r="K739" s="1"/>
    </row>
    <row r="740" spans="2:11" ht="12.75" customHeight="1">
      <c r="B740" s="1"/>
      <c r="C740" s="1"/>
      <c r="J740" s="1"/>
      <c r="K740" s="1"/>
    </row>
    <row r="741" spans="2:11" ht="12.75" customHeight="1">
      <c r="B741" s="1"/>
      <c r="C741" s="1"/>
      <c r="J741" s="1"/>
      <c r="K741" s="1"/>
    </row>
    <row r="742" spans="2:11" ht="12.75" customHeight="1">
      <c r="B742" s="1"/>
      <c r="C742" s="1"/>
      <c r="J742" s="1"/>
      <c r="K742" s="1"/>
    </row>
    <row r="743" spans="2:11" ht="12.75" customHeight="1">
      <c r="B743" s="1"/>
      <c r="C743" s="1"/>
      <c r="J743" s="1"/>
      <c r="K743" s="1"/>
    </row>
    <row r="744" spans="2:11" ht="12.75" customHeight="1">
      <c r="B744" s="1"/>
      <c r="C744" s="1"/>
      <c r="J744" s="1"/>
      <c r="K744" s="1"/>
    </row>
    <row r="745" spans="2:11" ht="12.75" customHeight="1">
      <c r="B745" s="1"/>
      <c r="C745" s="1"/>
      <c r="J745" s="1"/>
      <c r="K745" s="1"/>
    </row>
    <row r="746" spans="2:11" ht="12.75" customHeight="1">
      <c r="B746" s="1"/>
      <c r="C746" s="1"/>
      <c r="J746" s="1"/>
      <c r="K746" s="1"/>
    </row>
    <row r="747" spans="2:11" ht="12.75" customHeight="1">
      <c r="B747" s="1"/>
      <c r="C747" s="1"/>
      <c r="J747" s="1"/>
      <c r="K747" s="1"/>
    </row>
    <row r="748" spans="2:11" ht="12.75" customHeight="1">
      <c r="B748" s="1"/>
      <c r="C748" s="1"/>
      <c r="J748" s="1"/>
      <c r="K748" s="1"/>
    </row>
    <row r="749" spans="2:11" ht="12.75" customHeight="1">
      <c r="B749" s="1"/>
      <c r="C749" s="1"/>
      <c r="J749" s="1"/>
      <c r="K749" s="1"/>
    </row>
    <row r="750" spans="2:11" ht="12.75" customHeight="1">
      <c r="B750" s="1"/>
      <c r="C750" s="1"/>
      <c r="J750" s="1"/>
      <c r="K750" s="1"/>
    </row>
    <row r="751" spans="2:11" ht="12.75" customHeight="1">
      <c r="B751" s="1"/>
      <c r="C751" s="1"/>
      <c r="J751" s="1"/>
      <c r="K751" s="1"/>
    </row>
    <row r="752" spans="2:11" ht="12.75" customHeight="1">
      <c r="B752" s="1"/>
      <c r="C752" s="1"/>
      <c r="J752" s="1"/>
      <c r="K752" s="1"/>
    </row>
    <row r="753" spans="2:11" ht="12.75" customHeight="1">
      <c r="B753" s="1"/>
      <c r="C753" s="1"/>
      <c r="J753" s="1"/>
      <c r="K753" s="1"/>
    </row>
    <row r="754" spans="2:11" ht="12.75" customHeight="1">
      <c r="B754" s="1"/>
      <c r="C754" s="1"/>
      <c r="J754" s="1"/>
      <c r="K754" s="1"/>
    </row>
    <row r="755" spans="2:11" ht="12.75" customHeight="1">
      <c r="B755" s="1"/>
      <c r="C755" s="1"/>
      <c r="J755" s="1"/>
      <c r="K755" s="1"/>
    </row>
    <row r="756" spans="2:11" ht="12.75" customHeight="1">
      <c r="B756" s="1"/>
      <c r="C756" s="1"/>
      <c r="J756" s="1"/>
      <c r="K756" s="1"/>
    </row>
    <row r="757" spans="2:11" ht="12.75" customHeight="1">
      <c r="B757" s="1"/>
      <c r="C757" s="1"/>
      <c r="J757" s="1"/>
      <c r="K757" s="1"/>
    </row>
    <row r="758" spans="2:11" ht="12.75" customHeight="1">
      <c r="B758" s="1"/>
      <c r="C758" s="1"/>
      <c r="J758" s="1"/>
      <c r="K758" s="1"/>
    </row>
    <row r="759" spans="2:11" ht="12.75" customHeight="1">
      <c r="B759" s="1"/>
      <c r="C759" s="1"/>
      <c r="J759" s="1"/>
      <c r="K759" s="1"/>
    </row>
    <row r="760" spans="2:11" ht="12.75" customHeight="1">
      <c r="B760" s="1"/>
      <c r="C760" s="1"/>
      <c r="J760" s="1"/>
      <c r="K760" s="1"/>
    </row>
    <row r="761" spans="2:11" ht="12.75" customHeight="1">
      <c r="B761" s="1"/>
      <c r="C761" s="1"/>
      <c r="J761" s="1"/>
      <c r="K761" s="1"/>
    </row>
    <row r="762" spans="2:11" ht="12.75" customHeight="1">
      <c r="B762" s="1"/>
      <c r="C762" s="1"/>
      <c r="J762" s="1"/>
      <c r="K762" s="1"/>
    </row>
    <row r="763" spans="2:11" ht="12.75" customHeight="1">
      <c r="B763" s="1"/>
      <c r="C763" s="1"/>
      <c r="J763" s="1"/>
      <c r="K763" s="1"/>
    </row>
    <row r="764" spans="2:11" ht="12.75" customHeight="1">
      <c r="B764" s="1"/>
      <c r="C764" s="1"/>
      <c r="J764" s="1"/>
      <c r="K764" s="1"/>
    </row>
    <row r="765" spans="2:11" ht="12.75" customHeight="1">
      <c r="B765" s="1"/>
      <c r="C765" s="1"/>
      <c r="J765" s="1"/>
      <c r="K765" s="1"/>
    </row>
    <row r="766" spans="2:11" ht="12.75" customHeight="1">
      <c r="B766" s="1"/>
      <c r="C766" s="1"/>
      <c r="J766" s="1"/>
      <c r="K766" s="1"/>
    </row>
    <row r="767" spans="2:11" ht="12.75" customHeight="1">
      <c r="B767" s="1"/>
      <c r="C767" s="1"/>
      <c r="J767" s="1"/>
      <c r="K767" s="1"/>
    </row>
    <row r="768" spans="2:11" ht="12.75" customHeight="1">
      <c r="B768" s="1"/>
      <c r="C768" s="1"/>
      <c r="J768" s="1"/>
      <c r="K768" s="1"/>
    </row>
    <row r="769" spans="2:11" ht="12.75" customHeight="1">
      <c r="B769" s="1"/>
      <c r="C769" s="1"/>
      <c r="J769" s="1"/>
      <c r="K769" s="1"/>
    </row>
    <row r="770" spans="2:11" ht="12.75" customHeight="1">
      <c r="B770" s="1"/>
      <c r="C770" s="1"/>
      <c r="J770" s="1"/>
      <c r="K770" s="1"/>
    </row>
    <row r="771" spans="2:11" ht="12.75" customHeight="1">
      <c r="B771" s="1"/>
      <c r="C771" s="1"/>
      <c r="J771" s="1"/>
      <c r="K771" s="1"/>
    </row>
    <row r="772" spans="2:11" ht="12.75" customHeight="1">
      <c r="B772" s="1"/>
      <c r="C772" s="1"/>
      <c r="J772" s="1"/>
      <c r="K772" s="1"/>
    </row>
    <row r="773" spans="2:11" ht="12.75" customHeight="1">
      <c r="B773" s="1"/>
      <c r="C773" s="1"/>
      <c r="J773" s="1"/>
      <c r="K773" s="1"/>
    </row>
    <row r="774" spans="2:11" ht="12.75" customHeight="1">
      <c r="B774" s="1"/>
      <c r="C774" s="1"/>
      <c r="J774" s="1"/>
      <c r="K774" s="1"/>
    </row>
    <row r="775" spans="2:11" ht="12.75" customHeight="1">
      <c r="B775" s="1"/>
      <c r="C775" s="1"/>
      <c r="J775" s="1"/>
      <c r="K775" s="1"/>
    </row>
    <row r="776" spans="2:11" ht="12.75" customHeight="1">
      <c r="B776" s="1"/>
      <c r="C776" s="1"/>
      <c r="J776" s="1"/>
      <c r="K776" s="1"/>
    </row>
    <row r="777" spans="2:11" ht="12.75" customHeight="1">
      <c r="B777" s="1"/>
      <c r="C777" s="1"/>
      <c r="J777" s="1"/>
      <c r="K777" s="1"/>
    </row>
    <row r="778" spans="2:11" ht="12.75" customHeight="1">
      <c r="B778" s="1"/>
      <c r="C778" s="1"/>
      <c r="J778" s="1"/>
      <c r="K778" s="1"/>
    </row>
    <row r="779" spans="2:11" ht="12.75" customHeight="1">
      <c r="B779" s="1"/>
      <c r="C779" s="1"/>
      <c r="J779" s="1"/>
      <c r="K779" s="1"/>
    </row>
    <row r="780" spans="2:11" ht="12.75" customHeight="1">
      <c r="B780" s="1"/>
      <c r="C780" s="1"/>
      <c r="J780" s="1"/>
      <c r="K780" s="1"/>
    </row>
    <row r="781" spans="2:11" ht="12.75" customHeight="1">
      <c r="B781" s="1"/>
      <c r="C781" s="1"/>
      <c r="J781" s="1"/>
      <c r="K781" s="1"/>
    </row>
    <row r="782" spans="2:11" ht="12.75" customHeight="1">
      <c r="B782" s="1"/>
      <c r="C782" s="1"/>
      <c r="J782" s="1"/>
      <c r="K782" s="1"/>
    </row>
    <row r="783" spans="2:11" ht="12.75" customHeight="1">
      <c r="B783" s="1"/>
      <c r="C783" s="1"/>
      <c r="J783" s="1"/>
      <c r="K783" s="1"/>
    </row>
    <row r="784" spans="2:11" ht="12.75" customHeight="1">
      <c r="B784" s="1"/>
      <c r="C784" s="1"/>
      <c r="J784" s="1"/>
      <c r="K784" s="1"/>
    </row>
    <row r="785" spans="2:11" ht="12.75" customHeight="1">
      <c r="B785" s="1"/>
      <c r="C785" s="1"/>
      <c r="J785" s="1"/>
      <c r="K785" s="1"/>
    </row>
    <row r="786" spans="2:11" ht="12.75" customHeight="1">
      <c r="B786" s="1"/>
      <c r="C786" s="1"/>
      <c r="J786" s="1"/>
      <c r="K786" s="1"/>
    </row>
    <row r="787" spans="2:11" ht="12.75" customHeight="1">
      <c r="B787" s="1"/>
      <c r="C787" s="1"/>
      <c r="J787" s="1"/>
      <c r="K787" s="1"/>
    </row>
    <row r="788" spans="2:11" ht="12.75" customHeight="1">
      <c r="B788" s="1"/>
      <c r="C788" s="1"/>
      <c r="J788" s="1"/>
      <c r="K788" s="1"/>
    </row>
    <row r="789" spans="2:11" ht="12.75" customHeight="1">
      <c r="B789" s="1"/>
      <c r="C789" s="1"/>
      <c r="J789" s="1"/>
      <c r="K789" s="1"/>
    </row>
    <row r="790" spans="2:11" ht="12.75" customHeight="1">
      <c r="B790" s="1"/>
      <c r="C790" s="1"/>
      <c r="J790" s="1"/>
      <c r="K790" s="1"/>
    </row>
    <row r="791" spans="2:11" ht="12.75" customHeight="1">
      <c r="B791" s="1"/>
      <c r="C791" s="1"/>
      <c r="J791" s="1"/>
      <c r="K791" s="1"/>
    </row>
    <row r="792" spans="2:11" ht="12.75" customHeight="1">
      <c r="B792" s="1"/>
      <c r="C792" s="1"/>
      <c r="J792" s="1"/>
      <c r="K792" s="1"/>
    </row>
    <row r="793" spans="2:11" ht="12.75" customHeight="1">
      <c r="B793" s="1"/>
      <c r="C793" s="1"/>
      <c r="J793" s="1"/>
      <c r="K793" s="1"/>
    </row>
    <row r="794" spans="2:11" ht="12.75" customHeight="1">
      <c r="B794" s="1"/>
      <c r="C794" s="1"/>
      <c r="J794" s="1"/>
      <c r="K794" s="1"/>
    </row>
    <row r="795" spans="2:11" ht="12.75" customHeight="1">
      <c r="B795" s="1"/>
      <c r="C795" s="1"/>
      <c r="J795" s="1"/>
      <c r="K795" s="1"/>
    </row>
    <row r="796" spans="2:11" ht="12.75" customHeight="1">
      <c r="B796" s="1"/>
      <c r="C796" s="1"/>
      <c r="J796" s="1"/>
      <c r="K796" s="1"/>
    </row>
    <row r="797" spans="2:11" ht="12.75" customHeight="1">
      <c r="B797" s="1"/>
      <c r="C797" s="1"/>
      <c r="J797" s="1"/>
      <c r="K797" s="1"/>
    </row>
    <row r="798" spans="2:11" ht="12.75" customHeight="1">
      <c r="B798" s="1"/>
      <c r="C798" s="1"/>
      <c r="J798" s="1"/>
      <c r="K798" s="1"/>
    </row>
    <row r="799" spans="2:11" ht="12.75" customHeight="1">
      <c r="B799" s="1"/>
      <c r="C799" s="1"/>
      <c r="J799" s="1"/>
      <c r="K799" s="1"/>
    </row>
    <row r="800" spans="2:11" ht="12.75" customHeight="1">
      <c r="B800" s="1"/>
      <c r="C800" s="1"/>
      <c r="J800" s="1"/>
      <c r="K800" s="1"/>
    </row>
    <row r="801" spans="2:11" ht="12.75" customHeight="1">
      <c r="B801" s="1"/>
      <c r="C801" s="1"/>
      <c r="J801" s="1"/>
      <c r="K801" s="1"/>
    </row>
    <row r="802" spans="2:11" ht="12.75" customHeight="1">
      <c r="B802" s="1"/>
      <c r="C802" s="1"/>
      <c r="J802" s="1"/>
      <c r="K802" s="1"/>
    </row>
    <row r="803" spans="2:11" ht="12.75" customHeight="1">
      <c r="B803" s="1"/>
      <c r="C803" s="1"/>
      <c r="J803" s="1"/>
      <c r="K803" s="1"/>
    </row>
    <row r="804" spans="2:11" ht="12.75" customHeight="1">
      <c r="B804" s="1"/>
      <c r="C804" s="1"/>
      <c r="J804" s="1"/>
      <c r="K804" s="1"/>
    </row>
    <row r="805" spans="2:11" ht="12.75" customHeight="1">
      <c r="B805" s="1"/>
      <c r="C805" s="1"/>
      <c r="J805" s="1"/>
      <c r="K805" s="1"/>
    </row>
    <row r="806" spans="2:11" ht="12.75" customHeight="1">
      <c r="B806" s="1"/>
      <c r="C806" s="1"/>
      <c r="J806" s="1"/>
      <c r="K806" s="1"/>
    </row>
    <row r="807" spans="2:11" ht="12.75" customHeight="1">
      <c r="B807" s="1"/>
      <c r="C807" s="1"/>
      <c r="J807" s="1"/>
      <c r="K807" s="1"/>
    </row>
    <row r="808" spans="2:11" ht="12.75" customHeight="1">
      <c r="B808" s="1"/>
      <c r="C808" s="1"/>
      <c r="J808" s="1"/>
      <c r="K808" s="1"/>
    </row>
    <row r="809" spans="2:11" ht="12.75" customHeight="1">
      <c r="B809" s="1"/>
      <c r="C809" s="1"/>
      <c r="J809" s="1"/>
      <c r="K809" s="1"/>
    </row>
    <row r="810" spans="2:11" ht="12.75" customHeight="1">
      <c r="B810" s="1"/>
      <c r="C810" s="1"/>
      <c r="J810" s="1"/>
      <c r="K810" s="1"/>
    </row>
    <row r="811" spans="2:11" ht="12.75" customHeight="1">
      <c r="B811" s="1"/>
      <c r="C811" s="1"/>
      <c r="J811" s="1"/>
      <c r="K811" s="1"/>
    </row>
    <row r="812" spans="2:11" ht="12.75" customHeight="1">
      <c r="B812" s="1"/>
      <c r="C812" s="1"/>
      <c r="J812" s="1"/>
      <c r="K812" s="1"/>
    </row>
    <row r="813" spans="2:11" ht="12.75" customHeight="1">
      <c r="B813" s="1"/>
      <c r="C813" s="1"/>
      <c r="J813" s="1"/>
      <c r="K813" s="1"/>
    </row>
    <row r="814" spans="2:11" ht="12.75" customHeight="1">
      <c r="B814" s="1"/>
      <c r="C814" s="1"/>
      <c r="J814" s="1"/>
      <c r="K814" s="1"/>
    </row>
    <row r="815" spans="2:11" ht="12.75" customHeight="1">
      <c r="B815" s="1"/>
      <c r="C815" s="1"/>
      <c r="J815" s="1"/>
      <c r="K815" s="1"/>
    </row>
    <row r="816" spans="2:11" ht="12.75" customHeight="1">
      <c r="B816" s="1"/>
      <c r="C816" s="1"/>
      <c r="J816" s="1"/>
      <c r="K816" s="1"/>
    </row>
    <row r="817" spans="2:11" ht="12.75" customHeight="1">
      <c r="B817" s="1"/>
      <c r="C817" s="1"/>
      <c r="J817" s="1"/>
      <c r="K817" s="1"/>
    </row>
    <row r="818" spans="2:11" ht="12.75" customHeight="1">
      <c r="B818" s="1"/>
      <c r="C818" s="1"/>
      <c r="J818" s="1"/>
      <c r="K818" s="1"/>
    </row>
    <row r="819" spans="2:11" ht="12.75" customHeight="1">
      <c r="B819" s="1"/>
      <c r="C819" s="1"/>
      <c r="J819" s="1"/>
      <c r="K819" s="1"/>
    </row>
    <row r="820" spans="2:11" ht="12.75" customHeight="1">
      <c r="B820" s="1"/>
      <c r="C820" s="1"/>
      <c r="J820" s="1"/>
      <c r="K820" s="1"/>
    </row>
    <row r="821" spans="2:11" ht="12.75" customHeight="1">
      <c r="B821" s="1"/>
      <c r="C821" s="1"/>
      <c r="J821" s="1"/>
      <c r="K821" s="1"/>
    </row>
    <row r="822" spans="2:11" ht="12.75" customHeight="1">
      <c r="B822" s="1"/>
      <c r="C822" s="1"/>
      <c r="J822" s="1"/>
      <c r="K822" s="1"/>
    </row>
    <row r="823" spans="2:11" ht="12.75" customHeight="1">
      <c r="B823" s="1"/>
      <c r="C823" s="1"/>
      <c r="J823" s="1"/>
      <c r="K823" s="1"/>
    </row>
    <row r="824" spans="2:11" ht="12.75" customHeight="1">
      <c r="B824" s="1"/>
      <c r="C824" s="1"/>
      <c r="J824" s="1"/>
      <c r="K824" s="1"/>
    </row>
    <row r="825" spans="2:11" ht="12.75" customHeight="1">
      <c r="B825" s="1"/>
      <c r="C825" s="1"/>
      <c r="J825" s="1"/>
      <c r="K825" s="1"/>
    </row>
    <row r="826" spans="2:11" ht="12.75" customHeight="1">
      <c r="B826" s="1"/>
      <c r="C826" s="1"/>
      <c r="J826" s="1"/>
      <c r="K826" s="1"/>
    </row>
    <row r="827" spans="2:11" ht="12.75" customHeight="1">
      <c r="B827" s="1"/>
      <c r="C827" s="1"/>
      <c r="J827" s="1"/>
      <c r="K827" s="1"/>
    </row>
    <row r="828" spans="2:11" ht="12.75" customHeight="1">
      <c r="B828" s="1"/>
      <c r="C828" s="1"/>
      <c r="J828" s="1"/>
      <c r="K828" s="1"/>
    </row>
    <row r="829" spans="2:11" ht="12.75" customHeight="1">
      <c r="B829" s="1"/>
      <c r="C829" s="1"/>
      <c r="J829" s="1"/>
      <c r="K829" s="1"/>
    </row>
    <row r="830" spans="2:11" ht="12.75" customHeight="1">
      <c r="B830" s="1"/>
      <c r="C830" s="1"/>
      <c r="J830" s="1"/>
      <c r="K830" s="1"/>
    </row>
    <row r="831" spans="2:11" ht="12.75" customHeight="1">
      <c r="B831" s="1"/>
      <c r="C831" s="1"/>
      <c r="J831" s="1"/>
      <c r="K831" s="1"/>
    </row>
    <row r="832" spans="2:11" ht="12.75" customHeight="1">
      <c r="B832" s="1"/>
      <c r="C832" s="1"/>
      <c r="J832" s="1"/>
      <c r="K832" s="1"/>
    </row>
    <row r="833" spans="2:11" ht="12.75" customHeight="1">
      <c r="B833" s="1"/>
      <c r="C833" s="1"/>
      <c r="J833" s="1"/>
      <c r="K833" s="1"/>
    </row>
    <row r="834" spans="2:11" ht="12.75" customHeight="1">
      <c r="B834" s="1"/>
      <c r="C834" s="1"/>
      <c r="J834" s="1"/>
      <c r="K834" s="1"/>
    </row>
    <row r="835" spans="2:11" ht="12.75" customHeight="1">
      <c r="B835" s="1"/>
      <c r="C835" s="1"/>
      <c r="J835" s="1"/>
      <c r="K835" s="1"/>
    </row>
    <row r="836" spans="2:11" ht="12.75" customHeight="1">
      <c r="B836" s="1"/>
      <c r="C836" s="1"/>
      <c r="J836" s="1"/>
      <c r="K836" s="1"/>
    </row>
    <row r="837" spans="2:11" ht="12.75" customHeight="1">
      <c r="B837" s="1"/>
      <c r="C837" s="1"/>
      <c r="J837" s="1"/>
      <c r="K837" s="1"/>
    </row>
    <row r="838" spans="2:11" ht="12.75" customHeight="1">
      <c r="B838" s="1"/>
      <c r="C838" s="1"/>
      <c r="J838" s="1"/>
      <c r="K838" s="1"/>
    </row>
    <row r="839" spans="2:11" ht="12.75" customHeight="1">
      <c r="B839" s="1"/>
      <c r="C839" s="1"/>
      <c r="J839" s="1"/>
      <c r="K839" s="1"/>
    </row>
    <row r="840" spans="2:11" ht="12.75" customHeight="1">
      <c r="B840" s="1"/>
      <c r="C840" s="1"/>
      <c r="J840" s="1"/>
      <c r="K840" s="1"/>
    </row>
    <row r="841" spans="2:11" ht="12.75" customHeight="1">
      <c r="B841" s="1"/>
      <c r="C841" s="1"/>
      <c r="J841" s="1"/>
      <c r="K841" s="1"/>
    </row>
    <row r="842" spans="2:11" ht="12.75" customHeight="1">
      <c r="B842" s="1"/>
      <c r="C842" s="1"/>
      <c r="J842" s="1"/>
      <c r="K842" s="1"/>
    </row>
    <row r="843" spans="2:11" ht="12.75" customHeight="1">
      <c r="B843" s="1"/>
      <c r="C843" s="1"/>
      <c r="J843" s="1"/>
      <c r="K843" s="1"/>
    </row>
    <row r="844" spans="2:11" ht="12.75" customHeight="1">
      <c r="B844" s="1"/>
      <c r="C844" s="1"/>
      <c r="J844" s="1"/>
      <c r="K844" s="1"/>
    </row>
    <row r="845" spans="2:11" ht="12.75" customHeight="1">
      <c r="B845" s="1"/>
      <c r="C845" s="1"/>
      <c r="J845" s="1"/>
      <c r="K845" s="1"/>
    </row>
    <row r="846" spans="2:11" ht="12.75" customHeight="1">
      <c r="B846" s="1"/>
      <c r="C846" s="1"/>
      <c r="J846" s="1"/>
      <c r="K846" s="1"/>
    </row>
    <row r="847" spans="2:11" ht="12.75" customHeight="1">
      <c r="B847" s="1"/>
      <c r="C847" s="1"/>
      <c r="J847" s="1"/>
      <c r="K847" s="1"/>
    </row>
    <row r="848" spans="2:11" ht="12.75" customHeight="1">
      <c r="B848" s="1"/>
      <c r="C848" s="1"/>
      <c r="J848" s="1"/>
      <c r="K848" s="1"/>
    </row>
    <row r="849" spans="2:11" ht="12.75" customHeight="1">
      <c r="B849" s="1"/>
      <c r="C849" s="1"/>
      <c r="J849" s="1"/>
      <c r="K849" s="1"/>
    </row>
    <row r="850" spans="2:11" ht="12.75" customHeight="1">
      <c r="B850" s="1"/>
      <c r="C850" s="1"/>
      <c r="J850" s="1"/>
      <c r="K850" s="1"/>
    </row>
    <row r="851" spans="2:11" ht="12.75" customHeight="1">
      <c r="B851" s="1"/>
      <c r="C851" s="1"/>
      <c r="J851" s="1"/>
      <c r="K851" s="1"/>
    </row>
    <row r="852" spans="2:11" ht="12.75" customHeight="1">
      <c r="B852" s="1"/>
      <c r="C852" s="1"/>
      <c r="J852" s="1"/>
      <c r="K852" s="1"/>
    </row>
    <row r="853" spans="2:11" ht="12.75" customHeight="1">
      <c r="B853" s="1"/>
      <c r="C853" s="1"/>
      <c r="J853" s="1"/>
      <c r="K853" s="1"/>
    </row>
    <row r="854" spans="2:11" ht="12.75" customHeight="1">
      <c r="B854" s="1"/>
      <c r="C854" s="1"/>
      <c r="J854" s="1"/>
      <c r="K854" s="1"/>
    </row>
    <row r="855" spans="2:11" ht="12.75" customHeight="1">
      <c r="B855" s="1"/>
      <c r="C855" s="1"/>
      <c r="J855" s="1"/>
      <c r="K855" s="1"/>
    </row>
    <row r="856" spans="2:11" ht="12.75" customHeight="1">
      <c r="B856" s="1"/>
      <c r="C856" s="1"/>
      <c r="J856" s="1"/>
      <c r="K856" s="1"/>
    </row>
    <row r="857" spans="2:11" ht="12.75" customHeight="1">
      <c r="B857" s="1"/>
      <c r="C857" s="1"/>
      <c r="J857" s="1"/>
      <c r="K857" s="1"/>
    </row>
    <row r="858" spans="2:11" ht="12.75" customHeight="1">
      <c r="B858" s="1"/>
      <c r="C858" s="1"/>
      <c r="J858" s="1"/>
      <c r="K858" s="1"/>
    </row>
    <row r="859" spans="2:11" ht="12.75" customHeight="1">
      <c r="B859" s="1"/>
      <c r="C859" s="1"/>
      <c r="J859" s="1"/>
      <c r="K859" s="1"/>
    </row>
    <row r="860" spans="2:11" ht="12.75" customHeight="1">
      <c r="B860" s="1"/>
      <c r="C860" s="1"/>
      <c r="J860" s="1"/>
      <c r="K860" s="1"/>
    </row>
    <row r="861" spans="2:11" ht="12.75" customHeight="1">
      <c r="B861" s="1"/>
      <c r="C861" s="1"/>
      <c r="J861" s="1"/>
      <c r="K861" s="1"/>
    </row>
    <row r="862" spans="2:11" ht="12.75" customHeight="1">
      <c r="B862" s="1"/>
      <c r="C862" s="1"/>
      <c r="J862" s="1"/>
      <c r="K862" s="1"/>
    </row>
    <row r="863" spans="2:11" ht="12.75" customHeight="1">
      <c r="B863" s="1"/>
      <c r="C863" s="1"/>
      <c r="J863" s="1"/>
      <c r="K863" s="1"/>
    </row>
    <row r="864" spans="2:11" ht="12.75" customHeight="1">
      <c r="B864" s="1"/>
      <c r="C864" s="1"/>
      <c r="J864" s="1"/>
      <c r="K864" s="1"/>
    </row>
    <row r="865" spans="2:11" ht="12.75" customHeight="1">
      <c r="B865" s="1"/>
      <c r="C865" s="1"/>
      <c r="J865" s="1"/>
      <c r="K865" s="1"/>
    </row>
    <row r="866" spans="2:11" ht="12.75" customHeight="1">
      <c r="B866" s="1"/>
      <c r="C866" s="1"/>
      <c r="J866" s="1"/>
      <c r="K866" s="1"/>
    </row>
    <row r="867" spans="2:11" ht="12.75" customHeight="1">
      <c r="B867" s="1"/>
      <c r="C867" s="1"/>
      <c r="J867" s="1"/>
      <c r="K867" s="1"/>
    </row>
    <row r="868" spans="2:11" ht="12.75" customHeight="1">
      <c r="B868" s="1"/>
      <c r="C868" s="1"/>
      <c r="J868" s="1"/>
      <c r="K868" s="1"/>
    </row>
    <row r="869" spans="2:11" ht="12.75" customHeight="1">
      <c r="B869" s="1"/>
      <c r="C869" s="1"/>
      <c r="J869" s="1"/>
      <c r="K869" s="1"/>
    </row>
    <row r="870" spans="2:11" ht="12.75" customHeight="1">
      <c r="B870" s="1"/>
      <c r="C870" s="1"/>
      <c r="J870" s="1"/>
      <c r="K870" s="1"/>
    </row>
    <row r="871" spans="2:11" ht="12.75" customHeight="1">
      <c r="B871" s="1"/>
      <c r="C871" s="1"/>
      <c r="J871" s="1"/>
      <c r="K871" s="1"/>
    </row>
    <row r="872" spans="2:11" ht="12.75" customHeight="1">
      <c r="B872" s="1"/>
      <c r="C872" s="1"/>
      <c r="J872" s="1"/>
      <c r="K872" s="1"/>
    </row>
    <row r="873" spans="2:11" ht="12.75" customHeight="1">
      <c r="B873" s="1"/>
      <c r="C873" s="1"/>
      <c r="J873" s="1"/>
      <c r="K873" s="1"/>
    </row>
    <row r="874" spans="2:11" ht="12.75" customHeight="1">
      <c r="B874" s="1"/>
      <c r="C874" s="1"/>
      <c r="J874" s="1"/>
      <c r="K874" s="1"/>
    </row>
    <row r="875" spans="2:11" ht="12.75" customHeight="1">
      <c r="B875" s="1"/>
      <c r="C875" s="1"/>
      <c r="J875" s="1"/>
      <c r="K875" s="1"/>
    </row>
    <row r="876" spans="2:11" ht="12.75" customHeight="1">
      <c r="B876" s="1"/>
      <c r="C876" s="1"/>
      <c r="J876" s="1"/>
      <c r="K876" s="1"/>
    </row>
    <row r="877" spans="2:11" ht="12.75" customHeight="1">
      <c r="B877" s="1"/>
      <c r="C877" s="1"/>
      <c r="J877" s="1"/>
      <c r="K877" s="1"/>
    </row>
    <row r="878" spans="2:11" ht="12.75" customHeight="1">
      <c r="B878" s="1"/>
      <c r="C878" s="1"/>
      <c r="J878" s="1"/>
      <c r="K878" s="1"/>
    </row>
    <row r="879" spans="2:11" ht="12.75" customHeight="1">
      <c r="B879" s="1"/>
      <c r="C879" s="1"/>
      <c r="J879" s="1"/>
      <c r="K879" s="1"/>
    </row>
    <row r="880" spans="2:11" ht="12.75" customHeight="1">
      <c r="B880" s="1"/>
      <c r="C880" s="1"/>
      <c r="J880" s="1"/>
      <c r="K880" s="1"/>
    </row>
    <row r="881" spans="2:11" ht="12.75" customHeight="1">
      <c r="B881" s="1"/>
      <c r="C881" s="1"/>
      <c r="J881" s="1"/>
      <c r="K881" s="1"/>
    </row>
    <row r="882" spans="2:11" ht="12.75" customHeight="1">
      <c r="B882" s="1"/>
      <c r="C882" s="1"/>
      <c r="J882" s="1"/>
      <c r="K882" s="1"/>
    </row>
    <row r="883" spans="2:11" ht="12.75" customHeight="1">
      <c r="B883" s="1"/>
      <c r="C883" s="1"/>
      <c r="J883" s="1"/>
      <c r="K883" s="1"/>
    </row>
    <row r="884" spans="2:11" ht="12.75" customHeight="1">
      <c r="B884" s="1"/>
      <c r="C884" s="1"/>
      <c r="J884" s="1"/>
      <c r="K884" s="1"/>
    </row>
    <row r="885" spans="2:11" ht="12.75" customHeight="1">
      <c r="B885" s="1"/>
      <c r="C885" s="1"/>
      <c r="J885" s="1"/>
      <c r="K885" s="1"/>
    </row>
    <row r="886" spans="2:11" ht="12.75" customHeight="1">
      <c r="B886" s="1"/>
      <c r="C886" s="1"/>
      <c r="J886" s="1"/>
      <c r="K886" s="1"/>
    </row>
    <row r="887" spans="2:11" ht="12.75" customHeight="1">
      <c r="B887" s="1"/>
      <c r="C887" s="1"/>
      <c r="J887" s="1"/>
      <c r="K887" s="1"/>
    </row>
    <row r="888" spans="2:11" ht="12.75" customHeight="1">
      <c r="B888" s="1"/>
      <c r="C888" s="1"/>
      <c r="J888" s="1"/>
      <c r="K888" s="1"/>
    </row>
    <row r="889" spans="2:11" ht="12.75" customHeight="1">
      <c r="B889" s="1"/>
      <c r="C889" s="1"/>
      <c r="J889" s="1"/>
      <c r="K889" s="1"/>
    </row>
    <row r="890" spans="2:11" ht="12.75" customHeight="1">
      <c r="B890" s="1"/>
      <c r="C890" s="1"/>
      <c r="J890" s="1"/>
      <c r="K890" s="1"/>
    </row>
    <row r="891" spans="2:11" ht="12.75" customHeight="1">
      <c r="B891" s="1"/>
      <c r="C891" s="1"/>
      <c r="J891" s="1"/>
      <c r="K891" s="1"/>
    </row>
    <row r="892" spans="2:11" ht="12.75" customHeight="1">
      <c r="B892" s="1"/>
      <c r="C892" s="1"/>
      <c r="J892" s="1"/>
      <c r="K892" s="1"/>
    </row>
    <row r="893" spans="2:11" ht="12.75" customHeight="1">
      <c r="B893" s="1"/>
      <c r="C893" s="1"/>
      <c r="J893" s="1"/>
      <c r="K893" s="1"/>
    </row>
    <row r="894" spans="2:11" ht="12.75" customHeight="1">
      <c r="B894" s="1"/>
      <c r="C894" s="1"/>
      <c r="J894" s="1"/>
      <c r="K894" s="1"/>
    </row>
    <row r="895" spans="2:11" ht="12.75" customHeight="1">
      <c r="B895" s="1"/>
      <c r="C895" s="1"/>
      <c r="J895" s="1"/>
      <c r="K895" s="1"/>
    </row>
    <row r="896" spans="2:11" ht="12.75" customHeight="1">
      <c r="B896" s="1"/>
      <c r="C896" s="1"/>
      <c r="J896" s="1"/>
      <c r="K896" s="1"/>
    </row>
    <row r="897" spans="2:11" ht="12.75" customHeight="1">
      <c r="B897" s="1"/>
      <c r="C897" s="1"/>
      <c r="J897" s="1"/>
      <c r="K897" s="1"/>
    </row>
    <row r="898" spans="2:11" ht="12.75" customHeight="1">
      <c r="B898" s="1"/>
      <c r="C898" s="1"/>
      <c r="J898" s="1"/>
      <c r="K898" s="1"/>
    </row>
    <row r="899" spans="2:11" ht="12.75" customHeight="1">
      <c r="B899" s="1"/>
      <c r="C899" s="1"/>
      <c r="J899" s="1"/>
      <c r="K899" s="1"/>
    </row>
    <row r="900" spans="2:11" ht="12.75" customHeight="1">
      <c r="B900" s="1"/>
      <c r="C900" s="1"/>
      <c r="J900" s="1"/>
      <c r="K900" s="1"/>
    </row>
    <row r="901" spans="2:11" ht="12.75" customHeight="1">
      <c r="B901" s="1"/>
      <c r="C901" s="1"/>
      <c r="J901" s="1"/>
      <c r="K901" s="1"/>
    </row>
    <row r="902" spans="2:11" ht="12.75" customHeight="1">
      <c r="B902" s="1"/>
      <c r="C902" s="1"/>
      <c r="J902" s="1"/>
      <c r="K902" s="1"/>
    </row>
    <row r="903" spans="2:11" ht="12.75" customHeight="1">
      <c r="B903" s="1"/>
      <c r="C903" s="1"/>
      <c r="J903" s="1"/>
      <c r="K903" s="1"/>
    </row>
    <row r="904" spans="2:11" ht="12.75" customHeight="1">
      <c r="B904" s="1"/>
      <c r="C904" s="1"/>
      <c r="J904" s="1"/>
      <c r="K904" s="1"/>
    </row>
    <row r="905" spans="2:11" ht="12.75" customHeight="1">
      <c r="B905" s="1"/>
      <c r="C905" s="1"/>
      <c r="J905" s="1"/>
      <c r="K905" s="1"/>
    </row>
    <row r="906" spans="2:11" ht="12.75" customHeight="1">
      <c r="B906" s="1"/>
      <c r="C906" s="1"/>
      <c r="J906" s="1"/>
      <c r="K906" s="1"/>
    </row>
    <row r="907" spans="2:11" ht="12.75" customHeight="1">
      <c r="B907" s="1"/>
      <c r="C907" s="1"/>
      <c r="J907" s="1"/>
      <c r="K907" s="1"/>
    </row>
    <row r="908" spans="2:11" ht="12.75" customHeight="1">
      <c r="B908" s="1"/>
      <c r="C908" s="1"/>
      <c r="J908" s="1"/>
      <c r="K908" s="1"/>
    </row>
    <row r="909" spans="2:11" ht="12.75" customHeight="1">
      <c r="B909" s="1"/>
      <c r="C909" s="1"/>
      <c r="J909" s="1"/>
      <c r="K909" s="1"/>
    </row>
    <row r="910" spans="2:11" ht="12.75" customHeight="1">
      <c r="B910" s="1"/>
      <c r="C910" s="1"/>
      <c r="J910" s="1"/>
      <c r="K910" s="1"/>
    </row>
    <row r="911" spans="2:11" ht="12.75" customHeight="1">
      <c r="B911" s="1"/>
      <c r="C911" s="1"/>
      <c r="J911" s="1"/>
      <c r="K911" s="1"/>
    </row>
    <row r="912" spans="2:11" ht="12.75" customHeight="1">
      <c r="B912" s="1"/>
      <c r="C912" s="1"/>
      <c r="J912" s="1"/>
      <c r="K912" s="1"/>
    </row>
    <row r="913" spans="2:11" ht="12.75" customHeight="1">
      <c r="B913" s="1"/>
      <c r="C913" s="1"/>
      <c r="J913" s="1"/>
      <c r="K913" s="1"/>
    </row>
    <row r="914" spans="2:11" ht="12.75" customHeight="1">
      <c r="B914" s="1"/>
      <c r="C914" s="1"/>
      <c r="J914" s="1"/>
      <c r="K914" s="1"/>
    </row>
    <row r="915" spans="2:11" ht="12.75" customHeight="1">
      <c r="B915" s="1"/>
      <c r="C915" s="1"/>
      <c r="J915" s="1"/>
      <c r="K915" s="1"/>
    </row>
    <row r="916" spans="2:11" ht="12.75" customHeight="1">
      <c r="B916" s="1"/>
      <c r="C916" s="1"/>
      <c r="J916" s="1"/>
      <c r="K916" s="1"/>
    </row>
    <row r="917" spans="2:11" ht="12.75" customHeight="1">
      <c r="B917" s="1"/>
      <c r="C917" s="1"/>
      <c r="J917" s="1"/>
      <c r="K917" s="1"/>
    </row>
    <row r="918" spans="2:11" ht="12.75" customHeight="1">
      <c r="B918" s="1"/>
      <c r="C918" s="1"/>
      <c r="J918" s="1"/>
      <c r="K918" s="1"/>
    </row>
    <row r="919" spans="2:11" ht="12.75" customHeight="1">
      <c r="B919" s="1"/>
      <c r="C919" s="1"/>
      <c r="J919" s="1"/>
      <c r="K919" s="1"/>
    </row>
    <row r="920" spans="2:11" ht="12.75" customHeight="1">
      <c r="B920" s="1"/>
      <c r="C920" s="1"/>
      <c r="J920" s="1"/>
      <c r="K920" s="1"/>
    </row>
    <row r="921" spans="2:11" ht="12.75" customHeight="1">
      <c r="B921" s="1"/>
      <c r="C921" s="1"/>
      <c r="J921" s="1"/>
      <c r="K921" s="1"/>
    </row>
    <row r="922" spans="2:11" ht="12.75" customHeight="1">
      <c r="B922" s="1"/>
      <c r="C922" s="1"/>
      <c r="J922" s="1"/>
      <c r="K922" s="1"/>
    </row>
    <row r="923" spans="2:11" ht="12.75" customHeight="1">
      <c r="B923" s="1"/>
      <c r="C923" s="1"/>
      <c r="J923" s="1"/>
      <c r="K923" s="1"/>
    </row>
    <row r="924" spans="2:11" ht="12.75" customHeight="1">
      <c r="B924" s="1"/>
      <c r="C924" s="1"/>
      <c r="J924" s="1"/>
      <c r="K924" s="1"/>
    </row>
    <row r="925" spans="2:11" ht="12.75" customHeight="1">
      <c r="B925" s="1"/>
      <c r="C925" s="1"/>
      <c r="J925" s="1"/>
      <c r="K925" s="1"/>
    </row>
    <row r="926" spans="2:11" ht="12.75" customHeight="1">
      <c r="B926" s="1"/>
      <c r="C926" s="1"/>
      <c r="J926" s="1"/>
      <c r="K926" s="1"/>
    </row>
    <row r="927" spans="2:11" ht="12.75" customHeight="1">
      <c r="B927" s="1"/>
      <c r="C927" s="1"/>
      <c r="J927" s="1"/>
      <c r="K927" s="1"/>
    </row>
    <row r="928" spans="2:11" ht="12.75" customHeight="1">
      <c r="B928" s="1"/>
      <c r="C928" s="1"/>
      <c r="J928" s="1"/>
      <c r="K928" s="1"/>
    </row>
    <row r="929" spans="2:11" ht="12.75" customHeight="1">
      <c r="B929" s="1"/>
      <c r="C929" s="1"/>
      <c r="J929" s="1"/>
      <c r="K929" s="1"/>
    </row>
    <row r="930" spans="2:11" ht="12.75" customHeight="1">
      <c r="B930" s="1"/>
      <c r="C930" s="1"/>
      <c r="J930" s="1"/>
      <c r="K930" s="1"/>
    </row>
    <row r="931" spans="2:11" ht="12.75" customHeight="1">
      <c r="B931" s="1"/>
      <c r="C931" s="1"/>
      <c r="J931" s="1"/>
      <c r="K931" s="1"/>
    </row>
    <row r="932" spans="2:11" ht="12.75" customHeight="1">
      <c r="B932" s="1"/>
      <c r="C932" s="1"/>
      <c r="J932" s="1"/>
      <c r="K932" s="1"/>
    </row>
    <row r="933" spans="2:11" ht="12.75" customHeight="1">
      <c r="B933" s="1"/>
      <c r="C933" s="1"/>
      <c r="J933" s="1"/>
      <c r="K933" s="1"/>
    </row>
    <row r="934" spans="2:11" ht="12.75" customHeight="1">
      <c r="B934" s="1"/>
      <c r="C934" s="1"/>
      <c r="J934" s="1"/>
      <c r="K934" s="1"/>
    </row>
    <row r="935" spans="2:11" ht="12.75" customHeight="1">
      <c r="B935" s="1"/>
      <c r="C935" s="1"/>
      <c r="J935" s="1"/>
      <c r="K935" s="1"/>
    </row>
    <row r="936" spans="2:11" ht="12.75" customHeight="1">
      <c r="B936" s="1"/>
      <c r="C936" s="1"/>
      <c r="J936" s="1"/>
      <c r="K936" s="1"/>
    </row>
    <row r="937" spans="2:11" ht="12.75" customHeight="1">
      <c r="B937" s="1"/>
      <c r="C937" s="1"/>
      <c r="J937" s="1"/>
      <c r="K937" s="1"/>
    </row>
    <row r="938" spans="2:11" ht="12.75" customHeight="1">
      <c r="B938" s="1"/>
      <c r="C938" s="1"/>
      <c r="J938" s="1"/>
      <c r="K938" s="1"/>
    </row>
    <row r="939" spans="2:11" ht="12.75" customHeight="1">
      <c r="B939" s="1"/>
      <c r="C939" s="1"/>
      <c r="J939" s="1"/>
      <c r="K939" s="1"/>
    </row>
    <row r="940" spans="2:11" ht="12.75" customHeight="1">
      <c r="B940" s="1"/>
      <c r="C940" s="1"/>
      <c r="J940" s="1"/>
      <c r="K940" s="1"/>
    </row>
    <row r="941" spans="2:11" ht="12.75" customHeight="1">
      <c r="B941" s="1"/>
      <c r="C941" s="1"/>
      <c r="J941" s="1"/>
      <c r="K941" s="1"/>
    </row>
    <row r="942" spans="2:11" ht="12.75" customHeight="1">
      <c r="B942" s="1"/>
      <c r="C942" s="1"/>
      <c r="J942" s="1"/>
      <c r="K942" s="1"/>
    </row>
    <row r="943" spans="2:11" ht="12.75" customHeight="1">
      <c r="B943" s="1"/>
      <c r="C943" s="1"/>
      <c r="J943" s="1"/>
      <c r="K943" s="1"/>
    </row>
    <row r="944" spans="2:11" ht="12.75" customHeight="1">
      <c r="B944" s="1"/>
      <c r="C944" s="1"/>
      <c r="J944" s="1"/>
      <c r="K944" s="1"/>
    </row>
    <row r="945" spans="2:11" ht="12.75" customHeight="1">
      <c r="B945" s="1"/>
      <c r="C945" s="1"/>
      <c r="J945" s="1"/>
      <c r="K945" s="1"/>
    </row>
    <row r="946" spans="2:11" ht="12.75" customHeight="1">
      <c r="B946" s="1"/>
      <c r="C946" s="1"/>
      <c r="J946" s="1"/>
      <c r="K946" s="1"/>
    </row>
    <row r="947" spans="2:11" ht="12.75" customHeight="1">
      <c r="B947" s="1"/>
      <c r="C947" s="1"/>
      <c r="J947" s="1"/>
      <c r="K947" s="1"/>
    </row>
    <row r="948" spans="2:11" ht="12.75" customHeight="1">
      <c r="B948" s="1"/>
      <c r="C948" s="1"/>
      <c r="J948" s="1"/>
      <c r="K948" s="1"/>
    </row>
    <row r="949" spans="2:11" ht="12.75" customHeight="1">
      <c r="B949" s="1"/>
      <c r="C949" s="1"/>
      <c r="J949" s="1"/>
      <c r="K949" s="1"/>
    </row>
  </sheetData>
  <mergeCells count="2">
    <mergeCell ref="D1:F1"/>
    <mergeCell ref="D2:I2"/>
  </mergeCells>
  <printOptions horizontalCentered="1"/>
  <pageMargins left="0.2" right="0" top="0.75" bottom="0.75" header="0.3" footer="0.3"/>
  <pageSetup paperSize="9" scale="74" orientation="landscape" r:id="rId1"/>
  <headerFooter>
    <oddHeader>&amp;L&amp;G&amp;R&amp;"Euclid Circular A SemiBold,Bold"&amp;28[SPECIFICATION]</oddHeader>
    <oddFooter>&amp;L&amp;"Euclid Circular A SemiBold,Bold"&amp;16[UA]&amp;"-,Regular"&amp;11
&amp;G&amp;CPage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view="pageBreakPreview" topLeftCell="A5" zoomScale="25" zoomScaleNormal="40" zoomScaleSheetLayoutView="25" zoomScalePageLayoutView="25" workbookViewId="0">
      <selection activeCell="A16" sqref="A16"/>
    </sheetView>
  </sheetViews>
  <sheetFormatPr defaultColWidth="9.15234375" defaultRowHeight="23.15"/>
  <cols>
    <col min="1" max="1" width="64.3828125" style="79" customWidth="1"/>
    <col min="2" max="2" width="229.15234375" style="80" customWidth="1"/>
    <col min="3" max="3" width="108.84375" style="80" customWidth="1"/>
    <col min="4" max="16384" width="9.15234375" style="80"/>
  </cols>
  <sheetData>
    <row r="1" spans="1:9" s="74" customFormat="1" ht="134.25" customHeight="1">
      <c r="A1" s="72"/>
      <c r="B1" s="73"/>
    </row>
    <row r="2" spans="1:9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</row>
    <row r="3" spans="1:9" s="74" customFormat="1" ht="37.5" customHeight="1">
      <c r="A3" s="75" t="str">
        <f>'1. CUTTING DOCKET'!B7</f>
        <v xml:space="preserve">STYLE NUMBER: </v>
      </c>
      <c r="B3" s="75" t="str">
        <f>'1. CUTTING DOCKET'!D7</f>
        <v>U28-DR46</v>
      </c>
    </row>
    <row r="4" spans="1:9" s="74" customFormat="1" ht="37.5" customHeight="1">
      <c r="A4" s="75" t="str">
        <f>'1. CUTTING DOCKET'!B8</f>
        <v xml:space="preserve">STYLE NAME : </v>
      </c>
      <c r="B4" s="75" t="str">
        <f>'1. CUTTING DOCKET'!D8</f>
        <v>Women Sleeveless Slim Dress</v>
      </c>
    </row>
    <row r="5" spans="1:9" s="74" customFormat="1" ht="76" customHeight="1">
      <c r="A5" s="418"/>
      <c r="B5" s="419" t="str">
        <f>'1. CUTTING DOCKET'!$D$20</f>
        <v>GREEN</v>
      </c>
    </row>
    <row r="6" spans="1:9" s="77" customFormat="1" ht="69.75" customHeight="1">
      <c r="A6" s="420" t="s">
        <v>140</v>
      </c>
      <c r="B6" s="420" t="str">
        <f>'1. CUTTING DOCKET'!$E$27</f>
        <v>GREEN</v>
      </c>
    </row>
    <row r="7" spans="1:9" s="77" customFormat="1" ht="75" customHeight="1">
      <c r="A7" s="421" t="s">
        <v>141</v>
      </c>
      <c r="B7" s="420" t="str">
        <f>'1. CUTTING DOCKET'!M11</f>
        <v>RIB 1X1_100% COTTON_SOLID_260_S0004</v>
      </c>
    </row>
    <row r="8" spans="1:9" s="77" customFormat="1" ht="409.6" customHeight="1">
      <c r="A8" s="422" t="str">
        <f>'1. CUTTING DOCKET'!D27</f>
        <v>VẢI CHÍNH/BO CỔ</v>
      </c>
      <c r="B8" s="423"/>
      <c r="I8" s="78"/>
    </row>
    <row r="9" spans="1:9" s="77" customFormat="1" ht="135" hidden="1" customHeight="1">
      <c r="A9" s="420" t="str">
        <f>'1. CUTTING DOCKET'!$B$33</f>
        <v>100% COTTON 1x1RIB (30'S/1 CM) - 190-
195GSM</v>
      </c>
      <c r="B9" s="420" t="str">
        <f>'1. CUTTING DOCKET'!$E$33</f>
        <v>BLACK</v>
      </c>
    </row>
    <row r="10" spans="1:9" s="77" customFormat="1" ht="327.64999999999998" hidden="1" customHeight="1">
      <c r="A10" s="422" t="str">
        <f>'1. CUTTING DOCKET'!$D$33</f>
        <v>BO CỔ/
BO TAY</v>
      </c>
      <c r="B10" s="424">
        <v>45610</v>
      </c>
      <c r="I10" s="78"/>
    </row>
    <row r="11" spans="1:9" s="77" customFormat="1" ht="76" customHeight="1">
      <c r="A11" s="420" t="s">
        <v>142</v>
      </c>
      <c r="B11" s="425" t="str">
        <f>'1. CUTTING DOCKET'!D18</f>
        <v>GREEN</v>
      </c>
    </row>
    <row r="12" spans="1:9" s="77" customFormat="1" ht="261" customHeight="1">
      <c r="A12" s="422" t="s">
        <v>91</v>
      </c>
      <c r="B12" s="426"/>
    </row>
    <row r="13" spans="1:9" s="77" customFormat="1" ht="76" customHeight="1">
      <c r="A13" s="420" t="str">
        <f>'1. CUTTING DOCKET'!B38</f>
        <v xml:space="preserve">CHỈ 40/2 MAY NHÃN </v>
      </c>
      <c r="B13" s="425" t="s">
        <v>79</v>
      </c>
    </row>
    <row r="14" spans="1:9" s="77" customFormat="1" ht="269.7" customHeight="1">
      <c r="A14" s="427" t="s">
        <v>79</v>
      </c>
      <c r="B14" s="426"/>
    </row>
    <row r="15" spans="1:9" s="77" customFormat="1" ht="162" customHeight="1">
      <c r="A15" s="420" t="str">
        <f>'1. CUTTING DOCKET'!B39</f>
        <v>NHÃN CHÍNH UA</v>
      </c>
      <c r="B15" s="425" t="str">
        <f>'1. CUTTING DOCKET'!F39</f>
        <v>NỀN ĐEN CHỮ TRẮNG</v>
      </c>
    </row>
    <row r="16" spans="1:9" s="77" customFormat="1" ht="409.5" customHeight="1">
      <c r="A16" s="422" t="s">
        <v>346</v>
      </c>
      <c r="B16" s="426" t="e" vm="1">
        <v>#VALUE!</v>
      </c>
    </row>
    <row r="17" spans="1:2" s="77" customFormat="1" ht="76" hidden="1" customHeight="1">
      <c r="A17" s="420" t="str">
        <f>'1. CUTTING DOCKET'!$B$42</f>
        <v>POLY BAG</v>
      </c>
      <c r="B17" s="425" t="str">
        <f>'1. CUTTING DOCKET'!$F$42</f>
        <v>CLEAR</v>
      </c>
    </row>
    <row r="18" spans="1:2" s="77" customFormat="1" ht="161.5" hidden="1" customHeight="1">
      <c r="A18" s="422" t="s">
        <v>143</v>
      </c>
      <c r="B18" s="426"/>
    </row>
    <row r="19" spans="1:2" s="77" customFormat="1" ht="76" hidden="1" customHeight="1">
      <c r="A19" s="420" t="str">
        <f>'1. CUTTING DOCKET'!$B$43</f>
        <v>GIẤY CHỐNG ẨM</v>
      </c>
      <c r="B19" s="425" t="str">
        <f>'1. CUTTING DOCKET'!$F$43</f>
        <v>CLEAR</v>
      </c>
    </row>
    <row r="20" spans="1:2" s="77" customFormat="1" ht="247.5" hidden="1" customHeight="1">
      <c r="A20" s="428" t="s">
        <v>144</v>
      </c>
      <c r="B20" s="426"/>
    </row>
    <row r="21" spans="1:2" s="77" customFormat="1" ht="76" hidden="1" customHeight="1">
      <c r="A21" s="420" t="str">
        <f>'1. CUTTING DOCKET'!$B$45</f>
        <v xml:space="preserve">TẤM LÓT 58X38CM </v>
      </c>
      <c r="B21" s="425" t="str">
        <f>B23</f>
        <v>NATURAL</v>
      </c>
    </row>
    <row r="22" spans="1:2" s="77" customFormat="1" ht="115.5" hidden="1" customHeight="1">
      <c r="A22" s="422" t="s">
        <v>145</v>
      </c>
      <c r="B22" s="426"/>
    </row>
    <row r="23" spans="1:2" s="77" customFormat="1" ht="76" hidden="1" customHeight="1">
      <c r="A23" s="420" t="str">
        <f>'1. CUTTING DOCKET'!$B$44</f>
        <v>THÙNG CARTOON BOX 60X40X30CM</v>
      </c>
      <c r="B23" s="425" t="str">
        <f>'1. CUTTING DOCKET'!$F$44</f>
        <v>NATURAL</v>
      </c>
    </row>
    <row r="24" spans="1:2" s="77" customFormat="1" ht="283.5" hidden="1" customHeight="1">
      <c r="A24" s="422" t="s">
        <v>146</v>
      </c>
      <c r="B24" s="426"/>
    </row>
    <row r="25" spans="1:2" s="77" customFormat="1" ht="76" customHeight="1">
      <c r="A25" s="420"/>
      <c r="B25" s="425"/>
    </row>
    <row r="26" spans="1:2" s="77" customFormat="1" ht="115.5" customHeight="1">
      <c r="A26" s="422"/>
      <c r="B26" s="426"/>
    </row>
  </sheetData>
  <printOptions horizontalCentered="1"/>
  <pageMargins left="0.25" right="0" top="0.60416666666666696" bottom="0.75" header="0" footer="0"/>
  <pageSetup paperSize="9" scale="34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1" manualBreakCount="1">
    <brk id="18" max="1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6278C-5D89-4B0C-8758-2F91E004A205}">
  <sheetPr>
    <tabColor rgb="FFFFFF00"/>
    <pageSetUpPr fitToPage="1"/>
  </sheetPr>
  <dimension ref="A1:W34"/>
  <sheetViews>
    <sheetView view="pageBreakPreview" zoomScale="78" zoomScaleNormal="87" zoomScaleSheetLayoutView="78" workbookViewId="0">
      <selection activeCell="C8" sqref="C8"/>
    </sheetView>
  </sheetViews>
  <sheetFormatPr defaultColWidth="11.4609375" defaultRowHeight="15.9"/>
  <cols>
    <col min="1" max="1" width="5.53515625" style="273" customWidth="1"/>
    <col min="2" max="2" width="41.84375" style="273" customWidth="1"/>
    <col min="3" max="3" width="26.53515625" style="273" customWidth="1"/>
    <col min="4" max="4" width="8.61328125" style="273" hidden="1" customWidth="1"/>
    <col min="5" max="5" width="9.3046875" style="273" hidden="1" customWidth="1"/>
    <col min="6" max="9" width="8.61328125" style="273" customWidth="1"/>
    <col min="10" max="10" width="10.61328125" style="273" customWidth="1"/>
    <col min="11" max="13" width="8.61328125" style="273" customWidth="1"/>
    <col min="14" max="14" width="43.23046875" style="273" customWidth="1"/>
    <col min="15" max="16384" width="11.4609375" style="273"/>
  </cols>
  <sheetData>
    <row r="1" spans="1:23" ht="22.5" customHeight="1">
      <c r="A1" s="595" t="s">
        <v>11</v>
      </c>
      <c r="B1" s="596"/>
      <c r="C1" s="437"/>
      <c r="D1" s="601"/>
      <c r="E1" s="602"/>
      <c r="F1" s="603" t="str">
        <f>'[29]COVER PAGE'!F1</f>
        <v>DEVELOPER:</v>
      </c>
      <c r="G1" s="604"/>
      <c r="H1" s="604"/>
      <c r="I1" s="601"/>
      <c r="J1" s="601"/>
      <c r="K1" s="601"/>
      <c r="L1" s="602"/>
      <c r="M1" s="605"/>
      <c r="N1" s="606"/>
    </row>
    <row r="2" spans="1:23" ht="22.5" customHeight="1">
      <c r="A2" s="597"/>
      <c r="B2" s="598"/>
      <c r="C2" s="274"/>
      <c r="D2" s="585"/>
      <c r="E2" s="586"/>
      <c r="F2" s="579" t="str">
        <f>'[29]COVER PAGE'!F2</f>
        <v>CONTACT EMAIL:</v>
      </c>
      <c r="G2" s="580"/>
      <c r="H2" s="580"/>
      <c r="I2" s="585"/>
      <c r="J2" s="585"/>
      <c r="K2" s="585"/>
      <c r="L2" s="586"/>
      <c r="M2" s="607"/>
      <c r="N2" s="608"/>
    </row>
    <row r="3" spans="1:23" s="275" customFormat="1" ht="22.5" customHeight="1">
      <c r="A3" s="597"/>
      <c r="B3" s="598"/>
      <c r="C3" s="274"/>
      <c r="D3" s="585"/>
      <c r="E3" s="586"/>
      <c r="F3" s="579" t="str">
        <f>'[29]COVER PAGE'!F3</f>
        <v xml:space="preserve">DESIGNER: </v>
      </c>
      <c r="G3" s="580"/>
      <c r="H3" s="580"/>
      <c r="I3" s="585"/>
      <c r="J3" s="585"/>
      <c r="K3" s="585"/>
      <c r="L3" s="586"/>
      <c r="M3" s="607"/>
      <c r="N3" s="608"/>
    </row>
    <row r="4" spans="1:23" s="275" customFormat="1" ht="22.5" customHeight="1" thickBot="1">
      <c r="A4" s="599"/>
      <c r="B4" s="600"/>
      <c r="C4" s="438"/>
      <c r="D4" s="587"/>
      <c r="E4" s="588"/>
      <c r="F4" s="589" t="str">
        <f>'[29]COVER PAGE'!F4</f>
        <v>GRADING CATEGORY:</v>
      </c>
      <c r="G4" s="590"/>
      <c r="H4" s="590"/>
      <c r="I4" s="587"/>
      <c r="J4" s="587"/>
      <c r="K4" s="587"/>
      <c r="L4" s="588"/>
      <c r="M4" s="609"/>
      <c r="N4" s="610"/>
    </row>
    <row r="5" spans="1:23" s="275" customFormat="1" ht="18" customHeight="1" thickBot="1">
      <c r="A5" s="274"/>
      <c r="B5" s="274"/>
      <c r="C5" s="274"/>
      <c r="D5" s="277"/>
      <c r="E5" s="278"/>
      <c r="F5" s="276"/>
      <c r="G5" s="276"/>
      <c r="H5" s="279"/>
      <c r="I5" s="279"/>
      <c r="J5" s="279"/>
      <c r="K5" s="276"/>
      <c r="L5" s="276"/>
      <c r="M5" s="280"/>
      <c r="N5" s="280"/>
    </row>
    <row r="6" spans="1:23" ht="26.15" customHeight="1">
      <c r="A6" s="591" t="str">
        <f>'[29]MEASUREMENT CHART'!A6</f>
        <v>WOMENS JERSEY-RELAXED TEE DRESS</v>
      </c>
      <c r="B6" s="592"/>
      <c r="C6" s="439"/>
      <c r="D6" s="593" t="s">
        <v>347</v>
      </c>
      <c r="E6" s="593"/>
      <c r="F6" s="593"/>
      <c r="G6" s="593"/>
      <c r="H6" s="593"/>
      <c r="I6" s="593"/>
      <c r="J6" s="593"/>
      <c r="K6" s="593"/>
      <c r="L6" s="593"/>
      <c r="M6" s="594"/>
    </row>
    <row r="7" spans="1:23" ht="22" customHeight="1">
      <c r="A7" s="440" t="s">
        <v>147</v>
      </c>
      <c r="B7" s="465" t="str">
        <f>'[29]MEASUREMENT CHART'!B8</f>
        <v xml:space="preserve">POINT  OF  MEASUREMENT </v>
      </c>
      <c r="C7" s="465"/>
      <c r="D7" s="462" t="s">
        <v>348</v>
      </c>
      <c r="E7" s="462" t="s">
        <v>349</v>
      </c>
      <c r="F7" s="462" t="s">
        <v>350</v>
      </c>
      <c r="G7" s="464" t="s">
        <v>351</v>
      </c>
      <c r="H7" s="463" t="s">
        <v>352</v>
      </c>
      <c r="I7" s="462" t="s">
        <v>38</v>
      </c>
      <c r="J7" s="462" t="s">
        <v>39</v>
      </c>
      <c r="K7" s="462" t="s">
        <v>176</v>
      </c>
      <c r="L7" s="462" t="s">
        <v>353</v>
      </c>
      <c r="M7" s="441" t="str">
        <f>'[29]MEASUREMENT CHART'!W8</f>
        <v>Tolerance +/-</v>
      </c>
      <c r="O7" s="442"/>
      <c r="P7" s="442"/>
      <c r="Q7" s="442"/>
      <c r="R7" s="443"/>
      <c r="S7" s="442"/>
      <c r="T7" s="442"/>
      <c r="U7" s="442"/>
      <c r="V7" s="444"/>
      <c r="W7" s="444"/>
    </row>
    <row r="8" spans="1:23" ht="23.5" customHeight="1">
      <c r="A8" s="447" t="str">
        <f>'[29]MEASUREMENT CHART'!A9</f>
        <v xml:space="preserve">L 1 </v>
      </c>
      <c r="B8" s="459" t="str">
        <f>'[29]MEASUREMENT CHART'!B9</f>
        <v>LENGTH FROM CB TILL HEM</v>
      </c>
      <c r="C8" s="296" t="s">
        <v>148</v>
      </c>
      <c r="D8" s="457">
        <f>E8-2</f>
        <v>76</v>
      </c>
      <c r="E8" s="457">
        <f>F8-2</f>
        <v>78</v>
      </c>
      <c r="F8" s="457">
        <f>G8-2</f>
        <v>80</v>
      </c>
      <c r="G8" s="445">
        <v>82</v>
      </c>
      <c r="H8" s="461">
        <f>G8+2</f>
        <v>84</v>
      </c>
      <c r="I8" s="457">
        <f>H8+2</f>
        <v>86</v>
      </c>
      <c r="J8" s="457">
        <f>I8+1.5</f>
        <v>87.5</v>
      </c>
      <c r="K8" s="457">
        <f>J8+1.2</f>
        <v>88.7</v>
      </c>
      <c r="L8" s="457">
        <f>K8+0.9</f>
        <v>89.600000000000009</v>
      </c>
      <c r="M8" s="441">
        <v>2</v>
      </c>
      <c r="N8" s="460" t="s">
        <v>360</v>
      </c>
      <c r="W8" s="446"/>
    </row>
    <row r="9" spans="1:23" ht="23.5" customHeight="1">
      <c r="A9" s="447" t="str">
        <f>'[29]MEASUREMENT CHART'!A10</f>
        <v>B 1</v>
      </c>
      <c r="B9" s="459" t="str">
        <f>'[29]MEASUREMENT CHART'!B10</f>
        <v>1/2 CHEST - 1CM  FROM UNDERARM</v>
      </c>
      <c r="C9" s="296" t="s">
        <v>354</v>
      </c>
      <c r="D9" s="457">
        <f>E9-1.25</f>
        <v>35.049999999999997</v>
      </c>
      <c r="E9" s="457">
        <f t="shared" ref="E9:F11" si="0">F9-2.5</f>
        <v>36.299999999999997</v>
      </c>
      <c r="F9" s="457">
        <f t="shared" si="0"/>
        <v>38.799999999999997</v>
      </c>
      <c r="G9" s="445">
        <v>41.3</v>
      </c>
      <c r="H9" s="457">
        <f t="shared" ref="H9:I11" si="1">G9+2.5</f>
        <v>43.8</v>
      </c>
      <c r="I9" s="457">
        <f t="shared" si="1"/>
        <v>46.3</v>
      </c>
      <c r="J9" s="457">
        <f t="shared" ref="J9:K11" si="2">I9+3</f>
        <v>49.3</v>
      </c>
      <c r="K9" s="457">
        <f t="shared" si="2"/>
        <v>52.3</v>
      </c>
      <c r="L9" s="457">
        <f>K9+4</f>
        <v>56.3</v>
      </c>
      <c r="M9" s="441">
        <f>'[29]MEASUREMENT CHART'!W10</f>
        <v>1</v>
      </c>
      <c r="W9" s="446"/>
    </row>
    <row r="10" spans="1:23" ht="23.5" customHeight="1">
      <c r="A10" s="447" t="str">
        <f>'[29]MEASUREMENT CHART'!A11</f>
        <v>B 2</v>
      </c>
      <c r="B10" s="459" t="str">
        <f>'[29]MEASUREMENT CHART'!B11</f>
        <v>1/2 WAIST - 41cm FROM SNP</v>
      </c>
      <c r="C10" s="296" t="s">
        <v>149</v>
      </c>
      <c r="D10" s="457">
        <f>E10-1.25</f>
        <v>28.75</v>
      </c>
      <c r="E10" s="457">
        <f t="shared" si="0"/>
        <v>30</v>
      </c>
      <c r="F10" s="457">
        <f t="shared" si="0"/>
        <v>32.5</v>
      </c>
      <c r="G10" s="445">
        <v>35</v>
      </c>
      <c r="H10" s="457">
        <f t="shared" si="1"/>
        <v>37.5</v>
      </c>
      <c r="I10" s="457">
        <f t="shared" si="1"/>
        <v>40</v>
      </c>
      <c r="J10" s="457">
        <f t="shared" si="2"/>
        <v>43</v>
      </c>
      <c r="K10" s="457">
        <f t="shared" si="2"/>
        <v>46</v>
      </c>
      <c r="L10" s="457">
        <f>K10+4</f>
        <v>50</v>
      </c>
      <c r="M10" s="441">
        <f>'[29]MEASUREMENT CHART'!W11</f>
        <v>1</v>
      </c>
      <c r="W10" s="446"/>
    </row>
    <row r="11" spans="1:23" ht="23.5" customHeight="1">
      <c r="A11" s="447" t="str">
        <f>'[29]MEASUREMENT CHART'!A12</f>
        <v>B11/12</v>
      </c>
      <c r="B11" s="459" t="str">
        <f>'[29]MEASUREMENT CHART'!B12</f>
        <v xml:space="preserve">1/2 HEM - RELAXED STRAIGHT/CURVE </v>
      </c>
      <c r="C11" s="297" t="s">
        <v>150</v>
      </c>
      <c r="D11" s="457">
        <f>E11-1.25</f>
        <v>35.75</v>
      </c>
      <c r="E11" s="457">
        <f t="shared" si="0"/>
        <v>37</v>
      </c>
      <c r="F11" s="457">
        <f t="shared" si="0"/>
        <v>39.5</v>
      </c>
      <c r="G11" s="445">
        <v>42</v>
      </c>
      <c r="H11" s="457">
        <f t="shared" si="1"/>
        <v>44.5</v>
      </c>
      <c r="I11" s="457">
        <f t="shared" si="1"/>
        <v>47</v>
      </c>
      <c r="J11" s="457">
        <f t="shared" si="2"/>
        <v>50</v>
      </c>
      <c r="K11" s="457">
        <f t="shared" si="2"/>
        <v>53</v>
      </c>
      <c r="L11" s="457">
        <f>K11+4</f>
        <v>57</v>
      </c>
      <c r="M11" s="441">
        <f>'[29]MEASUREMENT CHART'!W12</f>
        <v>1</v>
      </c>
      <c r="W11" s="446"/>
    </row>
    <row r="12" spans="1:23" ht="23.5" customHeight="1">
      <c r="A12" s="447" t="str">
        <f>'[29]MEASUREMENT CHART'!A13</f>
        <v>T 4</v>
      </c>
      <c r="B12" s="459" t="str">
        <f>'[29]MEASUREMENT CHART'!B13</f>
        <v xml:space="preserve">HEM TRIM / TOPSTITCH WIDTH </v>
      </c>
      <c r="C12" s="297" t="s">
        <v>151</v>
      </c>
      <c r="D12" s="457">
        <f>E12</f>
        <v>2</v>
      </c>
      <c r="E12" s="457">
        <f>F12</f>
        <v>2</v>
      </c>
      <c r="F12" s="457">
        <f>G12</f>
        <v>2</v>
      </c>
      <c r="G12" s="445">
        <v>2</v>
      </c>
      <c r="H12" s="457">
        <f>G12</f>
        <v>2</v>
      </c>
      <c r="I12" s="457">
        <f>H12</f>
        <v>2</v>
      </c>
      <c r="J12" s="457">
        <f>I12</f>
        <v>2</v>
      </c>
      <c r="K12" s="457">
        <f>J12</f>
        <v>2</v>
      </c>
      <c r="L12" s="457">
        <f>K12</f>
        <v>2</v>
      </c>
      <c r="M12" s="441">
        <f>'[29]MEASUREMENT CHART'!W13</f>
        <v>0.2</v>
      </c>
      <c r="W12" s="446"/>
    </row>
    <row r="13" spans="1:23" ht="23.5" customHeight="1">
      <c r="A13" s="447" t="str">
        <f>'[29]MEASUREMENT CHART'!A14</f>
        <v>B 16</v>
      </c>
      <c r="B13" s="459" t="str">
        <f>'[29]MEASUREMENT CHART'!B14</f>
        <v xml:space="preserve">ACROSS SHOULDERS </v>
      </c>
      <c r="C13" s="297" t="s">
        <v>152</v>
      </c>
      <c r="D13" s="457">
        <f>E13-0.8</f>
        <v>30.999999999999996</v>
      </c>
      <c r="E13" s="457">
        <f>F13-1.6</f>
        <v>31.799999999999997</v>
      </c>
      <c r="F13" s="457">
        <f>G13-1.6</f>
        <v>33.4</v>
      </c>
      <c r="G13" s="445">
        <v>35</v>
      </c>
      <c r="H13" s="457">
        <f>G13+1.6</f>
        <v>36.6</v>
      </c>
      <c r="I13" s="457">
        <f>H13+1.6</f>
        <v>38.200000000000003</v>
      </c>
      <c r="J13" s="457">
        <f>I13+1.8</f>
        <v>40</v>
      </c>
      <c r="K13" s="457">
        <f>J13+1.8</f>
        <v>41.8</v>
      </c>
      <c r="L13" s="457">
        <f>K13+2.2</f>
        <v>44</v>
      </c>
      <c r="M13" s="441">
        <v>1</v>
      </c>
      <c r="W13" s="446"/>
    </row>
    <row r="14" spans="1:23" ht="23.5" customHeight="1">
      <c r="A14" s="447" t="str">
        <f>'[29]MEASUREMENT CHART'!A15</f>
        <v>B 17</v>
      </c>
      <c r="B14" s="459" t="str">
        <f>'[29]MEASUREMENT CHART'!B15</f>
        <v>ACROSS BACK -  12cm FROM SNP</v>
      </c>
      <c r="C14" s="297" t="s">
        <v>153</v>
      </c>
      <c r="D14" s="457">
        <f>E14-0.8</f>
        <v>28.999999999999996</v>
      </c>
      <c r="E14" s="457">
        <f>F14-1.6</f>
        <v>29.799999999999997</v>
      </c>
      <c r="F14" s="457">
        <f>G14-1.6</f>
        <v>31.4</v>
      </c>
      <c r="G14" s="445">
        <v>33</v>
      </c>
      <c r="H14" s="457">
        <f>G14+1.6</f>
        <v>34.6</v>
      </c>
      <c r="I14" s="457">
        <f>H14+1.6</f>
        <v>36.200000000000003</v>
      </c>
      <c r="J14" s="457">
        <f>I14+1.8</f>
        <v>38</v>
      </c>
      <c r="K14" s="457">
        <f>J14+1.8</f>
        <v>39.799999999999997</v>
      </c>
      <c r="L14" s="457">
        <f>K14+2.2</f>
        <v>42</v>
      </c>
      <c r="M14" s="441">
        <v>1</v>
      </c>
      <c r="W14" s="446"/>
    </row>
    <row r="15" spans="1:23" ht="23.5" customHeight="1">
      <c r="A15" s="447" t="str">
        <f>'[29]MEASUREMENT CHART'!A16</f>
        <v>N 4</v>
      </c>
      <c r="B15" s="459" t="str">
        <f>'[29]MEASUREMENT CHART'!B16</f>
        <v>BACK NECK WIDTH</v>
      </c>
      <c r="C15" s="297" t="s">
        <v>154</v>
      </c>
      <c r="D15" s="457">
        <f>E15-0.2</f>
        <v>14.5</v>
      </c>
      <c r="E15" s="457">
        <f>F15-0.4</f>
        <v>14.7</v>
      </c>
      <c r="F15" s="457">
        <f>G15-0.4</f>
        <v>15.1</v>
      </c>
      <c r="G15" s="445">
        <v>15.5</v>
      </c>
      <c r="H15" s="457">
        <f>G15+0.4</f>
        <v>15.9</v>
      </c>
      <c r="I15" s="457">
        <f>H15+0.4</f>
        <v>16.3</v>
      </c>
      <c r="J15" s="457">
        <f>I15+0.5</f>
        <v>16.8</v>
      </c>
      <c r="K15" s="457">
        <f>J15+0.5</f>
        <v>17.3</v>
      </c>
      <c r="L15" s="457">
        <f>K15+0.5</f>
        <v>17.8</v>
      </c>
      <c r="M15" s="441">
        <f>'[29]MEASUREMENT CHART'!W16</f>
        <v>0.5</v>
      </c>
      <c r="W15" s="446"/>
    </row>
    <row r="16" spans="1:23" ht="23.5" customHeight="1">
      <c r="A16" s="447" t="str">
        <f>'[29]MEASUREMENT CHART'!A17</f>
        <v>N 6</v>
      </c>
      <c r="B16" s="459" t="str">
        <f>'[29]MEASUREMENT CHART'!B17</f>
        <v>BACK NECK DROP</v>
      </c>
      <c r="C16" s="297" t="s">
        <v>155</v>
      </c>
      <c r="D16" s="457">
        <f>E16</f>
        <v>2</v>
      </c>
      <c r="E16" s="457">
        <f>F16</f>
        <v>2</v>
      </c>
      <c r="F16" s="457">
        <f>G16</f>
        <v>2</v>
      </c>
      <c r="G16" s="445">
        <v>2</v>
      </c>
      <c r="H16" s="457">
        <f>G16</f>
        <v>2</v>
      </c>
      <c r="I16" s="457">
        <f>H16</f>
        <v>2</v>
      </c>
      <c r="J16" s="457">
        <f>I16</f>
        <v>2</v>
      </c>
      <c r="K16" s="457">
        <f>J16</f>
        <v>2</v>
      </c>
      <c r="L16" s="457">
        <f>K16</f>
        <v>2</v>
      </c>
      <c r="M16" s="441">
        <f>'[29]MEASUREMENT CHART'!W17</f>
        <v>0.3</v>
      </c>
      <c r="W16" s="446"/>
    </row>
    <row r="17" spans="1:23" ht="23.5" customHeight="1">
      <c r="A17" s="447" t="str">
        <f>'[29]MEASUREMENT CHART'!A18</f>
        <v>N 7</v>
      </c>
      <c r="B17" s="459" t="str">
        <f>'[29]MEASUREMENT CHART'!B18</f>
        <v>FRONT NECK DROP</v>
      </c>
      <c r="C17" s="296" t="s">
        <v>156</v>
      </c>
      <c r="D17" s="457">
        <f>E17-0.15</f>
        <v>8.8499999999999979</v>
      </c>
      <c r="E17" s="457">
        <f>F17-0.3</f>
        <v>8.9999999999999982</v>
      </c>
      <c r="F17" s="457">
        <f>G17-0.3</f>
        <v>9.2999999999999989</v>
      </c>
      <c r="G17" s="445">
        <v>9.6</v>
      </c>
      <c r="H17" s="457">
        <f>G17+0.3</f>
        <v>9.9</v>
      </c>
      <c r="I17" s="457">
        <f>H17+0.3</f>
        <v>10.200000000000001</v>
      </c>
      <c r="J17" s="457">
        <f>I17+0.3</f>
        <v>10.500000000000002</v>
      </c>
      <c r="K17" s="457">
        <f>J17+0.3</f>
        <v>10.800000000000002</v>
      </c>
      <c r="L17" s="457">
        <f>K17+0.3</f>
        <v>11.100000000000003</v>
      </c>
      <c r="M17" s="441">
        <f>'[29]MEASUREMENT CHART'!W18</f>
        <v>0.5</v>
      </c>
      <c r="W17" s="446"/>
    </row>
    <row r="18" spans="1:23" ht="23.5" customHeight="1">
      <c r="A18" s="447" t="str">
        <f>'[29]MEASUREMENT CHART'!A19</f>
        <v>T 1</v>
      </c>
      <c r="B18" s="459" t="str">
        <f>'[29]MEASUREMENT CHART'!B19</f>
        <v>NECK TRIM HEIGHT</v>
      </c>
      <c r="C18" s="297" t="s">
        <v>355</v>
      </c>
      <c r="D18" s="457">
        <f>E18</f>
        <v>1.5</v>
      </c>
      <c r="E18" s="457">
        <f>F18</f>
        <v>1.5</v>
      </c>
      <c r="F18" s="457">
        <f>G18</f>
        <v>1.5</v>
      </c>
      <c r="G18" s="445">
        <v>1.5</v>
      </c>
      <c r="H18" s="457">
        <f>G18</f>
        <v>1.5</v>
      </c>
      <c r="I18" s="457">
        <f>H18</f>
        <v>1.5</v>
      </c>
      <c r="J18" s="457">
        <f>I18</f>
        <v>1.5</v>
      </c>
      <c r="K18" s="457">
        <f>J18</f>
        <v>1.5</v>
      </c>
      <c r="L18" s="457">
        <f>K18</f>
        <v>1.5</v>
      </c>
      <c r="M18" s="441">
        <v>0.3</v>
      </c>
      <c r="W18" s="446"/>
    </row>
    <row r="19" spans="1:23" ht="23.5" customHeight="1">
      <c r="A19" s="447" t="str">
        <f>'[29]MEASUREMENT CHART'!A20</f>
        <v>AR 3</v>
      </c>
      <c r="B19" s="459" t="str">
        <f>'[29]MEASUREMENT CHART'!B20</f>
        <v xml:space="preserve">ARMHOLE DROP FROM SHOULDER </v>
      </c>
      <c r="C19" s="297" t="s">
        <v>157</v>
      </c>
      <c r="D19" s="457">
        <f>E19-0.4</f>
        <v>17.200000000000003</v>
      </c>
      <c r="E19" s="457">
        <f>F19-0.7</f>
        <v>17.600000000000001</v>
      </c>
      <c r="F19" s="457">
        <f>G19-0.7</f>
        <v>18.3</v>
      </c>
      <c r="G19" s="445">
        <v>19</v>
      </c>
      <c r="H19" s="457">
        <f>G19+0.7</f>
        <v>19.7</v>
      </c>
      <c r="I19" s="457">
        <f>H19+0.7</f>
        <v>20.399999999999999</v>
      </c>
      <c r="J19" s="457">
        <f>I19+0.7</f>
        <v>21.099999999999998</v>
      </c>
      <c r="K19" s="457">
        <f>J19+0.7</f>
        <v>21.799999999999997</v>
      </c>
      <c r="L19" s="457">
        <f>K19+0.9</f>
        <v>22.699999999999996</v>
      </c>
      <c r="M19" s="441">
        <v>1</v>
      </c>
      <c r="W19" s="446"/>
    </row>
    <row r="20" spans="1:23" ht="23.5" customHeight="1">
      <c r="A20" s="447" t="str">
        <f>'[29]MEASUREMENT CHART'!A21</f>
        <v xml:space="preserve">S 1 </v>
      </c>
      <c r="B20" s="459" t="str">
        <f>'[29]MEASUREMENT CHART'!B21</f>
        <v>SLEEVE LENGTH FROM SHOULDER - SHORT</v>
      </c>
      <c r="C20" s="297" t="s">
        <v>158</v>
      </c>
      <c r="D20" s="457">
        <f>E20-0.7</f>
        <v>13.200000000000003</v>
      </c>
      <c r="E20" s="457">
        <f>F20-0.7</f>
        <v>13.900000000000002</v>
      </c>
      <c r="F20" s="457">
        <f>G20-0.7</f>
        <v>14.600000000000001</v>
      </c>
      <c r="G20" s="445">
        <v>15.3</v>
      </c>
      <c r="H20" s="461">
        <f>G20+0.7</f>
        <v>16</v>
      </c>
      <c r="I20" s="457">
        <f>H20+0.7</f>
        <v>16.7</v>
      </c>
      <c r="J20" s="457">
        <f>I20+0.7</f>
        <v>17.399999999999999</v>
      </c>
      <c r="K20" s="457">
        <f>J20+0.5</f>
        <v>17.899999999999999</v>
      </c>
      <c r="L20" s="457">
        <f>K20+0.5</f>
        <v>18.399999999999999</v>
      </c>
      <c r="M20" s="441">
        <v>0.7</v>
      </c>
      <c r="N20" s="460" t="s">
        <v>360</v>
      </c>
      <c r="W20" s="446"/>
    </row>
    <row r="21" spans="1:23" ht="23.5" hidden="1" customHeight="1">
      <c r="A21" s="447" t="str">
        <f>'[29]MEASUREMENT CHART'!A22</f>
        <v>S 3</v>
      </c>
      <c r="B21" s="459" t="str">
        <f>'[29]MEASUREMENT CHART'!B22</f>
        <v>SLEEVE LENGTH FROM CENTER BACK - SHORT</v>
      </c>
      <c r="C21" s="297" t="s">
        <v>159</v>
      </c>
      <c r="D21" s="457">
        <f>E21-0.4-0.7</f>
        <v>35.4</v>
      </c>
      <c r="E21" s="457">
        <f>F21-0.8-0.7</f>
        <v>36.5</v>
      </c>
      <c r="F21" s="457">
        <f>G21-0.8-0.7</f>
        <v>38</v>
      </c>
      <c r="G21" s="445">
        <v>39.5</v>
      </c>
      <c r="H21" s="457">
        <f>G21+0.8+0.7</f>
        <v>41</v>
      </c>
      <c r="I21" s="457">
        <f>H21+0.8+0.7</f>
        <v>42.5</v>
      </c>
      <c r="J21" s="457">
        <f>I21+0.9+0.7</f>
        <v>44.1</v>
      </c>
      <c r="K21" s="457">
        <f>J21+0.9+0.5</f>
        <v>45.5</v>
      </c>
      <c r="L21" s="457">
        <f>K21+1.1</f>
        <v>46.6</v>
      </c>
      <c r="M21" s="441">
        <v>1</v>
      </c>
      <c r="W21" s="446"/>
    </row>
    <row r="22" spans="1:23" ht="23.5" customHeight="1">
      <c r="A22" s="447" t="str">
        <f>'[29]MEASUREMENT CHART'!A23</f>
        <v>S 9</v>
      </c>
      <c r="B22" s="459" t="str">
        <f>'[29]MEASUREMENT CHART'!B23</f>
        <v xml:space="preserve">1/2 BICEP  - 1CM BELOW ARMHOLE </v>
      </c>
      <c r="C22" s="296" t="s">
        <v>356</v>
      </c>
      <c r="D22" s="457">
        <f>E22-0.5</f>
        <v>12.899999999999999</v>
      </c>
      <c r="E22" s="457">
        <f>F22-0.8</f>
        <v>13.399999999999999</v>
      </c>
      <c r="F22" s="457">
        <f>G22-0.8</f>
        <v>14.2</v>
      </c>
      <c r="G22" s="445">
        <v>15</v>
      </c>
      <c r="H22" s="457">
        <f>G22+0.8</f>
        <v>15.8</v>
      </c>
      <c r="I22" s="457">
        <f>H22+0.8</f>
        <v>16.600000000000001</v>
      </c>
      <c r="J22" s="457">
        <f>I22+0.8</f>
        <v>17.400000000000002</v>
      </c>
      <c r="K22" s="457">
        <f>J22+0.8</f>
        <v>18.200000000000003</v>
      </c>
      <c r="L22" s="457">
        <f>K22+0.8</f>
        <v>19.000000000000004</v>
      </c>
      <c r="M22" s="441">
        <v>1</v>
      </c>
      <c r="W22" s="446"/>
    </row>
    <row r="23" spans="1:23" ht="23.5" customHeight="1">
      <c r="A23" s="447" t="str">
        <f>'[29]MEASUREMENT CHART'!A24</f>
        <v>S 12</v>
      </c>
      <c r="B23" s="459" t="str">
        <f>'[29]MEASUREMENT CHART'!B24</f>
        <v>1/2 SLEEVE HEM WIDTH  - SHORT</v>
      </c>
      <c r="C23" s="296" t="s">
        <v>357</v>
      </c>
      <c r="D23" s="457">
        <f>E23-0.4</f>
        <v>10.700000000000001</v>
      </c>
      <c r="E23" s="457">
        <f>F23-0.7</f>
        <v>11.100000000000001</v>
      </c>
      <c r="F23" s="457">
        <f>G23-0.7</f>
        <v>11.8</v>
      </c>
      <c r="G23" s="445">
        <v>12.5</v>
      </c>
      <c r="H23" s="457">
        <f>G23+0.7</f>
        <v>13.2</v>
      </c>
      <c r="I23" s="457">
        <f>H23+0.7</f>
        <v>13.899999999999999</v>
      </c>
      <c r="J23" s="457">
        <f>I23+0.7</f>
        <v>14.599999999999998</v>
      </c>
      <c r="K23" s="457">
        <f>J23+0.7</f>
        <v>15.299999999999997</v>
      </c>
      <c r="L23" s="457">
        <f>K23+0.7</f>
        <v>15.999999999999996</v>
      </c>
      <c r="M23" s="441">
        <f>'[29]MEASUREMENT CHART'!W24</f>
        <v>0.7</v>
      </c>
      <c r="W23" s="446"/>
    </row>
    <row r="24" spans="1:23" ht="23.5" customHeight="1">
      <c r="A24" s="447" t="str">
        <f>'[29]MEASUREMENT CHART'!A25</f>
        <v>T 3</v>
      </c>
      <c r="B24" s="459" t="str">
        <f>'[29]MEASUREMENT CHART'!B25</f>
        <v xml:space="preserve">SLEEVE HEM TRIM / TOPSTITCH WIDTH </v>
      </c>
      <c r="C24" s="297" t="s">
        <v>160</v>
      </c>
      <c r="D24" s="457">
        <f>E24</f>
        <v>2</v>
      </c>
      <c r="E24" s="456">
        <f>F24</f>
        <v>2</v>
      </c>
      <c r="F24" s="456">
        <f>G24</f>
        <v>2</v>
      </c>
      <c r="G24" s="445">
        <v>2</v>
      </c>
      <c r="H24" s="457">
        <f>G24</f>
        <v>2</v>
      </c>
      <c r="I24" s="456">
        <f>H24</f>
        <v>2</v>
      </c>
      <c r="J24" s="456">
        <f>I24</f>
        <v>2</v>
      </c>
      <c r="K24" s="456">
        <f>J24</f>
        <v>2</v>
      </c>
      <c r="L24" s="456">
        <f>K24</f>
        <v>2</v>
      </c>
      <c r="M24" s="441">
        <f>'[29]MEASUREMENT CHART'!W25</f>
        <v>0.2</v>
      </c>
      <c r="W24" s="446"/>
    </row>
    <row r="25" spans="1:23" ht="23.5" customHeight="1">
      <c r="A25" s="447">
        <f>'[29]MEASUREMENT CHART'!A26</f>
        <v>0</v>
      </c>
      <c r="B25" s="459" t="str">
        <f>'[29]MEASUREMENT CHART'!B26</f>
        <v xml:space="preserve">HSP TO HEM </v>
      </c>
      <c r="C25" s="297" t="s">
        <v>161</v>
      </c>
      <c r="D25" s="457">
        <f>E25-2</f>
        <v>78</v>
      </c>
      <c r="E25" s="457">
        <f>F25-2</f>
        <v>80</v>
      </c>
      <c r="F25" s="457">
        <f>G25-2</f>
        <v>82</v>
      </c>
      <c r="G25" s="445">
        <v>84</v>
      </c>
      <c r="H25" s="461">
        <f>G25+2</f>
        <v>86</v>
      </c>
      <c r="I25" s="457">
        <f>H25+2</f>
        <v>88</v>
      </c>
      <c r="J25" s="457">
        <f>I25+1.5</f>
        <v>89.5</v>
      </c>
      <c r="K25" s="457">
        <f>J25+1.2</f>
        <v>90.7</v>
      </c>
      <c r="L25" s="457">
        <f>K25+0.9</f>
        <v>91.600000000000009</v>
      </c>
      <c r="M25" s="441">
        <v>2</v>
      </c>
      <c r="N25" s="460" t="s">
        <v>360</v>
      </c>
      <c r="W25" s="446"/>
    </row>
    <row r="26" spans="1:23" ht="23.5" customHeight="1">
      <c r="A26" s="447">
        <f>'[29]MEASUREMENT CHART'!A27</f>
        <v>0</v>
      </c>
      <c r="B26" s="459" t="str">
        <f>'[29]MEASUREMENT CHART'!B27</f>
        <v>HIP 20CM FROM WAIST</v>
      </c>
      <c r="C26" s="297" t="s">
        <v>162</v>
      </c>
      <c r="D26" s="457">
        <f>E26-1.25</f>
        <v>37.75</v>
      </c>
      <c r="E26" s="457">
        <f>F26-2.5</f>
        <v>39</v>
      </c>
      <c r="F26" s="457">
        <f>G26-2.5</f>
        <v>41.5</v>
      </c>
      <c r="G26" s="445">
        <v>44</v>
      </c>
      <c r="H26" s="457">
        <f>G26+2.5</f>
        <v>46.5</v>
      </c>
      <c r="I26" s="457">
        <f>H26+2.5</f>
        <v>49</v>
      </c>
      <c r="J26" s="457">
        <f>I26+3</f>
        <v>52</v>
      </c>
      <c r="K26" s="457">
        <f>J26+3</f>
        <v>55</v>
      </c>
      <c r="L26" s="457">
        <f>K26+4</f>
        <v>59</v>
      </c>
      <c r="M26" s="441">
        <v>1</v>
      </c>
      <c r="W26" s="446"/>
    </row>
    <row r="27" spans="1:23" ht="23.5" customHeight="1">
      <c r="A27" s="447">
        <f>'[29]MEASUREMENT CHART'!A28</f>
        <v>0</v>
      </c>
      <c r="B27" s="459">
        <f>'[29]MEASUREMENT CHART'!B28</f>
        <v>0</v>
      </c>
      <c r="C27" s="459"/>
      <c r="D27" s="457"/>
      <c r="E27" s="456"/>
      <c r="F27" s="456"/>
      <c r="G27" s="458">
        <f>'[29]MEASUREMENT CHART'!V28</f>
        <v>0</v>
      </c>
      <c r="H27" s="457"/>
      <c r="I27" s="456"/>
      <c r="J27" s="456"/>
      <c r="K27" s="456"/>
      <c r="L27" s="456"/>
      <c r="M27" s="441">
        <f>'[29]MEASUREMENT CHART'!W28</f>
        <v>0</v>
      </c>
      <c r="W27" s="446"/>
    </row>
    <row r="28" spans="1:23" ht="23.5" customHeight="1">
      <c r="A28" s="447">
        <f>'[29]MEASUREMENT CHART'!A29</f>
        <v>0</v>
      </c>
      <c r="B28" s="459">
        <f>'[29]MEASUREMENT CHART'!B29</f>
        <v>0</v>
      </c>
      <c r="C28" s="459"/>
      <c r="D28" s="457"/>
      <c r="E28" s="457"/>
      <c r="F28" s="457"/>
      <c r="G28" s="458">
        <f>'[29]MEASUREMENT CHART'!V29</f>
        <v>0</v>
      </c>
      <c r="H28" s="457"/>
      <c r="I28" s="457"/>
      <c r="J28" s="457"/>
      <c r="K28" s="457"/>
      <c r="L28" s="457"/>
      <c r="M28" s="441">
        <f>'[29]MEASUREMENT CHART'!W29</f>
        <v>0</v>
      </c>
      <c r="W28" s="446"/>
    </row>
    <row r="29" spans="1:23" ht="23.5" customHeight="1">
      <c r="A29" s="447">
        <f>'[29]MEASUREMENT CHART'!A30</f>
        <v>0</v>
      </c>
      <c r="B29" s="459">
        <f>'[29]MEASUREMENT CHART'!B30</f>
        <v>0</v>
      </c>
      <c r="C29" s="459"/>
      <c r="D29" s="457"/>
      <c r="E29" s="457"/>
      <c r="F29" s="457"/>
      <c r="G29" s="458">
        <f>'[29]MEASUREMENT CHART'!V30</f>
        <v>0</v>
      </c>
      <c r="H29" s="457"/>
      <c r="I29" s="457"/>
      <c r="J29" s="457"/>
      <c r="K29" s="457"/>
      <c r="L29" s="456"/>
      <c r="M29" s="441">
        <f>'[29]MEASUREMENT CHART'!W30</f>
        <v>0</v>
      </c>
      <c r="W29" s="446"/>
    </row>
    <row r="30" spans="1:23" ht="23.5" customHeight="1">
      <c r="A30" s="447">
        <f>'[29]MEASUREMENT CHART'!A31</f>
        <v>0</v>
      </c>
      <c r="B30" s="459">
        <f>'[29]MEASUREMENT CHART'!B31</f>
        <v>0</v>
      </c>
      <c r="C30" s="459"/>
      <c r="D30" s="457"/>
      <c r="E30" s="457"/>
      <c r="F30" s="457"/>
      <c r="G30" s="458">
        <f>'[29]MEASUREMENT CHART'!V31</f>
        <v>0</v>
      </c>
      <c r="H30" s="457"/>
      <c r="I30" s="457"/>
      <c r="J30" s="457"/>
      <c r="K30" s="457"/>
      <c r="L30" s="456"/>
      <c r="M30" s="441">
        <f>'[29]MEASUREMENT CHART'!W31</f>
        <v>0</v>
      </c>
      <c r="W30" s="446"/>
    </row>
    <row r="31" spans="1:23" ht="23.5" customHeight="1" thickBot="1">
      <c r="A31" s="448">
        <f>'[29]MEASUREMENT CHART'!A32</f>
        <v>0</v>
      </c>
      <c r="B31" s="449">
        <f>'[29]MEASUREMENT CHART'!B32</f>
        <v>0</v>
      </c>
      <c r="C31" s="449"/>
      <c r="D31" s="450"/>
      <c r="E31" s="450"/>
      <c r="F31" s="451"/>
      <c r="G31" s="452">
        <f>'[29]MEASUREMENT CHART'!V32</f>
        <v>0</v>
      </c>
      <c r="H31" s="450"/>
      <c r="I31" s="450"/>
      <c r="J31" s="450"/>
      <c r="K31" s="450"/>
      <c r="L31" s="450"/>
      <c r="M31" s="453">
        <f>'[29]MEASUREMENT CHART'!W32</f>
        <v>0</v>
      </c>
      <c r="W31" s="446"/>
    </row>
    <row r="32" spans="1:23">
      <c r="A32" s="581"/>
      <c r="B32" s="582"/>
      <c r="C32" s="274"/>
      <c r="D32" s="454"/>
      <c r="E32" s="454"/>
      <c r="F32" s="454"/>
      <c r="G32" s="454"/>
      <c r="H32" s="454"/>
      <c r="I32" s="454"/>
      <c r="J32" s="454"/>
      <c r="K32" s="454"/>
    </row>
    <row r="33" spans="1:12" ht="25.5" customHeight="1">
      <c r="A33" s="581"/>
      <c r="B33" s="582"/>
      <c r="C33" s="274"/>
      <c r="L33" s="454"/>
    </row>
    <row r="34" spans="1:12" ht="16.3" thickBot="1">
      <c r="A34" s="583"/>
      <c r="B34" s="584"/>
      <c r="C34" s="274"/>
      <c r="D34" s="454"/>
      <c r="E34" s="454"/>
      <c r="F34" s="454"/>
      <c r="G34" s="454"/>
      <c r="H34" s="454"/>
      <c r="I34" s="454"/>
      <c r="J34" s="454"/>
      <c r="K34" s="454"/>
      <c r="L34" s="454"/>
    </row>
  </sheetData>
  <mergeCells count="17">
    <mergeCell ref="D3:E3"/>
    <mergeCell ref="F3:H3"/>
    <mergeCell ref="A32:B34"/>
    <mergeCell ref="I3:L3"/>
    <mergeCell ref="D4:E4"/>
    <mergeCell ref="F4:H4"/>
    <mergeCell ref="I4:L4"/>
    <mergeCell ref="A6:B6"/>
    <mergeCell ref="D6:M6"/>
    <mergeCell ref="A1:B4"/>
    <mergeCell ref="D1:E1"/>
    <mergeCell ref="F1:H1"/>
    <mergeCell ref="I1:L1"/>
    <mergeCell ref="M1:N4"/>
    <mergeCell ref="D2:E2"/>
    <mergeCell ref="F2:H2"/>
    <mergeCell ref="I2:L2"/>
  </mergeCells>
  <printOptions horizontalCentered="1" verticalCentered="1"/>
  <pageMargins left="0" right="0" top="0.35" bottom="0.35" header="0.1" footer="0.1"/>
  <pageSetup paperSize="9" scale="78" orientation="landscape" horizontalDpi="1200" verticalDpi="1200" r:id="rId1"/>
  <headerFooter alignWithMargins="0">
    <oddHeader>&amp;C&amp;F&amp;R&amp;"Calibri,Regular"&amp;K000000&amp;A</oddHead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0A15-9C34-4227-AFE1-B7CB29EAE510}">
  <sheetPr>
    <tabColor theme="0" tint="-0.14999847407452621"/>
  </sheetPr>
  <dimension ref="A1:N54"/>
  <sheetViews>
    <sheetView view="pageBreakPreview" zoomScale="55" zoomScaleNormal="36" zoomScaleSheetLayoutView="55" zoomScalePageLayoutView="35" workbookViewId="0">
      <selection activeCell="F47" sqref="F47"/>
    </sheetView>
  </sheetViews>
  <sheetFormatPr defaultColWidth="11.3828125" defaultRowHeight="15.9"/>
  <cols>
    <col min="1" max="1" width="32.69140625" style="273" customWidth="1"/>
    <col min="2" max="6" width="33.84375" style="273" customWidth="1"/>
    <col min="7" max="7" width="40.53515625" style="273" customWidth="1"/>
    <col min="8" max="8" width="35.84375" style="273" customWidth="1"/>
    <col min="9" max="13" width="35.3828125" style="273" customWidth="1"/>
    <col min="14" max="14" width="38.53515625" style="273" customWidth="1"/>
    <col min="15" max="24" width="11.3828125" style="273"/>
    <col min="25" max="25" width="11.84375" style="273" customWidth="1"/>
    <col min="26" max="16384" width="11.3828125" style="273"/>
  </cols>
  <sheetData>
    <row r="1" spans="1:14" ht="16.3" thickBot="1">
      <c r="A1" s="611"/>
      <c r="B1" s="281" t="str">
        <f>'[30]COVER PAGE'!B1</f>
        <v>STYLE CODE:</v>
      </c>
      <c r="C1" s="282" t="str">
        <f>'[30]COVER PAGE'!C1</f>
        <v>1388 - 717726 - RUJ12</v>
      </c>
      <c r="D1" s="281" t="str">
        <f>'[30]COVER PAGE'!D1</f>
        <v>SAMPLE SIZE:</v>
      </c>
      <c r="E1" s="283" t="str">
        <f>'[30]COVER PAGE'!E1</f>
        <v>S</v>
      </c>
      <c r="F1" s="284" t="str">
        <f>'[30]COVER PAGE'!F1</f>
        <v>DEVELOPER:</v>
      </c>
      <c r="G1" s="285" t="str">
        <f>'[30]COVER PAGE'!G1</f>
        <v>ROWANNE</v>
      </c>
      <c r="H1" s="611"/>
      <c r="I1" s="281" t="str">
        <f>'[30]COVER PAGE'!B1</f>
        <v>STYLE CODE:</v>
      </c>
      <c r="J1" s="285" t="str">
        <f>'[30]COVER PAGE'!C1</f>
        <v>1388 - 717726 - RUJ12</v>
      </c>
      <c r="K1" s="281" t="str">
        <f>'[30]COVER PAGE'!D1</f>
        <v>SAMPLE SIZE:</v>
      </c>
      <c r="L1" s="283" t="str">
        <f>'[30]COVER PAGE'!E1</f>
        <v>S</v>
      </c>
      <c r="M1" s="284" t="str">
        <f>'[30]COVER PAGE'!F1</f>
        <v>DEVELOPER:</v>
      </c>
      <c r="N1" s="285" t="str">
        <f>'[30]COVER PAGE'!G1</f>
        <v>ROWANNE</v>
      </c>
    </row>
    <row r="2" spans="1:14" ht="16.3" thickBot="1">
      <c r="A2" s="581"/>
      <c r="B2" s="281" t="str">
        <f>'[30]COVER PAGE'!B2</f>
        <v>STYLE DESCRIPTION:</v>
      </c>
      <c r="C2" s="283" t="str">
        <f>'[30]COVER PAGE'!C2</f>
        <v>SLIM T-DRESS</v>
      </c>
      <c r="D2" s="286" t="str">
        <f>'[30]COVER PAGE'!D2</f>
        <v>SIZE RANGE:</v>
      </c>
      <c r="E2" s="285" t="str">
        <f>'[30]COVER PAGE'!E2</f>
        <v>XXS-XXL</v>
      </c>
      <c r="F2" s="286" t="str">
        <f>'[30]COVER PAGE'!F2</f>
        <v>CONTACT EMAIL:</v>
      </c>
      <c r="G2" s="287" t="str">
        <f>'[30]COVER PAGE'!G2</f>
        <v>ROWANNE.GREEN@MCQ.COM</v>
      </c>
      <c r="H2" s="581"/>
      <c r="I2" s="281" t="str">
        <f>'[30]COVER PAGE'!B2</f>
        <v>STYLE DESCRIPTION:</v>
      </c>
      <c r="J2" s="283" t="str">
        <f>'[30]COVER PAGE'!C2</f>
        <v>SLIM T-DRESS</v>
      </c>
      <c r="K2" s="286" t="str">
        <f>'[30]COVER PAGE'!D2</f>
        <v>SIZE RANGE:</v>
      </c>
      <c r="L2" s="285" t="str">
        <f>'[30]COVER PAGE'!E2</f>
        <v>XXS-XXL</v>
      </c>
      <c r="M2" s="286" t="str">
        <f>'[30]COVER PAGE'!F2</f>
        <v>CONTACT EMAIL:</v>
      </c>
      <c r="N2" s="287" t="str">
        <f>'[30]COVER PAGE'!G2</f>
        <v>ROWANNE.GREEN@MCQ.COM</v>
      </c>
    </row>
    <row r="3" spans="1:14" s="275" customFormat="1" ht="16.3" thickBot="1">
      <c r="A3" s="581"/>
      <c r="B3" s="288" t="str">
        <f>'[30]COVER PAGE'!B3</f>
        <v>CYCLE &amp; ICON:</v>
      </c>
      <c r="C3" s="289" t="str">
        <f>'[30]COVER PAGE'!C3</f>
        <v xml:space="preserve">C6 MI-LAE (SCRAWL) </v>
      </c>
      <c r="D3" s="290" t="str">
        <f>'[30]COVER PAGE'!D3</f>
        <v>DATE DEVELOPED:</v>
      </c>
      <c r="E3" s="291">
        <f>'[30]COVER PAGE'!E3</f>
        <v>44519</v>
      </c>
      <c r="F3" s="286" t="str">
        <f>'[30]COVER PAGE'!F3</f>
        <v xml:space="preserve">DESIGNER: </v>
      </c>
      <c r="G3" s="287" t="str">
        <f>'[30]COVER PAGE'!G3</f>
        <v>JEN</v>
      </c>
      <c r="H3" s="581"/>
      <c r="I3" s="288" t="str">
        <f>'[30]COVER PAGE'!B3</f>
        <v>CYCLE &amp; ICON:</v>
      </c>
      <c r="J3" s="289" t="str">
        <f>'[30]COVER PAGE'!C3</f>
        <v xml:space="preserve">C6 MI-LAE (SCRAWL) </v>
      </c>
      <c r="K3" s="290" t="str">
        <f>'[30]COVER PAGE'!D3</f>
        <v>DATE DEVELOPED:</v>
      </c>
      <c r="L3" s="292">
        <f>'[30]COVER PAGE'!E3</f>
        <v>44519</v>
      </c>
      <c r="M3" s="286" t="str">
        <f>'[30]COVER PAGE'!F3</f>
        <v xml:space="preserve">DESIGNER: </v>
      </c>
      <c r="N3" s="287" t="str">
        <f>'[30]COVER PAGE'!G3</f>
        <v>JEN</v>
      </c>
    </row>
    <row r="4" spans="1:14" s="275" customFormat="1" ht="25" customHeight="1" thickBot="1">
      <c r="A4" s="583"/>
      <c r="B4" s="288" t="str">
        <f>'[30]COVER PAGE'!B4</f>
        <v xml:space="preserve">VENDOR: </v>
      </c>
      <c r="C4" s="289" t="str">
        <f>'[30]COVER PAGE'!C4</f>
        <v>UNAVAILABLE</v>
      </c>
      <c r="D4" s="290" t="str">
        <f>'[30]COVER PAGE'!D4</f>
        <v>DATE REVISED:</v>
      </c>
      <c r="E4" s="291">
        <f>'[30]COVER PAGE'!E4</f>
        <v>44630</v>
      </c>
      <c r="F4" s="293" t="str">
        <f>'[30]COVER PAGE'!F4</f>
        <v>GRADING CATEGORY:</v>
      </c>
      <c r="G4" s="294" t="str">
        <f>'[30]COVER PAGE'!G4</f>
        <v>WOMENS JERSEY-RELAXED TEE DRESS</v>
      </c>
      <c r="H4" s="583"/>
      <c r="I4" s="288" t="str">
        <f>'[30]COVER PAGE'!B4</f>
        <v xml:space="preserve">VENDOR: </v>
      </c>
      <c r="J4" s="289" t="str">
        <f>'[30]COVER PAGE'!C4</f>
        <v>UNAVAILABLE</v>
      </c>
      <c r="K4" s="290" t="str">
        <f>'[30]COVER PAGE'!D4</f>
        <v>DATE REVISED:</v>
      </c>
      <c r="L4" s="292">
        <f>'[30]COVER PAGE'!E4</f>
        <v>44630</v>
      </c>
      <c r="M4" s="293" t="str">
        <f>'[30]COVER PAGE'!F4</f>
        <v>GRADING CATEGORY:</v>
      </c>
      <c r="N4" s="294" t="str">
        <f>'[30]COVER PAGE'!G4</f>
        <v>WOMENS JERSEY-RELAXED TEE DRESS</v>
      </c>
    </row>
    <row r="5" spans="1:14" ht="16.3" thickBot="1">
      <c r="A5" s="612" t="s">
        <v>163</v>
      </c>
      <c r="B5" s="613"/>
      <c r="C5" s="613"/>
      <c r="D5" s="613"/>
      <c r="E5" s="613"/>
      <c r="F5" s="613"/>
      <c r="G5" s="614"/>
      <c r="H5" s="612" t="s">
        <v>164</v>
      </c>
      <c r="I5" s="613"/>
      <c r="J5" s="613"/>
      <c r="K5" s="613"/>
      <c r="L5" s="613"/>
      <c r="M5" s="613"/>
      <c r="N5" s="614"/>
    </row>
    <row r="6" spans="1:14">
      <c r="A6" s="615"/>
      <c r="B6" s="616"/>
      <c r="C6" s="616"/>
      <c r="D6" s="616"/>
      <c r="E6" s="616"/>
      <c r="F6" s="616"/>
      <c r="G6" s="617"/>
      <c r="H6" s="615"/>
      <c r="I6" s="616"/>
      <c r="J6" s="616"/>
      <c r="K6" s="616"/>
      <c r="L6" s="616"/>
      <c r="M6" s="616"/>
      <c r="N6" s="617"/>
    </row>
    <row r="7" spans="1:14">
      <c r="A7" s="618"/>
      <c r="B7" s="619"/>
      <c r="C7" s="619"/>
      <c r="D7" s="619"/>
      <c r="E7" s="619"/>
      <c r="F7" s="619"/>
      <c r="G7" s="620"/>
      <c r="H7" s="618"/>
      <c r="I7" s="619"/>
      <c r="J7" s="619"/>
      <c r="K7" s="619"/>
      <c r="L7" s="619"/>
      <c r="M7" s="619"/>
      <c r="N7" s="620"/>
    </row>
    <row r="8" spans="1:14">
      <c r="A8" s="618"/>
      <c r="B8" s="619"/>
      <c r="C8" s="619"/>
      <c r="D8" s="619"/>
      <c r="E8" s="619"/>
      <c r="F8" s="619"/>
      <c r="G8" s="620"/>
      <c r="H8" s="618"/>
      <c r="I8" s="619"/>
      <c r="J8" s="619"/>
      <c r="K8" s="619"/>
      <c r="L8" s="619"/>
      <c r="M8" s="619"/>
      <c r="N8" s="620"/>
    </row>
    <row r="9" spans="1:14">
      <c r="A9" s="618"/>
      <c r="B9" s="619"/>
      <c r="C9" s="619"/>
      <c r="D9" s="619"/>
      <c r="E9" s="619"/>
      <c r="F9" s="619"/>
      <c r="G9" s="620"/>
      <c r="H9" s="618"/>
      <c r="I9" s="619"/>
      <c r="J9" s="619"/>
      <c r="K9" s="619"/>
      <c r="L9" s="619"/>
      <c r="M9" s="619"/>
      <c r="N9" s="620"/>
    </row>
    <row r="10" spans="1:14">
      <c r="A10" s="618"/>
      <c r="B10" s="619"/>
      <c r="C10" s="619"/>
      <c r="D10" s="619"/>
      <c r="E10" s="619"/>
      <c r="F10" s="619"/>
      <c r="G10" s="620"/>
      <c r="H10" s="618"/>
      <c r="I10" s="619"/>
      <c r="J10" s="619"/>
      <c r="K10" s="619"/>
      <c r="L10" s="619"/>
      <c r="M10" s="619"/>
      <c r="N10" s="620"/>
    </row>
    <row r="11" spans="1:14">
      <c r="A11" s="618"/>
      <c r="B11" s="619"/>
      <c r="C11" s="619"/>
      <c r="D11" s="619"/>
      <c r="E11" s="619"/>
      <c r="F11" s="619"/>
      <c r="G11" s="620"/>
      <c r="H11" s="618"/>
      <c r="I11" s="619"/>
      <c r="J11" s="619"/>
      <c r="K11" s="619"/>
      <c r="L11" s="619"/>
      <c r="M11" s="619"/>
      <c r="N11" s="620"/>
    </row>
    <row r="12" spans="1:14">
      <c r="A12" s="618"/>
      <c r="B12" s="619"/>
      <c r="C12" s="619"/>
      <c r="D12" s="619"/>
      <c r="E12" s="619"/>
      <c r="F12" s="619"/>
      <c r="G12" s="620"/>
      <c r="H12" s="618"/>
      <c r="I12" s="619"/>
      <c r="J12" s="619"/>
      <c r="K12" s="619"/>
      <c r="L12" s="619"/>
      <c r="M12" s="619"/>
      <c r="N12" s="620"/>
    </row>
    <row r="13" spans="1:14">
      <c r="A13" s="618"/>
      <c r="B13" s="619"/>
      <c r="C13" s="619"/>
      <c r="D13" s="619"/>
      <c r="E13" s="619"/>
      <c r="F13" s="619"/>
      <c r="G13" s="620"/>
      <c r="H13" s="618"/>
      <c r="I13" s="619"/>
      <c r="J13" s="619"/>
      <c r="K13" s="619"/>
      <c r="L13" s="619"/>
      <c r="M13" s="619"/>
      <c r="N13" s="620"/>
    </row>
    <row r="14" spans="1:14">
      <c r="A14" s="618"/>
      <c r="B14" s="619"/>
      <c r="C14" s="619"/>
      <c r="D14" s="619"/>
      <c r="E14" s="619"/>
      <c r="F14" s="619"/>
      <c r="G14" s="620"/>
      <c r="H14" s="618"/>
      <c r="I14" s="619"/>
      <c r="J14" s="619"/>
      <c r="K14" s="619"/>
      <c r="L14" s="619"/>
      <c r="M14" s="619"/>
      <c r="N14" s="620"/>
    </row>
    <row r="15" spans="1:14">
      <c r="A15" s="618"/>
      <c r="B15" s="619"/>
      <c r="C15" s="619"/>
      <c r="D15" s="619"/>
      <c r="E15" s="619"/>
      <c r="F15" s="619"/>
      <c r="G15" s="620"/>
      <c r="H15" s="618"/>
      <c r="I15" s="619"/>
      <c r="J15" s="619"/>
      <c r="K15" s="619"/>
      <c r="L15" s="619"/>
      <c r="M15" s="619"/>
      <c r="N15" s="620"/>
    </row>
    <row r="16" spans="1:14">
      <c r="A16" s="618"/>
      <c r="B16" s="619"/>
      <c r="C16" s="619"/>
      <c r="D16" s="619"/>
      <c r="E16" s="619"/>
      <c r="F16" s="619"/>
      <c r="G16" s="620"/>
      <c r="H16" s="618"/>
      <c r="I16" s="619"/>
      <c r="J16" s="619"/>
      <c r="K16" s="619"/>
      <c r="L16" s="619"/>
      <c r="M16" s="619"/>
      <c r="N16" s="620"/>
    </row>
    <row r="17" spans="1:14" ht="150" customHeight="1">
      <c r="A17" s="618"/>
      <c r="B17" s="619"/>
      <c r="C17" s="619"/>
      <c r="D17" s="619"/>
      <c r="E17" s="619"/>
      <c r="F17" s="619"/>
      <c r="G17" s="620"/>
      <c r="H17" s="618"/>
      <c r="I17" s="619"/>
      <c r="J17" s="619"/>
      <c r="K17" s="619"/>
      <c r="L17" s="619"/>
      <c r="M17" s="619"/>
      <c r="N17" s="620"/>
    </row>
    <row r="18" spans="1:14">
      <c r="A18" s="618"/>
      <c r="B18" s="619"/>
      <c r="C18" s="619"/>
      <c r="D18" s="619"/>
      <c r="E18" s="619"/>
      <c r="F18" s="619"/>
      <c r="G18" s="620"/>
      <c r="H18" s="618"/>
      <c r="I18" s="619"/>
      <c r="J18" s="619"/>
      <c r="K18" s="619"/>
      <c r="L18" s="619"/>
      <c r="M18" s="619"/>
      <c r="N18" s="620"/>
    </row>
    <row r="19" spans="1:14">
      <c r="A19" s="618"/>
      <c r="B19" s="619"/>
      <c r="C19" s="619"/>
      <c r="D19" s="619"/>
      <c r="E19" s="619"/>
      <c r="F19" s="619"/>
      <c r="G19" s="620"/>
      <c r="H19" s="618"/>
      <c r="I19" s="619"/>
      <c r="J19" s="619"/>
      <c r="K19" s="619"/>
      <c r="L19" s="619"/>
      <c r="M19" s="619"/>
      <c r="N19" s="620"/>
    </row>
    <row r="20" spans="1:14">
      <c r="A20" s="618"/>
      <c r="B20" s="619"/>
      <c r="C20" s="619"/>
      <c r="D20" s="619"/>
      <c r="E20" s="619"/>
      <c r="F20" s="619"/>
      <c r="G20" s="620"/>
      <c r="H20" s="618"/>
      <c r="I20" s="619"/>
      <c r="J20" s="619"/>
      <c r="K20" s="619"/>
      <c r="L20" s="619"/>
      <c r="M20" s="619"/>
      <c r="N20" s="620"/>
    </row>
    <row r="21" spans="1:14">
      <c r="A21" s="618"/>
      <c r="B21" s="619"/>
      <c r="C21" s="619"/>
      <c r="D21" s="619"/>
      <c r="E21" s="619"/>
      <c r="F21" s="619"/>
      <c r="G21" s="620"/>
      <c r="H21" s="618"/>
      <c r="I21" s="619"/>
      <c r="J21" s="619"/>
      <c r="K21" s="619"/>
      <c r="L21" s="619"/>
      <c r="M21" s="619"/>
      <c r="N21" s="620"/>
    </row>
    <row r="22" spans="1:14">
      <c r="A22" s="618"/>
      <c r="B22" s="619"/>
      <c r="C22" s="619"/>
      <c r="D22" s="619"/>
      <c r="E22" s="619"/>
      <c r="F22" s="619"/>
      <c r="G22" s="620"/>
      <c r="H22" s="618"/>
      <c r="I22" s="619"/>
      <c r="J22" s="619"/>
      <c r="K22" s="619"/>
      <c r="L22" s="619"/>
      <c r="M22" s="619"/>
      <c r="N22" s="620"/>
    </row>
    <row r="23" spans="1:14" ht="43.5" customHeight="1">
      <c r="A23" s="618"/>
      <c r="B23" s="619"/>
      <c r="C23" s="619"/>
      <c r="D23" s="619"/>
      <c r="E23" s="619"/>
      <c r="F23" s="619"/>
      <c r="G23" s="620"/>
      <c r="H23" s="618"/>
      <c r="I23" s="619"/>
      <c r="J23" s="619"/>
      <c r="K23" s="619"/>
      <c r="L23" s="619"/>
      <c r="M23" s="619"/>
      <c r="N23" s="620"/>
    </row>
    <row r="24" spans="1:14">
      <c r="A24" s="618"/>
      <c r="B24" s="619"/>
      <c r="C24" s="619"/>
      <c r="D24" s="619"/>
      <c r="E24" s="619"/>
      <c r="F24" s="619"/>
      <c r="G24" s="620"/>
      <c r="H24" s="618"/>
      <c r="I24" s="619"/>
      <c r="J24" s="619"/>
      <c r="K24" s="619"/>
      <c r="L24" s="619"/>
      <c r="M24" s="619"/>
      <c r="N24" s="620"/>
    </row>
    <row r="25" spans="1:14">
      <c r="A25" s="618"/>
      <c r="B25" s="619"/>
      <c r="C25" s="619"/>
      <c r="D25" s="619"/>
      <c r="E25" s="619"/>
      <c r="F25" s="619"/>
      <c r="G25" s="620"/>
      <c r="H25" s="618"/>
      <c r="I25" s="619"/>
      <c r="J25" s="619"/>
      <c r="K25" s="619"/>
      <c r="L25" s="619"/>
      <c r="M25" s="619"/>
      <c r="N25" s="620"/>
    </row>
    <row r="26" spans="1:14">
      <c r="A26" s="618"/>
      <c r="B26" s="619"/>
      <c r="C26" s="619"/>
      <c r="D26" s="619"/>
      <c r="E26" s="619"/>
      <c r="F26" s="619"/>
      <c r="G26" s="620"/>
      <c r="H26" s="618"/>
      <c r="I26" s="619"/>
      <c r="J26" s="619"/>
      <c r="K26" s="619"/>
      <c r="L26" s="619"/>
      <c r="M26" s="619"/>
      <c r="N26" s="620"/>
    </row>
    <row r="27" spans="1:14">
      <c r="A27" s="618"/>
      <c r="B27" s="619"/>
      <c r="C27" s="619"/>
      <c r="D27" s="619"/>
      <c r="E27" s="619"/>
      <c r="F27" s="619"/>
      <c r="G27" s="620"/>
      <c r="H27" s="618"/>
      <c r="I27" s="619"/>
      <c r="J27" s="619"/>
      <c r="K27" s="619"/>
      <c r="L27" s="619"/>
      <c r="M27" s="619"/>
      <c r="N27" s="620"/>
    </row>
    <row r="28" spans="1:14" ht="43.5" customHeight="1">
      <c r="A28" s="618"/>
      <c r="B28" s="619"/>
      <c r="C28" s="619"/>
      <c r="D28" s="619"/>
      <c r="E28" s="619"/>
      <c r="F28" s="619"/>
      <c r="G28" s="620"/>
      <c r="H28" s="618"/>
      <c r="I28" s="619"/>
      <c r="J28" s="619"/>
      <c r="K28" s="619"/>
      <c r="L28" s="619"/>
      <c r="M28" s="619"/>
      <c r="N28" s="620"/>
    </row>
    <row r="29" spans="1:14" ht="22.5" customHeight="1">
      <c r="A29" s="618"/>
      <c r="B29" s="619"/>
      <c r="C29" s="619"/>
      <c r="D29" s="619"/>
      <c r="E29" s="619"/>
      <c r="F29" s="619"/>
      <c r="G29" s="620"/>
      <c r="H29" s="618"/>
      <c r="I29" s="619"/>
      <c r="J29" s="619"/>
      <c r="K29" s="619"/>
      <c r="L29" s="619"/>
      <c r="M29" s="619"/>
      <c r="N29" s="620"/>
    </row>
    <row r="30" spans="1:14">
      <c r="A30" s="618"/>
      <c r="B30" s="619"/>
      <c r="C30" s="619"/>
      <c r="D30" s="619"/>
      <c r="E30" s="619"/>
      <c r="F30" s="619"/>
      <c r="G30" s="620"/>
      <c r="H30" s="618"/>
      <c r="I30" s="619"/>
      <c r="J30" s="619"/>
      <c r="K30" s="619"/>
      <c r="L30" s="619"/>
      <c r="M30" s="619"/>
      <c r="N30" s="620"/>
    </row>
    <row r="31" spans="1:14">
      <c r="A31" s="618"/>
      <c r="B31" s="619"/>
      <c r="C31" s="619"/>
      <c r="D31" s="619"/>
      <c r="E31" s="619"/>
      <c r="F31" s="619"/>
      <c r="G31" s="620"/>
      <c r="H31" s="618"/>
      <c r="I31" s="619"/>
      <c r="J31" s="619"/>
      <c r="K31" s="619"/>
      <c r="L31" s="619"/>
      <c r="M31" s="619"/>
      <c r="N31" s="620"/>
    </row>
    <row r="32" spans="1:14">
      <c r="A32" s="618"/>
      <c r="B32" s="619"/>
      <c r="C32" s="619"/>
      <c r="D32" s="619"/>
      <c r="E32" s="619"/>
      <c r="F32" s="619"/>
      <c r="G32" s="620"/>
      <c r="H32" s="618"/>
      <c r="I32" s="619"/>
      <c r="J32" s="619"/>
      <c r="K32" s="619"/>
      <c r="L32" s="619"/>
      <c r="M32" s="619"/>
      <c r="N32" s="620"/>
    </row>
    <row r="33" spans="1:14">
      <c r="A33" s="618"/>
      <c r="B33" s="619"/>
      <c r="C33" s="619"/>
      <c r="D33" s="619"/>
      <c r="E33" s="619"/>
      <c r="F33" s="619"/>
      <c r="G33" s="620"/>
      <c r="H33" s="618"/>
      <c r="I33" s="619"/>
      <c r="J33" s="619"/>
      <c r="K33" s="619"/>
      <c r="L33" s="619"/>
      <c r="M33" s="619"/>
      <c r="N33" s="620"/>
    </row>
    <row r="34" spans="1:14">
      <c r="A34" s="618"/>
      <c r="B34" s="619"/>
      <c r="C34" s="619"/>
      <c r="D34" s="619"/>
      <c r="E34" s="619"/>
      <c r="F34" s="619"/>
      <c r="G34" s="620"/>
      <c r="H34" s="618"/>
      <c r="I34" s="619"/>
      <c r="J34" s="619"/>
      <c r="K34" s="619"/>
      <c r="L34" s="619"/>
      <c r="M34" s="619"/>
      <c r="N34" s="620"/>
    </row>
    <row r="35" spans="1:14">
      <c r="A35" s="618"/>
      <c r="B35" s="619"/>
      <c r="C35" s="619"/>
      <c r="D35" s="619"/>
      <c r="E35" s="619"/>
      <c r="F35" s="619"/>
      <c r="G35" s="620"/>
      <c r="H35" s="618"/>
      <c r="I35" s="619"/>
      <c r="J35" s="619"/>
      <c r="K35" s="619"/>
      <c r="L35" s="619"/>
      <c r="M35" s="619"/>
      <c r="N35" s="620"/>
    </row>
    <row r="36" spans="1:14">
      <c r="A36" s="618"/>
      <c r="B36" s="619"/>
      <c r="C36" s="619"/>
      <c r="D36" s="619"/>
      <c r="E36" s="619"/>
      <c r="F36" s="619"/>
      <c r="G36" s="620"/>
      <c r="H36" s="618"/>
      <c r="I36" s="619"/>
      <c r="J36" s="619"/>
      <c r="K36" s="619"/>
      <c r="L36" s="619"/>
      <c r="M36" s="619"/>
      <c r="N36" s="620"/>
    </row>
    <row r="37" spans="1:14">
      <c r="A37" s="618"/>
      <c r="B37" s="619"/>
      <c r="C37" s="619"/>
      <c r="D37" s="619"/>
      <c r="E37" s="619"/>
      <c r="F37" s="619"/>
      <c r="G37" s="620"/>
      <c r="H37" s="618"/>
      <c r="I37" s="619"/>
      <c r="J37" s="619"/>
      <c r="K37" s="619"/>
      <c r="L37" s="619"/>
      <c r="M37" s="619"/>
      <c r="N37" s="620"/>
    </row>
    <row r="38" spans="1:14">
      <c r="A38" s="618"/>
      <c r="B38" s="619"/>
      <c r="C38" s="619"/>
      <c r="D38" s="619"/>
      <c r="E38" s="619"/>
      <c r="F38" s="619"/>
      <c r="G38" s="620"/>
      <c r="H38" s="618"/>
      <c r="I38" s="619"/>
      <c r="J38" s="619"/>
      <c r="K38" s="619"/>
      <c r="L38" s="619"/>
      <c r="M38" s="619"/>
      <c r="N38" s="620"/>
    </row>
    <row r="39" spans="1:14">
      <c r="A39" s="618"/>
      <c r="B39" s="619"/>
      <c r="C39" s="619"/>
      <c r="D39" s="619"/>
      <c r="E39" s="619"/>
      <c r="F39" s="619"/>
      <c r="G39" s="620"/>
      <c r="H39" s="618"/>
      <c r="I39" s="619"/>
      <c r="J39" s="619"/>
      <c r="K39" s="619"/>
      <c r="L39" s="619"/>
      <c r="M39" s="619"/>
      <c r="N39" s="620"/>
    </row>
    <row r="40" spans="1:14">
      <c r="A40" s="618"/>
      <c r="B40" s="619"/>
      <c r="C40" s="619"/>
      <c r="D40" s="619"/>
      <c r="E40" s="619"/>
      <c r="F40" s="619"/>
      <c r="G40" s="620"/>
      <c r="H40" s="618"/>
      <c r="I40" s="619"/>
      <c r="J40" s="619"/>
      <c r="K40" s="619"/>
      <c r="L40" s="619"/>
      <c r="M40" s="619"/>
      <c r="N40" s="620"/>
    </row>
    <row r="41" spans="1:14">
      <c r="A41" s="618"/>
      <c r="B41" s="619"/>
      <c r="C41" s="619"/>
      <c r="D41" s="619"/>
      <c r="E41" s="619"/>
      <c r="F41" s="619"/>
      <c r="G41" s="620"/>
      <c r="H41" s="618"/>
      <c r="I41" s="619"/>
      <c r="J41" s="619"/>
      <c r="K41" s="619"/>
      <c r="L41" s="619"/>
      <c r="M41" s="619"/>
      <c r="N41" s="620"/>
    </row>
    <row r="42" spans="1:14">
      <c r="A42" s="618"/>
      <c r="B42" s="619"/>
      <c r="C42" s="619"/>
      <c r="D42" s="619"/>
      <c r="E42" s="619"/>
      <c r="F42" s="619"/>
      <c r="G42" s="620"/>
      <c r="H42" s="618"/>
      <c r="I42" s="619"/>
      <c r="J42" s="619"/>
      <c r="K42" s="619"/>
      <c r="L42" s="619"/>
      <c r="M42" s="619"/>
      <c r="N42" s="620"/>
    </row>
    <row r="43" spans="1:14">
      <c r="A43" s="618"/>
      <c r="B43" s="619"/>
      <c r="C43" s="619"/>
      <c r="D43" s="619"/>
      <c r="E43" s="619"/>
      <c r="F43" s="619"/>
      <c r="G43" s="620"/>
      <c r="H43" s="618"/>
      <c r="I43" s="619"/>
      <c r="J43" s="619"/>
      <c r="K43" s="619"/>
      <c r="L43" s="619"/>
      <c r="M43" s="619"/>
      <c r="N43" s="620"/>
    </row>
    <row r="44" spans="1:14">
      <c r="A44" s="618"/>
      <c r="B44" s="619"/>
      <c r="C44" s="619"/>
      <c r="D44" s="619"/>
      <c r="E44" s="619"/>
      <c r="F44" s="619"/>
      <c r="G44" s="620"/>
      <c r="H44" s="618"/>
      <c r="I44" s="619"/>
      <c r="J44" s="619"/>
      <c r="K44" s="619"/>
      <c r="L44" s="619"/>
      <c r="M44" s="619"/>
      <c r="N44" s="620"/>
    </row>
    <row r="45" spans="1:14" ht="16.3" thickBot="1">
      <c r="A45" s="621"/>
      <c r="B45" s="622"/>
      <c r="C45" s="622"/>
      <c r="D45" s="622"/>
      <c r="E45" s="622"/>
      <c r="F45" s="622"/>
      <c r="G45" s="623"/>
      <c r="H45" s="621"/>
      <c r="I45" s="622"/>
      <c r="J45" s="622"/>
      <c r="K45" s="622"/>
      <c r="L45" s="622"/>
      <c r="M45" s="622"/>
      <c r="N45" s="623"/>
    </row>
    <row r="54" spans="6:6" ht="18">
      <c r="F54" s="295"/>
    </row>
  </sheetData>
  <mergeCells count="6">
    <mergeCell ref="A1:A4"/>
    <mergeCell ref="H1:H4"/>
    <mergeCell ref="A5:G5"/>
    <mergeCell ref="H5:N5"/>
    <mergeCell ref="A6:G45"/>
    <mergeCell ref="H6:N45"/>
  </mergeCells>
  <printOptions horizontalCentered="1" verticalCentered="1"/>
  <pageMargins left="0" right="0" top="0.35" bottom="0.35" header="0.1" footer="0.1"/>
  <pageSetup paperSize="9" scale="58" orientation="landscape" horizontalDpi="4294967292" verticalDpi="4294967292" r:id="rId1"/>
  <headerFooter alignWithMargins="0">
    <oddHeader>&amp;C&amp;F&amp;R&amp;"Calibri,Regular"&amp;K000000&amp;A</oddHeader>
    <oddFooter>Page &amp;P of &amp;N</oddFooter>
  </headerFooter>
  <colBreaks count="1" manualBreakCount="1">
    <brk id="7" max="59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D8ACB-B7D7-41C5-8D8E-4B67110698EF}">
  <dimension ref="G5:G33"/>
  <sheetViews>
    <sheetView view="pageBreakPreview" topLeftCell="A4" zoomScale="60" zoomScaleNormal="100" workbookViewId="0">
      <selection activeCell="M12" sqref="M12"/>
    </sheetView>
  </sheetViews>
  <sheetFormatPr defaultRowHeight="14.6"/>
  <cols>
    <col min="6" max="6" width="14" customWidth="1"/>
    <col min="7" max="7" width="26.3828125" customWidth="1"/>
  </cols>
  <sheetData>
    <row r="5" spans="7:7" ht="18.45">
      <c r="G5" s="455" t="s">
        <v>358</v>
      </c>
    </row>
    <row r="33" spans="7:7" ht="18.45">
      <c r="G33" s="455" t="s">
        <v>359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5234375" defaultRowHeight="16.3"/>
  <cols>
    <col min="1" max="1" width="8.3828125" style="38" customWidth="1"/>
    <col min="2" max="2" width="25" style="38" customWidth="1"/>
    <col min="3" max="3" width="24.15234375" style="38" customWidth="1"/>
    <col min="4" max="4" width="29.53515625" style="38" customWidth="1"/>
    <col min="5" max="5" width="29.15234375" style="38" customWidth="1"/>
    <col min="6" max="6" width="24.53515625" style="38" customWidth="1"/>
    <col min="7" max="7" width="20" style="39" customWidth="1"/>
    <col min="8" max="8" width="16" style="38" customWidth="1"/>
    <col min="9" max="9" width="18.53515625" style="38" customWidth="1"/>
    <col min="10" max="10" width="16" style="38" customWidth="1"/>
    <col min="11" max="11" width="22.15234375" style="38" customWidth="1"/>
    <col min="12" max="12" width="18.84375" style="38" customWidth="1"/>
    <col min="13" max="13" width="14.15234375" style="38" customWidth="1"/>
    <col min="14" max="15" width="13.3828125" style="38" customWidth="1"/>
    <col min="16" max="16" width="24.15234375" style="38" customWidth="1"/>
    <col min="17" max="17" width="14.84375" style="38" bestFit="1" customWidth="1"/>
    <col min="18" max="16384" width="9.15234375" style="38"/>
  </cols>
  <sheetData>
    <row r="1" spans="1:16" s="4" customFormat="1" ht="40" customHeight="1">
      <c r="A1" s="69"/>
      <c r="B1" s="69"/>
      <c r="C1" s="69"/>
      <c r="D1" s="70"/>
      <c r="E1" s="69"/>
      <c r="F1" s="69"/>
      <c r="G1" s="69"/>
      <c r="H1" s="69"/>
      <c r="I1" s="69"/>
      <c r="J1" s="69"/>
      <c r="K1" s="69"/>
      <c r="L1" s="71"/>
      <c r="M1" s="558" t="s">
        <v>0</v>
      </c>
      <c r="N1" s="558" t="s">
        <v>0</v>
      </c>
      <c r="O1" s="559" t="s">
        <v>1</v>
      </c>
      <c r="P1" s="559"/>
    </row>
    <row r="2" spans="1:16" s="4" customFormat="1" ht="40" customHeight="1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1"/>
      <c r="M2" s="558" t="s">
        <v>2</v>
      </c>
      <c r="N2" s="558" t="s">
        <v>2</v>
      </c>
      <c r="O2" s="560" t="s">
        <v>3</v>
      </c>
      <c r="P2" s="560"/>
    </row>
    <row r="3" spans="1:16" s="4" customFormat="1" ht="40" customHeight="1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71"/>
      <c r="M3" s="558" t="s">
        <v>4</v>
      </c>
      <c r="N3" s="558" t="s">
        <v>4</v>
      </c>
      <c r="O3" s="561" t="s">
        <v>5</v>
      </c>
      <c r="P3" s="559"/>
    </row>
    <row r="4" spans="1:16" s="5" customFormat="1" ht="33" customHeight="1" thickBot="1">
      <c r="B4" s="6" t="s">
        <v>165</v>
      </c>
      <c r="G4" s="7"/>
    </row>
    <row r="5" spans="1:16" s="5" customFormat="1" ht="58" customHeight="1">
      <c r="B5" s="8" t="s">
        <v>7</v>
      </c>
      <c r="C5" s="8"/>
      <c r="D5" s="6"/>
      <c r="F5" s="9"/>
      <c r="G5" s="699" t="s">
        <v>166</v>
      </c>
      <c r="H5" s="700"/>
      <c r="I5" s="700"/>
      <c r="J5" s="700"/>
      <c r="K5" s="700"/>
      <c r="L5" s="701"/>
    </row>
    <row r="6" spans="1:16" s="10" customFormat="1" ht="58" customHeight="1">
      <c r="B6" s="11" t="s">
        <v>8</v>
      </c>
      <c r="C6" s="11"/>
      <c r="D6" s="12" t="s">
        <v>167</v>
      </c>
      <c r="E6" s="14"/>
      <c r="F6" s="11"/>
      <c r="G6" s="702"/>
      <c r="H6" s="703"/>
      <c r="I6" s="703"/>
      <c r="J6" s="703"/>
      <c r="K6" s="703"/>
      <c r="L6" s="704"/>
      <c r="M6" s="13"/>
      <c r="N6" s="13"/>
      <c r="O6" s="13"/>
      <c r="P6" s="13"/>
    </row>
    <row r="7" spans="1:16" s="10" customFormat="1" ht="58" customHeight="1">
      <c r="B7" s="11" t="s">
        <v>10</v>
      </c>
      <c r="C7" s="11"/>
      <c r="D7" s="12" t="s">
        <v>168</v>
      </c>
      <c r="E7" s="12"/>
      <c r="F7" s="11"/>
      <c r="G7" s="702"/>
      <c r="H7" s="703"/>
      <c r="I7" s="703"/>
      <c r="J7" s="703"/>
      <c r="K7" s="703"/>
      <c r="L7" s="704"/>
      <c r="M7" s="13"/>
      <c r="N7" s="13"/>
      <c r="O7" s="13"/>
      <c r="P7" s="13"/>
    </row>
    <row r="8" spans="1:16" s="10" customFormat="1" ht="58" customHeight="1" thickBot="1">
      <c r="B8" s="11" t="s">
        <v>12</v>
      </c>
      <c r="C8" s="11"/>
      <c r="D8" s="542" t="s">
        <v>169</v>
      </c>
      <c r="E8" s="542"/>
      <c r="F8" s="542"/>
      <c r="G8" s="705"/>
      <c r="H8" s="706"/>
      <c r="I8" s="706"/>
      <c r="J8" s="706"/>
      <c r="K8" s="706"/>
      <c r="L8" s="707"/>
      <c r="M8" s="13"/>
      <c r="N8" s="13"/>
      <c r="O8" s="13"/>
      <c r="P8" s="13"/>
    </row>
    <row r="9" spans="1:16" s="15" customFormat="1" ht="32.6">
      <c r="B9" s="16" t="s">
        <v>14</v>
      </c>
      <c r="C9" s="16"/>
      <c r="D9" s="135" t="s">
        <v>170</v>
      </c>
      <c r="E9" s="17"/>
      <c r="F9" s="18"/>
      <c r="G9" s="19"/>
      <c r="H9" s="18"/>
      <c r="I9" s="18"/>
      <c r="J9" s="18"/>
      <c r="K9" s="18"/>
      <c r="L9" s="18"/>
      <c r="M9" s="18"/>
      <c r="N9" s="18"/>
      <c r="O9" s="18"/>
      <c r="P9" s="18"/>
    </row>
    <row r="10" spans="1:16" s="15" customFormat="1" ht="32.6">
      <c r="B10" s="298" t="s">
        <v>16</v>
      </c>
      <c r="C10" s="298"/>
      <c r="D10" s="299" t="s">
        <v>171</v>
      </c>
      <c r="E10" s="299"/>
      <c r="F10" s="299"/>
      <c r="G10" s="300"/>
      <c r="H10" s="299"/>
      <c r="I10" s="301"/>
      <c r="J10" s="301" t="s">
        <v>18</v>
      </c>
      <c r="K10" s="301"/>
      <c r="L10" s="301" t="s">
        <v>172</v>
      </c>
      <c r="M10" s="302"/>
      <c r="N10" s="302"/>
      <c r="O10" s="302"/>
      <c r="P10" s="302"/>
    </row>
    <row r="11" spans="1:16" s="15" customFormat="1" ht="68.25" customHeight="1">
      <c r="B11" s="301" t="s">
        <v>20</v>
      </c>
      <c r="C11" s="301"/>
      <c r="D11" s="708">
        <v>44964</v>
      </c>
      <c r="E11" s="709"/>
      <c r="F11" s="709"/>
      <c r="G11" s="304"/>
      <c r="H11" s="303"/>
      <c r="I11" s="301"/>
      <c r="J11" s="301" t="s">
        <v>21</v>
      </c>
      <c r="K11" s="301"/>
      <c r="L11" s="710" t="s">
        <v>173</v>
      </c>
      <c r="M11" s="710"/>
      <c r="N11" s="710"/>
      <c r="O11" s="710"/>
      <c r="P11" s="710"/>
    </row>
    <row r="12" spans="1:16" s="15" customFormat="1" ht="32.6">
      <c r="B12" s="301" t="s">
        <v>23</v>
      </c>
      <c r="C12" s="301"/>
      <c r="D12" s="305"/>
      <c r="E12" s="301"/>
      <c r="F12" s="301"/>
      <c r="G12" s="306"/>
      <c r="H12" s="307"/>
      <c r="I12" s="301"/>
      <c r="J12" s="301" t="s">
        <v>24</v>
      </c>
      <c r="L12" s="301" t="s">
        <v>25</v>
      </c>
      <c r="M12" s="301"/>
      <c r="N12" s="307"/>
      <c r="O12" s="307"/>
      <c r="P12" s="302"/>
    </row>
    <row r="13" spans="1:16" s="15" customFormat="1" ht="32.6">
      <c r="B13" s="711"/>
      <c r="C13" s="711"/>
      <c r="D13" s="711"/>
      <c r="E13" s="711"/>
      <c r="F13" s="711"/>
      <c r="G13" s="306"/>
      <c r="H13" s="307"/>
      <c r="I13" s="301"/>
      <c r="J13" s="301" t="s">
        <v>26</v>
      </c>
      <c r="K13" s="301"/>
      <c r="L13" s="301" t="s">
        <v>174</v>
      </c>
      <c r="M13" s="307"/>
      <c r="N13" s="302"/>
      <c r="O13" s="302"/>
      <c r="P13" s="307"/>
    </row>
    <row r="14" spans="1:16" s="15" customFormat="1" ht="32.6">
      <c r="B14" s="301" t="s">
        <v>28</v>
      </c>
      <c r="C14" s="301"/>
      <c r="D14" s="301" t="s">
        <v>29</v>
      </c>
      <c r="E14" s="301"/>
      <c r="F14" s="301"/>
      <c r="G14" s="308"/>
      <c r="H14" s="301"/>
      <c r="I14" s="301"/>
      <c r="J14" s="301" t="s">
        <v>30</v>
      </c>
      <c r="K14" s="301"/>
      <c r="L14" s="302" t="s">
        <v>175</v>
      </c>
      <c r="M14" s="302"/>
      <c r="N14" s="302"/>
      <c r="O14" s="302"/>
      <c r="P14" s="302"/>
    </row>
    <row r="15" spans="1:16" s="15" customFormat="1" ht="21" customHeight="1">
      <c r="B15" s="20" t="s">
        <v>32</v>
      </c>
      <c r="C15" s="20"/>
      <c r="D15" s="20"/>
      <c r="E15" s="16"/>
      <c r="F15" s="16"/>
      <c r="G15" s="21"/>
      <c r="H15" s="16"/>
      <c r="I15" s="16"/>
      <c r="J15" s="16"/>
      <c r="K15" s="16"/>
      <c r="L15" s="16"/>
      <c r="M15" s="16"/>
      <c r="N15" s="16"/>
      <c r="O15" s="16"/>
      <c r="P15" s="16"/>
    </row>
    <row r="16" spans="1:16" s="22" customFormat="1" ht="18.75" customHeight="1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2:16" s="111" customFormat="1" ht="80.25" hidden="1" customHeight="1">
      <c r="B17" s="107"/>
      <c r="C17" s="108" t="s">
        <v>33</v>
      </c>
      <c r="D17" s="108" t="s">
        <v>34</v>
      </c>
      <c r="E17" s="109" t="s">
        <v>35</v>
      </c>
      <c r="F17" s="109"/>
      <c r="G17" s="109" t="s">
        <v>36</v>
      </c>
      <c r="H17" s="109" t="s">
        <v>37</v>
      </c>
      <c r="I17" s="109" t="s">
        <v>38</v>
      </c>
      <c r="J17" s="109" t="s">
        <v>39</v>
      </c>
      <c r="K17" s="109" t="s">
        <v>176</v>
      </c>
      <c r="L17" s="109"/>
      <c r="M17" s="109"/>
      <c r="N17" s="109"/>
      <c r="O17" s="109"/>
      <c r="P17" s="110" t="s">
        <v>41</v>
      </c>
    </row>
    <row r="18" spans="2:16" s="111" customFormat="1" ht="80.25" hidden="1" customHeight="1">
      <c r="B18" s="112" t="s">
        <v>42</v>
      </c>
      <c r="C18" s="113"/>
      <c r="D18" s="114" t="s">
        <v>79</v>
      </c>
      <c r="E18" s="115"/>
      <c r="F18" s="116"/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/>
      <c r="M18" s="116"/>
      <c r="N18" s="116"/>
      <c r="O18" s="116"/>
      <c r="P18" s="117">
        <f>SUM(E18:O18)</f>
        <v>0</v>
      </c>
    </row>
    <row r="19" spans="2:16" s="111" customFormat="1" ht="80.25" hidden="1" customHeight="1">
      <c r="B19" s="112" t="s">
        <v>44</v>
      </c>
      <c r="C19" s="113"/>
      <c r="D19" s="115" t="str">
        <f>+D18</f>
        <v>BLACK</v>
      </c>
      <c r="E19" s="115"/>
      <c r="F19" s="116"/>
      <c r="G19" s="118">
        <v>0</v>
      </c>
      <c r="H19" s="118">
        <v>0</v>
      </c>
      <c r="I19" s="118">
        <v>0</v>
      </c>
      <c r="J19" s="118">
        <v>0</v>
      </c>
      <c r="K19" s="118">
        <v>0</v>
      </c>
      <c r="L19" s="118"/>
      <c r="M19" s="118"/>
      <c r="N19" s="118"/>
      <c r="O19" s="118"/>
      <c r="P19" s="117">
        <f>SUM(E19:O19)</f>
        <v>0</v>
      </c>
    </row>
    <row r="20" spans="2:16" s="106" customFormat="1" ht="80.25" hidden="1" customHeight="1">
      <c r="B20" s="119" t="s">
        <v>45</v>
      </c>
      <c r="C20" s="119"/>
      <c r="D20" s="120" t="str">
        <f>+D19</f>
        <v>BLACK</v>
      </c>
      <c r="E20" s="121"/>
      <c r="F20" s="122"/>
      <c r="G20" s="134">
        <f>SUM(G18:G19)</f>
        <v>0</v>
      </c>
      <c r="H20" s="134">
        <f t="shared" ref="H20:K20" si="0">SUM(H18:H19)</f>
        <v>0</v>
      </c>
      <c r="I20" s="134">
        <f t="shared" si="0"/>
        <v>0</v>
      </c>
      <c r="J20" s="134">
        <f t="shared" si="0"/>
        <v>0</v>
      </c>
      <c r="K20" s="134">
        <f t="shared" si="0"/>
        <v>0</v>
      </c>
      <c r="L20" s="122"/>
      <c r="M20" s="122"/>
      <c r="N20" s="122"/>
      <c r="O20" s="122"/>
      <c r="P20" s="122">
        <f>SUM(P18:P19)</f>
        <v>0</v>
      </c>
    </row>
    <row r="21" spans="2:16" s="111" customFormat="1" ht="39.75" customHeight="1">
      <c r="B21" s="123"/>
      <c r="C21" s="123"/>
      <c r="D21" s="123"/>
      <c r="E21" s="124"/>
      <c r="F21" s="124"/>
      <c r="G21" s="125"/>
      <c r="H21" s="124"/>
      <c r="I21" s="124"/>
      <c r="J21" s="124"/>
      <c r="K21" s="124"/>
      <c r="L21" s="126"/>
      <c r="M21" s="126"/>
      <c r="N21" s="126"/>
      <c r="O21" s="126"/>
      <c r="P21" s="127"/>
    </row>
    <row r="22" spans="2:16" s="141" customFormat="1" ht="91.5" customHeight="1">
      <c r="B22" s="136"/>
      <c r="C22" s="137" t="s">
        <v>33</v>
      </c>
      <c r="D22" s="137" t="s">
        <v>34</v>
      </c>
      <c r="E22" s="138" t="s">
        <v>35</v>
      </c>
      <c r="F22" s="138"/>
      <c r="G22" s="138" t="s">
        <v>36</v>
      </c>
      <c r="H22" s="138" t="s">
        <v>37</v>
      </c>
      <c r="I22" s="138" t="s">
        <v>38</v>
      </c>
      <c r="J22" s="138" t="s">
        <v>39</v>
      </c>
      <c r="K22" s="138" t="s">
        <v>176</v>
      </c>
      <c r="L22" s="139"/>
      <c r="M22" s="139"/>
      <c r="N22" s="139"/>
      <c r="O22" s="139"/>
      <c r="P22" s="140" t="s">
        <v>41</v>
      </c>
    </row>
    <row r="23" spans="2:16" s="141" customFormat="1" ht="91.5" customHeight="1">
      <c r="B23" s="142" t="s">
        <v>42</v>
      </c>
      <c r="C23" s="143"/>
      <c r="D23" s="144" t="s">
        <v>177</v>
      </c>
      <c r="E23" s="145"/>
      <c r="F23" s="146"/>
      <c r="G23" s="146">
        <v>126</v>
      </c>
      <c r="H23" s="146">
        <v>255</v>
      </c>
      <c r="I23" s="146">
        <v>236</v>
      </c>
      <c r="J23" s="146">
        <v>100</v>
      </c>
      <c r="K23" s="146">
        <v>14</v>
      </c>
      <c r="L23" s="146"/>
      <c r="M23" s="146"/>
      <c r="N23" s="146"/>
      <c r="O23" s="146"/>
      <c r="P23" s="147">
        <f>SUM(E23:O23)</f>
        <v>731</v>
      </c>
    </row>
    <row r="24" spans="2:16" s="141" customFormat="1" ht="91.5" customHeight="1">
      <c r="B24" s="142" t="s">
        <v>44</v>
      </c>
      <c r="C24" s="143"/>
      <c r="D24" s="145" t="str">
        <f>+D23</f>
        <v>GREY HEATHER</v>
      </c>
      <c r="E24" s="145"/>
      <c r="F24" s="146"/>
      <c r="G24" s="148">
        <f>ROUNDUP(G23*5%,0)</f>
        <v>7</v>
      </c>
      <c r="H24" s="148">
        <f t="shared" ref="H24:K24" si="1">ROUNDUP(H23*5%,0)</f>
        <v>13</v>
      </c>
      <c r="I24" s="148">
        <f t="shared" si="1"/>
        <v>12</v>
      </c>
      <c r="J24" s="148">
        <f t="shared" si="1"/>
        <v>5</v>
      </c>
      <c r="K24" s="148">
        <f t="shared" si="1"/>
        <v>1</v>
      </c>
      <c r="L24" s="148"/>
      <c r="M24" s="148"/>
      <c r="N24" s="148"/>
      <c r="O24" s="148"/>
      <c r="P24" s="147">
        <f>SUM(E24:O24)</f>
        <v>38</v>
      </c>
    </row>
    <row r="25" spans="2:16" s="154" customFormat="1" ht="91.5" customHeight="1">
      <c r="B25" s="149" t="s">
        <v>45</v>
      </c>
      <c r="C25" s="149"/>
      <c r="D25" s="150" t="str">
        <f>+D24</f>
        <v>GREY HEATHER</v>
      </c>
      <c r="E25" s="151"/>
      <c r="F25" s="152"/>
      <c r="G25" s="152">
        <f>SUM(G23:G24)</f>
        <v>133</v>
      </c>
      <c r="H25" s="152">
        <f>SUM(H23:H24)</f>
        <v>268</v>
      </c>
      <c r="I25" s="152">
        <f>SUM(I23:I24)</f>
        <v>248</v>
      </c>
      <c r="J25" s="152">
        <f>SUM(J23:J24)</f>
        <v>105</v>
      </c>
      <c r="K25" s="152">
        <f>SUM(K23:K24)</f>
        <v>15</v>
      </c>
      <c r="L25" s="153"/>
      <c r="M25" s="153"/>
      <c r="N25" s="153"/>
      <c r="O25" s="153"/>
      <c r="P25" s="152">
        <f>SUM(P23:P24)</f>
        <v>769</v>
      </c>
    </row>
    <row r="26" spans="2:16" s="111" customFormat="1" ht="39.75" customHeight="1">
      <c r="B26" s="123"/>
      <c r="C26" s="123"/>
      <c r="D26" s="123"/>
      <c r="E26" s="124"/>
      <c r="F26" s="124"/>
      <c r="G26" s="125"/>
      <c r="H26" s="124"/>
      <c r="I26" s="124"/>
      <c r="J26" s="124"/>
      <c r="K26" s="124"/>
      <c r="L26" s="126"/>
      <c r="M26" s="126"/>
      <c r="N26" s="126"/>
      <c r="O26" s="126"/>
      <c r="P26" s="127"/>
    </row>
    <row r="27" spans="2:16" s="111" customFormat="1" ht="74.25" hidden="1" customHeight="1">
      <c r="B27" s="112"/>
      <c r="C27" s="113" t="s">
        <v>33</v>
      </c>
      <c r="D27" s="114" t="s">
        <v>34</v>
      </c>
      <c r="E27" s="115" t="s">
        <v>35</v>
      </c>
      <c r="F27" s="116"/>
      <c r="G27" s="116" t="s">
        <v>36</v>
      </c>
      <c r="H27" s="116" t="s">
        <v>37</v>
      </c>
      <c r="I27" s="116" t="s">
        <v>38</v>
      </c>
      <c r="J27" s="116" t="s">
        <v>39</v>
      </c>
      <c r="K27" s="116" t="s">
        <v>176</v>
      </c>
      <c r="L27" s="116"/>
      <c r="M27" s="116"/>
      <c r="N27" s="116"/>
      <c r="O27" s="116"/>
      <c r="P27" s="117" t="s">
        <v>41</v>
      </c>
    </row>
    <row r="28" spans="2:16" s="111" customFormat="1" ht="111.75" hidden="1" customHeight="1">
      <c r="B28" s="112" t="s">
        <v>42</v>
      </c>
      <c r="C28" s="113"/>
      <c r="D28" s="691" t="s">
        <v>178</v>
      </c>
      <c r="E28" s="691"/>
      <c r="F28" s="691"/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8"/>
      <c r="M28" s="118"/>
      <c r="N28" s="118"/>
      <c r="O28" s="118"/>
      <c r="P28" s="117">
        <f>SUM(E28:O28)</f>
        <v>0</v>
      </c>
    </row>
    <row r="29" spans="2:16" s="111" customFormat="1" ht="100.5" hidden="1" customHeight="1">
      <c r="B29" s="112" t="s">
        <v>44</v>
      </c>
      <c r="C29" s="113"/>
      <c r="D29" s="691" t="str">
        <f>+D28</f>
        <v>WASHED BURGUNDY</v>
      </c>
      <c r="E29" s="691"/>
      <c r="F29" s="691"/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/>
      <c r="M29" s="118"/>
      <c r="N29" s="118"/>
      <c r="O29" s="118"/>
      <c r="P29" s="117">
        <f>SUM(E29:O29)</f>
        <v>0</v>
      </c>
    </row>
    <row r="30" spans="2:16" s="111" customFormat="1" ht="111.75" hidden="1" customHeight="1">
      <c r="B30" s="133" t="s">
        <v>45</v>
      </c>
      <c r="C30" s="131"/>
      <c r="D30" s="692" t="str">
        <f>+D29</f>
        <v>WASHED BURGUNDY</v>
      </c>
      <c r="E30" s="692"/>
      <c r="F30" s="692"/>
      <c r="G30" s="130">
        <f>SUM(G28:G29)</f>
        <v>0</v>
      </c>
      <c r="H30" s="130">
        <f t="shared" ref="H30:K30" si="2">SUM(H28:H29)</f>
        <v>0</v>
      </c>
      <c r="I30" s="130">
        <f t="shared" si="2"/>
        <v>0</v>
      </c>
      <c r="J30" s="130">
        <f t="shared" si="2"/>
        <v>0</v>
      </c>
      <c r="K30" s="130">
        <f t="shared" si="2"/>
        <v>0</v>
      </c>
      <c r="L30" s="130"/>
      <c r="M30" s="130"/>
      <c r="N30" s="130"/>
      <c r="O30" s="130"/>
      <c r="P30" s="132">
        <f>SUM(P28:P29)</f>
        <v>0</v>
      </c>
    </row>
    <row r="31" spans="2:16" s="111" customFormat="1" ht="39.75" hidden="1" customHeight="1">
      <c r="B31" s="123"/>
      <c r="C31" s="123"/>
      <c r="D31" s="123"/>
      <c r="E31" s="124"/>
      <c r="F31" s="124"/>
      <c r="G31" s="125"/>
      <c r="H31" s="124"/>
      <c r="I31" s="124"/>
      <c r="J31" s="124"/>
      <c r="K31" s="124"/>
      <c r="L31" s="126"/>
      <c r="M31" s="126"/>
      <c r="N31" s="126"/>
      <c r="O31" s="126"/>
      <c r="P31" s="127"/>
    </row>
    <row r="32" spans="2:16" s="111" customFormat="1" ht="74.25" hidden="1" customHeight="1">
      <c r="B32" s="107"/>
      <c r="C32" s="108" t="s">
        <v>33</v>
      </c>
      <c r="D32" s="108" t="s">
        <v>34</v>
      </c>
      <c r="E32" s="130" t="s">
        <v>35</v>
      </c>
      <c r="F32" s="130"/>
      <c r="G32" s="130" t="s">
        <v>36</v>
      </c>
      <c r="H32" s="130" t="s">
        <v>37</v>
      </c>
      <c r="I32" s="130" t="s">
        <v>38</v>
      </c>
      <c r="J32" s="130" t="s">
        <v>39</v>
      </c>
      <c r="K32" s="130" t="s">
        <v>176</v>
      </c>
      <c r="L32" s="130"/>
      <c r="M32" s="130"/>
      <c r="N32" s="130"/>
      <c r="O32" s="130"/>
      <c r="P32" s="110" t="s">
        <v>41</v>
      </c>
    </row>
    <row r="33" spans="1:16" s="111" customFormat="1" ht="74.25" hidden="1" customHeight="1">
      <c r="B33" s="112" t="s">
        <v>42</v>
      </c>
      <c r="C33" s="113"/>
      <c r="D33" s="114" t="s">
        <v>179</v>
      </c>
      <c r="E33" s="115"/>
      <c r="F33" s="116"/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/>
      <c r="M33" s="116"/>
      <c r="N33" s="116"/>
      <c r="O33" s="116"/>
      <c r="P33" s="117">
        <f>SUM(E33:O33)</f>
        <v>0</v>
      </c>
    </row>
    <row r="34" spans="1:16" s="111" customFormat="1" ht="74.25" hidden="1" customHeight="1">
      <c r="B34" s="112" t="s">
        <v>44</v>
      </c>
      <c r="C34" s="113"/>
      <c r="D34" s="115" t="str">
        <f>+D33</f>
        <v>LIME</v>
      </c>
      <c r="E34" s="115"/>
      <c r="F34" s="116"/>
      <c r="G34" s="118">
        <v>0</v>
      </c>
      <c r="H34" s="118">
        <v>0</v>
      </c>
      <c r="I34" s="118">
        <v>0</v>
      </c>
      <c r="J34" s="118">
        <v>0</v>
      </c>
      <c r="K34" s="118">
        <v>0</v>
      </c>
      <c r="L34" s="118"/>
      <c r="M34" s="118"/>
      <c r="N34" s="118"/>
      <c r="O34" s="118"/>
      <c r="P34" s="117">
        <f>SUM(E34:O34)</f>
        <v>0</v>
      </c>
    </row>
    <row r="35" spans="1:16" s="106" customFormat="1" ht="74.25" hidden="1" customHeight="1">
      <c r="B35" s="119" t="s">
        <v>45</v>
      </c>
      <c r="C35" s="119"/>
      <c r="D35" s="120" t="str">
        <f>+D34</f>
        <v>LIME</v>
      </c>
      <c r="E35" s="121"/>
      <c r="F35" s="122"/>
      <c r="G35" s="122">
        <f>SUM(G33:G34)</f>
        <v>0</v>
      </c>
      <c r="H35" s="122">
        <f t="shared" ref="H35:K35" si="3">SUM(H33:H34)</f>
        <v>0</v>
      </c>
      <c r="I35" s="122">
        <f t="shared" si="3"/>
        <v>0</v>
      </c>
      <c r="J35" s="122">
        <f t="shared" si="3"/>
        <v>0</v>
      </c>
      <c r="K35" s="122">
        <f t="shared" si="3"/>
        <v>0</v>
      </c>
      <c r="L35" s="122"/>
      <c r="M35" s="122"/>
      <c r="N35" s="122"/>
      <c r="O35" s="122"/>
      <c r="P35" s="122">
        <f>SUM(P33:P34)</f>
        <v>0</v>
      </c>
    </row>
    <row r="36" spans="1:16" s="111" customFormat="1" ht="74.25" hidden="1" customHeight="1">
      <c r="B36" s="112"/>
      <c r="C36" s="113"/>
      <c r="D36" s="115"/>
      <c r="E36" s="115"/>
      <c r="F36" s="116"/>
      <c r="G36" s="118"/>
      <c r="H36" s="118"/>
      <c r="I36" s="118"/>
      <c r="J36" s="118"/>
      <c r="K36" s="118"/>
      <c r="L36" s="118"/>
      <c r="M36" s="118"/>
      <c r="N36" s="118"/>
      <c r="O36" s="118"/>
      <c r="P36" s="117"/>
    </row>
    <row r="37" spans="1:16" s="111" customFormat="1" ht="74.25" hidden="1" customHeight="1">
      <c r="B37" s="107"/>
      <c r="C37" s="108" t="s">
        <v>33</v>
      </c>
      <c r="D37" s="108" t="s">
        <v>34</v>
      </c>
      <c r="E37" s="109" t="s">
        <v>35</v>
      </c>
      <c r="F37" s="109"/>
      <c r="G37" s="109" t="s">
        <v>36</v>
      </c>
      <c r="H37" s="109" t="s">
        <v>37</v>
      </c>
      <c r="I37" s="109" t="s">
        <v>38</v>
      </c>
      <c r="J37" s="109" t="s">
        <v>39</v>
      </c>
      <c r="K37" s="109" t="s">
        <v>176</v>
      </c>
      <c r="L37" s="109"/>
      <c r="M37" s="109"/>
      <c r="N37" s="109"/>
      <c r="O37" s="109"/>
      <c r="P37" s="110" t="s">
        <v>41</v>
      </c>
    </row>
    <row r="38" spans="1:16" s="111" customFormat="1" ht="74.25" hidden="1" customHeight="1">
      <c r="B38" s="112" t="s">
        <v>42</v>
      </c>
      <c r="C38" s="113"/>
      <c r="D38" s="114" t="s">
        <v>43</v>
      </c>
      <c r="E38" s="115"/>
      <c r="F38" s="116"/>
      <c r="G38" s="116">
        <v>0</v>
      </c>
      <c r="H38" s="116">
        <v>2</v>
      </c>
      <c r="I38" s="116">
        <v>0</v>
      </c>
      <c r="J38" s="116">
        <v>0</v>
      </c>
      <c r="K38" s="116">
        <v>0</v>
      </c>
      <c r="L38" s="116"/>
      <c r="M38" s="116"/>
      <c r="N38" s="116"/>
      <c r="O38" s="116"/>
      <c r="P38" s="117">
        <f>SUM(E38:O38)</f>
        <v>2</v>
      </c>
    </row>
    <row r="39" spans="1:16" s="111" customFormat="1" ht="74.25" hidden="1" customHeight="1">
      <c r="B39" s="112" t="s">
        <v>44</v>
      </c>
      <c r="C39" s="113"/>
      <c r="D39" s="115" t="str">
        <f>+D38</f>
        <v>GREEN</v>
      </c>
      <c r="E39" s="115"/>
      <c r="F39" s="116"/>
      <c r="G39" s="118">
        <v>0</v>
      </c>
      <c r="H39" s="118">
        <v>0</v>
      </c>
      <c r="I39" s="118">
        <v>0</v>
      </c>
      <c r="J39" s="118">
        <v>0</v>
      </c>
      <c r="K39" s="118">
        <v>0</v>
      </c>
      <c r="L39" s="118"/>
      <c r="M39" s="118"/>
      <c r="N39" s="118"/>
      <c r="O39" s="118"/>
      <c r="P39" s="117">
        <f>SUM(E39:O39)</f>
        <v>0</v>
      </c>
    </row>
    <row r="40" spans="1:16" s="106" customFormat="1" ht="74.25" hidden="1" customHeight="1">
      <c r="B40" s="119" t="s">
        <v>45</v>
      </c>
      <c r="C40" s="119"/>
      <c r="D40" s="120" t="str">
        <f>+D39</f>
        <v>GREEN</v>
      </c>
      <c r="E40" s="121"/>
      <c r="F40" s="122"/>
      <c r="G40" s="122">
        <f>SUM(G38:G39)</f>
        <v>0</v>
      </c>
      <c r="H40" s="122">
        <v>2</v>
      </c>
      <c r="I40" s="122">
        <f>SUM(I38:I39)</f>
        <v>0</v>
      </c>
      <c r="J40" s="122">
        <f>SUM(J38:J39)</f>
        <v>0</v>
      </c>
      <c r="K40" s="122">
        <f>SUM(K38:K39)</f>
        <v>0</v>
      </c>
      <c r="L40" s="122"/>
      <c r="M40" s="122"/>
      <c r="N40" s="122"/>
      <c r="O40" s="122"/>
      <c r="P40" s="122">
        <f>SUM(P38:P39)</f>
        <v>2</v>
      </c>
    </row>
    <row r="41" spans="1:16" s="102" customFormat="1" ht="39">
      <c r="B41" s="103"/>
      <c r="C41" s="103"/>
      <c r="E41" s="104"/>
      <c r="F41" s="105"/>
      <c r="G41" s="105"/>
      <c r="H41" s="105"/>
      <c r="I41" s="105"/>
      <c r="J41" s="105"/>
      <c r="K41" s="105"/>
      <c r="L41" s="9"/>
      <c r="M41" s="9"/>
      <c r="N41" s="9"/>
      <c r="O41" s="9"/>
      <c r="P41" s="105"/>
    </row>
    <row r="42" spans="1:16" s="154" customFormat="1" ht="102.75" customHeight="1">
      <c r="B42" s="155" t="s">
        <v>47</v>
      </c>
      <c r="C42" s="156"/>
      <c r="D42" s="155"/>
      <c r="E42" s="157"/>
      <c r="F42" s="158"/>
      <c r="G42" s="158">
        <f>G20+G25+G30+G35</f>
        <v>133</v>
      </c>
      <c r="H42" s="158">
        <f t="shared" ref="H42:K42" si="4">H20+H25+H30+H35</f>
        <v>268</v>
      </c>
      <c r="I42" s="158">
        <f t="shared" si="4"/>
        <v>248</v>
      </c>
      <c r="J42" s="158">
        <f t="shared" si="4"/>
        <v>105</v>
      </c>
      <c r="K42" s="158">
        <f t="shared" si="4"/>
        <v>15</v>
      </c>
      <c r="L42" s="158"/>
      <c r="M42" s="158"/>
      <c r="N42" s="158"/>
      <c r="O42" s="158"/>
      <c r="P42" s="158">
        <f t="shared" ref="P42" si="5">P20+P25+P30+P35</f>
        <v>769</v>
      </c>
    </row>
    <row r="43" spans="1:16" s="99" customFormat="1" ht="20.25" customHeight="1">
      <c r="B43" s="100"/>
      <c r="C43" s="101"/>
      <c r="D43" s="553" t="s">
        <v>180</v>
      </c>
      <c r="E43" s="553"/>
      <c r="F43" s="553"/>
      <c r="G43" s="553"/>
      <c r="H43" s="553"/>
      <c r="I43" s="553"/>
      <c r="J43" s="553"/>
      <c r="K43" s="553"/>
      <c r="L43" s="553"/>
      <c r="M43" s="553"/>
      <c r="N43" s="553"/>
      <c r="O43" s="553"/>
      <c r="P43" s="553"/>
    </row>
    <row r="44" spans="1:16" s="4" customFormat="1" ht="59.15" customHeight="1" thickBot="1">
      <c r="B44" s="87" t="s">
        <v>49</v>
      </c>
      <c r="C44" s="24"/>
      <c r="D44" s="693"/>
      <c r="E44" s="693"/>
      <c r="F44" s="693"/>
      <c r="G44" s="693"/>
      <c r="H44" s="693"/>
      <c r="I44" s="693"/>
      <c r="J44" s="693"/>
      <c r="K44" s="693"/>
      <c r="L44" s="693"/>
      <c r="M44" s="693"/>
      <c r="N44" s="693"/>
      <c r="O44" s="693"/>
      <c r="P44" s="693"/>
    </row>
    <row r="45" spans="1:16" s="25" customFormat="1" ht="116.15" thickBot="1">
      <c r="A45" s="694" t="s">
        <v>50</v>
      </c>
      <c r="B45" s="695"/>
      <c r="C45" s="695"/>
      <c r="D45" s="81" t="s">
        <v>51</v>
      </c>
      <c r="E45" s="82" t="s">
        <v>52</v>
      </c>
      <c r="F45" s="81" t="s">
        <v>53</v>
      </c>
      <c r="G45" s="83" t="s">
        <v>54</v>
      </c>
      <c r="H45" s="83" t="s">
        <v>55</v>
      </c>
      <c r="I45" s="83" t="s">
        <v>56</v>
      </c>
      <c r="J45" s="83" t="s">
        <v>181</v>
      </c>
      <c r="K45" s="83" t="s">
        <v>182</v>
      </c>
      <c r="L45" s="83" t="s">
        <v>60</v>
      </c>
      <c r="M45" s="696" t="s">
        <v>61</v>
      </c>
      <c r="N45" s="697"/>
      <c r="O45" s="697"/>
      <c r="P45" s="698"/>
    </row>
    <row r="46" spans="1:16" s="34" customFormat="1" ht="45.75" hidden="1" customHeight="1">
      <c r="A46" s="688" t="str">
        <f>D18</f>
        <v>BLACK</v>
      </c>
      <c r="B46" s="689"/>
      <c r="C46" s="689"/>
      <c r="D46" s="689"/>
      <c r="E46" s="689"/>
      <c r="F46" s="689"/>
      <c r="G46" s="689"/>
      <c r="H46" s="689"/>
      <c r="I46" s="689"/>
      <c r="J46" s="689"/>
      <c r="K46" s="689"/>
      <c r="L46" s="689"/>
      <c r="M46" s="689"/>
      <c r="N46" s="689"/>
      <c r="O46" s="689"/>
      <c r="P46" s="690"/>
    </row>
    <row r="47" spans="1:16" s="128" customFormat="1" ht="120" hidden="1" customHeight="1">
      <c r="A47" s="309">
        <v>1</v>
      </c>
      <c r="B47" s="683" t="str">
        <f>$L$11</f>
        <v>100% DRY COTTON FLEECE 410GSM</v>
      </c>
      <c r="C47" s="683"/>
      <c r="D47" s="310" t="s">
        <v>183</v>
      </c>
      <c r="E47" s="310" t="str">
        <f>A46</f>
        <v>BLACK</v>
      </c>
      <c r="F47" s="309" t="s">
        <v>37</v>
      </c>
      <c r="G47" s="311">
        <f>$P$20</f>
        <v>0</v>
      </c>
      <c r="H47" s="312">
        <v>1.5</v>
      </c>
      <c r="I47" s="313">
        <f t="shared" ref="I47:I49" si="6">G47*H47</f>
        <v>0</v>
      </c>
      <c r="J47" s="313"/>
      <c r="K47" s="313"/>
      <c r="L47" s="316"/>
      <c r="M47" s="684"/>
      <c r="N47" s="685"/>
      <c r="O47" s="685"/>
      <c r="P47" s="686"/>
    </row>
    <row r="48" spans="1:16" s="128" customFormat="1" ht="89.25" hidden="1" customHeight="1">
      <c r="A48" s="309">
        <v>2</v>
      </c>
      <c r="B48" s="683" t="s">
        <v>184</v>
      </c>
      <c r="C48" s="683"/>
      <c r="D48" s="310" t="s">
        <v>185</v>
      </c>
      <c r="E48" s="310" t="str">
        <f>E47</f>
        <v>BLACK</v>
      </c>
      <c r="F48" s="309" t="s">
        <v>37</v>
      </c>
      <c r="G48" s="311">
        <f>$P$20</f>
        <v>0</v>
      </c>
      <c r="H48" s="312">
        <v>0.3</v>
      </c>
      <c r="I48" s="313">
        <f t="shared" si="6"/>
        <v>0</v>
      </c>
      <c r="J48" s="313"/>
      <c r="K48" s="313"/>
      <c r="L48" s="316"/>
      <c r="M48" s="684"/>
      <c r="N48" s="685"/>
      <c r="O48" s="685"/>
      <c r="P48" s="686"/>
    </row>
    <row r="49" spans="1:16" s="128" customFormat="1" ht="129" hidden="1" customHeight="1">
      <c r="A49" s="309">
        <v>3</v>
      </c>
      <c r="B49" s="687" t="s">
        <v>186</v>
      </c>
      <c r="C49" s="687"/>
      <c r="D49" s="310" t="s">
        <v>187</v>
      </c>
      <c r="E49" s="310" t="str">
        <f>E48</f>
        <v>BLACK</v>
      </c>
      <c r="F49" s="309" t="s">
        <v>37</v>
      </c>
      <c r="G49" s="311">
        <f t="shared" ref="G49" si="7">$P$20</f>
        <v>0</v>
      </c>
      <c r="H49" s="129">
        <v>0.3</v>
      </c>
      <c r="I49" s="313">
        <f t="shared" si="6"/>
        <v>0</v>
      </c>
      <c r="J49" s="313"/>
      <c r="K49" s="313"/>
      <c r="L49" s="316"/>
      <c r="M49" s="684"/>
      <c r="N49" s="685"/>
      <c r="O49" s="685"/>
      <c r="P49" s="686"/>
    </row>
    <row r="50" spans="1:16" s="34" customFormat="1" ht="51.75" customHeight="1">
      <c r="A50" s="680" t="str">
        <f>D23</f>
        <v>GREY HEATHER</v>
      </c>
      <c r="B50" s="681"/>
      <c r="C50" s="681"/>
      <c r="D50" s="681"/>
      <c r="E50" s="681"/>
      <c r="F50" s="681"/>
      <c r="G50" s="681"/>
      <c r="H50" s="681"/>
      <c r="I50" s="681"/>
      <c r="J50" s="681"/>
      <c r="K50" s="681"/>
      <c r="L50" s="681"/>
      <c r="M50" s="681"/>
      <c r="N50" s="681"/>
      <c r="O50" s="681"/>
      <c r="P50" s="682"/>
    </row>
    <row r="51" spans="1:16" s="128" customFormat="1" ht="186.75" customHeight="1">
      <c r="A51" s="309">
        <v>1</v>
      </c>
      <c r="B51" s="683" t="str">
        <f>$L$11</f>
        <v>100% DRY COTTON FLEECE 410GSM</v>
      </c>
      <c r="C51" s="683"/>
      <c r="D51" s="310" t="s">
        <v>183</v>
      </c>
      <c r="E51" s="310" t="str">
        <f>A50</f>
        <v>GREY HEATHER</v>
      </c>
      <c r="F51" s="309" t="s">
        <v>37</v>
      </c>
      <c r="G51" s="311">
        <f>$P$25</f>
        <v>769</v>
      </c>
      <c r="H51" s="339">
        <v>0.61</v>
      </c>
      <c r="I51" s="313">
        <f t="shared" ref="I51:I53" si="8">G51*H51</f>
        <v>469.09</v>
      </c>
      <c r="J51" s="314">
        <f>I51*0.7%+(I51/50)*0.5+4</f>
        <v>11.97453</v>
      </c>
      <c r="K51" s="315">
        <v>2</v>
      </c>
      <c r="L51" s="340">
        <f>SUBTOTAL(9,I51:K51)</f>
        <v>483.06452999999999</v>
      </c>
      <c r="M51" s="684" t="s">
        <v>188</v>
      </c>
      <c r="N51" s="685"/>
      <c r="O51" s="685"/>
      <c r="P51" s="686"/>
    </row>
    <row r="52" spans="1:16" s="128" customFormat="1" ht="186.75" customHeight="1">
      <c r="A52" s="309">
        <v>2</v>
      </c>
      <c r="B52" s="683" t="s">
        <v>184</v>
      </c>
      <c r="C52" s="683"/>
      <c r="D52" s="310" t="s">
        <v>185</v>
      </c>
      <c r="E52" s="310" t="str">
        <f>E51</f>
        <v>GREY HEATHER</v>
      </c>
      <c r="F52" s="309" t="s">
        <v>37</v>
      </c>
      <c r="G52" s="311">
        <f t="shared" ref="G52:G53" si="9">$P$25</f>
        <v>769</v>
      </c>
      <c r="H52" s="312">
        <v>0.255</v>
      </c>
      <c r="I52" s="313">
        <f t="shared" si="8"/>
        <v>196.095</v>
      </c>
      <c r="J52" s="160">
        <f>I52*0.7%+(I52/50)*0.5+2</f>
        <v>5.333615</v>
      </c>
      <c r="K52" s="159"/>
      <c r="L52" s="316">
        <f t="shared" ref="L52:L53" si="10">SUBTOTAL(9,I52:K52)</f>
        <v>201.42861500000001</v>
      </c>
      <c r="M52" s="684" t="s">
        <v>189</v>
      </c>
      <c r="N52" s="685"/>
      <c r="O52" s="685"/>
      <c r="P52" s="686"/>
    </row>
    <row r="53" spans="1:16" s="128" customFormat="1" ht="186.75" customHeight="1">
      <c r="A53" s="309">
        <v>3</v>
      </c>
      <c r="B53" s="687" t="s">
        <v>186</v>
      </c>
      <c r="C53" s="687"/>
      <c r="D53" s="310" t="s">
        <v>187</v>
      </c>
      <c r="E53" s="310" t="str">
        <f>E52</f>
        <v>GREY HEATHER</v>
      </c>
      <c r="F53" s="309" t="s">
        <v>37</v>
      </c>
      <c r="G53" s="311">
        <f t="shared" si="9"/>
        <v>769</v>
      </c>
      <c r="H53" s="129">
        <v>1.4999999999999999E-2</v>
      </c>
      <c r="I53" s="313">
        <f t="shared" si="8"/>
        <v>11.535</v>
      </c>
      <c r="J53" s="160">
        <f>I53*0.7%+(I53/50)*0.5+1</f>
        <v>1.1960950000000001</v>
      </c>
      <c r="K53" s="159"/>
      <c r="L53" s="316">
        <f t="shared" si="10"/>
        <v>12.731095</v>
      </c>
      <c r="M53" s="684" t="s">
        <v>190</v>
      </c>
      <c r="N53" s="685"/>
      <c r="O53" s="685"/>
      <c r="P53" s="686"/>
    </row>
    <row r="54" spans="1:16" s="34" customFormat="1" ht="51.75" hidden="1" customHeight="1">
      <c r="A54" s="680" t="str">
        <f>D28</f>
        <v>WASHED BURGUNDY</v>
      </c>
      <c r="B54" s="681"/>
      <c r="C54" s="681"/>
      <c r="D54" s="681"/>
      <c r="E54" s="681"/>
      <c r="F54" s="681"/>
      <c r="G54" s="681"/>
      <c r="H54" s="681"/>
      <c r="I54" s="681"/>
      <c r="J54" s="681"/>
      <c r="K54" s="681"/>
      <c r="L54" s="681"/>
      <c r="M54" s="681"/>
      <c r="N54" s="681"/>
      <c r="O54" s="681"/>
      <c r="P54" s="682"/>
    </row>
    <row r="55" spans="1:16" s="128" customFormat="1" ht="96.75" hidden="1" customHeight="1">
      <c r="A55" s="309">
        <v>1</v>
      </c>
      <c r="B55" s="683" t="str">
        <f>$L$11</f>
        <v>100% DRY COTTON FLEECE 410GSM</v>
      </c>
      <c r="C55" s="683"/>
      <c r="D55" s="310" t="s">
        <v>183</v>
      </c>
      <c r="E55" s="310" t="str">
        <f>A54</f>
        <v>WASHED BURGUNDY</v>
      </c>
      <c r="F55" s="309" t="s">
        <v>37</v>
      </c>
      <c r="G55" s="311">
        <f>$P$20</f>
        <v>0</v>
      </c>
      <c r="H55" s="312">
        <v>1.5</v>
      </c>
      <c r="I55" s="313">
        <f t="shared" ref="I55:I57" si="11">G55*H55</f>
        <v>0</v>
      </c>
      <c r="J55" s="313"/>
      <c r="K55" s="313"/>
      <c r="L55" s="316"/>
      <c r="M55" s="684"/>
      <c r="N55" s="685"/>
      <c r="O55" s="685"/>
      <c r="P55" s="686"/>
    </row>
    <row r="56" spans="1:16" s="128" customFormat="1" ht="70.5" hidden="1" customHeight="1">
      <c r="A56" s="309">
        <v>2</v>
      </c>
      <c r="B56" s="683" t="s">
        <v>184</v>
      </c>
      <c r="C56" s="683"/>
      <c r="D56" s="310" t="s">
        <v>185</v>
      </c>
      <c r="E56" s="310" t="str">
        <f>E55</f>
        <v>WASHED BURGUNDY</v>
      </c>
      <c r="F56" s="309" t="s">
        <v>37</v>
      </c>
      <c r="G56" s="311">
        <f>$P$20</f>
        <v>0</v>
      </c>
      <c r="H56" s="312">
        <v>0.3</v>
      </c>
      <c r="I56" s="313">
        <f t="shared" si="11"/>
        <v>0</v>
      </c>
      <c r="J56" s="313"/>
      <c r="K56" s="313"/>
      <c r="L56" s="316"/>
      <c r="M56" s="684"/>
      <c r="N56" s="685"/>
      <c r="O56" s="685"/>
      <c r="P56" s="686"/>
    </row>
    <row r="57" spans="1:16" s="128" customFormat="1" ht="125.25" hidden="1" customHeight="1">
      <c r="A57" s="309">
        <v>3</v>
      </c>
      <c r="B57" s="687" t="s">
        <v>186</v>
      </c>
      <c r="C57" s="687"/>
      <c r="D57" s="310" t="s">
        <v>187</v>
      </c>
      <c r="E57" s="310" t="str">
        <f>E56</f>
        <v>WASHED BURGUNDY</v>
      </c>
      <c r="F57" s="309" t="s">
        <v>37</v>
      </c>
      <c r="G57" s="311">
        <f t="shared" ref="G57" si="12">$P$20</f>
        <v>0</v>
      </c>
      <c r="H57" s="129">
        <v>0.3</v>
      </c>
      <c r="I57" s="313">
        <f t="shared" si="11"/>
        <v>0</v>
      </c>
      <c r="J57" s="313"/>
      <c r="K57" s="313"/>
      <c r="L57" s="316"/>
      <c r="M57" s="684"/>
      <c r="N57" s="685"/>
      <c r="O57" s="685"/>
      <c r="P57" s="686"/>
    </row>
    <row r="58" spans="1:16" s="34" customFormat="1" ht="51.75" hidden="1" customHeight="1">
      <c r="A58" s="680" t="str">
        <f>D33</f>
        <v>LIME</v>
      </c>
      <c r="B58" s="681"/>
      <c r="C58" s="681"/>
      <c r="D58" s="681"/>
      <c r="E58" s="681"/>
      <c r="F58" s="681"/>
      <c r="G58" s="681"/>
      <c r="H58" s="681"/>
      <c r="I58" s="681"/>
      <c r="J58" s="681"/>
      <c r="K58" s="681"/>
      <c r="L58" s="681"/>
      <c r="M58" s="681"/>
      <c r="N58" s="681"/>
      <c r="O58" s="681"/>
      <c r="P58" s="682"/>
    </row>
    <row r="59" spans="1:16" s="128" customFormat="1" ht="96.75" hidden="1" customHeight="1">
      <c r="A59" s="309">
        <v>1</v>
      </c>
      <c r="B59" s="683" t="str">
        <f>$L$11</f>
        <v>100% DRY COTTON FLEECE 410GSM</v>
      </c>
      <c r="C59" s="683"/>
      <c r="D59" s="310" t="s">
        <v>183</v>
      </c>
      <c r="E59" s="310" t="str">
        <f>A58</f>
        <v>LIME</v>
      </c>
      <c r="F59" s="309" t="s">
        <v>37</v>
      </c>
      <c r="G59" s="311">
        <f>$P$20</f>
        <v>0</v>
      </c>
      <c r="H59" s="312">
        <v>1.5</v>
      </c>
      <c r="I59" s="313">
        <f t="shared" ref="I59:I61" si="13">G59*H59</f>
        <v>0</v>
      </c>
      <c r="J59" s="313"/>
      <c r="K59" s="313"/>
      <c r="L59" s="316"/>
      <c r="M59" s="684"/>
      <c r="N59" s="685"/>
      <c r="O59" s="685"/>
      <c r="P59" s="686"/>
    </row>
    <row r="60" spans="1:16" s="128" customFormat="1" ht="70.5" hidden="1" customHeight="1">
      <c r="A60" s="309">
        <v>2</v>
      </c>
      <c r="B60" s="683" t="s">
        <v>184</v>
      </c>
      <c r="C60" s="683"/>
      <c r="D60" s="310" t="s">
        <v>185</v>
      </c>
      <c r="E60" s="310" t="str">
        <f>E59</f>
        <v>LIME</v>
      </c>
      <c r="F60" s="309" t="s">
        <v>37</v>
      </c>
      <c r="G60" s="311">
        <f>$P$20</f>
        <v>0</v>
      </c>
      <c r="H60" s="312">
        <v>0.3</v>
      </c>
      <c r="I60" s="313">
        <f t="shared" si="13"/>
        <v>0</v>
      </c>
      <c r="J60" s="313"/>
      <c r="K60" s="313"/>
      <c r="L60" s="316"/>
      <c r="M60" s="684"/>
      <c r="N60" s="685"/>
      <c r="O60" s="685"/>
      <c r="P60" s="686"/>
    </row>
    <row r="61" spans="1:16" s="128" customFormat="1" ht="125.25" hidden="1" customHeight="1">
      <c r="A61" s="309">
        <v>3</v>
      </c>
      <c r="B61" s="687" t="s">
        <v>186</v>
      </c>
      <c r="C61" s="687"/>
      <c r="D61" s="310" t="s">
        <v>187</v>
      </c>
      <c r="E61" s="310" t="str">
        <f>E60</f>
        <v>LIME</v>
      </c>
      <c r="F61" s="309" t="s">
        <v>37</v>
      </c>
      <c r="G61" s="311">
        <f t="shared" ref="G61" si="14">$P$20</f>
        <v>0</v>
      </c>
      <c r="H61" s="129">
        <v>0.3</v>
      </c>
      <c r="I61" s="313">
        <f t="shared" si="13"/>
        <v>0</v>
      </c>
      <c r="J61" s="313"/>
      <c r="K61" s="313"/>
      <c r="L61" s="316"/>
      <c r="M61" s="684"/>
      <c r="N61" s="685"/>
      <c r="O61" s="685"/>
      <c r="P61" s="686"/>
    </row>
    <row r="62" spans="1:16" s="34" customFormat="1" ht="21.75" customHeight="1">
      <c r="A62" s="680"/>
      <c r="B62" s="681"/>
      <c r="C62" s="681"/>
      <c r="D62" s="681"/>
      <c r="E62" s="681"/>
      <c r="F62" s="681"/>
      <c r="G62" s="681"/>
      <c r="H62" s="681"/>
      <c r="I62" s="681"/>
      <c r="J62" s="681"/>
      <c r="K62" s="681"/>
      <c r="L62" s="681"/>
      <c r="M62" s="681"/>
      <c r="N62" s="681"/>
      <c r="O62" s="681"/>
      <c r="P62" s="682"/>
    </row>
    <row r="63" spans="1:16" s="26" customFormat="1" ht="33" thickBot="1">
      <c r="B63" s="87" t="s">
        <v>80</v>
      </c>
      <c r="C63" s="27"/>
      <c r="D63" s="27"/>
      <c r="E63" s="27"/>
      <c r="G63" s="28"/>
      <c r="P63" s="29"/>
    </row>
    <row r="64" spans="1:16" s="40" customFormat="1" ht="92.6">
      <c r="A64" s="528" t="s">
        <v>81</v>
      </c>
      <c r="B64" s="529"/>
      <c r="C64" s="529"/>
      <c r="D64" s="529"/>
      <c r="E64" s="530"/>
      <c r="F64" s="84" t="s">
        <v>82</v>
      </c>
      <c r="G64" s="84" t="s">
        <v>83</v>
      </c>
      <c r="H64" s="521" t="s">
        <v>84</v>
      </c>
      <c r="I64" s="522"/>
      <c r="J64" s="85" t="s">
        <v>53</v>
      </c>
      <c r="K64" s="84" t="s">
        <v>85</v>
      </c>
      <c r="L64" s="84" t="s">
        <v>86</v>
      </c>
      <c r="M64" s="86" t="s">
        <v>87</v>
      </c>
      <c r="N64" s="86" t="s">
        <v>88</v>
      </c>
      <c r="O64" s="86" t="s">
        <v>89</v>
      </c>
      <c r="P64" s="86" t="s">
        <v>90</v>
      </c>
    </row>
    <row r="65" spans="1:16" s="15" customFormat="1" ht="57.75" hidden="1" customHeight="1">
      <c r="A65" s="341">
        <v>1</v>
      </c>
      <c r="B65" s="661" t="s">
        <v>91</v>
      </c>
      <c r="C65" s="661"/>
      <c r="D65" s="661"/>
      <c r="E65" s="661"/>
      <c r="F65" s="342" t="str">
        <f>H65</f>
        <v>BLACK</v>
      </c>
      <c r="G65" s="343"/>
      <c r="H65" s="665" t="str">
        <f>$D$18</f>
        <v>BLACK</v>
      </c>
      <c r="I65" s="664" t="str">
        <f t="shared" ref="I65:I88" si="15">$E$47</f>
        <v>BLACK</v>
      </c>
      <c r="J65" s="344" t="s">
        <v>92</v>
      </c>
      <c r="K65" s="344">
        <f>$P$20</f>
        <v>0</v>
      </c>
      <c r="L65" s="345">
        <f>195/5000</f>
        <v>3.9E-2</v>
      </c>
      <c r="M65" s="346">
        <f t="shared" ref="M65:M72" si="16">K65*L65</f>
        <v>0</v>
      </c>
      <c r="N65" s="346"/>
      <c r="O65" s="320">
        <f t="shared" ref="O65:O88" si="17">ROUNDUP(N65+M65,0)</f>
        <v>0</v>
      </c>
      <c r="P65" s="429"/>
    </row>
    <row r="66" spans="1:16" s="15" customFormat="1" ht="84" customHeight="1">
      <c r="A66" s="341">
        <v>1</v>
      </c>
      <c r="B66" s="661" t="s">
        <v>91</v>
      </c>
      <c r="C66" s="661"/>
      <c r="D66" s="661"/>
      <c r="E66" s="661"/>
      <c r="F66" s="342" t="str">
        <f t="shared" ref="F66:F68" si="18">H66</f>
        <v>GREY HEATHER</v>
      </c>
      <c r="G66" s="343" t="s">
        <v>191</v>
      </c>
      <c r="H66" s="665" t="str">
        <f>$D$23</f>
        <v>GREY HEATHER</v>
      </c>
      <c r="I66" s="664" t="str">
        <f t="shared" si="15"/>
        <v>BLACK</v>
      </c>
      <c r="J66" s="344" t="s">
        <v>92</v>
      </c>
      <c r="K66" s="344">
        <f>$P$25</f>
        <v>769</v>
      </c>
      <c r="L66" s="345">
        <f>185/5000</f>
        <v>3.6999999999999998E-2</v>
      </c>
      <c r="M66" s="346">
        <f t="shared" si="16"/>
        <v>28.452999999999999</v>
      </c>
      <c r="N66" s="346"/>
      <c r="O66" s="320">
        <f t="shared" si="17"/>
        <v>29</v>
      </c>
      <c r="P66" s="429"/>
    </row>
    <row r="67" spans="1:16" s="15" customFormat="1" ht="57.75" hidden="1" customHeight="1">
      <c r="A67" s="341">
        <v>1</v>
      </c>
      <c r="B67" s="661" t="s">
        <v>91</v>
      </c>
      <c r="C67" s="661"/>
      <c r="D67" s="661"/>
      <c r="E67" s="661"/>
      <c r="F67" s="342" t="str">
        <f t="shared" si="18"/>
        <v>WASHED BURGUNDY</v>
      </c>
      <c r="G67" s="343"/>
      <c r="H67" s="665" t="str">
        <f>$D$28</f>
        <v>WASHED BURGUNDY</v>
      </c>
      <c r="I67" s="664" t="str">
        <f t="shared" si="15"/>
        <v>BLACK</v>
      </c>
      <c r="J67" s="344" t="s">
        <v>92</v>
      </c>
      <c r="K67" s="344">
        <f>$P$30</f>
        <v>0</v>
      </c>
      <c r="L67" s="345">
        <f>195/5000</f>
        <v>3.9E-2</v>
      </c>
      <c r="M67" s="346">
        <f t="shared" si="16"/>
        <v>0</v>
      </c>
      <c r="N67" s="346"/>
      <c r="O67" s="320">
        <f t="shared" si="17"/>
        <v>0</v>
      </c>
      <c r="P67" s="429"/>
    </row>
    <row r="68" spans="1:16" s="15" customFormat="1" ht="57.75" hidden="1" customHeight="1">
      <c r="A68" s="341">
        <v>1</v>
      </c>
      <c r="B68" s="661" t="s">
        <v>91</v>
      </c>
      <c r="C68" s="661"/>
      <c r="D68" s="661"/>
      <c r="E68" s="661"/>
      <c r="F68" s="342" t="str">
        <f t="shared" si="18"/>
        <v>LIME</v>
      </c>
      <c r="G68" s="343"/>
      <c r="H68" s="665" t="str">
        <f>$D$33</f>
        <v>LIME</v>
      </c>
      <c r="I68" s="664" t="str">
        <f t="shared" si="15"/>
        <v>BLACK</v>
      </c>
      <c r="J68" s="344" t="s">
        <v>92</v>
      </c>
      <c r="K68" s="344">
        <f>$P$35</f>
        <v>0</v>
      </c>
      <c r="L68" s="345">
        <f>195/5000</f>
        <v>3.9E-2</v>
      </c>
      <c r="M68" s="346">
        <f t="shared" si="16"/>
        <v>0</v>
      </c>
      <c r="N68" s="346"/>
      <c r="O68" s="320">
        <f t="shared" si="17"/>
        <v>0</v>
      </c>
      <c r="P68" s="429"/>
    </row>
    <row r="69" spans="1:16" s="15" customFormat="1" ht="57.75" hidden="1" customHeight="1">
      <c r="A69" s="341">
        <v>2</v>
      </c>
      <c r="B69" s="661" t="s">
        <v>192</v>
      </c>
      <c r="C69" s="661"/>
      <c r="D69" s="661"/>
      <c r="E69" s="661"/>
      <c r="F69" s="667" t="s">
        <v>79</v>
      </c>
      <c r="G69" s="670" t="s">
        <v>193</v>
      </c>
      <c r="H69" s="677" t="str">
        <f t="shared" ref="H69" si="19">$D$18</f>
        <v>BLACK</v>
      </c>
      <c r="I69" s="678" t="str">
        <f t="shared" si="15"/>
        <v>BLACK</v>
      </c>
      <c r="J69" s="344" t="s">
        <v>92</v>
      </c>
      <c r="K69" s="344">
        <f t="shared" ref="K69" si="20">$P$20</f>
        <v>0</v>
      </c>
      <c r="L69" s="347">
        <f>4/4500</f>
        <v>8.8888888888888893E-4</v>
      </c>
      <c r="M69" s="346">
        <f t="shared" si="16"/>
        <v>0</v>
      </c>
      <c r="N69" s="346"/>
      <c r="O69" s="320">
        <f t="shared" si="17"/>
        <v>0</v>
      </c>
      <c r="P69" s="429"/>
    </row>
    <row r="70" spans="1:16" s="15" customFormat="1" ht="84" customHeight="1">
      <c r="A70" s="341">
        <v>2</v>
      </c>
      <c r="B70" s="661" t="s">
        <v>192</v>
      </c>
      <c r="C70" s="661"/>
      <c r="D70" s="661"/>
      <c r="E70" s="661"/>
      <c r="F70" s="675" t="s">
        <v>79</v>
      </c>
      <c r="G70" s="676" t="s">
        <v>193</v>
      </c>
      <c r="H70" s="679" t="str">
        <f t="shared" ref="H70" si="21">$D$23</f>
        <v>GREY HEATHER</v>
      </c>
      <c r="I70" s="679" t="str">
        <f t="shared" si="15"/>
        <v>BLACK</v>
      </c>
      <c r="J70" s="344" t="s">
        <v>92</v>
      </c>
      <c r="K70" s="344">
        <f t="shared" ref="K70" si="22">$P$25</f>
        <v>769</v>
      </c>
      <c r="L70" s="347">
        <f>4/4500</f>
        <v>8.8888888888888893E-4</v>
      </c>
      <c r="M70" s="346">
        <f t="shared" si="16"/>
        <v>0.68355555555555558</v>
      </c>
      <c r="N70" s="346"/>
      <c r="O70" s="320">
        <f t="shared" si="17"/>
        <v>1</v>
      </c>
      <c r="P70" s="429"/>
    </row>
    <row r="71" spans="1:16" s="15" customFormat="1" ht="57.75" hidden="1" customHeight="1">
      <c r="A71" s="341">
        <v>2</v>
      </c>
      <c r="B71" s="661" t="s">
        <v>192</v>
      </c>
      <c r="C71" s="661"/>
      <c r="D71" s="661"/>
      <c r="E71" s="661"/>
      <c r="F71" s="668" t="s">
        <v>79</v>
      </c>
      <c r="G71" s="671" t="s">
        <v>193</v>
      </c>
      <c r="H71" s="673" t="str">
        <f t="shared" ref="H71" si="23">$D$28</f>
        <v>WASHED BURGUNDY</v>
      </c>
      <c r="I71" s="674" t="str">
        <f t="shared" si="15"/>
        <v>BLACK</v>
      </c>
      <c r="J71" s="344" t="s">
        <v>92</v>
      </c>
      <c r="K71" s="344">
        <f t="shared" ref="K71" si="24">$P$30</f>
        <v>0</v>
      </c>
      <c r="L71" s="347">
        <f>4/4500</f>
        <v>8.8888888888888893E-4</v>
      </c>
      <c r="M71" s="346">
        <f t="shared" si="16"/>
        <v>0</v>
      </c>
      <c r="N71" s="346"/>
      <c r="O71" s="320">
        <f t="shared" si="17"/>
        <v>0</v>
      </c>
      <c r="P71" s="429"/>
    </row>
    <row r="72" spans="1:16" s="15" customFormat="1" ht="57.75" hidden="1" customHeight="1">
      <c r="A72" s="341">
        <v>2</v>
      </c>
      <c r="B72" s="661" t="s">
        <v>192</v>
      </c>
      <c r="C72" s="661"/>
      <c r="D72" s="661"/>
      <c r="E72" s="661"/>
      <c r="F72" s="669" t="s">
        <v>79</v>
      </c>
      <c r="G72" s="672" t="s">
        <v>193</v>
      </c>
      <c r="H72" s="665" t="str">
        <f t="shared" ref="H72" si="25">$D$33</f>
        <v>LIME</v>
      </c>
      <c r="I72" s="664" t="str">
        <f t="shared" si="15"/>
        <v>BLACK</v>
      </c>
      <c r="J72" s="344" t="s">
        <v>92</v>
      </c>
      <c r="K72" s="344">
        <f t="shared" ref="K72" si="26">$P$35</f>
        <v>0</v>
      </c>
      <c r="L72" s="347">
        <f>4/4500</f>
        <v>8.8888888888888893E-4</v>
      </c>
      <c r="M72" s="346">
        <f t="shared" si="16"/>
        <v>0</v>
      </c>
      <c r="N72" s="346"/>
      <c r="O72" s="320">
        <f t="shared" si="17"/>
        <v>0</v>
      </c>
      <c r="P72" s="429"/>
    </row>
    <row r="73" spans="1:16" s="15" customFormat="1" ht="57.75" hidden="1" customHeight="1">
      <c r="A73" s="341">
        <v>3</v>
      </c>
      <c r="B73" s="660" t="s">
        <v>194</v>
      </c>
      <c r="C73" s="661"/>
      <c r="D73" s="661"/>
      <c r="E73" s="661"/>
      <c r="F73" s="667" t="s">
        <v>95</v>
      </c>
      <c r="G73" s="670" t="s">
        <v>195</v>
      </c>
      <c r="H73" s="677" t="str">
        <f t="shared" ref="H73" si="27">$D$18</f>
        <v>BLACK</v>
      </c>
      <c r="I73" s="678" t="str">
        <f t="shared" si="15"/>
        <v>BLACK</v>
      </c>
      <c r="J73" s="344" t="s">
        <v>96</v>
      </c>
      <c r="K73" s="344">
        <f t="shared" ref="K73" si="28">$P$20</f>
        <v>0</v>
      </c>
      <c r="L73" s="344">
        <v>1</v>
      </c>
      <c r="M73" s="344">
        <f t="shared" ref="M73:M84" si="29">L73*K73</f>
        <v>0</v>
      </c>
      <c r="N73" s="346"/>
      <c r="O73" s="320">
        <f t="shared" si="17"/>
        <v>0</v>
      </c>
      <c r="P73" s="429"/>
    </row>
    <row r="74" spans="1:16" s="15" customFormat="1" ht="84" customHeight="1">
      <c r="A74" s="341">
        <v>3</v>
      </c>
      <c r="B74" s="660" t="s">
        <v>194</v>
      </c>
      <c r="C74" s="661"/>
      <c r="D74" s="661"/>
      <c r="E74" s="661"/>
      <c r="F74" s="675"/>
      <c r="G74" s="676"/>
      <c r="H74" s="679" t="str">
        <f t="shared" ref="H74" si="30">$D$23</f>
        <v>GREY HEATHER</v>
      </c>
      <c r="I74" s="679" t="str">
        <f t="shared" si="15"/>
        <v>BLACK</v>
      </c>
      <c r="J74" s="344" t="s">
        <v>96</v>
      </c>
      <c r="K74" s="344">
        <f t="shared" ref="K74" si="31">$P$25</f>
        <v>769</v>
      </c>
      <c r="L74" s="344">
        <v>1</v>
      </c>
      <c r="M74" s="344">
        <f t="shared" si="29"/>
        <v>769</v>
      </c>
      <c r="N74" s="346"/>
      <c r="O74" s="320">
        <f t="shared" si="17"/>
        <v>769</v>
      </c>
      <c r="P74" s="429"/>
    </row>
    <row r="75" spans="1:16" s="15" customFormat="1" ht="57.75" hidden="1" customHeight="1">
      <c r="A75" s="341">
        <v>3</v>
      </c>
      <c r="B75" s="660" t="s">
        <v>194</v>
      </c>
      <c r="C75" s="661"/>
      <c r="D75" s="661"/>
      <c r="E75" s="661"/>
      <c r="F75" s="668"/>
      <c r="G75" s="671"/>
      <c r="H75" s="673" t="str">
        <f t="shared" ref="H75" si="32">$D$28</f>
        <v>WASHED BURGUNDY</v>
      </c>
      <c r="I75" s="674" t="str">
        <f t="shared" si="15"/>
        <v>BLACK</v>
      </c>
      <c r="J75" s="344" t="s">
        <v>96</v>
      </c>
      <c r="K75" s="344">
        <f t="shared" ref="K75" si="33">$P$30</f>
        <v>0</v>
      </c>
      <c r="L75" s="344">
        <v>1</v>
      </c>
      <c r="M75" s="344">
        <f t="shared" si="29"/>
        <v>0</v>
      </c>
      <c r="N75" s="346"/>
      <c r="O75" s="320">
        <f t="shared" si="17"/>
        <v>0</v>
      </c>
      <c r="P75" s="429"/>
    </row>
    <row r="76" spans="1:16" s="15" customFormat="1" ht="57.75" hidden="1" customHeight="1">
      <c r="A76" s="341">
        <v>3</v>
      </c>
      <c r="B76" s="660" t="s">
        <v>194</v>
      </c>
      <c r="C76" s="661"/>
      <c r="D76" s="661"/>
      <c r="E76" s="661"/>
      <c r="F76" s="669"/>
      <c r="G76" s="672"/>
      <c r="H76" s="665" t="str">
        <f t="shared" ref="H76" si="34">$D$33</f>
        <v>LIME</v>
      </c>
      <c r="I76" s="664" t="str">
        <f t="shared" si="15"/>
        <v>BLACK</v>
      </c>
      <c r="J76" s="344" t="s">
        <v>96</v>
      </c>
      <c r="K76" s="344">
        <f t="shared" ref="K76" si="35">$P$35</f>
        <v>0</v>
      </c>
      <c r="L76" s="344">
        <v>1</v>
      </c>
      <c r="M76" s="344">
        <f t="shared" si="29"/>
        <v>0</v>
      </c>
      <c r="N76" s="346"/>
      <c r="O76" s="320">
        <f t="shared" si="17"/>
        <v>0</v>
      </c>
      <c r="P76" s="429"/>
    </row>
    <row r="77" spans="1:16" s="15" customFormat="1" ht="57.75" hidden="1" customHeight="1">
      <c r="A77" s="341">
        <v>4</v>
      </c>
      <c r="B77" s="660" t="s">
        <v>196</v>
      </c>
      <c r="C77" s="661"/>
      <c r="D77" s="661"/>
      <c r="E77" s="661"/>
      <c r="F77" s="667" t="s">
        <v>95</v>
      </c>
      <c r="G77" s="670" t="s">
        <v>197</v>
      </c>
      <c r="H77" s="677" t="str">
        <f t="shared" ref="H77" si="36">$D$18</f>
        <v>BLACK</v>
      </c>
      <c r="I77" s="678" t="str">
        <f t="shared" si="15"/>
        <v>BLACK</v>
      </c>
      <c r="J77" s="344" t="s">
        <v>96</v>
      </c>
      <c r="K77" s="344">
        <f t="shared" ref="K77" si="37">$P$20</f>
        <v>0</v>
      </c>
      <c r="L77" s="344">
        <v>1</v>
      </c>
      <c r="M77" s="344">
        <f t="shared" si="29"/>
        <v>0</v>
      </c>
      <c r="N77" s="346"/>
      <c r="O77" s="320">
        <f t="shared" si="17"/>
        <v>0</v>
      </c>
      <c r="P77" s="429"/>
    </row>
    <row r="78" spans="1:16" s="15" customFormat="1" ht="84" customHeight="1">
      <c r="A78" s="341">
        <v>4</v>
      </c>
      <c r="B78" s="660" t="s">
        <v>196</v>
      </c>
      <c r="C78" s="661"/>
      <c r="D78" s="661"/>
      <c r="E78" s="661"/>
      <c r="F78" s="675"/>
      <c r="G78" s="676"/>
      <c r="H78" s="679" t="str">
        <f t="shared" ref="H78" si="38">$D$23</f>
        <v>GREY HEATHER</v>
      </c>
      <c r="I78" s="679" t="str">
        <f t="shared" si="15"/>
        <v>BLACK</v>
      </c>
      <c r="J78" s="344" t="s">
        <v>96</v>
      </c>
      <c r="K78" s="344">
        <f t="shared" ref="K78" si="39">$P$25</f>
        <v>769</v>
      </c>
      <c r="L78" s="344">
        <v>1</v>
      </c>
      <c r="M78" s="344">
        <f t="shared" si="29"/>
        <v>769</v>
      </c>
      <c r="N78" s="346"/>
      <c r="O78" s="320">
        <f t="shared" si="17"/>
        <v>769</v>
      </c>
      <c r="P78" s="429"/>
    </row>
    <row r="79" spans="1:16" s="15" customFormat="1" ht="57.75" hidden="1" customHeight="1">
      <c r="A79" s="341">
        <v>4</v>
      </c>
      <c r="B79" s="660" t="s">
        <v>196</v>
      </c>
      <c r="C79" s="661"/>
      <c r="D79" s="661"/>
      <c r="E79" s="661"/>
      <c r="F79" s="668"/>
      <c r="G79" s="671"/>
      <c r="H79" s="673" t="str">
        <f t="shared" ref="H79" si="40">$D$28</f>
        <v>WASHED BURGUNDY</v>
      </c>
      <c r="I79" s="674" t="str">
        <f t="shared" si="15"/>
        <v>BLACK</v>
      </c>
      <c r="J79" s="344" t="s">
        <v>96</v>
      </c>
      <c r="K79" s="344">
        <f t="shared" ref="K79" si="41">$P$30</f>
        <v>0</v>
      </c>
      <c r="L79" s="344">
        <v>1</v>
      </c>
      <c r="M79" s="344">
        <f t="shared" si="29"/>
        <v>0</v>
      </c>
      <c r="N79" s="346"/>
      <c r="O79" s="320">
        <f t="shared" si="17"/>
        <v>0</v>
      </c>
      <c r="P79" s="429"/>
    </row>
    <row r="80" spans="1:16" s="15" customFormat="1" ht="57.75" hidden="1" customHeight="1">
      <c r="A80" s="341">
        <v>4</v>
      </c>
      <c r="B80" s="660" t="s">
        <v>196</v>
      </c>
      <c r="C80" s="661"/>
      <c r="D80" s="661"/>
      <c r="E80" s="661"/>
      <c r="F80" s="669"/>
      <c r="G80" s="672"/>
      <c r="H80" s="665" t="str">
        <f t="shared" ref="H80" si="42">$D$33</f>
        <v>LIME</v>
      </c>
      <c r="I80" s="664" t="str">
        <f t="shared" si="15"/>
        <v>BLACK</v>
      </c>
      <c r="J80" s="344" t="s">
        <v>96</v>
      </c>
      <c r="K80" s="344">
        <f t="shared" ref="K80" si="43">$P$35</f>
        <v>0</v>
      </c>
      <c r="L80" s="344">
        <v>1</v>
      </c>
      <c r="M80" s="344">
        <f t="shared" si="29"/>
        <v>0</v>
      </c>
      <c r="N80" s="346"/>
      <c r="O80" s="320">
        <f t="shared" si="17"/>
        <v>0</v>
      </c>
      <c r="P80" s="429"/>
    </row>
    <row r="81" spans="1:16" s="15" customFormat="1" ht="57.75" hidden="1" customHeight="1">
      <c r="A81" s="341">
        <v>5</v>
      </c>
      <c r="B81" s="660" t="s">
        <v>198</v>
      </c>
      <c r="C81" s="661"/>
      <c r="D81" s="661"/>
      <c r="E81" s="661"/>
      <c r="F81" s="667" t="s">
        <v>199</v>
      </c>
      <c r="G81" s="670"/>
      <c r="H81" s="677" t="str">
        <f t="shared" ref="H81" si="44">$D$18</f>
        <v>BLACK</v>
      </c>
      <c r="I81" s="678" t="str">
        <f t="shared" si="15"/>
        <v>BLACK</v>
      </c>
      <c r="J81" s="344" t="s">
        <v>96</v>
      </c>
      <c r="K81" s="344">
        <f t="shared" ref="K81" si="45">$P$20</f>
        <v>0</v>
      </c>
      <c r="L81" s="344">
        <v>1</v>
      </c>
      <c r="M81" s="344">
        <f t="shared" si="29"/>
        <v>0</v>
      </c>
      <c r="N81" s="346"/>
      <c r="O81" s="320">
        <f t="shared" si="17"/>
        <v>0</v>
      </c>
      <c r="P81" s="429"/>
    </row>
    <row r="82" spans="1:16" s="15" customFormat="1" ht="84" customHeight="1">
      <c r="A82" s="341">
        <v>5</v>
      </c>
      <c r="B82" s="660" t="s">
        <v>198</v>
      </c>
      <c r="C82" s="661"/>
      <c r="D82" s="661"/>
      <c r="E82" s="661"/>
      <c r="F82" s="675"/>
      <c r="G82" s="676"/>
      <c r="H82" s="679" t="str">
        <f t="shared" ref="H82" si="46">$D$23</f>
        <v>GREY HEATHER</v>
      </c>
      <c r="I82" s="679" t="str">
        <f t="shared" si="15"/>
        <v>BLACK</v>
      </c>
      <c r="J82" s="344" t="s">
        <v>96</v>
      </c>
      <c r="K82" s="344">
        <f t="shared" ref="K82" si="47">$P$25</f>
        <v>769</v>
      </c>
      <c r="L82" s="344">
        <v>1</v>
      </c>
      <c r="M82" s="344">
        <f t="shared" si="29"/>
        <v>769</v>
      </c>
      <c r="N82" s="346"/>
      <c r="O82" s="320">
        <f t="shared" si="17"/>
        <v>769</v>
      </c>
      <c r="P82" s="429" t="s">
        <v>200</v>
      </c>
    </row>
    <row r="83" spans="1:16" s="15" customFormat="1" ht="57.75" hidden="1" customHeight="1">
      <c r="A83" s="341">
        <v>5</v>
      </c>
      <c r="B83" s="660" t="s">
        <v>198</v>
      </c>
      <c r="C83" s="661"/>
      <c r="D83" s="661"/>
      <c r="E83" s="661"/>
      <c r="F83" s="668"/>
      <c r="G83" s="671"/>
      <c r="H83" s="673" t="str">
        <f t="shared" ref="H83" si="48">$D$28</f>
        <v>WASHED BURGUNDY</v>
      </c>
      <c r="I83" s="674" t="str">
        <f t="shared" si="15"/>
        <v>BLACK</v>
      </c>
      <c r="J83" s="344" t="s">
        <v>96</v>
      </c>
      <c r="K83" s="344">
        <f t="shared" ref="K83" si="49">$P$30</f>
        <v>0</v>
      </c>
      <c r="L83" s="344">
        <v>1</v>
      </c>
      <c r="M83" s="344">
        <f t="shared" si="29"/>
        <v>0</v>
      </c>
      <c r="N83" s="346"/>
      <c r="O83" s="320">
        <f t="shared" si="17"/>
        <v>0</v>
      </c>
      <c r="P83" s="429"/>
    </row>
    <row r="84" spans="1:16" s="15" customFormat="1" ht="57.75" hidden="1" customHeight="1">
      <c r="A84" s="341">
        <v>5</v>
      </c>
      <c r="B84" s="660" t="s">
        <v>198</v>
      </c>
      <c r="C84" s="661"/>
      <c r="D84" s="661"/>
      <c r="E84" s="661"/>
      <c r="F84" s="669"/>
      <c r="G84" s="672"/>
      <c r="H84" s="665" t="str">
        <f t="shared" ref="H84" si="50">$D$33</f>
        <v>LIME</v>
      </c>
      <c r="I84" s="664" t="str">
        <f t="shared" si="15"/>
        <v>BLACK</v>
      </c>
      <c r="J84" s="344" t="s">
        <v>96</v>
      </c>
      <c r="K84" s="344">
        <f t="shared" ref="K84" si="51">$P$35</f>
        <v>0</v>
      </c>
      <c r="L84" s="344">
        <v>1</v>
      </c>
      <c r="M84" s="344">
        <f t="shared" si="29"/>
        <v>0</v>
      </c>
      <c r="N84" s="346"/>
      <c r="O84" s="320">
        <f t="shared" si="17"/>
        <v>0</v>
      </c>
      <c r="P84" s="429"/>
    </row>
    <row r="85" spans="1:16" s="15" customFormat="1" ht="57.75" hidden="1" customHeight="1">
      <c r="A85" s="341">
        <v>6</v>
      </c>
      <c r="B85" s="661" t="s">
        <v>201</v>
      </c>
      <c r="C85" s="661"/>
      <c r="D85" s="661"/>
      <c r="E85" s="661"/>
      <c r="F85" s="667" t="s">
        <v>202</v>
      </c>
      <c r="G85" s="670" t="s">
        <v>203</v>
      </c>
      <c r="H85" s="677" t="str">
        <f t="shared" ref="H85" si="52">$D$18</f>
        <v>BLACK</v>
      </c>
      <c r="I85" s="678" t="str">
        <f t="shared" si="15"/>
        <v>BLACK</v>
      </c>
      <c r="J85" s="344" t="s">
        <v>96</v>
      </c>
      <c r="K85" s="344">
        <f t="shared" ref="K85" si="53">$P$20</f>
        <v>0</v>
      </c>
      <c r="L85" s="344">
        <v>1</v>
      </c>
      <c r="M85" s="346">
        <f t="shared" ref="M85:M88" si="54">K85*L85</f>
        <v>0</v>
      </c>
      <c r="N85" s="346"/>
      <c r="O85" s="320">
        <f t="shared" si="17"/>
        <v>0</v>
      </c>
      <c r="P85" s="429"/>
    </row>
    <row r="86" spans="1:16" s="15" customFormat="1" ht="95.25" customHeight="1">
      <c r="A86" s="341">
        <v>6</v>
      </c>
      <c r="B86" s="661" t="s">
        <v>201</v>
      </c>
      <c r="C86" s="661"/>
      <c r="D86" s="661"/>
      <c r="E86" s="661"/>
      <c r="F86" s="675"/>
      <c r="G86" s="676"/>
      <c r="H86" s="679" t="str">
        <f t="shared" ref="H86" si="55">$D$23</f>
        <v>GREY HEATHER</v>
      </c>
      <c r="I86" s="679" t="str">
        <f t="shared" si="15"/>
        <v>BLACK</v>
      </c>
      <c r="J86" s="344" t="s">
        <v>96</v>
      </c>
      <c r="K86" s="344">
        <f t="shared" ref="K86" si="56">$P$25</f>
        <v>769</v>
      </c>
      <c r="L86" s="344">
        <v>1</v>
      </c>
      <c r="M86" s="346">
        <f t="shared" si="54"/>
        <v>769</v>
      </c>
      <c r="N86" s="346"/>
      <c r="O86" s="320">
        <f t="shared" si="17"/>
        <v>769</v>
      </c>
      <c r="P86" s="429"/>
    </row>
    <row r="87" spans="1:16" s="15" customFormat="1" ht="32.6" hidden="1">
      <c r="A87" s="341">
        <v>6</v>
      </c>
      <c r="B87" s="661" t="s">
        <v>201</v>
      </c>
      <c r="C87" s="661"/>
      <c r="D87" s="661"/>
      <c r="E87" s="661"/>
      <c r="F87" s="668"/>
      <c r="G87" s="671"/>
      <c r="H87" s="673" t="str">
        <f t="shared" ref="H87" si="57">$D$28</f>
        <v>WASHED BURGUNDY</v>
      </c>
      <c r="I87" s="674" t="str">
        <f t="shared" si="15"/>
        <v>BLACK</v>
      </c>
      <c r="J87" s="344" t="s">
        <v>96</v>
      </c>
      <c r="K87" s="344">
        <f t="shared" ref="K87" si="58">$P$30</f>
        <v>0</v>
      </c>
      <c r="L87" s="344">
        <v>1</v>
      </c>
      <c r="M87" s="346">
        <f t="shared" si="54"/>
        <v>0</v>
      </c>
      <c r="N87" s="346"/>
      <c r="O87" s="320">
        <f t="shared" si="17"/>
        <v>0</v>
      </c>
      <c r="P87" s="429"/>
    </row>
    <row r="88" spans="1:16" s="15" customFormat="1" ht="32.6" hidden="1">
      <c r="A88" s="341">
        <v>6</v>
      </c>
      <c r="B88" s="661" t="s">
        <v>201</v>
      </c>
      <c r="C88" s="661"/>
      <c r="D88" s="661"/>
      <c r="E88" s="661"/>
      <c r="F88" s="669"/>
      <c r="G88" s="672"/>
      <c r="H88" s="665" t="str">
        <f t="shared" ref="H88" si="59">$D$33</f>
        <v>LIME</v>
      </c>
      <c r="I88" s="664" t="str">
        <f t="shared" si="15"/>
        <v>BLACK</v>
      </c>
      <c r="J88" s="344" t="s">
        <v>96</v>
      </c>
      <c r="K88" s="344">
        <f t="shared" ref="K88" si="60">$P$35</f>
        <v>0</v>
      </c>
      <c r="L88" s="344">
        <v>1</v>
      </c>
      <c r="M88" s="346">
        <f t="shared" si="54"/>
        <v>0</v>
      </c>
      <c r="N88" s="346"/>
      <c r="O88" s="320">
        <f t="shared" si="17"/>
        <v>0</v>
      </c>
      <c r="P88" s="429"/>
    </row>
    <row r="89" spans="1:16" s="26" customFormat="1" ht="33" thickBot="1">
      <c r="B89" s="91" t="s">
        <v>97</v>
      </c>
      <c r="C89" s="27"/>
      <c r="D89" s="27"/>
      <c r="E89" s="27"/>
      <c r="F89" s="30"/>
      <c r="G89" s="31"/>
      <c r="H89" s="30"/>
      <c r="I89" s="30"/>
      <c r="J89" s="30"/>
      <c r="K89" s="30"/>
      <c r="L89" s="30"/>
      <c r="M89" s="30"/>
      <c r="N89" s="30"/>
      <c r="O89" s="30"/>
      <c r="P89" s="32"/>
    </row>
    <row r="90" spans="1:16" s="40" customFormat="1" ht="92.6">
      <c r="A90" s="528" t="s">
        <v>81</v>
      </c>
      <c r="B90" s="529"/>
      <c r="C90" s="529"/>
      <c r="D90" s="529"/>
      <c r="E90" s="530"/>
      <c r="F90" s="84" t="s">
        <v>82</v>
      </c>
      <c r="G90" s="84" t="s">
        <v>83</v>
      </c>
      <c r="H90" s="521" t="s">
        <v>84</v>
      </c>
      <c r="I90" s="522"/>
      <c r="J90" s="85" t="s">
        <v>53</v>
      </c>
      <c r="K90" s="84" t="s">
        <v>85</v>
      </c>
      <c r="L90" s="84" t="s">
        <v>86</v>
      </c>
      <c r="M90" s="86" t="s">
        <v>87</v>
      </c>
      <c r="N90" s="86" t="s">
        <v>88</v>
      </c>
      <c r="O90" s="86" t="s">
        <v>89</v>
      </c>
      <c r="P90" s="86" t="s">
        <v>90</v>
      </c>
    </row>
    <row r="91" spans="1:16" s="34" customFormat="1" ht="32.6" hidden="1">
      <c r="A91" s="341">
        <v>1</v>
      </c>
      <c r="B91" s="660" t="s">
        <v>204</v>
      </c>
      <c r="C91" s="661"/>
      <c r="D91" s="661"/>
      <c r="E91" s="661"/>
      <c r="F91" s="667" t="s">
        <v>199</v>
      </c>
      <c r="G91" s="670" t="s">
        <v>205</v>
      </c>
      <c r="H91" s="665" t="str">
        <f t="shared" ref="H91" si="61">$D$18</f>
        <v>BLACK</v>
      </c>
      <c r="I91" s="664" t="str">
        <f t="shared" ref="I91:I126" si="62">$E$47</f>
        <v>BLACK</v>
      </c>
      <c r="J91" s="344" t="s">
        <v>206</v>
      </c>
      <c r="K91" s="344">
        <f t="shared" ref="K91:K123" si="63">$P$20</f>
        <v>0</v>
      </c>
      <c r="L91" s="344">
        <v>2</v>
      </c>
      <c r="M91" s="344">
        <f t="shared" ref="M91:M118" si="64">K91*L91</f>
        <v>0</v>
      </c>
      <c r="N91" s="346"/>
      <c r="O91" s="320">
        <f t="shared" ref="O91:O131" si="65">ROUNDUP(N91+M91,0)</f>
        <v>0</v>
      </c>
      <c r="P91" s="430"/>
    </row>
    <row r="92" spans="1:16" s="34" customFormat="1" ht="98.25" customHeight="1">
      <c r="A92" s="341">
        <v>1</v>
      </c>
      <c r="B92" s="660" t="s">
        <v>204</v>
      </c>
      <c r="C92" s="661"/>
      <c r="D92" s="661"/>
      <c r="E92" s="661"/>
      <c r="F92" s="668"/>
      <c r="G92" s="671"/>
      <c r="H92" s="665" t="str">
        <f t="shared" ref="H92" si="66">$D$23</f>
        <v>GREY HEATHER</v>
      </c>
      <c r="I92" s="664" t="str">
        <f t="shared" si="62"/>
        <v>BLACK</v>
      </c>
      <c r="J92" s="344" t="s">
        <v>206</v>
      </c>
      <c r="K92" s="344">
        <f t="shared" ref="K92:K124" si="67">$P$25</f>
        <v>769</v>
      </c>
      <c r="L92" s="344">
        <v>2</v>
      </c>
      <c r="M92" s="344">
        <f t="shared" si="64"/>
        <v>1538</v>
      </c>
      <c r="N92" s="346"/>
      <c r="O92" s="320">
        <f t="shared" si="65"/>
        <v>1538</v>
      </c>
      <c r="P92" s="430" t="s">
        <v>207</v>
      </c>
    </row>
    <row r="93" spans="1:16" s="34" customFormat="1" ht="32.6" hidden="1">
      <c r="A93" s="341">
        <v>1</v>
      </c>
      <c r="B93" s="660" t="s">
        <v>204</v>
      </c>
      <c r="C93" s="661"/>
      <c r="D93" s="661"/>
      <c r="E93" s="661"/>
      <c r="F93" s="668"/>
      <c r="G93" s="671"/>
      <c r="H93" s="665" t="str">
        <f t="shared" ref="H93" si="68">$D$28</f>
        <v>WASHED BURGUNDY</v>
      </c>
      <c r="I93" s="664" t="str">
        <f t="shared" si="62"/>
        <v>BLACK</v>
      </c>
      <c r="J93" s="344" t="s">
        <v>206</v>
      </c>
      <c r="K93" s="344">
        <f t="shared" ref="K93" si="69">$P$30</f>
        <v>0</v>
      </c>
      <c r="L93" s="344">
        <v>2</v>
      </c>
      <c r="M93" s="344">
        <f t="shared" si="64"/>
        <v>0</v>
      </c>
      <c r="N93" s="346"/>
      <c r="O93" s="320">
        <f t="shared" si="65"/>
        <v>0</v>
      </c>
      <c r="P93" s="430"/>
    </row>
    <row r="94" spans="1:16" s="34" customFormat="1" ht="32.6" hidden="1">
      <c r="A94" s="341">
        <v>1</v>
      </c>
      <c r="B94" s="660" t="s">
        <v>204</v>
      </c>
      <c r="C94" s="661"/>
      <c r="D94" s="661"/>
      <c r="E94" s="661"/>
      <c r="F94" s="669"/>
      <c r="G94" s="672"/>
      <c r="H94" s="665" t="str">
        <f t="shared" ref="H94" si="70">$D$33</f>
        <v>LIME</v>
      </c>
      <c r="I94" s="664" t="str">
        <f t="shared" si="62"/>
        <v>BLACK</v>
      </c>
      <c r="J94" s="344" t="s">
        <v>206</v>
      </c>
      <c r="K94" s="344">
        <f t="shared" ref="K94" si="71">$P$35</f>
        <v>0</v>
      </c>
      <c r="L94" s="344">
        <v>2</v>
      </c>
      <c r="M94" s="344">
        <f t="shared" si="64"/>
        <v>0</v>
      </c>
      <c r="N94" s="346"/>
      <c r="O94" s="320">
        <f t="shared" si="65"/>
        <v>0</v>
      </c>
      <c r="P94" s="430"/>
    </row>
    <row r="95" spans="1:16" s="34" customFormat="1" ht="32.6" hidden="1">
      <c r="A95" s="341">
        <v>2</v>
      </c>
      <c r="B95" s="637" t="s">
        <v>208</v>
      </c>
      <c r="C95" s="666"/>
      <c r="D95" s="666"/>
      <c r="E95" s="638"/>
      <c r="F95" s="667" t="s">
        <v>199</v>
      </c>
      <c r="G95" s="670" t="s">
        <v>205</v>
      </c>
      <c r="H95" s="665" t="str">
        <f t="shared" ref="H95:H123" si="72">$D$18</f>
        <v>BLACK</v>
      </c>
      <c r="I95" s="664" t="str">
        <f t="shared" si="62"/>
        <v>BLACK</v>
      </c>
      <c r="J95" s="344" t="s">
        <v>206</v>
      </c>
      <c r="K95" s="344">
        <f t="shared" si="63"/>
        <v>0</v>
      </c>
      <c r="L95" s="348">
        <f>L107*2</f>
        <v>0.08</v>
      </c>
      <c r="M95" s="344">
        <f t="shared" si="64"/>
        <v>0</v>
      </c>
      <c r="N95" s="346"/>
      <c r="O95" s="320">
        <f t="shared" si="65"/>
        <v>0</v>
      </c>
      <c r="P95" s="430"/>
    </row>
    <row r="96" spans="1:16" s="34" customFormat="1" ht="98.25" customHeight="1">
      <c r="A96" s="341">
        <v>2</v>
      </c>
      <c r="B96" s="637" t="s">
        <v>208</v>
      </c>
      <c r="C96" s="666"/>
      <c r="D96" s="666"/>
      <c r="E96" s="638"/>
      <c r="F96" s="668"/>
      <c r="G96" s="671"/>
      <c r="H96" s="665" t="str">
        <f t="shared" ref="H96:H124" si="73">$D$23</f>
        <v>GREY HEATHER</v>
      </c>
      <c r="I96" s="664" t="str">
        <f t="shared" si="62"/>
        <v>BLACK</v>
      </c>
      <c r="J96" s="344" t="s">
        <v>206</v>
      </c>
      <c r="K96" s="344">
        <f t="shared" si="67"/>
        <v>769</v>
      </c>
      <c r="L96" s="348">
        <f>L108*2</f>
        <v>0.08</v>
      </c>
      <c r="M96" s="344">
        <f t="shared" si="64"/>
        <v>61.52</v>
      </c>
      <c r="N96" s="346"/>
      <c r="O96" s="320">
        <f t="shared" si="65"/>
        <v>62</v>
      </c>
      <c r="P96" s="430" t="s">
        <v>207</v>
      </c>
    </row>
    <row r="97" spans="1:16" s="34" customFormat="1" ht="32.6" hidden="1">
      <c r="A97" s="341">
        <v>2</v>
      </c>
      <c r="B97" s="637" t="s">
        <v>208</v>
      </c>
      <c r="C97" s="666"/>
      <c r="D97" s="666"/>
      <c r="E97" s="638"/>
      <c r="F97" s="668"/>
      <c r="G97" s="671"/>
      <c r="H97" s="665" t="str">
        <f t="shared" ref="H97:H121" si="74">$D$28</f>
        <v>WASHED BURGUNDY</v>
      </c>
      <c r="I97" s="664" t="str">
        <f t="shared" si="62"/>
        <v>BLACK</v>
      </c>
      <c r="J97" s="344" t="s">
        <v>206</v>
      </c>
      <c r="K97" s="344">
        <f t="shared" ref="K97:K125" si="75">$P$30</f>
        <v>0</v>
      </c>
      <c r="L97" s="348">
        <f>L109*2</f>
        <v>0.08</v>
      </c>
      <c r="M97" s="344">
        <f t="shared" si="64"/>
        <v>0</v>
      </c>
      <c r="N97" s="346"/>
      <c r="O97" s="320">
        <f t="shared" si="65"/>
        <v>0</v>
      </c>
      <c r="P97" s="430"/>
    </row>
    <row r="98" spans="1:16" s="34" customFormat="1" ht="32.6" hidden="1">
      <c r="A98" s="341">
        <v>2</v>
      </c>
      <c r="B98" s="637" t="s">
        <v>208</v>
      </c>
      <c r="C98" s="666"/>
      <c r="D98" s="666"/>
      <c r="E98" s="638"/>
      <c r="F98" s="669"/>
      <c r="G98" s="672"/>
      <c r="H98" s="665" t="str">
        <f t="shared" ref="H98:H122" si="76">$D$33</f>
        <v>LIME</v>
      </c>
      <c r="I98" s="664" t="str">
        <f t="shared" si="62"/>
        <v>BLACK</v>
      </c>
      <c r="J98" s="344" t="s">
        <v>206</v>
      </c>
      <c r="K98" s="344">
        <f t="shared" ref="K98:K126" si="77">$P$35</f>
        <v>0</v>
      </c>
      <c r="L98" s="348">
        <f>L110*2</f>
        <v>0.08</v>
      </c>
      <c r="M98" s="344">
        <f t="shared" si="64"/>
        <v>0</v>
      </c>
      <c r="N98" s="346"/>
      <c r="O98" s="320">
        <f t="shared" si="65"/>
        <v>0</v>
      </c>
      <c r="P98" s="430"/>
    </row>
    <row r="99" spans="1:16" s="34" customFormat="1" ht="32.6" hidden="1">
      <c r="A99" s="341">
        <v>3</v>
      </c>
      <c r="B99" s="637" t="s">
        <v>209</v>
      </c>
      <c r="C99" s="666"/>
      <c r="D99" s="666"/>
      <c r="E99" s="638"/>
      <c r="F99" s="667" t="s">
        <v>210</v>
      </c>
      <c r="G99" s="670" t="s">
        <v>211</v>
      </c>
      <c r="H99" s="665" t="str">
        <f t="shared" si="72"/>
        <v>BLACK</v>
      </c>
      <c r="I99" s="664" t="str">
        <f t="shared" si="62"/>
        <v>BLACK</v>
      </c>
      <c r="J99" s="344" t="s">
        <v>206</v>
      </c>
      <c r="K99" s="344">
        <f t="shared" si="63"/>
        <v>0</v>
      </c>
      <c r="L99" s="344">
        <v>1</v>
      </c>
      <c r="M99" s="344">
        <f t="shared" si="64"/>
        <v>0</v>
      </c>
      <c r="N99" s="346"/>
      <c r="O99" s="320">
        <f t="shared" si="65"/>
        <v>0</v>
      </c>
      <c r="P99" s="430"/>
    </row>
    <row r="100" spans="1:16" s="34" customFormat="1" ht="98.25" customHeight="1">
      <c r="A100" s="341">
        <v>3</v>
      </c>
      <c r="B100" s="637" t="s">
        <v>209</v>
      </c>
      <c r="C100" s="666"/>
      <c r="D100" s="666"/>
      <c r="E100" s="638"/>
      <c r="F100" s="668"/>
      <c r="G100" s="671"/>
      <c r="H100" s="665" t="str">
        <f t="shared" si="73"/>
        <v>GREY HEATHER</v>
      </c>
      <c r="I100" s="664" t="str">
        <f t="shared" si="62"/>
        <v>BLACK</v>
      </c>
      <c r="J100" s="344" t="s">
        <v>206</v>
      </c>
      <c r="K100" s="344">
        <f t="shared" si="67"/>
        <v>769</v>
      </c>
      <c r="L100" s="344">
        <v>1</v>
      </c>
      <c r="M100" s="344">
        <f t="shared" si="64"/>
        <v>769</v>
      </c>
      <c r="N100" s="346"/>
      <c r="O100" s="320">
        <f t="shared" si="65"/>
        <v>769</v>
      </c>
      <c r="P100" s="430"/>
    </row>
    <row r="101" spans="1:16" s="34" customFormat="1" ht="32.6" hidden="1">
      <c r="A101" s="341">
        <v>3</v>
      </c>
      <c r="B101" s="637" t="s">
        <v>209</v>
      </c>
      <c r="C101" s="666"/>
      <c r="D101" s="666"/>
      <c r="E101" s="638"/>
      <c r="F101" s="668"/>
      <c r="G101" s="671"/>
      <c r="H101" s="665" t="str">
        <f t="shared" si="74"/>
        <v>WASHED BURGUNDY</v>
      </c>
      <c r="I101" s="664" t="str">
        <f t="shared" si="62"/>
        <v>BLACK</v>
      </c>
      <c r="J101" s="344" t="s">
        <v>206</v>
      </c>
      <c r="K101" s="344">
        <f t="shared" si="75"/>
        <v>0</v>
      </c>
      <c r="L101" s="344">
        <v>1</v>
      </c>
      <c r="M101" s="344">
        <f t="shared" si="64"/>
        <v>0</v>
      </c>
      <c r="N101" s="346"/>
      <c r="O101" s="320">
        <f t="shared" si="65"/>
        <v>0</v>
      </c>
      <c r="P101" s="430"/>
    </row>
    <row r="102" spans="1:16" s="34" customFormat="1" ht="32.6" hidden="1">
      <c r="A102" s="341">
        <v>3</v>
      </c>
      <c r="B102" s="637" t="s">
        <v>209</v>
      </c>
      <c r="C102" s="666"/>
      <c r="D102" s="666"/>
      <c r="E102" s="638"/>
      <c r="F102" s="669"/>
      <c r="G102" s="672"/>
      <c r="H102" s="665" t="str">
        <f t="shared" si="76"/>
        <v>LIME</v>
      </c>
      <c r="I102" s="664" t="str">
        <f t="shared" si="62"/>
        <v>BLACK</v>
      </c>
      <c r="J102" s="344" t="s">
        <v>206</v>
      </c>
      <c r="K102" s="344">
        <f t="shared" si="77"/>
        <v>0</v>
      </c>
      <c r="L102" s="344">
        <v>1</v>
      </c>
      <c r="M102" s="344">
        <f t="shared" si="64"/>
        <v>0</v>
      </c>
      <c r="N102" s="346"/>
      <c r="O102" s="320">
        <f t="shared" si="65"/>
        <v>0</v>
      </c>
      <c r="P102" s="430"/>
    </row>
    <row r="103" spans="1:16" s="34" customFormat="1" ht="32.6" hidden="1">
      <c r="A103" s="341">
        <v>4</v>
      </c>
      <c r="B103" s="637" t="s">
        <v>212</v>
      </c>
      <c r="C103" s="666"/>
      <c r="D103" s="666"/>
      <c r="E103" s="638"/>
      <c r="F103" s="342" t="s">
        <v>99</v>
      </c>
      <c r="G103" s="342"/>
      <c r="H103" s="665" t="str">
        <f t="shared" si="72"/>
        <v>BLACK</v>
      </c>
      <c r="I103" s="664" t="str">
        <f t="shared" si="62"/>
        <v>BLACK</v>
      </c>
      <c r="J103" s="344" t="s">
        <v>206</v>
      </c>
      <c r="K103" s="344">
        <f t="shared" si="63"/>
        <v>0</v>
      </c>
      <c r="L103" s="344">
        <v>1</v>
      </c>
      <c r="M103" s="344">
        <f t="shared" si="64"/>
        <v>0</v>
      </c>
      <c r="N103" s="346"/>
      <c r="O103" s="320">
        <f t="shared" si="65"/>
        <v>0</v>
      </c>
      <c r="P103" s="430"/>
    </row>
    <row r="104" spans="1:16" s="34" customFormat="1" ht="63.75" customHeight="1">
      <c r="A104" s="341">
        <v>4</v>
      </c>
      <c r="B104" s="637" t="s">
        <v>212</v>
      </c>
      <c r="C104" s="666"/>
      <c r="D104" s="666"/>
      <c r="E104" s="638"/>
      <c r="F104" s="342" t="s">
        <v>99</v>
      </c>
      <c r="G104" s="342"/>
      <c r="H104" s="665" t="str">
        <f t="shared" si="73"/>
        <v>GREY HEATHER</v>
      </c>
      <c r="I104" s="664" t="str">
        <f t="shared" si="62"/>
        <v>BLACK</v>
      </c>
      <c r="J104" s="344" t="s">
        <v>206</v>
      </c>
      <c r="K104" s="344">
        <f t="shared" si="67"/>
        <v>769</v>
      </c>
      <c r="L104" s="344">
        <v>1</v>
      </c>
      <c r="M104" s="344">
        <f t="shared" si="64"/>
        <v>769</v>
      </c>
      <c r="N104" s="346"/>
      <c r="O104" s="320">
        <f t="shared" si="65"/>
        <v>769</v>
      </c>
      <c r="P104" s="430"/>
    </row>
    <row r="105" spans="1:16" s="34" customFormat="1" ht="32.6" hidden="1">
      <c r="A105" s="341">
        <v>4</v>
      </c>
      <c r="B105" s="637" t="s">
        <v>212</v>
      </c>
      <c r="C105" s="666"/>
      <c r="D105" s="666"/>
      <c r="E105" s="638"/>
      <c r="F105" s="342" t="s">
        <v>99</v>
      </c>
      <c r="G105" s="342"/>
      <c r="H105" s="665" t="str">
        <f t="shared" si="74"/>
        <v>WASHED BURGUNDY</v>
      </c>
      <c r="I105" s="664" t="str">
        <f t="shared" si="62"/>
        <v>BLACK</v>
      </c>
      <c r="J105" s="344" t="s">
        <v>206</v>
      </c>
      <c r="K105" s="344">
        <f t="shared" si="75"/>
        <v>0</v>
      </c>
      <c r="L105" s="344">
        <v>1</v>
      </c>
      <c r="M105" s="344">
        <f t="shared" si="64"/>
        <v>0</v>
      </c>
      <c r="N105" s="346"/>
      <c r="O105" s="320">
        <f t="shared" si="65"/>
        <v>0</v>
      </c>
      <c r="P105" s="430"/>
    </row>
    <row r="106" spans="1:16" s="34" customFormat="1" ht="32.6" hidden="1">
      <c r="A106" s="341">
        <v>4</v>
      </c>
      <c r="B106" s="637" t="s">
        <v>212</v>
      </c>
      <c r="C106" s="666"/>
      <c r="D106" s="666"/>
      <c r="E106" s="638"/>
      <c r="F106" s="342" t="s">
        <v>99</v>
      </c>
      <c r="G106" s="342"/>
      <c r="H106" s="665" t="str">
        <f t="shared" si="76"/>
        <v>LIME</v>
      </c>
      <c r="I106" s="664" t="str">
        <f t="shared" si="62"/>
        <v>BLACK</v>
      </c>
      <c r="J106" s="344" t="s">
        <v>206</v>
      </c>
      <c r="K106" s="344">
        <f t="shared" si="77"/>
        <v>0</v>
      </c>
      <c r="L106" s="344">
        <v>1</v>
      </c>
      <c r="M106" s="344">
        <f t="shared" si="64"/>
        <v>0</v>
      </c>
      <c r="N106" s="346"/>
      <c r="O106" s="320">
        <f t="shared" si="65"/>
        <v>0</v>
      </c>
      <c r="P106" s="430"/>
    </row>
    <row r="107" spans="1:16" s="34" customFormat="1" ht="32.6" hidden="1">
      <c r="A107" s="341">
        <v>5</v>
      </c>
      <c r="B107" s="660" t="s">
        <v>102</v>
      </c>
      <c r="C107" s="661"/>
      <c r="D107" s="661"/>
      <c r="E107" s="661"/>
      <c r="F107" s="342" t="s">
        <v>103</v>
      </c>
      <c r="G107" s="342"/>
      <c r="H107" s="665" t="str">
        <f t="shared" si="72"/>
        <v>BLACK</v>
      </c>
      <c r="I107" s="664" t="str">
        <f t="shared" si="62"/>
        <v>BLACK</v>
      </c>
      <c r="J107" s="344" t="s">
        <v>206</v>
      </c>
      <c r="K107" s="344">
        <f t="shared" si="63"/>
        <v>0</v>
      </c>
      <c r="L107" s="348">
        <f>1/25</f>
        <v>0.04</v>
      </c>
      <c r="M107" s="344">
        <f t="shared" si="64"/>
        <v>0</v>
      </c>
      <c r="N107" s="346"/>
      <c r="O107" s="320">
        <f t="shared" si="65"/>
        <v>0</v>
      </c>
      <c r="P107" s="430"/>
    </row>
    <row r="108" spans="1:16" s="34" customFormat="1" ht="63.75" customHeight="1">
      <c r="A108" s="341">
        <v>5</v>
      </c>
      <c r="B108" s="660" t="s">
        <v>102</v>
      </c>
      <c r="C108" s="661"/>
      <c r="D108" s="661"/>
      <c r="E108" s="661"/>
      <c r="F108" s="342" t="s">
        <v>103</v>
      </c>
      <c r="G108" s="342"/>
      <c r="H108" s="665" t="str">
        <f t="shared" si="73"/>
        <v>GREY HEATHER</v>
      </c>
      <c r="I108" s="664" t="str">
        <f t="shared" si="62"/>
        <v>BLACK</v>
      </c>
      <c r="J108" s="344" t="s">
        <v>206</v>
      </c>
      <c r="K108" s="344">
        <f t="shared" si="67"/>
        <v>769</v>
      </c>
      <c r="L108" s="348">
        <f t="shared" ref="L108:L110" si="78">1/25</f>
        <v>0.04</v>
      </c>
      <c r="M108" s="344">
        <f t="shared" si="64"/>
        <v>30.76</v>
      </c>
      <c r="N108" s="346"/>
      <c r="O108" s="320">
        <f t="shared" si="65"/>
        <v>31</v>
      </c>
      <c r="P108" s="430"/>
    </row>
    <row r="109" spans="1:16" s="34" customFormat="1" ht="32.6" hidden="1">
      <c r="A109" s="341">
        <v>5</v>
      </c>
      <c r="B109" s="660" t="s">
        <v>102</v>
      </c>
      <c r="C109" s="661"/>
      <c r="D109" s="661"/>
      <c r="E109" s="661"/>
      <c r="F109" s="342" t="s">
        <v>103</v>
      </c>
      <c r="G109" s="342"/>
      <c r="H109" s="665" t="str">
        <f t="shared" si="74"/>
        <v>WASHED BURGUNDY</v>
      </c>
      <c r="I109" s="664" t="str">
        <f t="shared" si="62"/>
        <v>BLACK</v>
      </c>
      <c r="J109" s="344" t="s">
        <v>206</v>
      </c>
      <c r="K109" s="344">
        <f t="shared" si="75"/>
        <v>0</v>
      </c>
      <c r="L109" s="348">
        <f t="shared" si="78"/>
        <v>0.04</v>
      </c>
      <c r="M109" s="344">
        <f t="shared" si="64"/>
        <v>0</v>
      </c>
      <c r="N109" s="346"/>
      <c r="O109" s="320">
        <f t="shared" si="65"/>
        <v>0</v>
      </c>
      <c r="P109" s="430"/>
    </row>
    <row r="110" spans="1:16" s="34" customFormat="1" ht="32.6" hidden="1">
      <c r="A110" s="341">
        <v>5</v>
      </c>
      <c r="B110" s="660" t="s">
        <v>102</v>
      </c>
      <c r="C110" s="661"/>
      <c r="D110" s="661"/>
      <c r="E110" s="661"/>
      <c r="F110" s="342" t="s">
        <v>103</v>
      </c>
      <c r="G110" s="342"/>
      <c r="H110" s="665" t="str">
        <f t="shared" si="76"/>
        <v>LIME</v>
      </c>
      <c r="I110" s="664" t="str">
        <f t="shared" si="62"/>
        <v>BLACK</v>
      </c>
      <c r="J110" s="344" t="s">
        <v>206</v>
      </c>
      <c r="K110" s="344">
        <f t="shared" si="77"/>
        <v>0</v>
      </c>
      <c r="L110" s="348">
        <f t="shared" si="78"/>
        <v>0.04</v>
      </c>
      <c r="M110" s="344">
        <f t="shared" si="64"/>
        <v>0</v>
      </c>
      <c r="N110" s="346"/>
      <c r="O110" s="320">
        <f t="shared" si="65"/>
        <v>0</v>
      </c>
      <c r="P110" s="430"/>
    </row>
    <row r="111" spans="1:16" s="34" customFormat="1" ht="32.6" hidden="1">
      <c r="A111" s="341">
        <v>6</v>
      </c>
      <c r="B111" s="660" t="s">
        <v>104</v>
      </c>
      <c r="C111" s="661"/>
      <c r="D111" s="661"/>
      <c r="E111" s="661"/>
      <c r="F111" s="342" t="s">
        <v>103</v>
      </c>
      <c r="G111" s="342"/>
      <c r="H111" s="665" t="str">
        <f t="shared" si="72"/>
        <v>BLACK</v>
      </c>
      <c r="I111" s="664" t="str">
        <f t="shared" si="62"/>
        <v>BLACK</v>
      </c>
      <c r="J111" s="344" t="s">
        <v>206</v>
      </c>
      <c r="K111" s="344">
        <f t="shared" si="63"/>
        <v>0</v>
      </c>
      <c r="L111" s="348">
        <f>L107*2</f>
        <v>0.08</v>
      </c>
      <c r="M111" s="344">
        <f t="shared" si="64"/>
        <v>0</v>
      </c>
      <c r="N111" s="346"/>
      <c r="O111" s="320">
        <f t="shared" si="65"/>
        <v>0</v>
      </c>
      <c r="P111" s="430"/>
    </row>
    <row r="112" spans="1:16" s="34" customFormat="1" ht="63.75" customHeight="1">
      <c r="A112" s="341">
        <v>6</v>
      </c>
      <c r="B112" s="660" t="s">
        <v>104</v>
      </c>
      <c r="C112" s="661"/>
      <c r="D112" s="661"/>
      <c r="E112" s="661"/>
      <c r="F112" s="342" t="s">
        <v>103</v>
      </c>
      <c r="G112" s="342"/>
      <c r="H112" s="665" t="str">
        <f t="shared" si="73"/>
        <v>GREY HEATHER</v>
      </c>
      <c r="I112" s="664" t="str">
        <f t="shared" si="62"/>
        <v>BLACK</v>
      </c>
      <c r="J112" s="344" t="s">
        <v>206</v>
      </c>
      <c r="K112" s="344">
        <f t="shared" si="67"/>
        <v>769</v>
      </c>
      <c r="L112" s="348">
        <f>L108*2</f>
        <v>0.08</v>
      </c>
      <c r="M112" s="344">
        <f t="shared" si="64"/>
        <v>61.52</v>
      </c>
      <c r="N112" s="346"/>
      <c r="O112" s="320">
        <f t="shared" si="65"/>
        <v>62</v>
      </c>
      <c r="P112" s="430"/>
    </row>
    <row r="113" spans="1:16" s="34" customFormat="1" ht="32.6" hidden="1">
      <c r="A113" s="341">
        <v>6</v>
      </c>
      <c r="B113" s="660" t="s">
        <v>104</v>
      </c>
      <c r="C113" s="661"/>
      <c r="D113" s="661"/>
      <c r="E113" s="661"/>
      <c r="F113" s="342" t="s">
        <v>103</v>
      </c>
      <c r="G113" s="342"/>
      <c r="H113" s="665" t="str">
        <f t="shared" si="74"/>
        <v>WASHED BURGUNDY</v>
      </c>
      <c r="I113" s="664" t="str">
        <f t="shared" si="62"/>
        <v>BLACK</v>
      </c>
      <c r="J113" s="344" t="s">
        <v>206</v>
      </c>
      <c r="K113" s="344">
        <f t="shared" si="75"/>
        <v>0</v>
      </c>
      <c r="L113" s="348">
        <f>L109*2</f>
        <v>0.08</v>
      </c>
      <c r="M113" s="344">
        <f t="shared" si="64"/>
        <v>0</v>
      </c>
      <c r="N113" s="346"/>
      <c r="O113" s="320">
        <f t="shared" si="65"/>
        <v>0</v>
      </c>
      <c r="P113" s="430"/>
    </row>
    <row r="114" spans="1:16" s="34" customFormat="1" ht="32.6" hidden="1">
      <c r="A114" s="341">
        <v>6</v>
      </c>
      <c r="B114" s="660" t="s">
        <v>104</v>
      </c>
      <c r="C114" s="661"/>
      <c r="D114" s="661"/>
      <c r="E114" s="661"/>
      <c r="F114" s="342" t="s">
        <v>103</v>
      </c>
      <c r="G114" s="342"/>
      <c r="H114" s="665" t="str">
        <f t="shared" si="76"/>
        <v>LIME</v>
      </c>
      <c r="I114" s="664" t="str">
        <f t="shared" si="62"/>
        <v>BLACK</v>
      </c>
      <c r="J114" s="344" t="s">
        <v>206</v>
      </c>
      <c r="K114" s="344">
        <f t="shared" si="77"/>
        <v>0</v>
      </c>
      <c r="L114" s="348">
        <f>L110*2</f>
        <v>0.08</v>
      </c>
      <c r="M114" s="344">
        <f t="shared" si="64"/>
        <v>0</v>
      </c>
      <c r="N114" s="346"/>
      <c r="O114" s="320">
        <f t="shared" si="65"/>
        <v>0</v>
      </c>
      <c r="P114" s="430"/>
    </row>
    <row r="115" spans="1:16" s="34" customFormat="1" ht="32.6" hidden="1">
      <c r="A115" s="341">
        <v>7</v>
      </c>
      <c r="B115" s="660" t="s">
        <v>213</v>
      </c>
      <c r="C115" s="661"/>
      <c r="D115" s="661"/>
      <c r="E115" s="661"/>
      <c r="F115" s="342" t="s">
        <v>99</v>
      </c>
      <c r="G115" s="342"/>
      <c r="H115" s="665" t="str">
        <f t="shared" si="72"/>
        <v>BLACK</v>
      </c>
      <c r="I115" s="664" t="str">
        <f t="shared" si="62"/>
        <v>BLACK</v>
      </c>
      <c r="J115" s="344" t="s">
        <v>206</v>
      </c>
      <c r="K115" s="344">
        <f t="shared" si="63"/>
        <v>0</v>
      </c>
      <c r="L115" s="348">
        <f>L107</f>
        <v>0.04</v>
      </c>
      <c r="M115" s="344">
        <f t="shared" si="64"/>
        <v>0</v>
      </c>
      <c r="N115" s="346"/>
      <c r="O115" s="320">
        <f t="shared" si="65"/>
        <v>0</v>
      </c>
      <c r="P115" s="430"/>
    </row>
    <row r="116" spans="1:16" s="34" customFormat="1" ht="63.75" customHeight="1">
      <c r="A116" s="341">
        <v>7</v>
      </c>
      <c r="B116" s="660" t="s">
        <v>213</v>
      </c>
      <c r="C116" s="661"/>
      <c r="D116" s="661"/>
      <c r="E116" s="661"/>
      <c r="F116" s="342" t="s">
        <v>99</v>
      </c>
      <c r="G116" s="342"/>
      <c r="H116" s="665" t="str">
        <f t="shared" si="73"/>
        <v>GREY HEATHER</v>
      </c>
      <c r="I116" s="664" t="str">
        <f t="shared" si="62"/>
        <v>BLACK</v>
      </c>
      <c r="J116" s="344" t="s">
        <v>206</v>
      </c>
      <c r="K116" s="344">
        <f t="shared" si="67"/>
        <v>769</v>
      </c>
      <c r="L116" s="348">
        <f>L108</f>
        <v>0.04</v>
      </c>
      <c r="M116" s="344">
        <f t="shared" si="64"/>
        <v>30.76</v>
      </c>
      <c r="N116" s="346"/>
      <c r="O116" s="320">
        <f t="shared" si="65"/>
        <v>31</v>
      </c>
      <c r="P116" s="430"/>
    </row>
    <row r="117" spans="1:16" s="34" customFormat="1" ht="32.6" hidden="1">
      <c r="A117" s="341">
        <v>7</v>
      </c>
      <c r="B117" s="660" t="s">
        <v>213</v>
      </c>
      <c r="C117" s="661"/>
      <c r="D117" s="661"/>
      <c r="E117" s="661"/>
      <c r="F117" s="342" t="s">
        <v>99</v>
      </c>
      <c r="G117" s="342"/>
      <c r="H117" s="665" t="str">
        <f t="shared" si="74"/>
        <v>WASHED BURGUNDY</v>
      </c>
      <c r="I117" s="664" t="str">
        <f t="shared" si="62"/>
        <v>BLACK</v>
      </c>
      <c r="J117" s="344" t="s">
        <v>206</v>
      </c>
      <c r="K117" s="344">
        <f t="shared" si="75"/>
        <v>0</v>
      </c>
      <c r="L117" s="348">
        <f>L109</f>
        <v>0.04</v>
      </c>
      <c r="M117" s="344">
        <f t="shared" si="64"/>
        <v>0</v>
      </c>
      <c r="N117" s="346"/>
      <c r="O117" s="320">
        <f t="shared" si="65"/>
        <v>0</v>
      </c>
      <c r="P117" s="430"/>
    </row>
    <row r="118" spans="1:16" s="34" customFormat="1" ht="32.6" hidden="1">
      <c r="A118" s="341">
        <v>7</v>
      </c>
      <c r="B118" s="660" t="s">
        <v>213</v>
      </c>
      <c r="C118" s="661"/>
      <c r="D118" s="661"/>
      <c r="E118" s="661"/>
      <c r="F118" s="342" t="s">
        <v>99</v>
      </c>
      <c r="G118" s="342"/>
      <c r="H118" s="665" t="str">
        <f t="shared" si="76"/>
        <v>LIME</v>
      </c>
      <c r="I118" s="664" t="str">
        <f t="shared" si="62"/>
        <v>BLACK</v>
      </c>
      <c r="J118" s="344" t="s">
        <v>206</v>
      </c>
      <c r="K118" s="344">
        <f t="shared" si="77"/>
        <v>0</v>
      </c>
      <c r="L118" s="348">
        <f>L110</f>
        <v>0.04</v>
      </c>
      <c r="M118" s="344">
        <f t="shared" si="64"/>
        <v>0</v>
      </c>
      <c r="N118" s="346"/>
      <c r="O118" s="320">
        <f t="shared" si="65"/>
        <v>0</v>
      </c>
      <c r="P118" s="430"/>
    </row>
    <row r="119" spans="1:16" s="34" customFormat="1" ht="32.6" hidden="1">
      <c r="A119" s="341">
        <v>8</v>
      </c>
      <c r="B119" s="637" t="s">
        <v>214</v>
      </c>
      <c r="C119" s="666"/>
      <c r="D119" s="666"/>
      <c r="E119" s="638"/>
      <c r="F119" s="342" t="s">
        <v>215</v>
      </c>
      <c r="G119" s="342"/>
      <c r="H119" s="665" t="str">
        <f t="shared" si="72"/>
        <v>BLACK</v>
      </c>
      <c r="I119" s="664" t="str">
        <f t="shared" si="62"/>
        <v>BLACK</v>
      </c>
      <c r="J119" s="344" t="s">
        <v>206</v>
      </c>
      <c r="K119" s="344">
        <f t="shared" si="63"/>
        <v>0</v>
      </c>
      <c r="L119" s="344">
        <v>1</v>
      </c>
      <c r="M119" s="344">
        <f>K119*L119</f>
        <v>0</v>
      </c>
      <c r="N119" s="346"/>
      <c r="O119" s="320">
        <f t="shared" si="65"/>
        <v>0</v>
      </c>
      <c r="P119" s="430"/>
    </row>
    <row r="120" spans="1:16" s="34" customFormat="1" ht="63.75" customHeight="1">
      <c r="A120" s="341">
        <v>8</v>
      </c>
      <c r="B120" s="660" t="s">
        <v>214</v>
      </c>
      <c r="C120" s="661"/>
      <c r="D120" s="661"/>
      <c r="E120" s="661"/>
      <c r="F120" s="342" t="s">
        <v>215</v>
      </c>
      <c r="G120" s="342"/>
      <c r="H120" s="665" t="str">
        <f t="shared" si="73"/>
        <v>GREY HEATHER</v>
      </c>
      <c r="I120" s="664" t="str">
        <f t="shared" si="62"/>
        <v>BLACK</v>
      </c>
      <c r="J120" s="344" t="s">
        <v>206</v>
      </c>
      <c r="K120" s="344">
        <f t="shared" si="67"/>
        <v>769</v>
      </c>
      <c r="L120" s="344">
        <v>1</v>
      </c>
      <c r="M120" s="344">
        <f t="shared" ref="M120:M131" si="79">K120*L120</f>
        <v>769</v>
      </c>
      <c r="N120" s="346"/>
      <c r="O120" s="320">
        <f t="shared" si="65"/>
        <v>769</v>
      </c>
      <c r="P120" s="430"/>
    </row>
    <row r="121" spans="1:16" s="34" customFormat="1" ht="32.6" hidden="1">
      <c r="A121" s="341">
        <v>8</v>
      </c>
      <c r="B121" s="660" t="s">
        <v>214</v>
      </c>
      <c r="C121" s="661"/>
      <c r="D121" s="661"/>
      <c r="E121" s="661"/>
      <c r="F121" s="342" t="s">
        <v>215</v>
      </c>
      <c r="G121" s="342"/>
      <c r="H121" s="665" t="str">
        <f t="shared" si="74"/>
        <v>WASHED BURGUNDY</v>
      </c>
      <c r="I121" s="664" t="str">
        <f t="shared" si="62"/>
        <v>BLACK</v>
      </c>
      <c r="J121" s="344" t="s">
        <v>206</v>
      </c>
      <c r="K121" s="344">
        <f t="shared" si="75"/>
        <v>0</v>
      </c>
      <c r="L121" s="344">
        <v>1</v>
      </c>
      <c r="M121" s="344">
        <f t="shared" si="79"/>
        <v>0</v>
      </c>
      <c r="N121" s="346"/>
      <c r="O121" s="320">
        <f t="shared" si="65"/>
        <v>0</v>
      </c>
      <c r="P121" s="430"/>
    </row>
    <row r="122" spans="1:16" s="34" customFormat="1" ht="32.6" hidden="1">
      <c r="A122" s="341">
        <v>8</v>
      </c>
      <c r="B122" s="660" t="s">
        <v>214</v>
      </c>
      <c r="C122" s="661"/>
      <c r="D122" s="661"/>
      <c r="E122" s="661"/>
      <c r="F122" s="342" t="s">
        <v>215</v>
      </c>
      <c r="G122" s="342"/>
      <c r="H122" s="665" t="str">
        <f t="shared" si="76"/>
        <v>LIME</v>
      </c>
      <c r="I122" s="664" t="str">
        <f t="shared" si="62"/>
        <v>BLACK</v>
      </c>
      <c r="J122" s="344" t="s">
        <v>206</v>
      </c>
      <c r="K122" s="344">
        <f t="shared" si="77"/>
        <v>0</v>
      </c>
      <c r="L122" s="344">
        <v>1</v>
      </c>
      <c r="M122" s="344">
        <f t="shared" si="79"/>
        <v>0</v>
      </c>
      <c r="N122" s="346"/>
      <c r="O122" s="320">
        <f t="shared" si="65"/>
        <v>0</v>
      </c>
      <c r="P122" s="430"/>
    </row>
    <row r="123" spans="1:16" s="34" customFormat="1" ht="32.6" hidden="1">
      <c r="A123" s="341">
        <v>9</v>
      </c>
      <c r="B123" s="660" t="s">
        <v>216</v>
      </c>
      <c r="C123" s="661"/>
      <c r="D123" s="661"/>
      <c r="E123" s="661"/>
      <c r="F123" s="342" t="s">
        <v>99</v>
      </c>
      <c r="G123" s="342"/>
      <c r="H123" s="665" t="str">
        <f t="shared" si="72"/>
        <v>BLACK</v>
      </c>
      <c r="I123" s="664" t="str">
        <f t="shared" si="62"/>
        <v>BLACK</v>
      </c>
      <c r="J123" s="344" t="s">
        <v>206</v>
      </c>
      <c r="K123" s="344">
        <f t="shared" si="63"/>
        <v>0</v>
      </c>
      <c r="L123" s="344">
        <v>1.1000000000000001</v>
      </c>
      <c r="M123" s="344">
        <f t="shared" si="79"/>
        <v>0</v>
      </c>
      <c r="N123" s="346"/>
      <c r="O123" s="320">
        <f t="shared" si="65"/>
        <v>0</v>
      </c>
      <c r="P123" s="430"/>
    </row>
    <row r="124" spans="1:16" s="34" customFormat="1" ht="63.75" customHeight="1">
      <c r="A124" s="341">
        <v>9</v>
      </c>
      <c r="B124" s="637" t="s">
        <v>216</v>
      </c>
      <c r="C124" s="666"/>
      <c r="D124" s="666"/>
      <c r="E124" s="638"/>
      <c r="F124" s="342" t="s">
        <v>99</v>
      </c>
      <c r="G124" s="342"/>
      <c r="H124" s="665" t="str">
        <f t="shared" si="73"/>
        <v>GREY HEATHER</v>
      </c>
      <c r="I124" s="664" t="str">
        <f t="shared" si="62"/>
        <v>BLACK</v>
      </c>
      <c r="J124" s="344" t="s">
        <v>206</v>
      </c>
      <c r="K124" s="344">
        <f t="shared" si="67"/>
        <v>769</v>
      </c>
      <c r="L124" s="344">
        <v>1.1000000000000001</v>
      </c>
      <c r="M124" s="344">
        <f t="shared" si="79"/>
        <v>845.90000000000009</v>
      </c>
      <c r="N124" s="346"/>
      <c r="O124" s="320">
        <f t="shared" si="65"/>
        <v>846</v>
      </c>
      <c r="P124" s="430"/>
    </row>
    <row r="125" spans="1:16" s="34" customFormat="1" ht="32.6" hidden="1">
      <c r="A125" s="341">
        <v>9</v>
      </c>
      <c r="B125" s="637" t="s">
        <v>216</v>
      </c>
      <c r="C125" s="666"/>
      <c r="D125" s="666"/>
      <c r="E125" s="638"/>
      <c r="F125" s="342" t="s">
        <v>99</v>
      </c>
      <c r="G125" s="342"/>
      <c r="H125" s="665" t="str">
        <f>$D$28</f>
        <v>WASHED BURGUNDY</v>
      </c>
      <c r="I125" s="664" t="str">
        <f t="shared" si="62"/>
        <v>BLACK</v>
      </c>
      <c r="J125" s="344" t="s">
        <v>206</v>
      </c>
      <c r="K125" s="344">
        <f t="shared" si="75"/>
        <v>0</v>
      </c>
      <c r="L125" s="344">
        <v>1.1000000000000001</v>
      </c>
      <c r="M125" s="344">
        <f t="shared" si="79"/>
        <v>0</v>
      </c>
      <c r="N125" s="346"/>
      <c r="O125" s="320">
        <f t="shared" si="65"/>
        <v>0</v>
      </c>
      <c r="P125" s="430"/>
    </row>
    <row r="126" spans="1:16" s="34" customFormat="1" ht="32.6" hidden="1">
      <c r="A126" s="341">
        <v>9</v>
      </c>
      <c r="B126" s="637" t="s">
        <v>216</v>
      </c>
      <c r="C126" s="666"/>
      <c r="D126" s="666"/>
      <c r="E126" s="638"/>
      <c r="F126" s="342" t="s">
        <v>99</v>
      </c>
      <c r="G126" s="342"/>
      <c r="H126" s="665" t="str">
        <f>$D$33</f>
        <v>LIME</v>
      </c>
      <c r="I126" s="664" t="str">
        <f t="shared" si="62"/>
        <v>BLACK</v>
      </c>
      <c r="J126" s="344" t="s">
        <v>206</v>
      </c>
      <c r="K126" s="344">
        <f t="shared" si="77"/>
        <v>0</v>
      </c>
      <c r="L126" s="344">
        <v>1.1000000000000001</v>
      </c>
      <c r="M126" s="344">
        <f t="shared" si="79"/>
        <v>0</v>
      </c>
      <c r="N126" s="346"/>
      <c r="O126" s="320">
        <f t="shared" si="65"/>
        <v>0</v>
      </c>
      <c r="P126" s="430"/>
    </row>
    <row r="127" spans="1:16" s="34" customFormat="1" ht="46.5" customHeight="1">
      <c r="A127" s="341">
        <v>10</v>
      </c>
      <c r="B127" s="660" t="s">
        <v>217</v>
      </c>
      <c r="C127" s="661"/>
      <c r="D127" s="661"/>
      <c r="E127" s="661"/>
      <c r="F127" s="662" t="s">
        <v>218</v>
      </c>
      <c r="G127" s="342"/>
      <c r="H127" s="663" t="s">
        <v>219</v>
      </c>
      <c r="I127" s="664"/>
      <c r="J127" s="344" t="s">
        <v>206</v>
      </c>
      <c r="K127" s="344">
        <v>9</v>
      </c>
      <c r="L127" s="348">
        <f>$L$107*2</f>
        <v>0.08</v>
      </c>
      <c r="M127" s="344">
        <f t="shared" si="79"/>
        <v>0.72</v>
      </c>
      <c r="N127" s="346"/>
      <c r="O127" s="320">
        <f t="shared" si="65"/>
        <v>1</v>
      </c>
      <c r="P127" s="430"/>
    </row>
    <row r="128" spans="1:16" s="34" customFormat="1" ht="46.5" customHeight="1">
      <c r="A128" s="341">
        <v>10</v>
      </c>
      <c r="B128" s="660" t="s">
        <v>217</v>
      </c>
      <c r="C128" s="661"/>
      <c r="D128" s="661"/>
      <c r="E128" s="661"/>
      <c r="F128" s="662"/>
      <c r="G128" s="342"/>
      <c r="H128" s="663" t="s">
        <v>220</v>
      </c>
      <c r="I128" s="664"/>
      <c r="J128" s="344" t="s">
        <v>206</v>
      </c>
      <c r="K128" s="344">
        <v>24</v>
      </c>
      <c r="L128" s="348">
        <f t="shared" ref="L128:L131" si="80">$L$107*2</f>
        <v>0.08</v>
      </c>
      <c r="M128" s="344">
        <f t="shared" si="79"/>
        <v>1.92</v>
      </c>
      <c r="N128" s="346"/>
      <c r="O128" s="320">
        <f t="shared" si="65"/>
        <v>2</v>
      </c>
      <c r="P128" s="430"/>
    </row>
    <row r="129" spans="1:16" s="34" customFormat="1" ht="46.5" customHeight="1">
      <c r="A129" s="341">
        <v>10</v>
      </c>
      <c r="B129" s="660" t="s">
        <v>217</v>
      </c>
      <c r="C129" s="661"/>
      <c r="D129" s="661"/>
      <c r="E129" s="661"/>
      <c r="F129" s="662"/>
      <c r="G129" s="342"/>
      <c r="H129" s="663" t="s">
        <v>221</v>
      </c>
      <c r="I129" s="664"/>
      <c r="J129" s="344" t="s">
        <v>206</v>
      </c>
      <c r="K129" s="344">
        <v>12</v>
      </c>
      <c r="L129" s="348">
        <f t="shared" si="80"/>
        <v>0.08</v>
      </c>
      <c r="M129" s="344">
        <f t="shared" si="79"/>
        <v>0.96</v>
      </c>
      <c r="N129" s="346"/>
      <c r="O129" s="320">
        <f t="shared" si="65"/>
        <v>1</v>
      </c>
      <c r="P129" s="430"/>
    </row>
    <row r="130" spans="1:16" s="34" customFormat="1" ht="46.5" customHeight="1">
      <c r="A130" s="341">
        <v>10</v>
      </c>
      <c r="B130" s="660" t="s">
        <v>217</v>
      </c>
      <c r="C130" s="661"/>
      <c r="D130" s="661"/>
      <c r="E130" s="661"/>
      <c r="F130" s="662"/>
      <c r="G130" s="342"/>
      <c r="H130" s="663">
        <v>41</v>
      </c>
      <c r="I130" s="664"/>
      <c r="J130" s="344" t="s">
        <v>206</v>
      </c>
      <c r="K130" s="344">
        <v>30</v>
      </c>
      <c r="L130" s="348">
        <f t="shared" si="80"/>
        <v>0.08</v>
      </c>
      <c r="M130" s="344">
        <f t="shared" si="79"/>
        <v>2.4</v>
      </c>
      <c r="N130" s="346"/>
      <c r="O130" s="320">
        <f t="shared" si="65"/>
        <v>3</v>
      </c>
      <c r="P130" s="430"/>
    </row>
    <row r="131" spans="1:16" s="34" customFormat="1" ht="46.5" customHeight="1">
      <c r="A131" s="341">
        <v>10</v>
      </c>
      <c r="B131" s="660" t="s">
        <v>217</v>
      </c>
      <c r="C131" s="661"/>
      <c r="D131" s="661"/>
      <c r="E131" s="661"/>
      <c r="F131" s="662"/>
      <c r="G131" s="342"/>
      <c r="H131" s="665">
        <v>42</v>
      </c>
      <c r="I131" s="664"/>
      <c r="J131" s="344" t="s">
        <v>206</v>
      </c>
      <c r="K131" s="344">
        <v>67</v>
      </c>
      <c r="L131" s="348">
        <f t="shared" si="80"/>
        <v>0.08</v>
      </c>
      <c r="M131" s="344">
        <f t="shared" si="79"/>
        <v>5.36</v>
      </c>
      <c r="N131" s="346"/>
      <c r="O131" s="320">
        <f t="shared" si="65"/>
        <v>6</v>
      </c>
      <c r="P131" s="430"/>
    </row>
    <row r="132" spans="1:16" s="15" customFormat="1" ht="32.6">
      <c r="B132" s="92"/>
      <c r="C132" s="92"/>
      <c r="G132" s="35"/>
      <c r="N132" s="93"/>
      <c r="O132" s="93"/>
      <c r="P132" s="34"/>
    </row>
    <row r="133" spans="1:16" s="15" customFormat="1" ht="33" customHeight="1">
      <c r="B133" s="87" t="s">
        <v>222</v>
      </c>
      <c r="C133" s="88"/>
      <c r="D133" s="89"/>
      <c r="E133" s="89"/>
      <c r="F133" s="89"/>
      <c r="G133" s="90"/>
      <c r="H133" s="89"/>
      <c r="I133" s="89"/>
      <c r="J133" s="526" t="s">
        <v>106</v>
      </c>
      <c r="K133" s="526"/>
      <c r="L133" s="526"/>
      <c r="M133" s="526"/>
      <c r="N133" s="33"/>
      <c r="O133" s="33"/>
      <c r="P133" s="34"/>
    </row>
    <row r="134" spans="1:16" s="92" customFormat="1" ht="34.5" customHeight="1">
      <c r="A134" s="92">
        <v>1</v>
      </c>
      <c r="B134" s="94" t="s">
        <v>223</v>
      </c>
      <c r="C134" s="98" t="s">
        <v>108</v>
      </c>
      <c r="D134" s="15"/>
      <c r="E134" s="15"/>
      <c r="F134" s="15"/>
      <c r="G134" s="35"/>
      <c r="H134" s="35"/>
      <c r="I134" s="35"/>
      <c r="J134" s="35"/>
      <c r="K134" s="19"/>
      <c r="L134" s="35"/>
      <c r="M134" s="35"/>
      <c r="N134" s="35"/>
      <c r="O134" s="35"/>
      <c r="P134" s="35"/>
    </row>
    <row r="135" spans="1:16" s="15" customFormat="1" ht="34.5" hidden="1" customHeight="1">
      <c r="A135" s="92"/>
      <c r="B135" s="644" t="s">
        <v>109</v>
      </c>
      <c r="C135" s="645"/>
      <c r="D135" s="645"/>
      <c r="E135" s="645"/>
      <c r="F135" s="645"/>
      <c r="G135" s="645"/>
      <c r="H135" s="645"/>
      <c r="I135" s="653"/>
      <c r="J135" s="35"/>
      <c r="K135" s="19"/>
      <c r="L135" s="35"/>
      <c r="M135" s="35"/>
      <c r="N135" s="35"/>
      <c r="O135" s="35"/>
      <c r="P135" s="35"/>
    </row>
    <row r="136" spans="1:16" s="15" customFormat="1" ht="59.25" hidden="1" customHeight="1">
      <c r="A136" s="92"/>
      <c r="B136" s="317" t="s">
        <v>84</v>
      </c>
      <c r="C136" s="349" t="s">
        <v>224</v>
      </c>
      <c r="D136" s="654" t="s">
        <v>225</v>
      </c>
      <c r="E136" s="654"/>
      <c r="F136" s="654" t="s">
        <v>110</v>
      </c>
      <c r="G136" s="654"/>
      <c r="H136" s="654"/>
      <c r="I136" s="654"/>
      <c r="J136" s="35"/>
      <c r="K136" s="35"/>
      <c r="L136" s="35"/>
      <c r="M136" s="35"/>
      <c r="N136" s="35"/>
      <c r="O136" s="35"/>
      <c r="P136" s="35"/>
    </row>
    <row r="137" spans="1:16" s="15" customFormat="1" ht="78.75" hidden="1" customHeight="1">
      <c r="A137" s="92"/>
      <c r="B137" s="414" t="str">
        <f t="shared" ref="B137" si="81">$D$18</f>
        <v>BLACK</v>
      </c>
      <c r="C137" s="655" t="s">
        <v>226</v>
      </c>
      <c r="D137" s="657" t="s">
        <v>227</v>
      </c>
      <c r="E137" s="658"/>
      <c r="F137" s="659" t="s">
        <v>228</v>
      </c>
      <c r="G137" s="659"/>
      <c r="H137" s="659"/>
      <c r="I137" s="659"/>
      <c r="J137" s="35"/>
      <c r="K137" s="35"/>
      <c r="L137" s="35"/>
      <c r="M137" s="35"/>
      <c r="N137" s="35"/>
    </row>
    <row r="138" spans="1:16" s="15" customFormat="1" ht="65.150000000000006" hidden="1">
      <c r="A138" s="92"/>
      <c r="B138" s="414" t="str">
        <f t="shared" ref="B138" si="82">$D$23</f>
        <v>GREY HEATHER</v>
      </c>
      <c r="C138" s="656"/>
      <c r="D138" s="624" t="s">
        <v>229</v>
      </c>
      <c r="E138" s="626"/>
      <c r="F138" s="659" t="s">
        <v>230</v>
      </c>
      <c r="G138" s="659"/>
      <c r="H138" s="659"/>
      <c r="I138" s="659"/>
      <c r="J138" s="35"/>
      <c r="K138" s="35"/>
      <c r="L138" s="35"/>
      <c r="M138" s="35"/>
      <c r="N138" s="35"/>
    </row>
    <row r="139" spans="1:16" s="15" customFormat="1" ht="32.6" hidden="1"/>
    <row r="140" spans="1:16" s="15" customFormat="1" ht="32.6" hidden="1">
      <c r="A140" s="92"/>
      <c r="B140" s="644"/>
      <c r="C140" s="645"/>
      <c r="D140" s="646"/>
      <c r="E140" s="646"/>
      <c r="F140" s="646"/>
      <c r="G140" s="646"/>
      <c r="H140" s="646"/>
      <c r="I140" s="647"/>
      <c r="J140" s="35"/>
      <c r="K140" s="35"/>
    </row>
    <row r="141" spans="1:16" s="15" customFormat="1" ht="32.6" hidden="1">
      <c r="A141" s="92"/>
      <c r="B141" s="637"/>
      <c r="C141" s="638"/>
      <c r="D141" s="431" t="s">
        <v>35</v>
      </c>
      <c r="E141" s="431" t="s">
        <v>36</v>
      </c>
      <c r="F141" s="431" t="s">
        <v>37</v>
      </c>
      <c r="G141" s="431" t="s">
        <v>38</v>
      </c>
      <c r="H141" s="431" t="s">
        <v>39</v>
      </c>
      <c r="I141" s="431" t="s">
        <v>176</v>
      </c>
      <c r="J141" s="35"/>
    </row>
    <row r="142" spans="1:16" s="15" customFormat="1" ht="178.5" hidden="1" customHeight="1">
      <c r="A142" s="92"/>
      <c r="B142" s="648" t="s">
        <v>231</v>
      </c>
      <c r="C142" s="648"/>
      <c r="D142" s="350"/>
      <c r="E142" s="350">
        <v>2.2000000000000002</v>
      </c>
      <c r="F142" s="649">
        <v>3</v>
      </c>
      <c r="G142" s="650"/>
      <c r="H142" s="650"/>
      <c r="I142" s="651"/>
      <c r="J142" s="35"/>
    </row>
    <row r="143" spans="1:16" s="15" customFormat="1" ht="12.75" customHeight="1">
      <c r="A143" s="92"/>
      <c r="B143" s="92"/>
      <c r="C143" s="92"/>
      <c r="D143" s="92"/>
      <c r="E143" s="92"/>
      <c r="F143" s="92"/>
      <c r="G143" s="92"/>
      <c r="H143" s="92"/>
      <c r="I143" s="92"/>
      <c r="J143" s="35"/>
      <c r="K143" s="35"/>
      <c r="L143" s="35"/>
      <c r="M143" s="35"/>
      <c r="N143" s="35"/>
      <c r="O143" s="35"/>
      <c r="P143" s="35"/>
    </row>
    <row r="144" spans="1:16" s="92" customFormat="1" ht="32.6">
      <c r="A144" s="16">
        <v>2</v>
      </c>
      <c r="B144" s="94" t="s">
        <v>232</v>
      </c>
      <c r="C144" s="652" t="s">
        <v>233</v>
      </c>
      <c r="D144" s="652"/>
      <c r="E144" s="652"/>
      <c r="F144" s="652"/>
      <c r="G144" s="35"/>
      <c r="H144" s="35"/>
      <c r="I144" s="35"/>
      <c r="J144" s="35"/>
      <c r="K144" s="19"/>
      <c r="L144" s="35"/>
      <c r="M144" s="35"/>
      <c r="N144" s="35"/>
      <c r="O144" s="35"/>
      <c r="P144" s="35"/>
    </row>
    <row r="145" spans="1:16" s="15" customFormat="1" ht="32.6">
      <c r="A145" s="92"/>
      <c r="B145" s="644" t="s">
        <v>109</v>
      </c>
      <c r="C145" s="645"/>
      <c r="D145" s="645"/>
      <c r="E145" s="645"/>
      <c r="F145" s="645"/>
      <c r="G145" s="645"/>
      <c r="H145" s="645"/>
      <c r="I145" s="653"/>
      <c r="J145" s="35"/>
      <c r="K145" s="19"/>
      <c r="L145" s="35"/>
      <c r="M145" s="35"/>
      <c r="N145" s="35"/>
      <c r="O145" s="35"/>
      <c r="P145" s="35"/>
    </row>
    <row r="146" spans="1:16" s="15" customFormat="1" ht="63" customHeight="1">
      <c r="A146" s="92"/>
      <c r="B146" s="317" t="s">
        <v>84</v>
      </c>
      <c r="C146" s="351" t="s">
        <v>234</v>
      </c>
      <c r="D146" s="351" t="s">
        <v>235</v>
      </c>
      <c r="E146" s="641" t="s">
        <v>123</v>
      </c>
      <c r="F146" s="642"/>
      <c r="G146" s="642"/>
      <c r="H146" s="642"/>
      <c r="I146" s="643"/>
      <c r="J146" s="35"/>
      <c r="K146" s="35"/>
      <c r="L146" s="35"/>
      <c r="M146" s="35"/>
      <c r="N146" s="35"/>
      <c r="O146" s="35"/>
      <c r="P146" s="35"/>
    </row>
    <row r="147" spans="1:16" s="15" customFormat="1" ht="72" hidden="1" customHeight="1">
      <c r="A147" s="92"/>
      <c r="B147" s="352" t="str">
        <f>$E$47</f>
        <v>BLACK</v>
      </c>
      <c r="C147" s="353" t="s">
        <v>236</v>
      </c>
      <c r="D147" s="353" t="s">
        <v>237</v>
      </c>
      <c r="E147" s="624" t="s">
        <v>238</v>
      </c>
      <c r="F147" s="625"/>
      <c r="G147" s="625"/>
      <c r="H147" s="625"/>
      <c r="I147" s="626"/>
      <c r="J147" s="35"/>
      <c r="K147" s="35"/>
      <c r="L147" s="35"/>
      <c r="M147" s="35"/>
      <c r="N147" s="35"/>
    </row>
    <row r="148" spans="1:16" s="15" customFormat="1" ht="80.25" customHeight="1">
      <c r="A148" s="92"/>
      <c r="B148" s="352" t="str">
        <f>$E$51</f>
        <v>GREY HEATHER</v>
      </c>
      <c r="C148" s="353" t="s">
        <v>236</v>
      </c>
      <c r="D148" s="353" t="s">
        <v>237</v>
      </c>
      <c r="E148" s="624" t="s">
        <v>239</v>
      </c>
      <c r="F148" s="625"/>
      <c r="G148" s="625"/>
      <c r="H148" s="625"/>
      <c r="I148" s="626"/>
      <c r="J148" s="35"/>
      <c r="K148" s="35"/>
      <c r="L148" s="35"/>
      <c r="M148" s="35"/>
      <c r="N148" s="35"/>
    </row>
    <row r="149" spans="1:16" s="15" customFormat="1" ht="78.75" hidden="1" customHeight="1">
      <c r="A149" s="92"/>
      <c r="B149" s="352" t="str">
        <f>$D$28</f>
        <v>WASHED BURGUNDY</v>
      </c>
      <c r="C149" s="353" t="s">
        <v>236</v>
      </c>
      <c r="D149" s="353" t="s">
        <v>237</v>
      </c>
      <c r="E149" s="624" t="s">
        <v>238</v>
      </c>
      <c r="F149" s="625"/>
      <c r="G149" s="625"/>
      <c r="H149" s="625"/>
      <c r="I149" s="626"/>
      <c r="J149" s="35"/>
      <c r="K149" s="35"/>
      <c r="L149" s="35"/>
      <c r="M149" s="35"/>
      <c r="N149" s="35"/>
    </row>
    <row r="150" spans="1:16" s="15" customFormat="1" ht="54" hidden="1" customHeight="1">
      <c r="A150" s="92"/>
      <c r="B150" s="352" t="str">
        <f>$D$33</f>
        <v>LIME</v>
      </c>
      <c r="C150" s="353" t="s">
        <v>236</v>
      </c>
      <c r="D150" s="353" t="s">
        <v>237</v>
      </c>
      <c r="E150" s="624" t="s">
        <v>238</v>
      </c>
      <c r="F150" s="625"/>
      <c r="G150" s="625"/>
      <c r="H150" s="625"/>
      <c r="I150" s="626"/>
      <c r="J150" s="35"/>
      <c r="K150" s="35"/>
      <c r="L150" s="35"/>
      <c r="M150" s="35"/>
      <c r="N150" s="35"/>
    </row>
    <row r="151" spans="1:16" s="15" customFormat="1" ht="32.6">
      <c r="A151" s="92"/>
      <c r="B151" s="644" t="s">
        <v>240</v>
      </c>
      <c r="C151" s="645"/>
      <c r="D151" s="646"/>
      <c r="E151" s="646"/>
      <c r="F151" s="646"/>
      <c r="G151" s="646"/>
      <c r="H151" s="646"/>
      <c r="I151" s="647"/>
      <c r="J151" s="35"/>
      <c r="K151" s="35"/>
    </row>
    <row r="152" spans="1:16" s="15" customFormat="1" ht="56.25" customHeight="1">
      <c r="A152" s="92"/>
      <c r="B152" s="637"/>
      <c r="C152" s="638"/>
      <c r="D152" s="431" t="s">
        <v>35</v>
      </c>
      <c r="E152" s="431" t="s">
        <v>36</v>
      </c>
      <c r="F152" s="431" t="s">
        <v>37</v>
      </c>
      <c r="G152" s="431" t="s">
        <v>38</v>
      </c>
      <c r="H152" s="431" t="s">
        <v>39</v>
      </c>
      <c r="I152" s="431" t="s">
        <v>176</v>
      </c>
      <c r="J152" s="35"/>
    </row>
    <row r="153" spans="1:16" s="15" customFormat="1" ht="111.75" customHeight="1">
      <c r="A153" s="92"/>
      <c r="B153" s="639" t="s">
        <v>241</v>
      </c>
      <c r="C153" s="640"/>
      <c r="D153" s="432"/>
      <c r="E153" s="354">
        <v>8.25</v>
      </c>
      <c r="F153" s="354">
        <v>8.5</v>
      </c>
      <c r="G153" s="354">
        <v>8.75</v>
      </c>
      <c r="H153" s="354">
        <v>9</v>
      </c>
      <c r="I153" s="354">
        <v>9.25</v>
      </c>
      <c r="J153" s="35"/>
    </row>
    <row r="154" spans="1:16" s="15" customFormat="1" ht="78" customHeight="1">
      <c r="A154" s="92"/>
      <c r="B154" s="639" t="s">
        <v>242</v>
      </c>
      <c r="C154" s="640"/>
      <c r="D154" s="432"/>
      <c r="E154" s="354">
        <v>2.875</v>
      </c>
      <c r="F154" s="354">
        <v>3</v>
      </c>
      <c r="G154" s="354">
        <v>3.125</v>
      </c>
      <c r="H154" s="354">
        <v>3.25</v>
      </c>
      <c r="I154" s="354">
        <v>3.375</v>
      </c>
      <c r="J154" s="35"/>
    </row>
    <row r="155" spans="1:16" s="15" customFormat="1" ht="32.6">
      <c r="A155" s="92"/>
      <c r="B155" s="92"/>
      <c r="C155" s="92"/>
      <c r="D155" s="92"/>
      <c r="E155" s="92"/>
      <c r="F155" s="92"/>
      <c r="G155" s="92"/>
      <c r="H155" s="92"/>
      <c r="I155" s="92"/>
      <c r="J155" s="35"/>
      <c r="K155" s="35"/>
      <c r="L155" s="35"/>
      <c r="M155" s="35"/>
      <c r="N155" s="35"/>
      <c r="O155" s="35"/>
      <c r="P155" s="35"/>
    </row>
    <row r="156" spans="1:16" s="92" customFormat="1" ht="32.6">
      <c r="A156" s="16">
        <v>3</v>
      </c>
      <c r="B156" s="94" t="s">
        <v>130</v>
      </c>
      <c r="C156" s="18" t="s">
        <v>243</v>
      </c>
      <c r="D156" s="18"/>
      <c r="E156" s="18"/>
      <c r="F156" s="18"/>
      <c r="G156" s="35"/>
      <c r="H156" s="35"/>
      <c r="I156" s="35"/>
      <c r="J156" s="35"/>
      <c r="K156" s="19"/>
      <c r="L156" s="35"/>
      <c r="M156" s="35"/>
      <c r="N156" s="35"/>
      <c r="O156" s="35"/>
      <c r="P156" s="35"/>
    </row>
    <row r="157" spans="1:16" s="15" customFormat="1" ht="60" customHeight="1">
      <c r="A157" s="92"/>
      <c r="B157" s="317" t="s">
        <v>84</v>
      </c>
      <c r="C157" s="531" t="s">
        <v>244</v>
      </c>
      <c r="D157" s="532"/>
      <c r="E157" s="532"/>
      <c r="F157" s="532"/>
      <c r="G157" s="532"/>
      <c r="H157" s="532"/>
      <c r="I157" s="533"/>
      <c r="J157" s="35"/>
      <c r="K157" s="35"/>
      <c r="L157" s="35"/>
      <c r="M157" s="35"/>
      <c r="N157" s="35"/>
      <c r="O157" s="35"/>
      <c r="P157" s="35"/>
    </row>
    <row r="158" spans="1:16" s="15" customFormat="1" ht="69" hidden="1" customHeight="1">
      <c r="A158" s="92"/>
      <c r="B158" s="414" t="str">
        <f t="shared" ref="B158" si="83">$D$18</f>
        <v>BLACK</v>
      </c>
      <c r="C158" s="624" t="s">
        <v>245</v>
      </c>
      <c r="D158" s="625"/>
      <c r="E158" s="625"/>
      <c r="F158" s="625"/>
      <c r="G158" s="625"/>
      <c r="H158" s="625"/>
      <c r="I158" s="626"/>
      <c r="J158" s="35"/>
      <c r="K158" s="35"/>
      <c r="L158" s="35"/>
      <c r="M158" s="35"/>
      <c r="N158" s="35"/>
    </row>
    <row r="159" spans="1:16" s="15" customFormat="1" ht="115.5" customHeight="1">
      <c r="A159" s="92"/>
      <c r="B159" s="414" t="str">
        <f t="shared" ref="B159" si="84">$D$23</f>
        <v>GREY HEATHER</v>
      </c>
      <c r="C159" s="624" t="s">
        <v>246</v>
      </c>
      <c r="D159" s="625"/>
      <c r="E159" s="625"/>
      <c r="F159" s="625"/>
      <c r="G159" s="625"/>
      <c r="H159" s="625"/>
      <c r="I159" s="626"/>
      <c r="J159" s="35"/>
      <c r="K159" s="35"/>
      <c r="L159" s="35"/>
      <c r="M159" s="35"/>
      <c r="N159" s="35"/>
    </row>
    <row r="160" spans="1:16" s="15" customFormat="1" ht="48.75" hidden="1" customHeight="1">
      <c r="A160" s="92"/>
      <c r="B160" s="414" t="s">
        <v>247</v>
      </c>
      <c r="C160" s="627" t="s">
        <v>245</v>
      </c>
      <c r="D160" s="628"/>
      <c r="E160" s="628"/>
      <c r="F160" s="628"/>
      <c r="G160" s="628"/>
      <c r="H160" s="628"/>
      <c r="I160" s="629"/>
      <c r="J160" s="35"/>
      <c r="K160" s="35"/>
      <c r="L160" s="35"/>
      <c r="M160" s="35"/>
      <c r="N160" s="35"/>
    </row>
    <row r="161" spans="1:16" s="15" customFormat="1" ht="48.75" hidden="1" customHeight="1">
      <c r="A161" s="92"/>
      <c r="B161" s="414" t="s">
        <v>248</v>
      </c>
      <c r="C161" s="630"/>
      <c r="D161" s="631"/>
      <c r="E161" s="631"/>
      <c r="F161" s="631"/>
      <c r="G161" s="631"/>
      <c r="H161" s="631"/>
      <c r="I161" s="632"/>
      <c r="J161" s="35"/>
      <c r="K161" s="35"/>
      <c r="L161" s="35"/>
      <c r="M161" s="35"/>
      <c r="N161" s="35"/>
    </row>
    <row r="162" spans="1:16" s="15" customFormat="1" ht="48.75" hidden="1" customHeight="1">
      <c r="A162" s="92"/>
      <c r="B162" s="414" t="s">
        <v>43</v>
      </c>
      <c r="C162" s="633"/>
      <c r="D162" s="634"/>
      <c r="E162" s="634"/>
      <c r="F162" s="634"/>
      <c r="G162" s="634"/>
      <c r="H162" s="634"/>
      <c r="I162" s="635"/>
      <c r="J162" s="35"/>
      <c r="K162" s="35"/>
      <c r="L162" s="35"/>
      <c r="M162" s="35"/>
      <c r="N162" s="35"/>
    </row>
    <row r="163" spans="1:16" s="15" customFormat="1" ht="32.6">
      <c r="A163" s="92"/>
      <c r="B163" s="92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</row>
    <row r="164" spans="1:16" s="15" customFormat="1" ht="29.25" customHeight="1">
      <c r="B164" s="526" t="s">
        <v>134</v>
      </c>
      <c r="C164" s="526"/>
      <c r="D164" s="526"/>
      <c r="E164" s="526"/>
      <c r="G164" s="35"/>
      <c r="M164" s="34"/>
      <c r="N164" s="33"/>
      <c r="O164" s="33"/>
      <c r="P164" s="34"/>
    </row>
    <row r="165" spans="1:16" s="15" customFormat="1" ht="35.25" customHeight="1">
      <c r="A165" s="92">
        <v>1</v>
      </c>
      <c r="B165" s="95" t="s">
        <v>249</v>
      </c>
      <c r="C165" s="92"/>
      <c r="D165" s="92"/>
      <c r="G165" s="35"/>
      <c r="M165" s="34"/>
      <c r="N165" s="33"/>
      <c r="O165" s="33"/>
      <c r="P165" s="34"/>
    </row>
    <row r="166" spans="1:16" s="15" customFormat="1" ht="35.25" customHeight="1">
      <c r="A166" s="92">
        <v>2</v>
      </c>
      <c r="B166" s="95" t="s">
        <v>250</v>
      </c>
      <c r="C166" s="92"/>
      <c r="D166" s="92"/>
      <c r="G166" s="35"/>
      <c r="M166" s="34"/>
      <c r="N166" s="33"/>
      <c r="O166" s="33"/>
      <c r="P166" s="34"/>
    </row>
    <row r="167" spans="1:16" s="15" customFormat="1" ht="35.25" customHeight="1">
      <c r="A167" s="92">
        <v>3</v>
      </c>
      <c r="B167" s="95" t="s">
        <v>251</v>
      </c>
      <c r="C167" s="92"/>
      <c r="D167" s="92"/>
      <c r="G167" s="35"/>
      <c r="M167" s="34"/>
      <c r="N167" s="33"/>
      <c r="O167" s="33"/>
      <c r="P167" s="34"/>
    </row>
    <row r="168" spans="1:16" s="18" customFormat="1" ht="32.6">
      <c r="A168" s="16"/>
      <c r="B168" s="318" t="s">
        <v>136</v>
      </c>
      <c r="C168" s="319" t="s">
        <v>36</v>
      </c>
      <c r="D168" s="319" t="s">
        <v>37</v>
      </c>
      <c r="E168" s="319" t="s">
        <v>38</v>
      </c>
      <c r="F168" s="319" t="s">
        <v>39</v>
      </c>
      <c r="G168" s="319" t="s">
        <v>176</v>
      </c>
      <c r="H168" s="319" t="s">
        <v>41</v>
      </c>
      <c r="L168" s="36"/>
      <c r="M168" s="37"/>
      <c r="N168" s="37"/>
      <c r="O168" s="36"/>
    </row>
    <row r="169" spans="1:16" s="18" customFormat="1" ht="50.15" customHeight="1">
      <c r="A169" s="16"/>
      <c r="B169" s="318" t="s">
        <v>137</v>
      </c>
      <c r="C169" s="320">
        <f>G42</f>
        <v>133</v>
      </c>
      <c r="D169" s="320">
        <f t="shared" ref="D169:G169" si="85">H42</f>
        <v>268</v>
      </c>
      <c r="E169" s="320">
        <f t="shared" si="85"/>
        <v>248</v>
      </c>
      <c r="F169" s="320">
        <f t="shared" si="85"/>
        <v>105</v>
      </c>
      <c r="G169" s="320">
        <f t="shared" si="85"/>
        <v>15</v>
      </c>
      <c r="H169" s="320">
        <f>SUM(C169:G169)</f>
        <v>769</v>
      </c>
      <c r="L169" s="36"/>
      <c r="M169" s="37"/>
      <c r="N169" s="37"/>
      <c r="O169" s="36"/>
    </row>
    <row r="170" spans="1:16" s="96" customFormat="1" ht="198.75" customHeight="1">
      <c r="A170" s="636"/>
      <c r="B170" s="525"/>
      <c r="C170" s="525"/>
      <c r="D170" s="525"/>
      <c r="E170" s="525"/>
      <c r="F170" s="525"/>
      <c r="G170" s="525"/>
      <c r="H170" s="525"/>
      <c r="I170" s="525"/>
      <c r="J170" s="525"/>
      <c r="K170" s="525"/>
      <c r="L170" s="525"/>
      <c r="M170" s="525"/>
      <c r="N170" s="525"/>
      <c r="O170" s="525"/>
      <c r="P170" s="525"/>
    </row>
    <row r="171" spans="1:16" s="96" customFormat="1" ht="133" customHeight="1">
      <c r="G171" s="97"/>
    </row>
    <row r="172" spans="1:16" s="96" customFormat="1" ht="32.6">
      <c r="G172" s="97"/>
    </row>
    <row r="173" spans="1:16" s="96" customFormat="1" ht="32.6">
      <c r="G173" s="97"/>
    </row>
    <row r="174" spans="1:16" s="96" customFormat="1" ht="32.6">
      <c r="G174" s="97"/>
    </row>
    <row r="175" spans="1:16" s="96" customFormat="1" ht="32.6">
      <c r="G175" s="97"/>
    </row>
    <row r="176" spans="1:16" s="96" customFormat="1" ht="32.6">
      <c r="G176" s="97"/>
    </row>
    <row r="177" spans="7:7" s="96" customFormat="1" ht="32.6">
      <c r="G177" s="97"/>
    </row>
    <row r="178" spans="7:7" s="96" customFormat="1" ht="32.6">
      <c r="G178" s="97"/>
    </row>
    <row r="179" spans="7:7" s="96" customFormat="1" ht="32.6">
      <c r="G179" s="97"/>
    </row>
    <row r="180" spans="7:7" s="96" customFormat="1" ht="32.6">
      <c r="G180" s="97"/>
    </row>
    <row r="181" spans="7:7" s="96" customFormat="1" ht="32.6">
      <c r="G181" s="97"/>
    </row>
    <row r="182" spans="7:7" s="96" customFormat="1" ht="32.6">
      <c r="G182" s="97"/>
    </row>
    <row r="183" spans="7:7" s="96" customFormat="1" ht="32.6">
      <c r="G183" s="97"/>
    </row>
    <row r="184" spans="7:7" s="96" customFormat="1" ht="32.6">
      <c r="G184" s="97"/>
    </row>
    <row r="185" spans="7:7" s="96" customFormat="1" ht="32.6">
      <c r="G185" s="97"/>
    </row>
    <row r="186" spans="7:7" s="96" customFormat="1" ht="32.6">
      <c r="G186" s="97"/>
    </row>
    <row r="187" spans="7:7" s="96" customFormat="1" ht="32.6">
      <c r="G187" s="97"/>
    </row>
    <row r="188" spans="7:7" s="96" customFormat="1" ht="32.6">
      <c r="G188" s="97"/>
    </row>
    <row r="189" spans="7:7" s="96" customFormat="1" ht="32.6">
      <c r="G189" s="97"/>
    </row>
    <row r="190" spans="7:7" s="96" customFormat="1" ht="32.6">
      <c r="G190" s="97"/>
    </row>
    <row r="191" spans="7:7" s="96" customFormat="1" ht="32.6">
      <c r="G191" s="97"/>
    </row>
    <row r="192" spans="7:7" s="96" customFormat="1" ht="32.6">
      <c r="G192" s="97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F0A82-3AD3-4E6B-851A-3B9EAA17A971}">
  <sheetPr>
    <pageSetUpPr fitToPage="1"/>
  </sheetPr>
  <dimension ref="A1:R41"/>
  <sheetViews>
    <sheetView view="pageBreakPreview" topLeftCell="C8" zoomScale="70" zoomScaleNormal="55" zoomScaleSheetLayoutView="70" zoomScalePageLayoutView="30" workbookViewId="0">
      <selection activeCell="M65" sqref="M65"/>
    </sheetView>
  </sheetViews>
  <sheetFormatPr defaultColWidth="9.15234375" defaultRowHeight="16.3"/>
  <cols>
    <col min="1" max="1" width="21.15234375" style="261" customWidth="1"/>
    <col min="2" max="2" width="29.15234375" style="248" customWidth="1"/>
    <col min="3" max="3" width="9.53515625" style="248" customWidth="1"/>
    <col min="4" max="4" width="28.84375" style="41" customWidth="1"/>
    <col min="5" max="5" width="8.15234375" style="41" customWidth="1"/>
    <col min="6" max="6" width="28.84375" style="41" customWidth="1"/>
    <col min="7" max="7" width="7.15234375" style="41" customWidth="1"/>
    <col min="8" max="8" width="28.84375" style="41" customWidth="1"/>
    <col min="9" max="9" width="8" style="41" customWidth="1"/>
    <col min="10" max="10" width="28.84375" style="41" customWidth="1"/>
    <col min="11" max="11" width="8.3828125" style="41" customWidth="1"/>
    <col min="12" max="12" width="34.69140625" style="41" customWidth="1"/>
    <col min="13" max="13" width="9.15234375" style="41"/>
    <col min="14" max="14" width="30.84375" style="41" customWidth="1"/>
    <col min="15" max="15" width="9.53515625" style="41" customWidth="1"/>
    <col min="16" max="16" width="29.15234375" style="41" customWidth="1"/>
    <col min="17" max="17" width="9.53515625" style="41" customWidth="1"/>
    <col min="18" max="18" width="29.15234375" style="41" customWidth="1"/>
    <col min="19" max="16384" width="9.15234375" style="41"/>
  </cols>
  <sheetData>
    <row r="1" spans="1:18" s="246" customFormat="1" ht="126" customHeight="1">
      <c r="A1" s="243"/>
      <c r="B1" s="244" t="s">
        <v>252</v>
      </c>
      <c r="C1" s="245"/>
      <c r="H1" s="712" t="s">
        <v>253</v>
      </c>
      <c r="I1" s="712"/>
      <c r="J1" s="712"/>
      <c r="K1" s="712"/>
      <c r="L1" s="712"/>
    </row>
    <row r="2" spans="1:18">
      <c r="A2" s="247"/>
    </row>
    <row r="3" spans="1:18" s="251" customFormat="1" ht="79.5" customHeight="1">
      <c r="A3" s="249" t="s">
        <v>254</v>
      </c>
      <c r="B3" s="250" t="s">
        <v>255</v>
      </c>
      <c r="D3" s="250" t="s">
        <v>256</v>
      </c>
      <c r="F3" s="252" t="s">
        <v>257</v>
      </c>
      <c r="H3" s="250" t="s">
        <v>258</v>
      </c>
      <c r="J3" s="252" t="s">
        <v>259</v>
      </c>
      <c r="L3" s="713" t="s">
        <v>260</v>
      </c>
      <c r="M3" s="713"/>
      <c r="N3" s="253"/>
    </row>
    <row r="4" spans="1:18" ht="166" customHeight="1">
      <c r="A4" s="254"/>
      <c r="B4" s="255"/>
      <c r="J4" s="256"/>
      <c r="L4" s="256"/>
      <c r="N4" s="253"/>
    </row>
    <row r="5" spans="1:18" ht="18.45">
      <c r="A5" s="247"/>
      <c r="B5" s="257"/>
    </row>
    <row r="7" spans="1:18" s="251" customFormat="1" ht="91.5" customHeight="1">
      <c r="A7" s="249" t="s">
        <v>261</v>
      </c>
      <c r="B7" s="250" t="s">
        <v>255</v>
      </c>
      <c r="D7" s="250" t="s">
        <v>256</v>
      </c>
      <c r="F7" s="252" t="s">
        <v>262</v>
      </c>
      <c r="H7" s="252" t="s">
        <v>263</v>
      </c>
      <c r="J7" s="252" t="s">
        <v>259</v>
      </c>
      <c r="L7" s="713" t="s">
        <v>260</v>
      </c>
      <c r="M7" s="713"/>
      <c r="N7" s="258"/>
    </row>
    <row r="8" spans="1:18" ht="185.5" customHeight="1">
      <c r="A8" s="247"/>
      <c r="B8" s="255"/>
      <c r="J8" s="256"/>
      <c r="L8" s="256"/>
    </row>
    <row r="9" spans="1:18" s="251" customFormat="1" ht="79.5" customHeight="1">
      <c r="A9" s="249" t="s">
        <v>264</v>
      </c>
      <c r="B9" s="250" t="s">
        <v>255</v>
      </c>
      <c r="D9" s="250" t="s">
        <v>256</v>
      </c>
      <c r="F9" s="259" t="s">
        <v>257</v>
      </c>
      <c r="H9" s="250" t="s">
        <v>258</v>
      </c>
      <c r="J9" s="252" t="s">
        <v>259</v>
      </c>
      <c r="L9" s="713" t="s">
        <v>260</v>
      </c>
      <c r="M9" s="713"/>
      <c r="N9" s="258"/>
    </row>
    <row r="10" spans="1:18" ht="188.5" customHeight="1">
      <c r="A10" s="247"/>
      <c r="B10" s="255"/>
      <c r="J10" s="256"/>
      <c r="L10" s="256"/>
      <c r="M10" s="260"/>
    </row>
    <row r="11" spans="1:18">
      <c r="A11" s="247"/>
    </row>
    <row r="12" spans="1:18" s="251" customFormat="1" ht="82.5" customHeight="1">
      <c r="A12" s="249"/>
      <c r="B12" s="250"/>
      <c r="D12" s="252"/>
      <c r="F12" s="250"/>
      <c r="H12" s="250"/>
      <c r="J12" s="250"/>
      <c r="L12" s="252"/>
      <c r="N12" s="252"/>
      <c r="P12" s="258"/>
      <c r="R12" s="258"/>
    </row>
    <row r="13" spans="1:18" ht="197.25" customHeight="1">
      <c r="A13" s="247"/>
      <c r="B13" s="255"/>
      <c r="F13" s="255"/>
    </row>
    <row r="15" spans="1:18" s="251" customFormat="1" ht="99.65" customHeight="1">
      <c r="A15" s="249"/>
      <c r="B15" s="250"/>
      <c r="D15" s="250"/>
      <c r="F15" s="252"/>
      <c r="H15" s="252"/>
      <c r="J15" s="252"/>
      <c r="K15" s="250"/>
      <c r="L15" s="252"/>
      <c r="N15" s="258"/>
    </row>
    <row r="16" spans="1:18" ht="184" customHeight="1">
      <c r="A16" s="247"/>
      <c r="B16" s="255"/>
    </row>
    <row r="29" spans="2:3">
      <c r="B29" s="41"/>
    </row>
    <row r="30" spans="2:3" ht="27.75" customHeight="1">
      <c r="B30" s="262"/>
      <c r="C30" s="263"/>
    </row>
    <row r="31" spans="2:3" ht="18.45">
      <c r="B31" s="257"/>
    </row>
    <row r="32" spans="2:3" ht="18.45">
      <c r="B32" s="264"/>
    </row>
    <row r="33" spans="2:6" ht="27.75" customHeight="1">
      <c r="B33" s="262"/>
      <c r="C33" s="263"/>
    </row>
    <row r="34" spans="2:6" ht="18.45">
      <c r="B34" s="257"/>
      <c r="D34" s="255"/>
    </row>
    <row r="35" spans="2:6" ht="18.45">
      <c r="B35" s="265"/>
    </row>
    <row r="36" spans="2:6" ht="27.75" customHeight="1">
      <c r="B36" s="262"/>
      <c r="C36" s="263"/>
    </row>
    <row r="37" spans="2:6" ht="18.45">
      <c r="B37" s="266"/>
    </row>
    <row r="41" spans="2:6">
      <c r="F41" s="255"/>
    </row>
  </sheetData>
  <mergeCells count="4">
    <mergeCell ref="H1:L1"/>
    <mergeCell ref="L3:M3"/>
    <mergeCell ref="L7:M7"/>
    <mergeCell ref="L9:M9"/>
  </mergeCells>
  <printOptions horizontalCentered="1"/>
  <pageMargins left="0.25" right="0.25" top="0.875" bottom="0.75" header="0.3" footer="0.3"/>
  <pageSetup paperSize="9" scale="49" orientation="landscape" r:id="rId1"/>
  <headerFooter scaleWithDoc="0">
    <oddHeader>&amp;L&amp;G&amp;R&amp;"Euclid Circular A SemiBold,Regular"&amp;16&amp;K000000[ QUY CÁCH ĐÓNG GÓI ]</oddHeader>
    <oddFooter>&amp;L&amp;"Euclid Circular A SemiBold,Regular"&amp;12[UA]&amp;"Euclid Circular A,Regular"&amp;5
&amp;G&amp;R&amp;G</oddFooter>
  </headerFooter>
  <rowBreaks count="1" manualBreakCount="1">
    <brk id="13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D2FAA-0F09-439B-9769-F80DA2B30AE0}">
  <sheetPr>
    <pageSetUpPr fitToPage="1"/>
  </sheetPr>
  <dimension ref="A1:H66"/>
  <sheetViews>
    <sheetView view="pageBreakPreview" topLeftCell="A16" zoomScale="70" zoomScaleNormal="100" zoomScaleSheetLayoutView="70" zoomScalePageLayoutView="70" workbookViewId="0">
      <selection activeCell="G18" sqref="G18"/>
    </sheetView>
  </sheetViews>
  <sheetFormatPr defaultColWidth="9.84375" defaultRowHeight="18.45"/>
  <cols>
    <col min="1" max="1" width="5.3828125" style="236" bestFit="1" customWidth="1"/>
    <col min="2" max="2" width="17.69140625" style="236" customWidth="1"/>
    <col min="3" max="3" width="10.53515625" style="236" customWidth="1"/>
    <col min="4" max="4" width="20" style="236" customWidth="1"/>
    <col min="5" max="5" width="2.3046875" style="236" customWidth="1"/>
    <col min="6" max="6" width="15.84375" style="236" customWidth="1"/>
    <col min="7" max="7" width="19.84375" style="236" customWidth="1"/>
    <col min="8" max="8" width="45.53515625" style="236" customWidth="1"/>
    <col min="9" max="254" width="9.84375" style="236"/>
    <col min="255" max="255" width="3.84375" style="236" customWidth="1"/>
    <col min="256" max="257" width="9.53515625" style="236" customWidth="1"/>
    <col min="258" max="259" width="14.69140625" style="236" customWidth="1"/>
    <col min="260" max="260" width="0" style="236" hidden="1" customWidth="1"/>
    <col min="261" max="267" width="9.53515625" style="236" customWidth="1"/>
    <col min="268" max="510" width="9.84375" style="236"/>
    <col min="511" max="511" width="3.84375" style="236" customWidth="1"/>
    <col min="512" max="513" width="9.53515625" style="236" customWidth="1"/>
    <col min="514" max="515" width="14.69140625" style="236" customWidth="1"/>
    <col min="516" max="516" width="0" style="236" hidden="1" customWidth="1"/>
    <col min="517" max="523" width="9.53515625" style="236" customWidth="1"/>
    <col min="524" max="766" width="9.84375" style="236"/>
    <col min="767" max="767" width="3.84375" style="236" customWidth="1"/>
    <col min="768" max="769" width="9.53515625" style="236" customWidth="1"/>
    <col min="770" max="771" width="14.69140625" style="236" customWidth="1"/>
    <col min="772" max="772" width="0" style="236" hidden="1" customWidth="1"/>
    <col min="773" max="779" width="9.53515625" style="236" customWidth="1"/>
    <col min="780" max="1022" width="9.84375" style="236"/>
    <col min="1023" max="1023" width="3.84375" style="236" customWidth="1"/>
    <col min="1024" max="1025" width="9.53515625" style="236" customWidth="1"/>
    <col min="1026" max="1027" width="14.69140625" style="236" customWidth="1"/>
    <col min="1028" max="1028" width="0" style="236" hidden="1" customWidth="1"/>
    <col min="1029" max="1035" width="9.53515625" style="236" customWidth="1"/>
    <col min="1036" max="1278" width="9.84375" style="236"/>
    <col min="1279" max="1279" width="3.84375" style="236" customWidth="1"/>
    <col min="1280" max="1281" width="9.53515625" style="236" customWidth="1"/>
    <col min="1282" max="1283" width="14.69140625" style="236" customWidth="1"/>
    <col min="1284" max="1284" width="0" style="236" hidden="1" customWidth="1"/>
    <col min="1285" max="1291" width="9.53515625" style="236" customWidth="1"/>
    <col min="1292" max="1534" width="9.84375" style="236"/>
    <col min="1535" max="1535" width="3.84375" style="236" customWidth="1"/>
    <col min="1536" max="1537" width="9.53515625" style="236" customWidth="1"/>
    <col min="1538" max="1539" width="14.69140625" style="236" customWidth="1"/>
    <col min="1540" max="1540" width="0" style="236" hidden="1" customWidth="1"/>
    <col min="1541" max="1547" width="9.53515625" style="236" customWidth="1"/>
    <col min="1548" max="1790" width="9.84375" style="236"/>
    <col min="1791" max="1791" width="3.84375" style="236" customWidth="1"/>
    <col min="1792" max="1793" width="9.53515625" style="236" customWidth="1"/>
    <col min="1794" max="1795" width="14.69140625" style="236" customWidth="1"/>
    <col min="1796" max="1796" width="0" style="236" hidden="1" customWidth="1"/>
    <col min="1797" max="1803" width="9.53515625" style="236" customWidth="1"/>
    <col min="1804" max="2046" width="9.84375" style="236"/>
    <col min="2047" max="2047" width="3.84375" style="236" customWidth="1"/>
    <col min="2048" max="2049" width="9.53515625" style="236" customWidth="1"/>
    <col min="2050" max="2051" width="14.69140625" style="236" customWidth="1"/>
    <col min="2052" max="2052" width="0" style="236" hidden="1" customWidth="1"/>
    <col min="2053" max="2059" width="9.53515625" style="236" customWidth="1"/>
    <col min="2060" max="2302" width="9.84375" style="236"/>
    <col min="2303" max="2303" width="3.84375" style="236" customWidth="1"/>
    <col min="2304" max="2305" width="9.53515625" style="236" customWidth="1"/>
    <col min="2306" max="2307" width="14.69140625" style="236" customWidth="1"/>
    <col min="2308" max="2308" width="0" style="236" hidden="1" customWidth="1"/>
    <col min="2309" max="2315" width="9.53515625" style="236" customWidth="1"/>
    <col min="2316" max="2558" width="9.84375" style="236"/>
    <col min="2559" max="2559" width="3.84375" style="236" customWidth="1"/>
    <col min="2560" max="2561" width="9.53515625" style="236" customWidth="1"/>
    <col min="2562" max="2563" width="14.69140625" style="236" customWidth="1"/>
    <col min="2564" max="2564" width="0" style="236" hidden="1" customWidth="1"/>
    <col min="2565" max="2571" width="9.53515625" style="236" customWidth="1"/>
    <col min="2572" max="2814" width="9.84375" style="236"/>
    <col min="2815" max="2815" width="3.84375" style="236" customWidth="1"/>
    <col min="2816" max="2817" width="9.53515625" style="236" customWidth="1"/>
    <col min="2818" max="2819" width="14.69140625" style="236" customWidth="1"/>
    <col min="2820" max="2820" width="0" style="236" hidden="1" customWidth="1"/>
    <col min="2821" max="2827" width="9.53515625" style="236" customWidth="1"/>
    <col min="2828" max="3070" width="9.84375" style="236"/>
    <col min="3071" max="3071" width="3.84375" style="236" customWidth="1"/>
    <col min="3072" max="3073" width="9.53515625" style="236" customWidth="1"/>
    <col min="3074" max="3075" width="14.69140625" style="236" customWidth="1"/>
    <col min="3076" max="3076" width="0" style="236" hidden="1" customWidth="1"/>
    <col min="3077" max="3083" width="9.53515625" style="236" customWidth="1"/>
    <col min="3084" max="3326" width="9.84375" style="236"/>
    <col min="3327" max="3327" width="3.84375" style="236" customWidth="1"/>
    <col min="3328" max="3329" width="9.53515625" style="236" customWidth="1"/>
    <col min="3330" max="3331" width="14.69140625" style="236" customWidth="1"/>
    <col min="3332" max="3332" width="0" style="236" hidden="1" customWidth="1"/>
    <col min="3333" max="3339" width="9.53515625" style="236" customWidth="1"/>
    <col min="3340" max="3582" width="9.84375" style="236"/>
    <col min="3583" max="3583" width="3.84375" style="236" customWidth="1"/>
    <col min="3584" max="3585" width="9.53515625" style="236" customWidth="1"/>
    <col min="3586" max="3587" width="14.69140625" style="236" customWidth="1"/>
    <col min="3588" max="3588" width="0" style="236" hidden="1" customWidth="1"/>
    <col min="3589" max="3595" width="9.53515625" style="236" customWidth="1"/>
    <col min="3596" max="3838" width="9.84375" style="236"/>
    <col min="3839" max="3839" width="3.84375" style="236" customWidth="1"/>
    <col min="3840" max="3841" width="9.53515625" style="236" customWidth="1"/>
    <col min="3842" max="3843" width="14.69140625" style="236" customWidth="1"/>
    <col min="3844" max="3844" width="0" style="236" hidden="1" customWidth="1"/>
    <col min="3845" max="3851" width="9.53515625" style="236" customWidth="1"/>
    <col min="3852" max="4094" width="9.84375" style="236"/>
    <col min="4095" max="4095" width="3.84375" style="236" customWidth="1"/>
    <col min="4096" max="4097" width="9.53515625" style="236" customWidth="1"/>
    <col min="4098" max="4099" width="14.69140625" style="236" customWidth="1"/>
    <col min="4100" max="4100" width="0" style="236" hidden="1" customWidth="1"/>
    <col min="4101" max="4107" width="9.53515625" style="236" customWidth="1"/>
    <col min="4108" max="4350" width="9.84375" style="236"/>
    <col min="4351" max="4351" width="3.84375" style="236" customWidth="1"/>
    <col min="4352" max="4353" width="9.53515625" style="236" customWidth="1"/>
    <col min="4354" max="4355" width="14.69140625" style="236" customWidth="1"/>
    <col min="4356" max="4356" width="0" style="236" hidden="1" customWidth="1"/>
    <col min="4357" max="4363" width="9.53515625" style="236" customWidth="1"/>
    <col min="4364" max="4606" width="9.84375" style="236"/>
    <col min="4607" max="4607" width="3.84375" style="236" customWidth="1"/>
    <col min="4608" max="4609" width="9.53515625" style="236" customWidth="1"/>
    <col min="4610" max="4611" width="14.69140625" style="236" customWidth="1"/>
    <col min="4612" max="4612" width="0" style="236" hidden="1" customWidth="1"/>
    <col min="4613" max="4619" width="9.53515625" style="236" customWidth="1"/>
    <col min="4620" max="4862" width="9.84375" style="236"/>
    <col min="4863" max="4863" width="3.84375" style="236" customWidth="1"/>
    <col min="4864" max="4865" width="9.53515625" style="236" customWidth="1"/>
    <col min="4866" max="4867" width="14.69140625" style="236" customWidth="1"/>
    <col min="4868" max="4868" width="0" style="236" hidden="1" customWidth="1"/>
    <col min="4869" max="4875" width="9.53515625" style="236" customWidth="1"/>
    <col min="4876" max="5118" width="9.84375" style="236"/>
    <col min="5119" max="5119" width="3.84375" style="236" customWidth="1"/>
    <col min="5120" max="5121" width="9.53515625" style="236" customWidth="1"/>
    <col min="5122" max="5123" width="14.69140625" style="236" customWidth="1"/>
    <col min="5124" max="5124" width="0" style="236" hidden="1" customWidth="1"/>
    <col min="5125" max="5131" width="9.53515625" style="236" customWidth="1"/>
    <col min="5132" max="5374" width="9.84375" style="236"/>
    <col min="5375" max="5375" width="3.84375" style="236" customWidth="1"/>
    <col min="5376" max="5377" width="9.53515625" style="236" customWidth="1"/>
    <col min="5378" max="5379" width="14.69140625" style="236" customWidth="1"/>
    <col min="5380" max="5380" width="0" style="236" hidden="1" customWidth="1"/>
    <col min="5381" max="5387" width="9.53515625" style="236" customWidth="1"/>
    <col min="5388" max="5630" width="9.84375" style="236"/>
    <col min="5631" max="5631" width="3.84375" style="236" customWidth="1"/>
    <col min="5632" max="5633" width="9.53515625" style="236" customWidth="1"/>
    <col min="5634" max="5635" width="14.69140625" style="236" customWidth="1"/>
    <col min="5636" max="5636" width="0" style="236" hidden="1" customWidth="1"/>
    <col min="5637" max="5643" width="9.53515625" style="236" customWidth="1"/>
    <col min="5644" max="5886" width="9.84375" style="236"/>
    <col min="5887" max="5887" width="3.84375" style="236" customWidth="1"/>
    <col min="5888" max="5889" width="9.53515625" style="236" customWidth="1"/>
    <col min="5890" max="5891" width="14.69140625" style="236" customWidth="1"/>
    <col min="5892" max="5892" width="0" style="236" hidden="1" customWidth="1"/>
    <col min="5893" max="5899" width="9.53515625" style="236" customWidth="1"/>
    <col min="5900" max="6142" width="9.84375" style="236"/>
    <col min="6143" max="6143" width="3.84375" style="236" customWidth="1"/>
    <col min="6144" max="6145" width="9.53515625" style="236" customWidth="1"/>
    <col min="6146" max="6147" width="14.69140625" style="236" customWidth="1"/>
    <col min="6148" max="6148" width="0" style="236" hidden="1" customWidth="1"/>
    <col min="6149" max="6155" width="9.53515625" style="236" customWidth="1"/>
    <col min="6156" max="6398" width="9.84375" style="236"/>
    <col min="6399" max="6399" width="3.84375" style="236" customWidth="1"/>
    <col min="6400" max="6401" width="9.53515625" style="236" customWidth="1"/>
    <col min="6402" max="6403" width="14.69140625" style="236" customWidth="1"/>
    <col min="6404" max="6404" width="0" style="236" hidden="1" customWidth="1"/>
    <col min="6405" max="6411" width="9.53515625" style="236" customWidth="1"/>
    <col min="6412" max="6654" width="9.84375" style="236"/>
    <col min="6655" max="6655" width="3.84375" style="236" customWidth="1"/>
    <col min="6656" max="6657" width="9.53515625" style="236" customWidth="1"/>
    <col min="6658" max="6659" width="14.69140625" style="236" customWidth="1"/>
    <col min="6660" max="6660" width="0" style="236" hidden="1" customWidth="1"/>
    <col min="6661" max="6667" width="9.53515625" style="236" customWidth="1"/>
    <col min="6668" max="6910" width="9.84375" style="236"/>
    <col min="6911" max="6911" width="3.84375" style="236" customWidth="1"/>
    <col min="6912" max="6913" width="9.53515625" style="236" customWidth="1"/>
    <col min="6914" max="6915" width="14.69140625" style="236" customWidth="1"/>
    <col min="6916" max="6916" width="0" style="236" hidden="1" customWidth="1"/>
    <col min="6917" max="6923" width="9.53515625" style="236" customWidth="1"/>
    <col min="6924" max="7166" width="9.84375" style="236"/>
    <col min="7167" max="7167" width="3.84375" style="236" customWidth="1"/>
    <col min="7168" max="7169" width="9.53515625" style="236" customWidth="1"/>
    <col min="7170" max="7171" width="14.69140625" style="236" customWidth="1"/>
    <col min="7172" max="7172" width="0" style="236" hidden="1" customWidth="1"/>
    <col min="7173" max="7179" width="9.53515625" style="236" customWidth="1"/>
    <col min="7180" max="7422" width="9.84375" style="236"/>
    <col min="7423" max="7423" width="3.84375" style="236" customWidth="1"/>
    <col min="7424" max="7425" width="9.53515625" style="236" customWidth="1"/>
    <col min="7426" max="7427" width="14.69140625" style="236" customWidth="1"/>
    <col min="7428" max="7428" width="0" style="236" hidden="1" customWidth="1"/>
    <col min="7429" max="7435" width="9.53515625" style="236" customWidth="1"/>
    <col min="7436" max="7678" width="9.84375" style="236"/>
    <col min="7679" max="7679" width="3.84375" style="236" customWidth="1"/>
    <col min="7680" max="7681" width="9.53515625" style="236" customWidth="1"/>
    <col min="7682" max="7683" width="14.69140625" style="236" customWidth="1"/>
    <col min="7684" max="7684" width="0" style="236" hidden="1" customWidth="1"/>
    <col min="7685" max="7691" width="9.53515625" style="236" customWidth="1"/>
    <col min="7692" max="7934" width="9.84375" style="236"/>
    <col min="7935" max="7935" width="3.84375" style="236" customWidth="1"/>
    <col min="7936" max="7937" width="9.53515625" style="236" customWidth="1"/>
    <col min="7938" max="7939" width="14.69140625" style="236" customWidth="1"/>
    <col min="7940" max="7940" width="0" style="236" hidden="1" customWidth="1"/>
    <col min="7941" max="7947" width="9.53515625" style="236" customWidth="1"/>
    <col min="7948" max="8190" width="9.84375" style="236"/>
    <col min="8191" max="8191" width="3.84375" style="236" customWidth="1"/>
    <col min="8192" max="8193" width="9.53515625" style="236" customWidth="1"/>
    <col min="8194" max="8195" width="14.69140625" style="236" customWidth="1"/>
    <col min="8196" max="8196" width="0" style="236" hidden="1" customWidth="1"/>
    <col min="8197" max="8203" width="9.53515625" style="236" customWidth="1"/>
    <col min="8204" max="8446" width="9.84375" style="236"/>
    <col min="8447" max="8447" width="3.84375" style="236" customWidth="1"/>
    <col min="8448" max="8449" width="9.53515625" style="236" customWidth="1"/>
    <col min="8450" max="8451" width="14.69140625" style="236" customWidth="1"/>
    <col min="8452" max="8452" width="0" style="236" hidden="1" customWidth="1"/>
    <col min="8453" max="8459" width="9.53515625" style="236" customWidth="1"/>
    <col min="8460" max="8702" width="9.84375" style="236"/>
    <col min="8703" max="8703" width="3.84375" style="236" customWidth="1"/>
    <col min="8704" max="8705" width="9.53515625" style="236" customWidth="1"/>
    <col min="8706" max="8707" width="14.69140625" style="236" customWidth="1"/>
    <col min="8708" max="8708" width="0" style="236" hidden="1" customWidth="1"/>
    <col min="8709" max="8715" width="9.53515625" style="236" customWidth="1"/>
    <col min="8716" max="8958" width="9.84375" style="236"/>
    <col min="8959" max="8959" width="3.84375" style="236" customWidth="1"/>
    <col min="8960" max="8961" width="9.53515625" style="236" customWidth="1"/>
    <col min="8962" max="8963" width="14.69140625" style="236" customWidth="1"/>
    <col min="8964" max="8964" width="0" style="236" hidden="1" customWidth="1"/>
    <col min="8965" max="8971" width="9.53515625" style="236" customWidth="1"/>
    <col min="8972" max="9214" width="9.84375" style="236"/>
    <col min="9215" max="9215" width="3.84375" style="236" customWidth="1"/>
    <col min="9216" max="9217" width="9.53515625" style="236" customWidth="1"/>
    <col min="9218" max="9219" width="14.69140625" style="236" customWidth="1"/>
    <col min="9220" max="9220" width="0" style="236" hidden="1" customWidth="1"/>
    <col min="9221" max="9227" width="9.53515625" style="236" customWidth="1"/>
    <col min="9228" max="9470" width="9.84375" style="236"/>
    <col min="9471" max="9471" width="3.84375" style="236" customWidth="1"/>
    <col min="9472" max="9473" width="9.53515625" style="236" customWidth="1"/>
    <col min="9474" max="9475" width="14.69140625" style="236" customWidth="1"/>
    <col min="9476" max="9476" width="0" style="236" hidden="1" customWidth="1"/>
    <col min="9477" max="9483" width="9.53515625" style="236" customWidth="1"/>
    <col min="9484" max="9726" width="9.84375" style="236"/>
    <col min="9727" max="9727" width="3.84375" style="236" customWidth="1"/>
    <col min="9728" max="9729" width="9.53515625" style="236" customWidth="1"/>
    <col min="9730" max="9731" width="14.69140625" style="236" customWidth="1"/>
    <col min="9732" max="9732" width="0" style="236" hidden="1" customWidth="1"/>
    <col min="9733" max="9739" width="9.53515625" style="236" customWidth="1"/>
    <col min="9740" max="9982" width="9.84375" style="236"/>
    <col min="9983" max="9983" width="3.84375" style="236" customWidth="1"/>
    <col min="9984" max="9985" width="9.53515625" style="236" customWidth="1"/>
    <col min="9986" max="9987" width="14.69140625" style="236" customWidth="1"/>
    <col min="9988" max="9988" width="0" style="236" hidden="1" customWidth="1"/>
    <col min="9989" max="9995" width="9.53515625" style="236" customWidth="1"/>
    <col min="9996" max="10238" width="9.84375" style="236"/>
    <col min="10239" max="10239" width="3.84375" style="236" customWidth="1"/>
    <col min="10240" max="10241" width="9.53515625" style="236" customWidth="1"/>
    <col min="10242" max="10243" width="14.69140625" style="236" customWidth="1"/>
    <col min="10244" max="10244" width="0" style="236" hidden="1" customWidth="1"/>
    <col min="10245" max="10251" width="9.53515625" style="236" customWidth="1"/>
    <col min="10252" max="10494" width="9.84375" style="236"/>
    <col min="10495" max="10495" width="3.84375" style="236" customWidth="1"/>
    <col min="10496" max="10497" width="9.53515625" style="236" customWidth="1"/>
    <col min="10498" max="10499" width="14.69140625" style="236" customWidth="1"/>
    <col min="10500" max="10500" width="0" style="236" hidden="1" customWidth="1"/>
    <col min="10501" max="10507" width="9.53515625" style="236" customWidth="1"/>
    <col min="10508" max="10750" width="9.84375" style="236"/>
    <col min="10751" max="10751" width="3.84375" style="236" customWidth="1"/>
    <col min="10752" max="10753" width="9.53515625" style="236" customWidth="1"/>
    <col min="10754" max="10755" width="14.69140625" style="236" customWidth="1"/>
    <col min="10756" max="10756" width="0" style="236" hidden="1" customWidth="1"/>
    <col min="10757" max="10763" width="9.53515625" style="236" customWidth="1"/>
    <col min="10764" max="11006" width="9.84375" style="236"/>
    <col min="11007" max="11007" width="3.84375" style="236" customWidth="1"/>
    <col min="11008" max="11009" width="9.53515625" style="236" customWidth="1"/>
    <col min="11010" max="11011" width="14.69140625" style="236" customWidth="1"/>
    <col min="11012" max="11012" width="0" style="236" hidden="1" customWidth="1"/>
    <col min="11013" max="11019" width="9.53515625" style="236" customWidth="1"/>
    <col min="11020" max="11262" width="9.84375" style="236"/>
    <col min="11263" max="11263" width="3.84375" style="236" customWidth="1"/>
    <col min="11264" max="11265" width="9.53515625" style="236" customWidth="1"/>
    <col min="11266" max="11267" width="14.69140625" style="236" customWidth="1"/>
    <col min="11268" max="11268" width="0" style="236" hidden="1" customWidth="1"/>
    <col min="11269" max="11275" width="9.53515625" style="236" customWidth="1"/>
    <col min="11276" max="11518" width="9.84375" style="236"/>
    <col min="11519" max="11519" width="3.84375" style="236" customWidth="1"/>
    <col min="11520" max="11521" width="9.53515625" style="236" customWidth="1"/>
    <col min="11522" max="11523" width="14.69140625" style="236" customWidth="1"/>
    <col min="11524" max="11524" width="0" style="236" hidden="1" customWidth="1"/>
    <col min="11525" max="11531" width="9.53515625" style="236" customWidth="1"/>
    <col min="11532" max="11774" width="9.84375" style="236"/>
    <col min="11775" max="11775" width="3.84375" style="236" customWidth="1"/>
    <col min="11776" max="11777" width="9.53515625" style="236" customWidth="1"/>
    <col min="11778" max="11779" width="14.69140625" style="236" customWidth="1"/>
    <col min="11780" max="11780" width="0" style="236" hidden="1" customWidth="1"/>
    <col min="11781" max="11787" width="9.53515625" style="236" customWidth="1"/>
    <col min="11788" max="12030" width="9.84375" style="236"/>
    <col min="12031" max="12031" width="3.84375" style="236" customWidth="1"/>
    <col min="12032" max="12033" width="9.53515625" style="236" customWidth="1"/>
    <col min="12034" max="12035" width="14.69140625" style="236" customWidth="1"/>
    <col min="12036" max="12036" width="0" style="236" hidden="1" customWidth="1"/>
    <col min="12037" max="12043" width="9.53515625" style="236" customWidth="1"/>
    <col min="12044" max="12286" width="9.84375" style="236"/>
    <col min="12287" max="12287" width="3.84375" style="236" customWidth="1"/>
    <col min="12288" max="12289" width="9.53515625" style="236" customWidth="1"/>
    <col min="12290" max="12291" width="14.69140625" style="236" customWidth="1"/>
    <col min="12292" max="12292" width="0" style="236" hidden="1" customWidth="1"/>
    <col min="12293" max="12299" width="9.53515625" style="236" customWidth="1"/>
    <col min="12300" max="12542" width="9.84375" style="236"/>
    <col min="12543" max="12543" width="3.84375" style="236" customWidth="1"/>
    <col min="12544" max="12545" width="9.53515625" style="236" customWidth="1"/>
    <col min="12546" max="12547" width="14.69140625" style="236" customWidth="1"/>
    <col min="12548" max="12548" width="0" style="236" hidden="1" customWidth="1"/>
    <col min="12549" max="12555" width="9.53515625" style="236" customWidth="1"/>
    <col min="12556" max="12798" width="9.84375" style="236"/>
    <col min="12799" max="12799" width="3.84375" style="236" customWidth="1"/>
    <col min="12800" max="12801" width="9.53515625" style="236" customWidth="1"/>
    <col min="12802" max="12803" width="14.69140625" style="236" customWidth="1"/>
    <col min="12804" max="12804" width="0" style="236" hidden="1" customWidth="1"/>
    <col min="12805" max="12811" width="9.53515625" style="236" customWidth="1"/>
    <col min="12812" max="13054" width="9.84375" style="236"/>
    <col min="13055" max="13055" width="3.84375" style="236" customWidth="1"/>
    <col min="13056" max="13057" width="9.53515625" style="236" customWidth="1"/>
    <col min="13058" max="13059" width="14.69140625" style="236" customWidth="1"/>
    <col min="13060" max="13060" width="0" style="236" hidden="1" customWidth="1"/>
    <col min="13061" max="13067" width="9.53515625" style="236" customWidth="1"/>
    <col min="13068" max="13310" width="9.84375" style="236"/>
    <col min="13311" max="13311" width="3.84375" style="236" customWidth="1"/>
    <col min="13312" max="13313" width="9.53515625" style="236" customWidth="1"/>
    <col min="13314" max="13315" width="14.69140625" style="236" customWidth="1"/>
    <col min="13316" max="13316" width="0" style="236" hidden="1" customWidth="1"/>
    <col min="13317" max="13323" width="9.53515625" style="236" customWidth="1"/>
    <col min="13324" max="13566" width="9.84375" style="236"/>
    <col min="13567" max="13567" width="3.84375" style="236" customWidth="1"/>
    <col min="13568" max="13569" width="9.53515625" style="236" customWidth="1"/>
    <col min="13570" max="13571" width="14.69140625" style="236" customWidth="1"/>
    <col min="13572" max="13572" width="0" style="236" hidden="1" customWidth="1"/>
    <col min="13573" max="13579" width="9.53515625" style="236" customWidth="1"/>
    <col min="13580" max="13822" width="9.84375" style="236"/>
    <col min="13823" max="13823" width="3.84375" style="236" customWidth="1"/>
    <col min="13824" max="13825" width="9.53515625" style="236" customWidth="1"/>
    <col min="13826" max="13827" width="14.69140625" style="236" customWidth="1"/>
    <col min="13828" max="13828" width="0" style="236" hidden="1" customWidth="1"/>
    <col min="13829" max="13835" width="9.53515625" style="236" customWidth="1"/>
    <col min="13836" max="14078" width="9.84375" style="236"/>
    <col min="14079" max="14079" width="3.84375" style="236" customWidth="1"/>
    <col min="14080" max="14081" width="9.53515625" style="236" customWidth="1"/>
    <col min="14082" max="14083" width="14.69140625" style="236" customWidth="1"/>
    <col min="14084" max="14084" width="0" style="236" hidden="1" customWidth="1"/>
    <col min="14085" max="14091" width="9.53515625" style="236" customWidth="1"/>
    <col min="14092" max="14334" width="9.84375" style="236"/>
    <col min="14335" max="14335" width="3.84375" style="236" customWidth="1"/>
    <col min="14336" max="14337" width="9.53515625" style="236" customWidth="1"/>
    <col min="14338" max="14339" width="14.69140625" style="236" customWidth="1"/>
    <col min="14340" max="14340" width="0" style="236" hidden="1" customWidth="1"/>
    <col min="14341" max="14347" width="9.53515625" style="236" customWidth="1"/>
    <col min="14348" max="14590" width="9.84375" style="236"/>
    <col min="14591" max="14591" width="3.84375" style="236" customWidth="1"/>
    <col min="14592" max="14593" width="9.53515625" style="236" customWidth="1"/>
    <col min="14594" max="14595" width="14.69140625" style="236" customWidth="1"/>
    <col min="14596" max="14596" width="0" style="236" hidden="1" customWidth="1"/>
    <col min="14597" max="14603" width="9.53515625" style="236" customWidth="1"/>
    <col min="14604" max="14846" width="9.84375" style="236"/>
    <col min="14847" max="14847" width="3.84375" style="236" customWidth="1"/>
    <col min="14848" max="14849" width="9.53515625" style="236" customWidth="1"/>
    <col min="14850" max="14851" width="14.69140625" style="236" customWidth="1"/>
    <col min="14852" max="14852" width="0" style="236" hidden="1" customWidth="1"/>
    <col min="14853" max="14859" width="9.53515625" style="236" customWidth="1"/>
    <col min="14860" max="15102" width="9.84375" style="236"/>
    <col min="15103" max="15103" width="3.84375" style="236" customWidth="1"/>
    <col min="15104" max="15105" width="9.53515625" style="236" customWidth="1"/>
    <col min="15106" max="15107" width="14.69140625" style="236" customWidth="1"/>
    <col min="15108" max="15108" width="0" style="236" hidden="1" customWidth="1"/>
    <col min="15109" max="15115" width="9.53515625" style="236" customWidth="1"/>
    <col min="15116" max="15358" width="9.84375" style="236"/>
    <col min="15359" max="15359" width="3.84375" style="236" customWidth="1"/>
    <col min="15360" max="15361" width="9.53515625" style="236" customWidth="1"/>
    <col min="15362" max="15363" width="14.69140625" style="236" customWidth="1"/>
    <col min="15364" max="15364" width="0" style="236" hidden="1" customWidth="1"/>
    <col min="15365" max="15371" width="9.53515625" style="236" customWidth="1"/>
    <col min="15372" max="15614" width="9.84375" style="236"/>
    <col min="15615" max="15615" width="3.84375" style="236" customWidth="1"/>
    <col min="15616" max="15617" width="9.53515625" style="236" customWidth="1"/>
    <col min="15618" max="15619" width="14.69140625" style="236" customWidth="1"/>
    <col min="15620" max="15620" width="0" style="236" hidden="1" customWidth="1"/>
    <col min="15621" max="15627" width="9.53515625" style="236" customWidth="1"/>
    <col min="15628" max="15870" width="9.84375" style="236"/>
    <col min="15871" max="15871" width="3.84375" style="236" customWidth="1"/>
    <col min="15872" max="15873" width="9.53515625" style="236" customWidth="1"/>
    <col min="15874" max="15875" width="14.69140625" style="236" customWidth="1"/>
    <col min="15876" max="15876" width="0" style="236" hidden="1" customWidth="1"/>
    <col min="15877" max="15883" width="9.53515625" style="236" customWidth="1"/>
    <col min="15884" max="16126" width="9.84375" style="236"/>
    <col min="16127" max="16127" width="3.84375" style="236" customWidth="1"/>
    <col min="16128" max="16129" width="9.53515625" style="236" customWidth="1"/>
    <col min="16130" max="16131" width="14.69140625" style="236" customWidth="1"/>
    <col min="16132" max="16132" width="0" style="236" hidden="1" customWidth="1"/>
    <col min="16133" max="16139" width="9.53515625" style="236" customWidth="1"/>
    <col min="16140" max="16384" width="9.84375" style="236"/>
  </cols>
  <sheetData>
    <row r="1" spans="1:8" s="211" customFormat="1" ht="18" customHeight="1">
      <c r="B1"/>
      <c r="C1"/>
      <c r="D1"/>
      <c r="E1"/>
      <c r="F1" s="355" t="s">
        <v>0</v>
      </c>
      <c r="G1" s="356" t="s">
        <v>265</v>
      </c>
      <c r="H1"/>
    </row>
    <row r="2" spans="1:8" s="211" customFormat="1" ht="14.5" customHeight="1">
      <c r="B2"/>
      <c r="C2"/>
      <c r="D2"/>
      <c r="E2"/>
      <c r="F2" s="355" t="s">
        <v>2</v>
      </c>
      <c r="G2" s="357" t="s">
        <v>266</v>
      </c>
      <c r="H2"/>
    </row>
    <row r="3" spans="1:8" s="211" customFormat="1" ht="14.5" customHeight="1" thickBot="1">
      <c r="B3"/>
      <c r="C3"/>
      <c r="D3"/>
      <c r="E3"/>
      <c r="F3" s="355" t="s">
        <v>4</v>
      </c>
      <c r="G3" s="358" t="s">
        <v>267</v>
      </c>
      <c r="H3"/>
    </row>
    <row r="4" spans="1:8" s="211" customFormat="1" ht="17.25" customHeight="1" thickBot="1">
      <c r="A4" s="212"/>
      <c r="B4" s="726" t="s">
        <v>268</v>
      </c>
      <c r="C4" s="726"/>
      <c r="D4" s="214">
        <f ca="1">TODAY()</f>
        <v>45714</v>
      </c>
      <c r="E4"/>
      <c r="F4"/>
      <c r="G4"/>
      <c r="H4"/>
    </row>
    <row r="5" spans="1:8" s="211" customFormat="1" ht="4" customHeight="1" thickBot="1">
      <c r="A5" s="212"/>
      <c r="B5" s="727"/>
      <c r="C5" s="727"/>
      <c r="D5" s="215"/>
      <c r="E5"/>
      <c r="F5" s="212"/>
      <c r="G5" s="212"/>
      <c r="H5"/>
    </row>
    <row r="6" spans="1:8" s="211" customFormat="1" ht="17.25" customHeight="1" thickBot="1">
      <c r="A6" s="212"/>
      <c r="B6" s="726" t="s">
        <v>269</v>
      </c>
      <c r="C6" s="726"/>
      <c r="D6" s="216" t="str">
        <f>'1. CUTTING DOCKET'!M14</f>
        <v>DEV</v>
      </c>
      <c r="E6"/>
      <c r="F6" s="213" t="s">
        <v>270</v>
      </c>
      <c r="G6" s="216" t="str">
        <f>'1. CUTTING DOCKET'!D7</f>
        <v>U28-DR46</v>
      </c>
      <c r="H6"/>
    </row>
    <row r="7" spans="1:8" s="211" customFormat="1" ht="4" customHeight="1" thickBot="1">
      <c r="A7" s="212"/>
      <c r="B7" s="728"/>
      <c r="C7" s="728"/>
      <c r="D7" s="217"/>
      <c r="E7"/>
      <c r="F7" s="218"/>
      <c r="G7" s="219"/>
      <c r="H7"/>
    </row>
    <row r="8" spans="1:8" s="211" customFormat="1" ht="17.25" customHeight="1" thickBot="1">
      <c r="A8" s="212"/>
      <c r="B8" s="726" t="s">
        <v>271</v>
      </c>
      <c r="C8" s="726"/>
      <c r="D8" s="216" t="str">
        <f>'1. CUTTING DOCKET'!D7</f>
        <v>U28-DR46</v>
      </c>
      <c r="E8" s="220"/>
      <c r="F8" s="213" t="s">
        <v>272</v>
      </c>
      <c r="G8" s="216" t="str">
        <f>'1. CUTTING DOCKET'!$D$10</f>
        <v>DRESS</v>
      </c>
      <c r="H8"/>
    </row>
    <row r="9" spans="1:8" s="211" customFormat="1" ht="9" customHeight="1" thickBot="1">
      <c r="A9" s="221"/>
      <c r="B9" s="222"/>
      <c r="C9" s="222"/>
      <c r="D9" s="222"/>
      <c r="F9" s="222"/>
      <c r="G9" s="222"/>
    </row>
    <row r="10" spans="1:8" s="219" customFormat="1" ht="33.75" customHeight="1" thickBot="1">
      <c r="A10" s="223" t="s">
        <v>273</v>
      </c>
      <c r="B10" s="224" t="s">
        <v>274</v>
      </c>
      <c r="C10" s="724" t="s">
        <v>275</v>
      </c>
      <c r="D10" s="725"/>
      <c r="E10" s="725"/>
      <c r="F10" s="725"/>
      <c r="G10" s="225" t="s">
        <v>276</v>
      </c>
      <c r="H10" s="226" t="s">
        <v>277</v>
      </c>
    </row>
    <row r="11" spans="1:8" s="211" customFormat="1" ht="76.5" customHeight="1">
      <c r="A11" s="227">
        <v>1</v>
      </c>
      <c r="B11" s="228" t="s">
        <v>278</v>
      </c>
      <c r="C11" s="715" t="s">
        <v>279</v>
      </c>
      <c r="D11" s="716"/>
      <c r="E11" s="716"/>
      <c r="F11" s="717"/>
      <c r="G11" s="227"/>
      <c r="H11" s="227"/>
    </row>
    <row r="12" spans="1:8" s="211" customFormat="1" ht="76.5" customHeight="1">
      <c r="A12" s="229">
        <v>2</v>
      </c>
      <c r="B12" s="230" t="s">
        <v>280</v>
      </c>
      <c r="C12" s="718" t="s">
        <v>281</v>
      </c>
      <c r="D12" s="719"/>
      <c r="E12" s="719"/>
      <c r="F12" s="720"/>
      <c r="G12" s="231"/>
      <c r="H12" s="231"/>
    </row>
    <row r="13" spans="1:8" s="211" customFormat="1" ht="76.5" customHeight="1">
      <c r="A13" s="229">
        <v>3</v>
      </c>
      <c r="B13" s="230" t="s">
        <v>282</v>
      </c>
      <c r="C13" s="718" t="s">
        <v>283</v>
      </c>
      <c r="D13" s="719"/>
      <c r="E13" s="719"/>
      <c r="F13" s="720"/>
      <c r="G13" s="231"/>
      <c r="H13" s="231"/>
    </row>
    <row r="14" spans="1:8" s="211" customFormat="1" ht="76.5" customHeight="1">
      <c r="A14" s="229">
        <v>4</v>
      </c>
      <c r="B14" s="230" t="s">
        <v>284</v>
      </c>
      <c r="C14" s="718" t="s">
        <v>285</v>
      </c>
      <c r="D14" s="719"/>
      <c r="E14" s="719"/>
      <c r="F14" s="720"/>
      <c r="G14" s="231"/>
      <c r="H14" s="231"/>
    </row>
    <row r="15" spans="1:8" s="211" customFormat="1" ht="76.5" customHeight="1">
      <c r="A15" s="229">
        <v>5</v>
      </c>
      <c r="B15" s="230" t="s">
        <v>286</v>
      </c>
      <c r="C15" s="718" t="s">
        <v>287</v>
      </c>
      <c r="D15" s="719"/>
      <c r="E15" s="719"/>
      <c r="F15" s="720"/>
      <c r="G15" s="231"/>
      <c r="H15" s="231"/>
    </row>
    <row r="16" spans="1:8" s="211" customFormat="1" ht="76.5" customHeight="1">
      <c r="A16" s="229">
        <v>6</v>
      </c>
      <c r="B16" s="230" t="s">
        <v>288</v>
      </c>
      <c r="C16" s="718" t="s">
        <v>287</v>
      </c>
      <c r="D16" s="719"/>
      <c r="E16" s="719"/>
      <c r="F16" s="720"/>
      <c r="G16" s="231"/>
      <c r="H16" s="231"/>
    </row>
    <row r="17" spans="1:8" s="211" customFormat="1" ht="76.5" customHeight="1">
      <c r="A17" s="229">
        <v>7</v>
      </c>
      <c r="B17" s="230" t="s">
        <v>289</v>
      </c>
      <c r="C17" s="718" t="str">
        <f>'1. CUTTING DOCKET'!$C$48</f>
        <v>KHÔNG IN</v>
      </c>
      <c r="D17" s="719"/>
      <c r="E17" s="719"/>
      <c r="F17" s="720"/>
      <c r="G17" s="231"/>
      <c r="H17" s="231"/>
    </row>
    <row r="18" spans="1:8" s="211" customFormat="1" ht="76.5" customHeight="1">
      <c r="A18" s="229">
        <v>8</v>
      </c>
      <c r="B18" s="230" t="s">
        <v>290</v>
      </c>
      <c r="C18" s="718" t="str">
        <f>'1. CUTTING DOCKET'!$D$58</f>
        <v>THÊU BTP- THÊU 2D EMBROIDERED UA LOGO PATCH - NỀN CÙNG MÀU THÂN, CHŨ MÀU TRẮNG</v>
      </c>
      <c r="D18" s="719"/>
      <c r="E18" s="719"/>
      <c r="F18" s="720"/>
      <c r="G18" s="231"/>
      <c r="H18" s="231"/>
    </row>
    <row r="19" spans="1:8" s="211" customFormat="1" ht="76.5" customHeight="1">
      <c r="A19" s="229">
        <v>9</v>
      </c>
      <c r="B19" s="230" t="s">
        <v>291</v>
      </c>
      <c r="C19" s="718" t="str">
        <f>'1. CUTTING DOCKET'!C69</f>
        <v>KHÔNG WASH</v>
      </c>
      <c r="D19" s="719"/>
      <c r="E19" s="719"/>
      <c r="F19" s="720"/>
      <c r="G19" s="231"/>
      <c r="H19" s="231"/>
    </row>
    <row r="20" spans="1:8" s="211" customFormat="1" ht="76.5" customHeight="1" thickBot="1">
      <c r="A20" s="232">
        <v>10</v>
      </c>
      <c r="B20" s="233" t="s">
        <v>292</v>
      </c>
      <c r="C20" s="721" t="s">
        <v>293</v>
      </c>
      <c r="D20" s="722"/>
      <c r="E20" s="722"/>
      <c r="F20" s="723"/>
      <c r="G20" s="234"/>
      <c r="H20" s="234"/>
    </row>
    <row r="21" spans="1:8" ht="12" customHeight="1">
      <c r="A21" s="219"/>
      <c r="B21" s="219"/>
      <c r="C21" s="235"/>
      <c r="D21" s="235"/>
      <c r="E21" s="235"/>
      <c r="F21" s="235"/>
      <c r="G21" s="219"/>
      <c r="H21" s="219"/>
    </row>
    <row r="22" spans="1:8" ht="34.5" customHeight="1">
      <c r="A22" s="219"/>
      <c r="B22" s="714" t="s">
        <v>294</v>
      </c>
      <c r="C22" s="714"/>
      <c r="D22" s="714"/>
      <c r="E22" s="235"/>
      <c r="F22" s="235"/>
      <c r="G22" s="714" t="s">
        <v>295</v>
      </c>
      <c r="H22" s="714"/>
    </row>
    <row r="23" spans="1:8" ht="40" customHeight="1">
      <c r="A23" s="219"/>
      <c r="B23" s="237"/>
      <c r="C23" s="237"/>
      <c r="D23" s="237"/>
      <c r="E23" s="237"/>
      <c r="F23" s="211"/>
      <c r="G23" s="237"/>
      <c r="H23" s="237"/>
    </row>
    <row r="24" spans="1:8" ht="40" customHeight="1">
      <c r="A24" s="212"/>
      <c r="B24" s="238"/>
      <c r="C24" s="238"/>
      <c r="D24" s="238"/>
      <c r="E24" s="238"/>
      <c r="F24" s="238"/>
      <c r="G24" s="238"/>
      <c r="H24" s="238"/>
    </row>
    <row r="25" spans="1:8" ht="40" customHeight="1">
      <c r="A25" s="212"/>
      <c r="B25" s="238"/>
      <c r="C25" s="238"/>
      <c r="D25" s="238"/>
      <c r="E25" s="238"/>
      <c r="F25" s="238"/>
      <c r="G25" s="238"/>
      <c r="H25" s="238"/>
    </row>
    <row r="26" spans="1:8" ht="40" customHeight="1">
      <c r="A26" s="212"/>
      <c r="B26" s="238"/>
      <c r="C26" s="238"/>
      <c r="D26" s="238"/>
      <c r="E26" s="238"/>
      <c r="F26" s="238"/>
      <c r="G26" s="238"/>
      <c r="H26" s="238"/>
    </row>
    <row r="27" spans="1:8" ht="40" customHeight="1">
      <c r="A27" s="212"/>
      <c r="B27" s="238"/>
      <c r="C27" s="238"/>
      <c r="D27" s="238"/>
      <c r="E27" s="238"/>
      <c r="F27" s="238"/>
      <c r="G27" s="238"/>
      <c r="H27" s="238"/>
    </row>
    <row r="28" spans="1:8" ht="40" customHeight="1">
      <c r="A28" s="212"/>
      <c r="B28" s="238"/>
      <c r="C28" s="238"/>
      <c r="D28" s="238"/>
      <c r="E28" s="238"/>
      <c r="F28" s="238"/>
      <c r="G28" s="238"/>
      <c r="H28" s="238"/>
    </row>
    <row r="29" spans="1:8" ht="40" customHeight="1">
      <c r="A29" s="212"/>
      <c r="B29" s="238"/>
      <c r="C29" s="238"/>
      <c r="D29" s="238"/>
      <c r="E29" s="238"/>
      <c r="F29" s="238"/>
      <c r="G29" s="238"/>
      <c r="H29" s="238"/>
    </row>
    <row r="30" spans="1:8" ht="40" customHeight="1">
      <c r="A30" s="212"/>
      <c r="B30" s="238"/>
      <c r="C30" s="238"/>
      <c r="D30" s="238"/>
      <c r="E30" s="238"/>
      <c r="F30" s="238"/>
      <c r="G30" s="238"/>
      <c r="H30" s="238"/>
    </row>
    <row r="31" spans="1:8" ht="40" customHeight="1">
      <c r="A31" s="212"/>
      <c r="B31" s="238"/>
      <c r="C31" s="238"/>
      <c r="D31" s="238"/>
      <c r="E31" s="238"/>
      <c r="F31" s="238"/>
      <c r="G31" s="238"/>
      <c r="H31" s="238"/>
    </row>
    <row r="32" spans="1:8" ht="40" customHeight="1">
      <c r="A32" s="212"/>
      <c r="B32" s="238"/>
      <c r="C32" s="238"/>
      <c r="D32" s="238"/>
      <c r="E32" s="238"/>
      <c r="F32" s="238"/>
      <c r="G32" s="238"/>
      <c r="H32" s="238"/>
    </row>
    <row r="33" spans="1:8" ht="40" customHeight="1">
      <c r="A33" s="212"/>
      <c r="B33" s="238"/>
      <c r="C33" s="238"/>
      <c r="D33" s="238"/>
      <c r="E33" s="238"/>
      <c r="F33" s="238"/>
      <c r="G33" s="238"/>
      <c r="H33" s="238"/>
    </row>
    <row r="34" spans="1:8" ht="40" customHeight="1">
      <c r="A34" s="212"/>
      <c r="B34" s="238"/>
      <c r="C34" s="238"/>
      <c r="D34" s="238"/>
      <c r="E34" s="238"/>
      <c r="F34" s="238"/>
      <c r="G34" s="238"/>
      <c r="H34" s="238"/>
    </row>
    <row r="35" spans="1:8" ht="40" customHeight="1">
      <c r="A35" s="212"/>
      <c r="B35" s="238"/>
      <c r="C35" s="238"/>
      <c r="D35" s="238"/>
      <c r="E35" s="238"/>
      <c r="F35" s="238"/>
      <c r="G35" s="238"/>
      <c r="H35" s="238"/>
    </row>
    <row r="36" spans="1:8" ht="40" customHeight="1">
      <c r="A36" s="212"/>
      <c r="B36" s="238"/>
      <c r="C36" s="238"/>
      <c r="D36" s="238"/>
      <c r="E36" s="238"/>
      <c r="F36" s="238"/>
      <c r="G36" s="238"/>
      <c r="H36" s="238"/>
    </row>
    <row r="37" spans="1:8" ht="40" customHeight="1">
      <c r="A37" s="212"/>
      <c r="B37" s="238"/>
      <c r="C37" s="238"/>
      <c r="D37" s="238"/>
      <c r="E37" s="238"/>
      <c r="F37" s="238"/>
      <c r="G37" s="238"/>
      <c r="H37" s="238"/>
    </row>
    <row r="38" spans="1:8" ht="40" customHeight="1">
      <c r="A38" s="212"/>
      <c r="B38" s="238"/>
      <c r="C38" s="238"/>
      <c r="D38" s="238"/>
      <c r="E38" s="238"/>
      <c r="F38" s="238"/>
      <c r="G38" s="238"/>
      <c r="H38" s="238"/>
    </row>
    <row r="39" spans="1:8" ht="40" customHeight="1">
      <c r="A39" s="212"/>
      <c r="B39" s="238"/>
      <c r="C39" s="238"/>
      <c r="D39" s="238"/>
      <c r="E39" s="238"/>
      <c r="F39" s="238"/>
      <c r="G39" s="238"/>
      <c r="H39" s="238"/>
    </row>
    <row r="40" spans="1:8" ht="40" customHeight="1">
      <c r="A40" s="212"/>
      <c r="B40" s="238"/>
      <c r="C40" s="238"/>
      <c r="D40" s="238"/>
      <c r="E40" s="238"/>
      <c r="F40" s="238"/>
      <c r="G40" s="238"/>
      <c r="H40" s="238"/>
    </row>
    <row r="41" spans="1:8" ht="40" customHeight="1">
      <c r="A41" s="212"/>
      <c r="B41" s="238"/>
      <c r="C41" s="238"/>
      <c r="D41" s="238"/>
      <c r="E41" s="238"/>
      <c r="F41" s="238"/>
      <c r="G41" s="238"/>
      <c r="H41" s="238"/>
    </row>
    <row r="42" spans="1:8" ht="40" customHeight="1">
      <c r="A42" s="212"/>
      <c r="B42" s="238"/>
      <c r="C42" s="238"/>
      <c r="D42" s="238"/>
      <c r="E42" s="238"/>
      <c r="F42" s="238"/>
      <c r="G42" s="238"/>
      <c r="H42" s="238"/>
    </row>
    <row r="43" spans="1:8" ht="40" customHeight="1">
      <c r="A43" s="212"/>
      <c r="B43" s="238"/>
      <c r="C43" s="238"/>
      <c r="D43" s="238"/>
      <c r="E43" s="238"/>
      <c r="F43" s="238"/>
      <c r="G43" s="238"/>
      <c r="H43" s="238"/>
    </row>
    <row r="44" spans="1:8" ht="40" customHeight="1">
      <c r="A44" s="212"/>
      <c r="B44" s="238"/>
      <c r="C44" s="238"/>
      <c r="D44" s="238"/>
      <c r="E44" s="238"/>
      <c r="F44" s="238"/>
      <c r="G44" s="238"/>
      <c r="H44" s="238"/>
    </row>
    <row r="45" spans="1:8" ht="40" customHeight="1">
      <c r="A45" s="212"/>
      <c r="B45" s="238"/>
      <c r="C45" s="238"/>
      <c r="D45" s="238"/>
      <c r="E45" s="238"/>
      <c r="F45" s="238"/>
      <c r="G45" s="238"/>
      <c r="H45" s="238"/>
    </row>
    <row r="46" spans="1:8" ht="40" customHeight="1">
      <c r="A46" s="212"/>
      <c r="B46" s="238"/>
      <c r="C46" s="238"/>
      <c r="D46" s="238"/>
      <c r="E46" s="238"/>
      <c r="F46" s="238"/>
      <c r="G46" s="238"/>
      <c r="H46" s="238"/>
    </row>
    <row r="47" spans="1:8" ht="40" customHeight="1">
      <c r="A47" s="212"/>
      <c r="B47" s="238"/>
      <c r="C47" s="238"/>
      <c r="D47" s="238"/>
      <c r="E47" s="238"/>
      <c r="F47" s="238"/>
      <c r="G47" s="238"/>
      <c r="H47" s="238"/>
    </row>
    <row r="48" spans="1:8" ht="40" customHeight="1">
      <c r="A48" s="212"/>
      <c r="B48" s="238"/>
      <c r="C48" s="238"/>
      <c r="D48" s="238"/>
      <c r="E48" s="238"/>
      <c r="F48" s="238"/>
      <c r="G48" s="238"/>
      <c r="H48" s="238"/>
    </row>
    <row r="49" spans="1:8" ht="40" customHeight="1">
      <c r="A49" s="212"/>
      <c r="B49" s="238"/>
      <c r="C49" s="238"/>
      <c r="D49" s="238"/>
      <c r="E49" s="238"/>
      <c r="F49" s="238"/>
      <c r="G49" s="238"/>
      <c r="H49" s="238"/>
    </row>
    <row r="50" spans="1:8" ht="40" customHeight="1">
      <c r="A50" s="212"/>
      <c r="B50" s="238"/>
      <c r="C50" s="238"/>
      <c r="D50" s="238"/>
      <c r="E50" s="238"/>
      <c r="F50" s="238"/>
      <c r="G50" s="238"/>
      <c r="H50" s="238"/>
    </row>
    <row r="51" spans="1:8" ht="40" customHeight="1">
      <c r="A51" s="212"/>
      <c r="B51" s="238"/>
      <c r="C51" s="238"/>
      <c r="D51" s="238"/>
      <c r="E51" s="238"/>
      <c r="F51" s="238"/>
      <c r="G51" s="238"/>
      <c r="H51" s="238"/>
    </row>
    <row r="52" spans="1:8" ht="40" customHeight="1">
      <c r="A52" s="212"/>
      <c r="B52" s="238"/>
      <c r="C52" s="238"/>
      <c r="D52" s="238"/>
      <c r="E52" s="238"/>
      <c r="F52" s="238"/>
      <c r="G52" s="238"/>
      <c r="H52" s="238"/>
    </row>
    <row r="53" spans="1:8" ht="40" customHeight="1">
      <c r="A53" s="212"/>
      <c r="B53" s="238"/>
      <c r="C53" s="238"/>
      <c r="D53" s="238"/>
      <c r="E53" s="238"/>
      <c r="F53" s="238"/>
      <c r="G53" s="238"/>
      <c r="H53" s="238"/>
    </row>
    <row r="54" spans="1:8" ht="40" customHeight="1">
      <c r="A54" s="212"/>
      <c r="B54" s="238"/>
      <c r="C54" s="238"/>
      <c r="D54" s="238"/>
      <c r="E54" s="238"/>
      <c r="F54" s="238"/>
      <c r="G54" s="238"/>
      <c r="H54" s="238"/>
    </row>
    <row r="55" spans="1:8" ht="40" customHeight="1">
      <c r="A55" s="212"/>
      <c r="B55" s="238"/>
      <c r="C55" s="238"/>
      <c r="D55" s="238"/>
      <c r="E55" s="238"/>
      <c r="F55" s="238"/>
      <c r="G55" s="238"/>
      <c r="H55" s="238"/>
    </row>
    <row r="56" spans="1:8" ht="40" customHeight="1">
      <c r="A56" s="212"/>
      <c r="B56" s="238"/>
      <c r="C56" s="238"/>
      <c r="D56" s="238"/>
      <c r="E56" s="238"/>
      <c r="F56" s="238"/>
      <c r="G56" s="238"/>
      <c r="H56" s="238"/>
    </row>
    <row r="57" spans="1:8" ht="40" customHeight="1">
      <c r="A57" s="212"/>
      <c r="B57" s="238"/>
      <c r="C57" s="238"/>
      <c r="D57" s="238"/>
      <c r="E57" s="238"/>
      <c r="F57" s="238"/>
      <c r="G57" s="238"/>
      <c r="H57" s="238"/>
    </row>
    <row r="58" spans="1:8" ht="40" customHeight="1">
      <c r="A58" s="212"/>
      <c r="B58" s="238"/>
      <c r="C58" s="238"/>
      <c r="D58" s="238"/>
      <c r="E58" s="238"/>
      <c r="F58" s="238"/>
      <c r="G58" s="238"/>
      <c r="H58" s="238"/>
    </row>
    <row r="59" spans="1:8" ht="40" customHeight="1">
      <c r="A59" s="212"/>
      <c r="B59" s="238"/>
      <c r="C59" s="238"/>
      <c r="D59" s="238"/>
      <c r="E59" s="238"/>
      <c r="F59" s="238"/>
      <c r="G59" s="238"/>
      <c r="H59" s="238"/>
    </row>
    <row r="60" spans="1:8" ht="40" customHeight="1">
      <c r="A60" s="212"/>
      <c r="B60" s="238"/>
      <c r="C60" s="238"/>
      <c r="D60" s="238"/>
      <c r="E60" s="238"/>
      <c r="F60" s="238"/>
      <c r="G60" s="238"/>
      <c r="H60" s="238"/>
    </row>
    <row r="61" spans="1:8" ht="40" customHeight="1">
      <c r="A61" s="212"/>
      <c r="B61" s="238"/>
      <c r="C61" s="238"/>
      <c r="D61" s="238"/>
      <c r="E61" s="238"/>
      <c r="F61" s="238"/>
      <c r="G61" s="238"/>
      <c r="H61" s="238"/>
    </row>
    <row r="62" spans="1:8" ht="40" customHeight="1">
      <c r="A62" s="212"/>
      <c r="B62" s="238"/>
      <c r="C62" s="238"/>
      <c r="D62" s="238"/>
      <c r="E62" s="238"/>
      <c r="F62" s="238"/>
      <c r="G62" s="238"/>
      <c r="H62" s="238"/>
    </row>
    <row r="63" spans="1:8" ht="40" customHeight="1">
      <c r="A63" s="212"/>
      <c r="B63" s="238"/>
      <c r="C63" s="238"/>
      <c r="D63" s="238"/>
      <c r="E63" s="238"/>
      <c r="F63" s="238"/>
      <c r="G63" s="238"/>
      <c r="H63" s="238"/>
    </row>
    <row r="64" spans="1:8" ht="40" customHeight="1">
      <c r="A64" s="212"/>
      <c r="B64" s="238"/>
      <c r="C64" s="238"/>
      <c r="D64" s="238"/>
      <c r="E64" s="238"/>
      <c r="F64" s="238"/>
      <c r="G64" s="238"/>
      <c r="H64" s="238"/>
    </row>
    <row r="65" spans="1:8" ht="40" customHeight="1">
      <c r="A65" s="212"/>
      <c r="B65" s="238"/>
      <c r="C65" s="238"/>
      <c r="D65" s="238"/>
      <c r="E65" s="238"/>
      <c r="F65" s="238"/>
      <c r="G65" s="238"/>
      <c r="H65" s="238"/>
    </row>
    <row r="66" spans="1:8" ht="40" customHeight="1">
      <c r="A66" s="212"/>
      <c r="B66" s="238"/>
      <c r="C66" s="238"/>
      <c r="D66" s="238"/>
      <c r="E66" s="238"/>
      <c r="F66" s="238"/>
      <c r="G66" s="238"/>
      <c r="H66" s="238"/>
    </row>
  </sheetData>
  <mergeCells count="18">
    <mergeCell ref="C10:F10"/>
    <mergeCell ref="B4:C4"/>
    <mergeCell ref="B5:C5"/>
    <mergeCell ref="B6:C6"/>
    <mergeCell ref="B7:C7"/>
    <mergeCell ref="B8:C8"/>
    <mergeCell ref="G22:H22"/>
    <mergeCell ref="C11:F11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B22:D22"/>
  </mergeCells>
  <printOptions horizontalCentered="1"/>
  <pageMargins left="0.25" right="0.25" top="0.75303030303030305" bottom="0.75" header="0.3" footer="0.3"/>
  <pageSetup paperSize="9" scale="72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23" max="7" man="1"/>
  </row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5234375" defaultRowHeight="23.15"/>
  <cols>
    <col min="1" max="1" width="64.3828125" style="79" customWidth="1"/>
    <col min="2" max="2" width="81.15234375" style="80" hidden="1" customWidth="1"/>
    <col min="3" max="3" width="206" style="80" customWidth="1"/>
    <col min="4" max="4" width="70.84375" style="80" hidden="1" customWidth="1"/>
    <col min="5" max="5" width="74.84375" style="80" hidden="1" customWidth="1"/>
    <col min="6" max="16384" width="9.15234375" style="80"/>
  </cols>
  <sheetData>
    <row r="1" spans="1:12" s="74" customFormat="1" ht="134.25" customHeight="1">
      <c r="A1" s="72"/>
      <c r="B1" s="73"/>
      <c r="C1" s="73"/>
      <c r="D1" s="73"/>
      <c r="E1" s="73"/>
    </row>
    <row r="2" spans="1:12" s="74" customFormat="1" ht="37.5" customHeight="1">
      <c r="A2" s="73" t="str">
        <f>'1. CUTTING DOCKET'!B6</f>
        <v xml:space="preserve">JOB NUMBER:  </v>
      </c>
      <c r="B2" s="73" t="str">
        <f>'1. CUTTING DOCKET'!D6</f>
        <v>U28  SS26  S2819</v>
      </c>
      <c r="C2" s="73" t="s">
        <v>167</v>
      </c>
      <c r="D2" s="73"/>
      <c r="E2" s="73"/>
    </row>
    <row r="3" spans="1:12" s="74" customFormat="1" ht="37.5" customHeight="1">
      <c r="A3" s="75" t="str">
        <f>'1. CUTTING DOCKET'!B7</f>
        <v xml:space="preserve">STYLE NUMBER: </v>
      </c>
      <c r="B3" s="75" t="str">
        <f>'1. CUTTING DOCKET'!D7</f>
        <v>U28-DR46</v>
      </c>
      <c r="C3" s="75" t="s">
        <v>168</v>
      </c>
      <c r="D3" s="75"/>
      <c r="E3" s="75"/>
    </row>
    <row r="4" spans="1:12" s="74" customFormat="1" ht="37.5" customHeight="1">
      <c r="A4" s="75" t="str">
        <f>'1. CUTTING DOCKET'!B8</f>
        <v xml:space="preserve">STYLE NAME : </v>
      </c>
      <c r="B4" s="75" t="str">
        <f>'1. CUTTING DOCKET'!D8</f>
        <v>Women Sleeveless Slim Dress</v>
      </c>
      <c r="C4" s="75" t="s">
        <v>169</v>
      </c>
      <c r="D4" s="75"/>
      <c r="E4" s="75"/>
    </row>
    <row r="5" spans="1:12" s="74" customFormat="1" ht="76" customHeight="1">
      <c r="A5" s="76"/>
      <c r="B5" s="321" t="str">
        <f>'1. CUTTING DOCKET'!$D$20</f>
        <v>GREEN</v>
      </c>
      <c r="C5" s="321" t="e">
        <f>'1. CUTTING DOCKET'!#REF!</f>
        <v>#REF!</v>
      </c>
      <c r="D5" s="321" t="e">
        <f>'1. CUTTING DOCKET'!#REF!</f>
        <v>#REF!</v>
      </c>
      <c r="E5" s="321" t="e">
        <f>'1. CUTTING DOCKET'!#REF!</f>
        <v>#REF!</v>
      </c>
    </row>
    <row r="6" spans="1:12" s="77" customFormat="1" ht="69.75" customHeight="1">
      <c r="A6" s="322" t="s">
        <v>140</v>
      </c>
      <c r="B6" s="322" t="str">
        <f>'1. CUTTING DOCKET'!$E$27</f>
        <v>GREEN</v>
      </c>
      <c r="C6" s="322" t="e">
        <f>'1. CUTTING DOCKET'!#REF!</f>
        <v>#REF!</v>
      </c>
      <c r="D6" s="322" t="e">
        <f>'1. CUTTING DOCKET'!#REF!</f>
        <v>#REF!</v>
      </c>
      <c r="E6" s="322" t="e">
        <f>'1. CUTTING DOCKET'!#REF!</f>
        <v>#REF!</v>
      </c>
    </row>
    <row r="7" spans="1:12" s="77" customFormat="1" ht="75" customHeight="1">
      <c r="A7" s="323" t="s">
        <v>141</v>
      </c>
      <c r="B7" s="749" t="str">
        <f>'1. CUTTING DOCKET'!M11</f>
        <v>RIB 1X1_100% COTTON_SOLID_260_S0004</v>
      </c>
      <c r="C7" s="750"/>
      <c r="D7" s="750"/>
      <c r="E7" s="751"/>
    </row>
    <row r="8" spans="1:12" s="77" customFormat="1" ht="409.6" customHeight="1">
      <c r="A8" s="324" t="str">
        <f>'1. CUTTING DOCKET'!D27</f>
        <v>VẢI CHÍNH/BO CỔ</v>
      </c>
      <c r="B8" s="752"/>
      <c r="C8" s="753"/>
      <c r="D8" s="753"/>
      <c r="E8" s="754"/>
      <c r="L8" s="78"/>
    </row>
    <row r="9" spans="1:12" s="77" customFormat="1" ht="94.5" customHeight="1">
      <c r="A9" s="322" t="e">
        <f>'1. CUTTING DOCKET'!#REF!</f>
        <v>#REF!</v>
      </c>
      <c r="B9" s="322" t="e">
        <f>'1. CUTTING DOCKET'!#REF!</f>
        <v>#REF!</v>
      </c>
      <c r="C9" s="322" t="e">
        <f>'1. CUTTING DOCKET'!#REF!</f>
        <v>#REF!</v>
      </c>
      <c r="D9" s="322" t="e">
        <f>'1. CUTTING DOCKET'!#REF!</f>
        <v>#REF!</v>
      </c>
      <c r="E9" s="322" t="e">
        <f>'1. CUTTING DOCKET'!#REF!</f>
        <v>#REF!</v>
      </c>
    </row>
    <row r="10" spans="1:12" s="77" customFormat="1" ht="409.5" customHeight="1">
      <c r="A10" s="324"/>
      <c r="B10" s="359"/>
      <c r="C10" s="359"/>
      <c r="D10" s="359"/>
      <c r="E10" s="359"/>
      <c r="L10" s="78"/>
    </row>
    <row r="11" spans="1:12" s="77" customFormat="1" ht="132" customHeight="1">
      <c r="A11" s="322" t="e">
        <f>'1. CUTTING DOCKET'!#REF!</f>
        <v>#REF!</v>
      </c>
      <c r="B11" s="322" t="e">
        <f>'1. CUTTING DOCKET'!#REF!</f>
        <v>#REF!</v>
      </c>
      <c r="C11" s="322" t="e">
        <f>'1. CUTTING DOCKET'!#REF!</f>
        <v>#REF!</v>
      </c>
      <c r="D11" s="322" t="e">
        <f>'1. CUTTING DOCKET'!#REF!</f>
        <v>#REF!</v>
      </c>
      <c r="E11" s="322" t="e">
        <f>'1. CUTTING DOCKET'!#REF!</f>
        <v>#REF!</v>
      </c>
    </row>
    <row r="12" spans="1:12" s="77" customFormat="1" ht="409.6" customHeight="1">
      <c r="A12" s="324" t="e">
        <f>'1. CUTTING DOCKET'!#REF!</f>
        <v>#REF!</v>
      </c>
      <c r="B12" s="360"/>
      <c r="C12" s="360"/>
      <c r="D12" s="360"/>
      <c r="E12" s="360"/>
      <c r="L12" s="78"/>
    </row>
    <row r="13" spans="1:12" s="77" customFormat="1" ht="135" hidden="1" customHeight="1">
      <c r="A13" s="322" t="e">
        <f>'1. CUTTING DOCKET'!#REF!</f>
        <v>#REF!</v>
      </c>
      <c r="B13" s="749" t="e">
        <f>'1. CUTTING DOCKET'!#REF!</f>
        <v>#REF!</v>
      </c>
      <c r="C13" s="750"/>
      <c r="D13" s="751"/>
      <c r="E13" s="322" t="e">
        <f>'1. CUTTING DOCKET'!#REF!</f>
        <v>#REF!</v>
      </c>
    </row>
    <row r="14" spans="1:12" s="77" customFormat="1" ht="409.6" hidden="1" customHeight="1">
      <c r="A14" s="324" t="e">
        <f>'1. CUTTING DOCKET'!#REF!</f>
        <v>#REF!</v>
      </c>
      <c r="B14" s="752"/>
      <c r="C14" s="753"/>
      <c r="D14" s="753"/>
      <c r="E14" s="433"/>
      <c r="L14" s="78"/>
    </row>
    <row r="15" spans="1:12" s="77" customFormat="1" ht="74.25" customHeight="1">
      <c r="A15" s="322" t="s">
        <v>142</v>
      </c>
      <c r="B15" s="325" t="str">
        <f>'1. CUTTING DOCKET'!$F$37</f>
        <v>GREEN</v>
      </c>
      <c r="C15" s="325" t="e">
        <f>'1. CUTTING DOCKET'!#REF!</f>
        <v>#REF!</v>
      </c>
      <c r="D15" s="325" t="e">
        <f>'1. CUTTING DOCKET'!#REF!</f>
        <v>#REF!</v>
      </c>
      <c r="E15" s="325" t="e">
        <f>'1. CUTTING DOCKET'!#REF!</f>
        <v>#REF!</v>
      </c>
    </row>
    <row r="16" spans="1:12" s="77" customFormat="1" ht="115.5" customHeight="1">
      <c r="A16" s="324" t="s">
        <v>91</v>
      </c>
      <c r="B16" s="326">
        <f>'1. CUTTING DOCKET'!$G$37</f>
        <v>0</v>
      </c>
      <c r="C16" s="326" t="e">
        <f>'1. CUTTING DOCKET'!#REF!</f>
        <v>#REF!</v>
      </c>
      <c r="D16" s="326" t="e">
        <f>'1. CUTTING DOCKET'!#REF!</f>
        <v>#REF!</v>
      </c>
      <c r="E16" s="326" t="e">
        <f>'1. CUTTING DOCKET'!#REF!</f>
        <v>#REF!</v>
      </c>
    </row>
    <row r="17" spans="1:5" s="77" customFormat="1" ht="115.5" customHeight="1">
      <c r="A17" s="324" t="e">
        <f>'1. CUTTING DOCKET'!#REF!</f>
        <v>#REF!</v>
      </c>
      <c r="B17" s="755" t="e">
        <f>'1. CUTTING DOCKET'!#REF!</f>
        <v>#REF!</v>
      </c>
      <c r="C17" s="756"/>
      <c r="D17" s="756"/>
      <c r="E17" s="757"/>
    </row>
    <row r="18" spans="1:5" s="77" customFormat="1" ht="90" customHeight="1">
      <c r="A18" s="322" t="e">
        <f>'1. CUTTING DOCKET'!#REF!</f>
        <v>#REF!</v>
      </c>
      <c r="B18" s="735" t="e">
        <f>'1. CUTTING DOCKET'!#REF!</f>
        <v>#REF!</v>
      </c>
      <c r="C18" s="736"/>
      <c r="D18" s="736"/>
      <c r="E18" s="739"/>
    </row>
    <row r="19" spans="1:5" s="77" customFormat="1" ht="409.6" customHeight="1">
      <c r="A19" s="327" t="s">
        <v>296</v>
      </c>
      <c r="B19" s="737"/>
      <c r="C19" s="738"/>
      <c r="D19" s="738"/>
      <c r="E19" s="738"/>
    </row>
    <row r="20" spans="1:5" s="77" customFormat="1" ht="79.5" customHeight="1">
      <c r="A20" s="322" t="e">
        <f>'1. CUTTING DOCKET'!#REF!</f>
        <v>#REF!</v>
      </c>
      <c r="B20" s="735" t="e">
        <f>'1. CUTTING DOCKET'!#REF!</f>
        <v>#REF!</v>
      </c>
      <c r="C20" s="736"/>
      <c r="D20" s="736"/>
      <c r="E20" s="739"/>
    </row>
    <row r="21" spans="1:5" s="77" customFormat="1" ht="346.5" customHeight="1">
      <c r="A21" s="324" t="s">
        <v>297</v>
      </c>
      <c r="B21" s="740"/>
      <c r="C21" s="741"/>
      <c r="D21" s="741"/>
      <c r="E21" s="742"/>
    </row>
    <row r="22" spans="1:5" s="77" customFormat="1" ht="41.15">
      <c r="A22" s="322" t="e">
        <f>'1. CUTTING DOCKET'!#REF!</f>
        <v>#REF!</v>
      </c>
      <c r="B22" s="735" t="e">
        <f>'1. CUTTING DOCKET'!#REF!</f>
        <v>#REF!</v>
      </c>
      <c r="C22" s="736"/>
      <c r="D22" s="736"/>
      <c r="E22" s="434"/>
    </row>
    <row r="23" spans="1:5" s="77" customFormat="1" ht="299.25" customHeight="1">
      <c r="A23" s="327" t="s">
        <v>298</v>
      </c>
      <c r="B23" s="743"/>
      <c r="C23" s="744"/>
      <c r="D23" s="744"/>
      <c r="E23" s="744"/>
    </row>
    <row r="24" spans="1:5" s="77" customFormat="1" ht="101.5" customHeight="1">
      <c r="A24" s="322" t="e">
        <f>'1. CUTTING DOCKET'!#REF!</f>
        <v>#REF!</v>
      </c>
      <c r="B24" s="735" t="e">
        <f>'1. CUTTING DOCKET'!#REF!</f>
        <v>#REF!</v>
      </c>
      <c r="C24" s="736"/>
      <c r="D24" s="736"/>
      <c r="E24" s="434"/>
    </row>
    <row r="25" spans="1:5" s="77" customFormat="1" ht="362.25" customHeight="1">
      <c r="A25" s="327" t="s">
        <v>299</v>
      </c>
      <c r="B25" s="745" t="s">
        <v>300</v>
      </c>
      <c r="C25" s="746"/>
      <c r="D25" s="746"/>
      <c r="E25" s="435"/>
    </row>
    <row r="26" spans="1:5" s="77" customFormat="1" ht="109.5" customHeight="1">
      <c r="A26" s="322" t="s">
        <v>301</v>
      </c>
      <c r="B26" s="735" t="e">
        <f>'1. CUTTING DOCKET'!#REF!</f>
        <v>#REF!</v>
      </c>
      <c r="C26" s="736"/>
      <c r="D26" s="736"/>
      <c r="E26" s="436"/>
    </row>
    <row r="27" spans="1:5" s="77" customFormat="1" ht="282" customHeight="1">
      <c r="A27" s="327" t="s">
        <v>302</v>
      </c>
      <c r="B27" s="747" t="s">
        <v>303</v>
      </c>
      <c r="C27" s="748"/>
      <c r="D27" s="748"/>
      <c r="E27" s="748"/>
    </row>
    <row r="28" spans="1:5" s="77" customFormat="1" ht="93.65" customHeight="1">
      <c r="A28" s="322" t="e">
        <f>'1. CUTTING DOCKET'!#REF!</f>
        <v>#REF!</v>
      </c>
      <c r="B28" s="735" t="e">
        <f>'1. CUTTING DOCKET'!#REF!</f>
        <v>#REF!</v>
      </c>
      <c r="C28" s="736"/>
      <c r="D28" s="736"/>
      <c r="E28" s="436"/>
    </row>
    <row r="29" spans="1:5" s="77" customFormat="1" ht="273" customHeight="1">
      <c r="A29" s="324" t="s">
        <v>304</v>
      </c>
      <c r="B29" s="729"/>
      <c r="C29" s="730"/>
      <c r="D29" s="730"/>
      <c r="E29" s="730"/>
    </row>
    <row r="30" spans="1:5" s="77" customFormat="1" ht="95.25" customHeight="1">
      <c r="A30" s="322" t="e">
        <f>'1. CUTTING DOCKET'!#REF!</f>
        <v>#REF!</v>
      </c>
      <c r="B30" s="735" t="e">
        <f>'1. CUTTING DOCKET'!#REF!</f>
        <v>#REF!</v>
      </c>
      <c r="C30" s="736"/>
      <c r="D30" s="736"/>
      <c r="E30" s="436"/>
    </row>
    <row r="31" spans="1:5" s="77" customFormat="1" ht="324.75" customHeight="1">
      <c r="A31" s="324"/>
      <c r="B31" s="729"/>
      <c r="C31" s="730"/>
      <c r="D31" s="730"/>
      <c r="E31" s="730"/>
    </row>
    <row r="32" spans="1:5" s="77" customFormat="1" ht="119.5" customHeight="1">
      <c r="A32" s="322" t="s">
        <v>305</v>
      </c>
      <c r="B32" s="735" t="e">
        <f>'1. CUTTING DOCKET'!#REF!</f>
        <v>#REF!</v>
      </c>
      <c r="C32" s="736"/>
      <c r="D32" s="736"/>
      <c r="E32" s="436"/>
    </row>
    <row r="33" spans="1:9" s="77" customFormat="1" ht="287.25" customHeight="1">
      <c r="A33" s="324" t="s">
        <v>306</v>
      </c>
      <c r="B33" s="729"/>
      <c r="C33" s="730"/>
      <c r="D33" s="730"/>
      <c r="E33" s="730"/>
    </row>
    <row r="34" spans="1:9" s="77" customFormat="1" ht="71.5" customHeight="1">
      <c r="A34" s="322" t="s">
        <v>214</v>
      </c>
      <c r="B34" s="735" t="s">
        <v>215</v>
      </c>
      <c r="C34" s="736"/>
      <c r="D34" s="736"/>
      <c r="E34" s="436"/>
    </row>
    <row r="35" spans="1:9" s="77" customFormat="1" ht="87" customHeight="1">
      <c r="A35" s="324" t="s">
        <v>307</v>
      </c>
      <c r="B35" s="729"/>
      <c r="C35" s="730"/>
      <c r="D35" s="730"/>
      <c r="E35" s="730"/>
    </row>
    <row r="36" spans="1:9" s="77" customFormat="1" ht="63.65" customHeight="1">
      <c r="A36" s="322" t="s">
        <v>216</v>
      </c>
      <c r="B36" s="735" t="s">
        <v>99</v>
      </c>
      <c r="C36" s="736"/>
      <c r="D36" s="736"/>
      <c r="E36" s="436"/>
    </row>
    <row r="37" spans="1:9" s="77" customFormat="1" ht="97.5" customHeight="1">
      <c r="A37" s="324" t="s">
        <v>307</v>
      </c>
      <c r="B37" s="729"/>
      <c r="C37" s="730"/>
      <c r="D37" s="730"/>
      <c r="E37" s="730"/>
    </row>
    <row r="38" spans="1:9" s="77" customFormat="1" ht="97.5" customHeight="1">
      <c r="A38" s="361" t="e">
        <f>'1. CUTTING DOCKET'!#REF!</f>
        <v>#REF!</v>
      </c>
      <c r="B38" s="731" t="e">
        <f>'1. CUTTING DOCKET'!#REF!</f>
        <v>#REF!</v>
      </c>
      <c r="C38" s="732"/>
      <c r="D38" s="733"/>
      <c r="E38" s="362"/>
    </row>
    <row r="39" spans="1:9" s="77" customFormat="1" ht="221.5" customHeight="1">
      <c r="A39" s="324"/>
      <c r="B39" s="734"/>
      <c r="C39" s="734"/>
      <c r="D39" s="734"/>
      <c r="E39" s="734"/>
    </row>
    <row r="43" spans="1:9">
      <c r="I43" s="80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37123D-1FB7-4F75-9DA2-D139DE9A92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FBFDEC-EE8A-4861-BA80-1164F5A407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ED5F1C-0A0F-442F-8650-0FE59E981551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12</vt:i4>
      </vt:variant>
    </vt:vector>
  </HeadingPairs>
  <TitlesOfParts>
    <vt:vector size="23" baseType="lpstr">
      <vt:lpstr>1. CUTTING DOCKET</vt:lpstr>
      <vt:lpstr>2. TRIM CARD</vt:lpstr>
      <vt:lpstr>UA CHINH SUA 090125</vt:lpstr>
      <vt:lpstr>FRONT &amp; BACK DETAILS</vt:lpstr>
      <vt:lpstr>Sheet1</vt:lpstr>
      <vt:lpstr>GREY</vt:lpstr>
      <vt:lpstr>ĐÓNG GÓI</vt:lpstr>
      <vt:lpstr>PP MEETING</vt:lpstr>
      <vt:lpstr>2. TRIM CARD (GREY)</vt:lpstr>
      <vt:lpstr>3. ĐỊNH VỊ HÌNH IN.THÊU</vt:lpstr>
      <vt:lpstr>4. THÔNG SỐ SẢN XUẤT</vt:lpstr>
      <vt:lpstr>'1. CUTTING DOCKET'!Print_Area</vt:lpstr>
      <vt:lpstr>'2. TRIM CARD'!Print_Area</vt:lpstr>
      <vt:lpstr>'2. TRIM CARD (GREY)'!Print_Area</vt:lpstr>
      <vt:lpstr>'ĐÓNG GÓI'!Print_Area</vt:lpstr>
      <vt:lpstr>'FRONT &amp; BACK DETAILS'!Print_Area</vt:lpstr>
      <vt:lpstr>GREY!Print_Area</vt:lpstr>
      <vt:lpstr>'PP MEETING'!Print_Area</vt:lpstr>
      <vt:lpstr>'UA CHINH SUA 090125'!Print_Area</vt:lpstr>
      <vt:lpstr>'1. CUTTING DOCKET'!Print_Titles</vt:lpstr>
      <vt:lpstr>'2. TRIM CARD'!Print_Titles</vt:lpstr>
      <vt:lpstr>'2. TRIM CARD (GREY)'!Print_Titles</vt:lpstr>
      <vt:lpstr>GREY!Print_Titles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Trang Le Thi Thuy</dc:creator>
  <cp:keywords/>
  <dc:description/>
  <cp:lastModifiedBy>Oanh Phan Thi Kim</cp:lastModifiedBy>
  <cp:revision/>
  <cp:lastPrinted>2025-01-22T02:38:59Z</cp:lastPrinted>
  <dcterms:created xsi:type="dcterms:W3CDTF">2016-05-06T01:47:29Z</dcterms:created>
  <dcterms:modified xsi:type="dcterms:W3CDTF">2025-02-26T07:04:35Z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