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V TEAM/4-SS26/1-SAMPLE/2-STYLE-FILE/3. CUTTING DOCKET/WOMENSWEAR/PROTO -prepare/"/>
    </mc:Choice>
  </mc:AlternateContent>
  <xr:revisionPtr revIDLastSave="0" documentId="8_{BA16964C-BAF3-4664-A0B8-758406EDDE4B}" xr6:coauthVersionLast="47" xr6:coauthVersionMax="47" xr10:uidLastSave="{00000000-0000-0000-0000-000000000000}"/>
  <bookViews>
    <workbookView xWindow="-103" yWindow="-103" windowWidth="16663" windowHeight="8743" tabRatio="753" xr2:uid="{00000000-000D-0000-FFFF-FFFF00000000}"/>
  </bookViews>
  <sheets>
    <sheet name="1. CUTTING DOCKET" sheetId="1" r:id="rId1"/>
    <sheet name="2. TRIM CARD" sheetId="5" r:id="rId2"/>
    <sheet name="REFERENCE" sheetId="29" r:id="rId3"/>
    <sheet name="QUY CÁCH MAY" sheetId="30" r:id="rId4"/>
    <sheet name="UA-UPDATE-16-12-2024" sheetId="31" r:id="rId5"/>
    <sheet name="GREY" sheetId="16" state="hidden" r:id="rId6"/>
    <sheet name="ĐÓNG GÓI" sheetId="27" state="hidden" r:id="rId7"/>
    <sheet name="PP MEETING" sheetId="18" state="hidden" r:id="rId8"/>
    <sheet name="2. TRIM CARD (GREY)" sheetId="17" state="hidden" r:id="rId9"/>
    <sheet name="3. ĐỊNH VỊ HÌNH IN.THÊU" sheetId="7" state="hidden" r:id="rId10"/>
    <sheet name="4. THÔNG SỐ SẢN XUẤT" sheetId="8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5" localSheetId="6">#REF!</definedName>
    <definedName name="\5" localSheetId="4">#REF!</definedName>
    <definedName name="\5">#REF!</definedName>
    <definedName name="\C" localSheetId="6">#REF!</definedName>
    <definedName name="\C" localSheetId="4">#REF!</definedName>
    <definedName name="\C">#REF!</definedName>
    <definedName name="\d" localSheetId="4">#REF!</definedName>
    <definedName name="\d">#REF!</definedName>
    <definedName name="\E">[1]Regular!$A$3:$J$14</definedName>
    <definedName name="\J" localSheetId="4">#REF!</definedName>
    <definedName name="\J">#REF!</definedName>
    <definedName name="\K" localSheetId="4">[2]regular!#REF!</definedName>
    <definedName name="\K">[2]regular!#REF!</definedName>
    <definedName name="\L" localSheetId="4">'[3]rglr spec '!#REF!</definedName>
    <definedName name="\L">'[3]rglr spec '!#REF!</definedName>
    <definedName name="\m" localSheetId="4">'[4]Regular coat'!#REF!</definedName>
    <definedName name="\m">'[4]Regular coat'!#REF!</definedName>
    <definedName name="\n" localSheetId="4">[2]regular!#REF!</definedName>
    <definedName name="\n">[2]regular!#REF!</definedName>
    <definedName name="\O" localSheetId="4">#REF!</definedName>
    <definedName name="\O">#REF!</definedName>
    <definedName name="\p" localSheetId="4">'[4]Regular coat'!#REF!</definedName>
    <definedName name="\p">'[4]Regular coat'!#REF!</definedName>
    <definedName name="\q" localSheetId="4">'[4]Regular coat'!#REF!</definedName>
    <definedName name="\q">'[4]Regular coat'!#REF!</definedName>
    <definedName name="\S" localSheetId="4">[1]Regular!#REF!</definedName>
    <definedName name="\S">[1]Regular!#REF!</definedName>
    <definedName name="\T" localSheetId="4">[1]Regular!#REF!</definedName>
    <definedName name="\T">[1]Regular!#REF!</definedName>
    <definedName name="____SCM40">'[5]Raw material movement'!#REF!</definedName>
    <definedName name="___2021" localSheetId="4" hidden="1">{"'Sheet1'!$L$16"}</definedName>
    <definedName name="___2021" hidden="1">{"'Sheet1'!$L$16"}</definedName>
    <definedName name="___SCM40">'[6]Raw material movement'!#REF!</definedName>
    <definedName name="__IntlFixup" hidden="1">TRUE</definedName>
    <definedName name="__NSO2" localSheetId="4" hidden="1">{"'Sheet1'!$L$16"}</definedName>
    <definedName name="__NSO2" hidden="1">{"'Sheet1'!$L$16"}</definedName>
    <definedName name="__SCM40">'[7]Raw material movement'!#REF!</definedName>
    <definedName name="_1CAP002">[8]MTP!#REF!</definedName>
    <definedName name="_2DATA_DATA2_L">'[9]#REF'!#REF!</definedName>
    <definedName name="_2STREO7">[10]MTP!#REF!</definedName>
    <definedName name="_4GOIC01">[11]MTP!#REF!</definedName>
    <definedName name="_4OSLCTT">[11]MTP!#REF!</definedName>
    <definedName name="_6BNTTTH">[10]MTP1!#REF!</definedName>
    <definedName name="_6DCTTBO">[10]MTP1!#REF!</definedName>
    <definedName name="_6DD24TT">[10]MTP1!#REF!</definedName>
    <definedName name="_6FCOTBU">[10]MTP1!#REF!</definedName>
    <definedName name="_6LATUBU">[10]MTP1!#REF!</definedName>
    <definedName name="_6SDTT24">[10]MTP1!#REF!</definedName>
    <definedName name="_6TBUDTT">[10]MTP1!#REF!</definedName>
    <definedName name="_6TDDDTT">[10]MTP1!#REF!</definedName>
    <definedName name="_6TLTTTH">[10]MTP1!#REF!</definedName>
    <definedName name="_6TUBUTT">[10]MTP1!#REF!</definedName>
    <definedName name="_6UCLVIS">[10]MTP1!#REF!</definedName>
    <definedName name="_7DNCABC">[10]MTP1!#REF!</definedName>
    <definedName name="_7HDCTBU">[10]MTP1!#REF!</definedName>
    <definedName name="_7PKTUBU">[10]MTP1!#REF!</definedName>
    <definedName name="_7TBHT20">[10]MTP1!#REF!</definedName>
    <definedName name="_7TBHT30">[10]MTP1!#REF!</definedName>
    <definedName name="_7TDCABC">[10]MTP1!#REF!</definedName>
    <definedName name="_a1" localSheetId="4" hidden="1">{"'Sheet1'!$L$16"}</definedName>
    <definedName name="_a1" hidden="1">{"'Sheet1'!$L$16"}</definedName>
    <definedName name="_a129" localSheetId="4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4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4" hidden="1">{"'Sheet1'!$L$16"}</definedName>
    <definedName name="_a2" hidden="1">{"'Sheet1'!$L$16"}</definedName>
    <definedName name="_ABC1" localSheetId="4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dao1">'[12]CT Thang Mo'!$B$189:$H$189</definedName>
    <definedName name="_dao2">'[12]CT Thang Mo'!$B$161:$H$161</definedName>
    <definedName name="_dap2">'[12]CT Thang Mo'!$B$162:$H$162</definedName>
    <definedName name="_DATA_DATA2_L">'[9]#REF'!#REF!</definedName>
    <definedName name="_day1">'[13]Chiet tinh dz22'!#REF!</definedName>
    <definedName name="_day2">'[14]Chiet tinh dz35'!$H$3</definedName>
    <definedName name="_dbu1">'[12]CT Thang Mo'!#REF!</definedName>
    <definedName name="_dbu2">'[12]CT Thang Mo'!$B$93:$F$93</definedName>
    <definedName name="_Fill" localSheetId="1" hidden="1">#REF!</definedName>
    <definedName name="_Fill" localSheetId="8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'1. CUTTING DOCKET'!$A$36:$R$37</definedName>
    <definedName name="_xlnm._FilterDatabase" localSheetId="5" hidden="1">GREY!$A$64:$Q$131</definedName>
    <definedName name="_xlnm._FilterDatabase" hidden="1">#REF!</definedName>
    <definedName name="_Key1" hidden="1">#REF!</definedName>
    <definedName name="_Key2" hidden="1">#REF!</definedName>
    <definedName name="_lan1" localSheetId="4" hidden="1">{#N/A,#N/A,TRUE,"BT M200 da 10x20"}</definedName>
    <definedName name="_lan1" hidden="1">{#N/A,#N/A,TRUE,"BT M200 da 10x20"}</definedName>
    <definedName name="_lap1" localSheetId="6">#REF!</definedName>
    <definedName name="_lap1">#REF!</definedName>
    <definedName name="_lap2" localSheetId="6">#REF!</definedName>
    <definedName name="_lap2">#REF!</definedName>
    <definedName name="_NSO2" localSheetId="4" hidden="1">{"'Sheet1'!$L$16"}</definedName>
    <definedName name="_NSO2" hidden="1">{"'Sheet1'!$L$16"}</definedName>
    <definedName name="_Order1" hidden="1">255</definedName>
    <definedName name="_Order2" hidden="1">255</definedName>
    <definedName name="_SCM40">'[6]Raw material movement'!#REF!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_vc1">'[12]CT Thang Mo'!$B$34:$H$34</definedName>
    <definedName name="_vc2">'[12]CT Thang Mo'!$B$35:$H$35</definedName>
    <definedName name="_vc3">'[12]CT Thang Mo'!$B$36:$H$36</definedName>
    <definedName name="á" localSheetId="4" hidden="1">{#N/A,#N/A,FALSE,"Aging Summary";#N/A,#N/A,FALSE,"Ratio Analysis";#N/A,#N/A,FALSE,"Test 120 Day Accts";#N/A,#N/A,FALSE,"Tickmarks"}</definedName>
    <definedName name="á" hidden="1">{#N/A,#N/A,FALSE,"Aging Summary";#N/A,#N/A,FALSE,"Ratio Analysis";#N/A,#N/A,FALSE,"Test 120 Day Accts";#N/A,#N/A,FALSE,"Tickmarks"}</definedName>
    <definedName name="AB" localSheetId="6">#REF!</definedName>
    <definedName name="AB" localSheetId="7">#REF!</definedName>
    <definedName name="AB">#REF!</definedName>
    <definedName name="ABC" localSheetId="4" hidden="1">{"'Sheet1'!$L$16"}</definedName>
    <definedName name="ABC" hidden="1">{"'Sheet1'!$L$16"}</definedName>
    <definedName name="AC" localSheetId="4" hidden="1">{#N/A,#N/A,FALSE,"Aging Summary";#N/A,#N/A,FALSE,"Ratio Analysis";#N/A,#N/A,FALSE,"Test 120 Day Accts";#N/A,#N/A,FALSE,"Tickmarks"}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gentName" localSheetId="6">#REF!</definedName>
    <definedName name="AgentName">#REF!</definedName>
    <definedName name="Amend_Agent" localSheetId="6">#REF!</definedName>
    <definedName name="Amend_Agent">#REF!</definedName>
    <definedName name="Amend_CoNbr" localSheetId="6">#REF!</definedName>
    <definedName name="Amend_CoNbr">#REF!</definedName>
    <definedName name="Amend_Fty" localSheetId="6">#REF!</definedName>
    <definedName name="Amend_Fty">#REF!</definedName>
    <definedName name="Amend_InqNbr" localSheetId="6">#REF!</definedName>
    <definedName name="Amend_InqNbr">#REF!</definedName>
    <definedName name="Amend_Sbu" localSheetId="6">#REF!</definedName>
    <definedName name="Amend_Sbu">#REF!</definedName>
    <definedName name="Amend_Season" localSheetId="6">#REF!</definedName>
    <definedName name="Amend_Season">#REF!</definedName>
    <definedName name="AmendDate" localSheetId="6">#REF!</definedName>
    <definedName name="AmendDate">#REF!</definedName>
    <definedName name="AmendPageWidth" localSheetId="6">#REF!</definedName>
    <definedName name="AmendPageWidth">#REF!</definedName>
    <definedName name="Amount" localSheetId="4">#REF!</definedName>
    <definedName name="Amount">#REF!</definedName>
    <definedName name="Area_Print">[15]LB!$B$1:$R$28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localSheetId="4" hidden="1">{"'Sheet1'!$L$16"}</definedName>
    <definedName name="asfasf" hidden="1">{"'Sheet1'!$L$16"}</definedName>
    <definedName name="B_Giaù" localSheetId="6">#REF!</definedName>
    <definedName name="B_Giaù">#REF!</definedName>
    <definedName name="Bang_TK">[15]TK!$A:$IV</definedName>
    <definedName name="Bang_TK1">[15]TK!$B$11:$Q$60</definedName>
    <definedName name="bank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õng_Kieåm_Tra">[16]TK!$A$61:$E$65</definedName>
    <definedName name="Baûng_giaù">[16]QT!$R$2:$U$5</definedName>
    <definedName name="Baûng_HS">[15]HS!$C$3:$C$49</definedName>
    <definedName name="Baûng_Kieåm_Tra">[15]TK!$E$62:$F$65</definedName>
    <definedName name="Baûng_QT">[15]QT!$A$5:$K$88</definedName>
    <definedName name="BG_Del" hidden="1">15</definedName>
    <definedName name="BG_Ins" hidden="1">4</definedName>
    <definedName name="BG_Mod" hidden="1">6</definedName>
    <definedName name="binh" localSheetId="4" hidden="1">{"'Sheet1'!$L$16"}</definedName>
    <definedName name="binh" hidden="1">{"'Sheet1'!$L$16"}</definedName>
    <definedName name="btdc2" hidden="1">#REF!</definedName>
    <definedName name="BTRAM">#REF!</definedName>
    <definedName name="bts" hidden="1">#REF!</definedName>
    <definedName name="Buttons" localSheetId="6">#REF!</definedName>
    <definedName name="Buttons" localSheetId="4">#REF!</definedName>
    <definedName name="Buttons">#REF!</definedName>
    <definedName name="By" localSheetId="6">#REF!</definedName>
    <definedName name="By" localSheetId="4">#REF!</definedName>
    <definedName name="By">#REF!</definedName>
    <definedName name="Caáp_Baäc">[16]QT!$D$7:$M$42</definedName>
    <definedName name="Caáp_Baät" localSheetId="6">#REF!</definedName>
    <definedName name="Caáp_Baät">#REF!</definedName>
    <definedName name="cap" localSheetId="6">#REF!</definedName>
    <definedName name="cap">#REF!</definedName>
    <definedName name="cap0.7" localSheetId="6">#REF!</definedName>
    <definedName name="cap0.7">#REF!</definedName>
    <definedName name="CareInstructions" localSheetId="4">'[17]Cuttin Slip'!#REF!</definedName>
    <definedName name="CareInstructions">'[17]Cuttin Slip'!#REF!</definedName>
    <definedName name="CCNK">[18]QMCT!#REF!</definedName>
    <definedName name="Chart" localSheetId="6">#REF!</definedName>
    <definedName name="Chart">#REF!</definedName>
    <definedName name="check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oi" localSheetId="6">#REF!</definedName>
    <definedName name="choi" localSheetId="2">#REF!</definedName>
    <definedName name="choi" localSheetId="4">#REF!</definedName>
    <definedName name="choi">#REF!</definedName>
    <definedName name="CL" localSheetId="6">#REF!</definedName>
    <definedName name="CL">#REF!</definedName>
    <definedName name="Cloth" localSheetId="4">#REF!</definedName>
    <definedName name="Cloth">#REF!</definedName>
    <definedName name="CLTMP">[18]QMCT!#REF!</definedName>
    <definedName name="CODE">[19]CODE!$A$6:$B$156</definedName>
    <definedName name="ColorTableArea" localSheetId="6">#REF!</definedName>
    <definedName name="ColorTableArea">#REF!</definedName>
    <definedName name="CombChkBox">"Check Box 115"</definedName>
    <definedName name="ctdn9697" localSheetId="6">#REF!</definedName>
    <definedName name="ctdn9697">#REF!</definedName>
    <definedName name="Ctn" localSheetId="6">#REF!</definedName>
    <definedName name="Ctn">#REF!</definedName>
    <definedName name="Customer" localSheetId="6">#REF!</definedName>
    <definedName name="Customer">#REF!</definedName>
    <definedName name="DA">'[20]Raw material movement'!#REF!</definedName>
    <definedName name="daotd">'[12]CT Thang Mo'!$B$323:$H$323</definedName>
    <definedName name="dap">'[12]CT Thang Mo'!$B$39:$H$39</definedName>
    <definedName name="daptd">'[12]CT Thang Mo'!$B$324:$H$324</definedName>
    <definedName name="DATA_DATA2_List" localSheetId="6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 localSheetId="6">#REF!</definedName>
    <definedName name="_xlnm.Database">#REF!</definedName>
    <definedName name="dbc" localSheetId="4" hidden="1">{#N/A,#N/A,FALSE,"Chi tiÆt"}</definedName>
    <definedName name="dbc" hidden="1">{#N/A,#N/A,FALSE,"Chi tiÆt"}</definedName>
    <definedName name="DDAY" localSheetId="6">#REF!</definedName>
    <definedName name="DDAY">#REF!</definedName>
    <definedName name="Dec" hidden="1">#N/A</definedName>
    <definedName name="Description" localSheetId="6">#REF!</definedName>
    <definedName name="Description">#REF!</definedName>
    <definedName name="Detatchable" localSheetId="4">'[17]Cuttin Slip'!#REF!</definedName>
    <definedName name="Detatchable">'[17]Cuttin Slip'!#REF!</definedName>
    <definedName name="df">'[6]Raw material movement'!#REF!</definedName>
    <definedName name="DFGDFGFG" localSheetId="6">#REF!,#REF!</definedName>
    <definedName name="DFGDFGFG">#REF!,#REF!</definedName>
    <definedName name="Discount" hidden="1">#REF!</definedName>
    <definedName name="display_area_2" hidden="1">#REF!</definedName>
    <definedName name="DM" localSheetId="6">#REF!</definedName>
    <definedName name="DM">#REF!</definedName>
    <definedName name="DM_1">[15]TK!$E$11:$E$60</definedName>
    <definedName name="DM_2">[15]TK!$M$11:$M$60</definedName>
    <definedName name="dobt" localSheetId="6">#REF!</definedName>
    <definedName name="dobt">#REF!</definedName>
    <definedName name="Döõ_Lieäu_Thoâ">[15]TK!$E$11:$E$60,[15]TK!$G$11:$G$60,[15]TK!$M$11:$M$60,[15]TK!$Q$11:$Q$60</definedName>
    <definedName name="ds" localSheetId="4" hidden="1">{#N/A,#N/A,FALSE,"Chi tiÆt"}</definedName>
    <definedName name="ds" hidden="1">{#N/A,#N/A,FALSE,"Chi tiÆt"}</definedName>
    <definedName name="dsdf">'[21]Raw material movement'!#REF!</definedName>
    <definedName name="DSDL" localSheetId="4" hidden="1">{"'Sheet1'!$L$16"}</definedName>
    <definedName name="DSDL" hidden="1">{"'Sheet1'!$L$16"}</definedName>
    <definedName name="dsfs" localSheetId="4" hidden="1">{#N/A,#N/A,FALSE,"Aging Summary";#N/A,#N/A,FALSE,"Ratio Analysis";#N/A,#N/A,FALSE,"Test 120 Day Accts";#N/A,#N/A,FALSE,"Tickmarks"}</definedName>
    <definedName name="dsfs" hidden="1">{#N/A,#N/A,FALSE,"Aging Summary";#N/A,#N/A,FALSE,"Ratio Analysis";#N/A,#N/A,FALSE,"Test 120 Day Accts";#N/A,#N/A,FALSE,"Tickmarks"}</definedName>
    <definedName name="dulieu" localSheetId="6">#REF!</definedName>
    <definedName name="dulieu">#REF!</definedName>
    <definedName name="errre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localSheetId="4" hidden="1">{#N/A,#N/A,FALSE,"Gesamt";#N/A,#N/A,FALSE,"Ree KG";#N/A,#N/A,FALSE,"Ree Inter";#N/A,#N/A,FALSE,"BTM";#N/A,#N/A,FALSE,"GmbH";#N/A,#N/A,FALSE,"Sonstige"}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localSheetId="4" hidden="1">{"'Sheet1'!$L$16"}</definedName>
    <definedName name="F6A" hidden="1">{"'Sheet1'!$L$16"}</definedName>
    <definedName name="F6B" localSheetId="4" hidden="1">{"'Sheet1'!$L$16"}</definedName>
    <definedName name="F6B" hidden="1">{"'Sheet1'!$L$16"}</definedName>
    <definedName name="FABRIC" hidden="1">#REF!</definedName>
    <definedName name="FactoryAgent" localSheetId="6">#REF!</definedName>
    <definedName name="FactoryAgent">#REF!</definedName>
    <definedName name="FCode" hidden="1">#REF!</definedName>
    <definedName name="feuille" localSheetId="4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DFGDF" localSheetId="6">#REF!,#REF!</definedName>
    <definedName name="FGDFGDF">#REF!,#REF!</definedName>
    <definedName name="FGGTF" localSheetId="4" hidden="1">{#N/A,#N/A,FALSE,"Aging Summary";#N/A,#N/A,FALSE,"Ratio Analysis";#N/A,#N/A,FALSE,"Test 120 Day Accts";#N/A,#N/A,FALSE,"Tickmarks"}</definedName>
    <definedName name="FGGTF" hidden="1">{#N/A,#N/A,FALSE,"Aging Summary";#N/A,#N/A,FALSE,"Ratio Analysis";#N/A,#N/A,FALSE,"Test 120 Day Accts";#N/A,#N/A,FALSE,"Tickmarks"}</definedName>
    <definedName name="FHT" localSheetId="6">#REF!</definedName>
    <definedName name="FHT">#REF!</definedName>
    <definedName name="fitcomments">'[22]Drop down data'!$A$2:$A$7</definedName>
    <definedName name="FITSAMPLE">'[23]Drop down data'!$A$2:$A$7</definedName>
    <definedName name="Fixedoverhead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tyName" localSheetId="6">#REF!</definedName>
    <definedName name="FtyName">#REF!</definedName>
    <definedName name="Full">[18]QMCT!#REF!</definedName>
    <definedName name="GDFD">'[24]Raw material movement'!#REF!</definedName>
    <definedName name="ggg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localSheetId="4" hidden="1">{"'Sheet1'!$L$16"}</definedName>
    <definedName name="GHHHS" hidden="1">{"'Sheet1'!$L$16"}</definedName>
    <definedName name="ghm" localSheetId="4" hidden="1">{"Offgrid",#N/A,FALSE,"OFFGRID";"Region",#N/A,FALSE,"REGION";"Offgrid -2",#N/A,FALSE,"OFFGRID";"WTP",#N/A,FALSE,"WTP";"WTP -2",#N/A,FALSE,"WTP";"Project",#N/A,FALSE,"PROJECT";"Summary -2",#N/A,FALSE,"SUMMARY"}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ca">'[25]dg-VTu'!$C$6:$F$55</definedName>
    <definedName name="giam" localSheetId="4" hidden="1">{#N/A,#N/A,FALSE,"Aging Summary";#N/A,#N/A,FALSE,"Ratio Analysis";#N/A,#N/A,FALSE,"Test 120 Day Accts";#N/A,#N/A,FALSE,"Tickmarks"}</definedName>
    <definedName name="giam" hidden="1">{#N/A,#N/A,FALSE,"Aging Summary";#N/A,#N/A,FALSE,"Ratio Analysis";#N/A,#N/A,FALSE,"Test 120 Day Accts";#N/A,#N/A,FALSE,"Tickmarks"}</definedName>
    <definedName name="GroupNameList" localSheetId="6">#REF!</definedName>
    <definedName name="GroupNameList">#REF!</definedName>
    <definedName name="h" localSheetId="4" hidden="1">{"'Sheet1'!$L$16"}</definedName>
    <definedName name="h" hidden="1">{"'Sheet1'!$L$16"}</definedName>
    <definedName name="hanh" localSheetId="4" hidden="1">{"'Sheet1'!$L$16"}</definedName>
    <definedName name="hanh" hidden="1">{"'Sheet1'!$L$16"}</definedName>
    <definedName name="HDCCT">[18]QMCT!#REF!</definedName>
    <definedName name="HDCD">[18]QMCT!#REF!</definedName>
    <definedName name="Heâ_Soá">'[26]He so'!$A$1:$AU$1</definedName>
    <definedName name="Heä_Soá_NS" localSheetId="6">#REF!</definedName>
    <definedName name="Heä_Soá_NS">#REF!</definedName>
    <definedName name="Heä_Soá_TC">[15]HS!$C$66:$E$79</definedName>
    <definedName name="hh" localSheetId="4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h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itDates" localSheetId="6">#REF!,#REF!</definedName>
    <definedName name="HitDates">#REF!,#REF!</definedName>
    <definedName name="hjk" localSheetId="4" hidden="1">{"'Sheet1'!$L$16"}</definedName>
    <definedName name="hjk" hidden="1">{"'Sheet1'!$L$16"}</definedName>
    <definedName name="hjkhjhj" localSheetId="6">#REF!</definedName>
    <definedName name="hjkhjhj">#REF!</definedName>
    <definedName name="Home" localSheetId="6">#REF!</definedName>
    <definedName name="Home">#REF!</definedName>
    <definedName name="HS_1">[15]HS!#REF!</definedName>
    <definedName name="HS_2">[15]HS!#REF!</definedName>
    <definedName name="HS_3">[15]HS!#REF!</definedName>
    <definedName name="HS_4">[15]HS!#REF!</definedName>
    <definedName name="HS_5">[15]HS!#REF!</definedName>
    <definedName name="HS_6">[15]HS!#REF!</definedName>
    <definedName name="HS_7">[15]HS!#REF!</definedName>
    <definedName name="HS_8">[15]HS!#REF!</definedName>
    <definedName name="HS_9">[15]HS!#REF!</definedName>
    <definedName name="HTML_CodePage" hidden="1">950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hidden="1">{"'Sheet1'!$L$16"}</definedName>
    <definedName name="IB" localSheetId="6">#REF!</definedName>
    <definedName name="IB" localSheetId="7">#REF!</definedName>
    <definedName name="IB">#REF!</definedName>
    <definedName name="IK" localSheetId="4" hidden="1">{#N/A,#N/A,FALSE,"Aging Summary";#N/A,#N/A,FALSE,"Ratio Analysis";#N/A,#N/A,FALSE,"Test 120 Day Accts";#N/A,#N/A,FALSE,"Tickmarks"}</definedName>
    <definedName name="IK" hidden="1">{#N/A,#N/A,FALSE,"Aging Summary";#N/A,#N/A,FALSE,"Ratio Analysis";#N/A,#N/A,FALSE,"Test 120 Day Accts";#N/A,#N/A,FALSE,"Tickmarks"}</definedName>
    <definedName name="InnerCtn" localSheetId="6">#REF!</definedName>
    <definedName name="InnerCtn">#REF!</definedName>
    <definedName name="Inq_CoNbr" localSheetId="6">#REF!</definedName>
    <definedName name="Inq_CoNbr">#REF!</definedName>
    <definedName name="InqDate" localSheetId="6">#REF!</definedName>
    <definedName name="InqDate">#REF!</definedName>
    <definedName name="InqFabric2" localSheetId="6">#REF!</definedName>
    <definedName name="InqFabric2">#REF!</definedName>
    <definedName name="InqFabric3" localSheetId="6">#REF!</definedName>
    <definedName name="InqFabric3">#REF!</definedName>
    <definedName name="InqFabric4" localSheetId="6">#REF!</definedName>
    <definedName name="InqFabric4">#REF!</definedName>
    <definedName name="InqFabric5" localSheetId="6">#REF!</definedName>
    <definedName name="InqFabric5">#REF!</definedName>
    <definedName name="InqMainFabric" localSheetId="6">#REF!</definedName>
    <definedName name="InqMainFabric">#REF!</definedName>
    <definedName name="InqPageWidth" localSheetId="6">#REF!</definedName>
    <definedName name="InqPageWidth">#REF!</definedName>
    <definedName name="InquiryNbr" localSheetId="6">#REF!</definedName>
    <definedName name="InquiryNbr">#REF!</definedName>
    <definedName name="int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ERNAL_INVOICE">[27]UN!#REF!</definedName>
    <definedName name="Issued" localSheetId="6">#REF!</definedName>
    <definedName name="Issued" localSheetId="2">#REF!</definedName>
    <definedName name="Issued" localSheetId="4">#REF!</definedName>
    <definedName name="Issued">#REF!</definedName>
    <definedName name="jh" localSheetId="4" hidden="1">{#N/A,#N/A,FALSE,"Aging Summary";#N/A,#N/A,FALSE,"Ratio Analysis";#N/A,#N/A,FALSE,"Test 120 Day Accts";#N/A,#N/A,FALSE,"Tickmarks"}</definedName>
    <definedName name="jh" hidden="1">{#N/A,#N/A,FALSE,"Aging Summary";#N/A,#N/A,FALSE,"Ratio Analysis";#N/A,#N/A,FALSE,"Test 120 Day Accts";#N/A,#N/A,FALSE,"Tickmarks"}</definedName>
    <definedName name="jian" localSheetId="4">'[4]Regular coat'!#REF!</definedName>
    <definedName name="jian">'[4]Regular coat'!#REF!</definedName>
    <definedName name="JIJIIIJ" localSheetId="4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localSheetId="4" hidden="1">{#N/A,#N/A,FALSE,"Gesamt";#N/A,#N/A,FALSE,"Ree KG";#N/A,#N/A,FALSE,"Ree Inter";#N/A,#N/A,FALSE,"BTM";#N/A,#N/A,FALSE,"GmbH";#N/A,#N/A,FALSE,"Sonstige"}</definedName>
    <definedName name="jjj" hidden="1">{#N/A,#N/A,FALSE,"Gesamt";#N/A,#N/A,FALSE,"Ree KG";#N/A,#N/A,FALSE,"Ree Inter";#N/A,#N/A,FALSE,"BTM";#N/A,#N/A,FALSE,"GmbH";#N/A,#N/A,FALSE,"Sonstige"}</definedName>
    <definedName name="jjjj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" localSheetId="6">#REF!</definedName>
    <definedName name="K">#REF!</definedName>
    <definedName name="K_1" localSheetId="4">[28]!K_1</definedName>
    <definedName name="K_1">[28]!K_1</definedName>
    <definedName name="K_2" localSheetId="4">[28]!K_2</definedName>
    <definedName name="K_2">[28]!K_2</definedName>
    <definedName name="Khaû_Naêng" localSheetId="6">#REF!</definedName>
    <definedName name="Khaû_Naêng">#REF!</definedName>
    <definedName name="khkh" localSheetId="4" hidden="1">{"Offgrid",#N/A,FALSE,"OFFGRID";"Region",#N/A,FALSE,"REGION";"Offgrid -2",#N/A,FALSE,"OFFGRID";"WTP",#N/A,FALSE,"WTP";"WTP -2",#N/A,FALSE,"WTP";"Project",#N/A,FALSE,"PROJECT";"Summary -2",#N/A,FALSE,"SUMMARY"}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ind" localSheetId="6">#REF!</definedName>
    <definedName name="kind" localSheetId="2">#REF!</definedName>
    <definedName name="kind" localSheetId="4">#REF!</definedName>
    <definedName name="kind">#REF!</definedName>
    <definedName name="kjjj" localSheetId="4" hidden="1">{#N/A,#N/A,FALSE,"Chi tiÆt"}</definedName>
    <definedName name="kjjj" hidden="1">{#N/A,#N/A,FALSE,"Chi tiÆt"}</definedName>
    <definedName name="KN" localSheetId="6">#REF!</definedName>
    <definedName name="KN">#REF!</definedName>
    <definedName name="KNIT">'[29]GENERAL (K)'!$C$7:$C$4072</definedName>
    <definedName name="KVC" localSheetId="6">#REF!</definedName>
    <definedName name="KVC">#REF!</definedName>
    <definedName name="L" localSheetId="6">#REF!</definedName>
    <definedName name="L">#REF!</definedName>
    <definedName name="Label" localSheetId="4">#REF!</definedName>
    <definedName name="Label">#REF!</definedName>
    <definedName name="lan" localSheetId="4" hidden="1">{#N/A,#N/A,TRUE,"BT M200 da 10x20"}</definedName>
    <definedName name="lan" hidden="1">{#N/A,#N/A,TRUE,"BT M200 da 10x20"}</definedName>
    <definedName name="lapa">'[12]CT Thang Mo'!$B$350:$H$350</definedName>
    <definedName name="lapb">'[12]CT Thang Mo'!$B$370:$H$370</definedName>
    <definedName name="lapc">'[12]CT Thang Mo'!$B$390:$H$390</definedName>
    <definedName name="Lininig" localSheetId="6">#REF!</definedName>
    <definedName name="Lininig" localSheetId="2">#REF!</definedName>
    <definedName name="Lininig" localSheetId="4">#REF!</definedName>
    <definedName name="Lininig">#REF!</definedName>
    <definedName name="LÑP" localSheetId="6">#REF!</definedName>
    <definedName name="LÑP">#REF!</definedName>
    <definedName name="Lot" localSheetId="4">#REF!</definedName>
    <definedName name="Lot">#REF!</definedName>
    <definedName name="lVC" localSheetId="6">#REF!</definedName>
    <definedName name="lVC">#REF!</definedName>
    <definedName name="M10." localSheetId="4" hidden="1">{"'Sheet1'!$L$16"}</definedName>
    <definedName name="M10." hidden="1">{"'Sheet1'!$L$16"}</definedName>
    <definedName name="MadeIn" localSheetId="4">#REF!</definedName>
    <definedName name="MadeIn">#REF!</definedName>
    <definedName name="MAHANG" localSheetId="6">#REF!</definedName>
    <definedName name="MAHANG" localSheetId="7">#REF!</definedName>
    <definedName name="MAHANG">#REF!</definedName>
    <definedName name="Maõ_CÑ" localSheetId="6">#REF!</definedName>
    <definedName name="Maõ_CÑ">#REF!</definedName>
    <definedName name="Maõ_Haøng" localSheetId="6">#REF!</definedName>
    <definedName name="Maõ_Haøng">#REF!</definedName>
    <definedName name="MarkUp" localSheetId="6">#REF!,#REF!</definedName>
    <definedName name="MarkUp">#REF!,#REF!</definedName>
    <definedName name="mat">[30]Tke!$AD$10:$AR$96</definedName>
    <definedName name="MAVT">[31]Code!$A$7:$A$73</definedName>
    <definedName name="May" localSheetId="6">#REF!</definedName>
    <definedName name="May">#REF!</definedName>
    <definedName name="MdsGrp" localSheetId="6">#REF!</definedName>
    <definedName name="MdsGrp">#REF!</definedName>
    <definedName name="MeasurePts" localSheetId="6">#REF!</definedName>
    <definedName name="MeasurePts">#REF!</definedName>
    <definedName name="mis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localSheetId="4" hidden="1">{"'Sheet1'!$L$16"}</definedName>
    <definedName name="mm" hidden="1">{"'Sheet1'!$L$16"}</definedName>
    <definedName name="ModuleNbr" localSheetId="6">#REF!</definedName>
    <definedName name="ModuleNbr">#REF!</definedName>
    <definedName name="Naêng_Suaát_BQ">[16]QT!$P$3</definedName>
    <definedName name="Naêng_suaát_BQ__taïm" localSheetId="6">#REF!</definedName>
    <definedName name="Naêng_suaát_BQ__taïm">#REF!</definedName>
    <definedName name="Naêng_suaát_QÑ" localSheetId="6">#REF!</definedName>
    <definedName name="Naêng_suaát_QÑ">#REF!</definedName>
    <definedName name="Nam" hidden="1">#N/A</definedName>
    <definedName name="NAVY" localSheetId="6" hidden="1">#REF!</definedName>
    <definedName name="NAVY" localSheetId="7" hidden="1">#REF!</definedName>
    <definedName name="NAVY" hidden="1">#REF!</definedName>
    <definedName name="NCcap0.7" localSheetId="6">#REF!</definedName>
    <definedName name="NCcap0.7">#REF!</definedName>
    <definedName name="NCcap1" localSheetId="6">#REF!</definedName>
    <definedName name="NCcap1">#REF!</definedName>
    <definedName name="ÑG">[16]QT!$K$6</definedName>
    <definedName name="Ngaøy_thaùng_HH" localSheetId="6">#REF!</definedName>
    <definedName name="Ngaøy_thaùng_HH">#REF!</definedName>
    <definedName name="NHÃN_CHÍNH_GẮN_CHIP_NFC_70MM_x_38MM" localSheetId="6">#REF!</definedName>
    <definedName name="NHÃN_CHÍNH_GẮN_CHIP_NFC_70MM_x_38MM">#REF!</definedName>
    <definedName name="Ñinh_Möùc_BQ">[16]QT!$B$5</definedName>
    <definedName name="ÑMTB" localSheetId="6">#REF!</definedName>
    <definedName name="ÑMTB">#REF!</definedName>
    <definedName name="Ñoåi_teân">[15]HS!#REF!</definedName>
    <definedName name="Ñôn_Giaù_Duyeät" localSheetId="6">#REF!</definedName>
    <definedName name="Ñôn_Giaù_Duyeät">#REF!</definedName>
    <definedName name="Ñònh_Möùc_BQ" localSheetId="6">#REF!</definedName>
    <definedName name="Ñònh_Möùc_BQ">#REF!</definedName>
    <definedName name="NPP" hidden="1">#N/A</definedName>
    <definedName name="NSNM" localSheetId="6">#REF!</definedName>
    <definedName name="NSNM">#REF!</definedName>
    <definedName name="NToS" localSheetId="4">[32]!NToS</definedName>
    <definedName name="NToS">[32]!NToS</definedName>
    <definedName name="o" localSheetId="4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ds" localSheetId="6">#REF!</definedName>
    <definedName name="Pads" localSheetId="2">#REF!</definedName>
    <definedName name="Pads" localSheetId="4">#REF!</definedName>
    <definedName name="Pads">#REF!</definedName>
    <definedName name="payable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localSheetId="4" hidden="1">{#N/A,#N/A,FALSE,"Aging Summary";#N/A,#N/A,FALSE,"Ratio Analysis";#N/A,#N/A,FALSE,"Test 120 Day Accts";#N/A,#N/A,FALSE,"Tickmarks"}</definedName>
    <definedName name="PL" hidden="1">{#N/A,#N/A,FALSE,"Aging Summary";#N/A,#N/A,FALSE,"Ratio Analysis";#N/A,#N/A,FALSE,"Test 120 Day Accts";#N/A,#N/A,FALSE,"Tickmarks"}</definedName>
    <definedName name="PolyBag" localSheetId="6">#REF!</definedName>
    <definedName name="PolyBag">#REF!</definedName>
    <definedName name="PRICE" localSheetId="6">#REF!</definedName>
    <definedName name="PRICE" localSheetId="7">#REF!</definedName>
    <definedName name="PRICE">#REF!</definedName>
    <definedName name="_xlnm.Print_Area" localSheetId="0">'1. CUTTING DOCKET'!$A$1:$Q$77</definedName>
    <definedName name="_xlnm.Print_Area" localSheetId="1">'2. TRIM CARD'!$A$1:$B$24</definedName>
    <definedName name="_xlnm.Print_Area" localSheetId="8">'2. TRIM CARD (GREY)'!$A$1:$E$39</definedName>
    <definedName name="_xlnm.Print_Area" localSheetId="6">'ĐÓNG GÓI'!$A$1:$M$10</definedName>
    <definedName name="_xlnm.Print_Area" localSheetId="5">GREY!$A$1:$P$169</definedName>
    <definedName name="_xlnm.Print_Area" localSheetId="7">'PP MEETING'!$A$1:$H$23</definedName>
    <definedName name="_xlnm.Print_Area" localSheetId="3">'QUY CÁCH MAY'!$A$1:$T$36</definedName>
    <definedName name="_xlnm.Print_Area" localSheetId="4">'UA-UPDATE-16-12-2024'!$A$1:$Y$73</definedName>
    <definedName name="Print_erea">[16]QT!$A$1:$U$54</definedName>
    <definedName name="_xlnm.Print_Titles" localSheetId="0">'1. CUTTING DOCKET'!$1:$15</definedName>
    <definedName name="_xlnm.Print_Titles" localSheetId="1">'2. TRIM CARD'!$1:$5</definedName>
    <definedName name="_xlnm.Print_Titles" localSheetId="8">'2. TRIM CARD (GREY)'!$1:$5</definedName>
    <definedName name="_xlnm.Print_Titles" localSheetId="5">GREY!$1:$15</definedName>
    <definedName name="ProdForm" hidden="1">#REF!</definedName>
    <definedName name="Product" hidden="1">#REF!</definedName>
    <definedName name="PxMarkup" localSheetId="6">#REF!,#REF!</definedName>
    <definedName name="PxMarkup">#REF!,#REF!</definedName>
    <definedName name="Q" hidden="1">#N/A</definedName>
    <definedName name="qq">#REF!</definedName>
    <definedName name="Quyõ_TG_SX" localSheetId="6">#REF!</definedName>
    <definedName name="Quyõ_TG_SX">#REF!</definedName>
    <definedName name="Quyõ_TGTB" localSheetId="6">#REF!</definedName>
    <definedName name="Quyõ_TGTB">#REF!</definedName>
    <definedName name="RCArea" hidden="1">#REF!</definedName>
    <definedName name="Remarks" localSheetId="6">#REF!</definedName>
    <definedName name="Remarks" localSheetId="4">#REF!</definedName>
    <definedName name="Remarks">#REF!</definedName>
    <definedName name="Required" localSheetId="4">#REF!</definedName>
    <definedName name="Required">#REF!</definedName>
    <definedName name="RevDate" localSheetId="6">#REF!</definedName>
    <definedName name="RevDate">#REF!</definedName>
    <definedName name="RevNbr" localSheetId="6">#REF!</definedName>
    <definedName name="RevNbr">#REF!</definedName>
    <definedName name="RevNum" localSheetId="6">#REF!</definedName>
    <definedName name="RevNum">#REF!</definedName>
    <definedName name="RnChart" localSheetId="6">#REF!</definedName>
    <definedName name="RnChart">#REF!</definedName>
    <definedName name="RnNbr" localSheetId="6">#REF!</definedName>
    <definedName name="RnNbr">#REF!</definedName>
    <definedName name="rrrrrr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dsf" localSheetId="6">#REF!,#REF!</definedName>
    <definedName name="rsdsf">#REF!,#REF!</definedName>
    <definedName name="rwwrrwwr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ryr" localSheetId="6">#REF!,#REF!</definedName>
    <definedName name="ryryr">#REF!,#REF!</definedName>
    <definedName name="S_löôïng_BQ1toå" localSheetId="6">#REF!</definedName>
    <definedName name="S_löôïng_BQ1toå">#REF!</definedName>
    <definedName name="sau">'[14]Chiet tinh dz35'!$H$4</definedName>
    <definedName name="SDDL">[18]QMCT!#REF!</definedName>
    <definedName name="Season" localSheetId="6">#REF!</definedName>
    <definedName name="Season" localSheetId="2">#REF!</definedName>
    <definedName name="Season" localSheetId="4">#REF!</definedName>
    <definedName name="Season">#REF!</definedName>
    <definedName name="SellingPrice" localSheetId="6">#REF!,#REF!</definedName>
    <definedName name="SellingPrice">#REF!,#REF!</definedName>
    <definedName name="SESEAM" localSheetId="6" hidden="1">#REF!</definedName>
    <definedName name="SESEAM" localSheetId="7" hidden="1">#REF!</definedName>
    <definedName name="SESEAM" hidden="1">#REF!</definedName>
    <definedName name="Shell" localSheetId="6">#REF!</definedName>
    <definedName name="Shell" localSheetId="4">#REF!</definedName>
    <definedName name="Shell">#REF!</definedName>
    <definedName name="SIN.bank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 localSheetId="2">#REF!</definedName>
    <definedName name="Size" localSheetId="4">#REF!</definedName>
    <definedName name="Size">#REF!</definedName>
    <definedName name="SizeAssortChart" localSheetId="6">#REF!</definedName>
    <definedName name="SizeAssortChart">#REF!</definedName>
    <definedName name="SketchArea" localSheetId="6">#REF!</definedName>
    <definedName name="SketchArea">#REF!</definedName>
    <definedName name="SketchPageWidth" localSheetId="6">#REF!</definedName>
    <definedName name="SketchPageWidth">#REF!</definedName>
    <definedName name="SL" localSheetId="4">[33]gradation!#REF!</definedName>
    <definedName name="SL">[33]gradation!#REF!</definedName>
    <definedName name="Soá_Giôø_TC" localSheetId="6">#REF!</definedName>
    <definedName name="Soá_Giôø_TC" localSheetId="4">#REF!</definedName>
    <definedName name="Soá_Giôø_TC">#REF!</definedName>
    <definedName name="Soá_Löôïng" localSheetId="6">#REF!</definedName>
    <definedName name="Soá_Löôïng">#REF!</definedName>
    <definedName name="Soá_ngaøy_SX" localSheetId="6">#REF!</definedName>
    <definedName name="Soá_ngaøy_SX">#REF!</definedName>
    <definedName name="Soá_TT" localSheetId="6">#REF!</definedName>
    <definedName name="Soá_TT">#REF!</definedName>
    <definedName name="SpecialPrice" hidden="1">#REF!</definedName>
    <definedName name="ssssssss" localSheetId="4" hidden="1">{"'Sheet1'!$L$16"}</definedName>
    <definedName name="ssssssss" hidden="1">{"'Sheet1'!$L$16"}</definedName>
    <definedName name="Stitching" localSheetId="4">#REF!</definedName>
    <definedName name="Stitching">#REF!</definedName>
    <definedName name="style" localSheetId="6">#REF!</definedName>
    <definedName name="style" localSheetId="7">#REF!</definedName>
    <definedName name="Style" localSheetId="4">#REF!</definedName>
    <definedName name="style">#REF!</definedName>
    <definedName name="Style1" localSheetId="6">#REF!</definedName>
    <definedName name="Style1">#REF!</definedName>
    <definedName name="Style2" localSheetId="6">#REF!</definedName>
    <definedName name="Style2">#REF!</definedName>
    <definedName name="Style3" localSheetId="6">#REF!</definedName>
    <definedName name="Style3">#REF!</definedName>
    <definedName name="SubSbu" localSheetId="6">#REF!</definedName>
    <definedName name="SubSbu">#REF!</definedName>
    <definedName name="sy" hidden="1">#REF!</definedName>
    <definedName name="T" hidden="1">#REF!</definedName>
    <definedName name="TableStart">[34]Tables!$C$3</definedName>
    <definedName name="tablestart1">[35]Tables!$C$3</definedName>
    <definedName name="TAMTINH" localSheetId="6">#REF!</definedName>
    <definedName name="TAMTINH" localSheetId="4">#REF!</definedName>
    <definedName name="TAMTINH">#REF!</definedName>
    <definedName name="tbl_ProdInfo" localSheetId="4" hidden="1">#REF!</definedName>
    <definedName name="tbl_ProdInfo" hidden="1">#REF!</definedName>
    <definedName name="TextRefCopyRangeCount" hidden="1">21</definedName>
    <definedName name="TG_Bthöôøng" localSheetId="6">#REF!</definedName>
    <definedName name="TG_Bthöôøng">#REF!</definedName>
    <definedName name="Thôøi_gian_SX" localSheetId="6">#REF!</definedName>
    <definedName name="Thôøi_gian_SX">#REF!</definedName>
    <definedName name="TI" hidden="1">#N/A</definedName>
    <definedName name="TOUT" localSheetId="4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M" localSheetId="6">#REF!</definedName>
    <definedName name="TRAM">#REF!</definedName>
    <definedName name="TRANG" localSheetId="4" hidden="1">{"'Sheet1'!$L$16"}</definedName>
    <definedName name="TRANG" hidden="1">{"'Sheet1'!$L$16"}</definedName>
    <definedName name="ttbt" localSheetId="6">#REF!</definedName>
    <definedName name="ttbt">#REF!</definedName>
    <definedName name="ttt">'[12]CT Thang Mo'!$B$309:$M$309</definedName>
    <definedName name="tttb">'[12]CT Thang Mo'!$B$431:$I$431</definedName>
    <definedName name="ttteerw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localSheetId="4" hidden="1">{#N/A,#N/A,FALSE,"Aging Summary";#N/A,#N/A,FALSE,"Ratio Analysis";#N/A,#N/A,FALSE,"Test 120 Day Accts";#N/A,#N/A,FALSE,"Tickmarks"}</definedName>
    <definedName name="TU" hidden="1">{#N/A,#N/A,FALSE,"Aging Summary";#N/A,#N/A,FALSE,"Ratio Analysis";#N/A,#N/A,FALSE,"Test 120 Day Accts";#N/A,#N/A,FALSE,"Tickmarks"}</definedName>
    <definedName name="U" hidden="1">#REF!</definedName>
    <definedName name="UH" localSheetId="6">#REF!</definedName>
    <definedName name="UH">#REF!</definedName>
    <definedName name="vc3.">'[12]CT  PL'!$B$125:$H$125</definedName>
    <definedName name="vca">'[12]CT  PL'!$B$25:$H$25</definedName>
    <definedName name="vccot" localSheetId="6">#REF!</definedName>
    <definedName name="vccot" localSheetId="4">#REF!</definedName>
    <definedName name="vccot">#REF!</definedName>
    <definedName name="vccot.">'[12]CT  PL'!$B$8:$H$8</definedName>
    <definedName name="vcdbt">'[12]CT Thang Mo'!$B$220:$I$220</definedName>
    <definedName name="vcdc.">'[36]Chi tiet'!#REF!</definedName>
    <definedName name="vcdd">'[12]CT Thang Mo'!$B$182:$H$182</definedName>
    <definedName name="vcdt">'[12]CT Thang Mo'!$B$406:$I$406</definedName>
    <definedName name="vcdtb">'[12]CT Thang Mo'!$B$432:$I$432</definedName>
    <definedName name="vctb" localSheetId="6">#REF!</definedName>
    <definedName name="vctb">#REF!</definedName>
    <definedName name="vctt">'[12]CT  PL'!$B$288:$H$288</definedName>
    <definedName name="VDCLY">[18]QMCT!#REF!</definedName>
    <definedName name="Vlcap0.7" localSheetId="6">#REF!</definedName>
    <definedName name="Vlcap0.7">#REF!</definedName>
    <definedName name="VLcap1" localSheetId="6">#REF!</definedName>
    <definedName name="VLcap1">#REF!</definedName>
    <definedName name="WAFORD" localSheetId="6">#REF!</definedName>
    <definedName name="WAFORD" localSheetId="7">#REF!</definedName>
    <definedName name="WAFORD">#REF!</definedName>
    <definedName name="WP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OCAO." localSheetId="4" hidden="1">{#N/A,#N/A,FALSE,"sum";#N/A,#N/A,FALSE,"MARTV";#N/A,#N/A,FALSE,"APRTV"}</definedName>
    <definedName name="wrn.BAOCAO." hidden="1">{#N/A,#N/A,FALSE,"sum";#N/A,#N/A,FALSE,"MARTV";#N/A,#N/A,FALSE,"APRTV"}</definedName>
    <definedName name="wrn.chi._.tiÆt." localSheetId="4" hidden="1">{#N/A,#N/A,FALSE,"Chi tiÆt"}</definedName>
    <definedName name="wrn.chi._.tiÆt." hidden="1">{#N/A,#N/A,FALSE,"Chi tiÆt"}</definedName>
    <definedName name="wrn.Report." localSheetId="4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localSheetId="4" hidden="1">{#N/A,#N/A,FALSE,"I_S";#N/A,#N/A,FALSE,"B_S";#N/A,#N/A,FALSE,"F_F"}</definedName>
    <definedName name="wrn.tout." hidden="1">{#N/A,#N/A,FALSE,"I_S";#N/A,#N/A,FALSE,"B_S";#N/A,#N/A,FALSE,"F_F"}</definedName>
    <definedName name="wrn.vd." localSheetId="4" hidden="1">{#N/A,#N/A,TRUE,"BT M200 da 10x20"}</definedName>
    <definedName name="wrn.vd." hidden="1">{#N/A,#N/A,TRUE,"BT M200 da 10x20"}</definedName>
    <definedName name="wrn.Working._.Capital." localSheetId="4" hidden="1">{#N/A,#N/A,FALSE,"Gesamt";#N/A,#N/A,FALSE,"Ree KG";#N/A,#N/A,FALSE,"Ree Inter";#N/A,#N/A,FALSE,"BTM";#N/A,#N/A,FALSE,"GmbH";#N/A,#N/A,FALSE,"Sonstige"}</definedName>
    <definedName name="wrn.Working._.Capital." hidden="1">{#N/A,#N/A,FALSE,"Gesamt";#N/A,#N/A,FALSE,"Ree KG";#N/A,#N/A,FALSE,"Ree Inter";#N/A,#N/A,FALSE,"BTM";#N/A,#N/A,FALSE,"GmbH";#N/A,#N/A,FALSE,"Sonstige"}</definedName>
    <definedName name="wrnf.report" localSheetId="4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sfsf" localSheetId="6">#REF!,#REF!</definedName>
    <definedName name="wrsfsf">#REF!,#REF!</definedName>
    <definedName name="ww" localSheetId="4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w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localSheetId="4" hidden="1">{"'Sheet1'!$L$16"}</definedName>
    <definedName name="xls" hidden="1">{"'Sheet1'!$L$16"}</definedName>
    <definedName name="XS" localSheetId="4">[33]gradation!#REF!</definedName>
    <definedName name="XS">[33]gradation!#REF!</definedName>
    <definedName name="xx" localSheetId="4" hidden="1">{#N/A,#N/A,FALSE,"Aging Summary";#N/A,#N/A,FALSE,"Ratio Analysis";#N/A,#N/A,FALSE,"Test 120 Day Accts";#N/A,#N/A,FALSE,"Tickmarks"}</definedName>
    <definedName name="xx" hidden="1">{#N/A,#N/A,FALSE,"Aging Summary";#N/A,#N/A,FALSE,"Ratio Analysis";#N/A,#N/A,FALSE,"Test 120 Day Accts";#N/A,#N/A,FALSE,"Tickmarks"}</definedName>
    <definedName name="xxx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uiyghj" localSheetId="6">#REF!</definedName>
    <definedName name="yuiyghj">#REF!</definedName>
    <definedName name="yxc" localSheetId="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ippers" localSheetId="6">#REF!</definedName>
    <definedName name="Zippers" localSheetId="2">#REF!</definedName>
    <definedName name="Zippers" localSheetId="4">#REF!</definedName>
    <definedName name="Zipp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1" l="1"/>
  <c r="R73" i="31"/>
  <c r="L73" i="31" s="1"/>
  <c r="G73" i="31"/>
  <c r="B73" i="31"/>
  <c r="A73" i="31"/>
  <c r="R72" i="31"/>
  <c r="L72" i="31" s="1"/>
  <c r="G72" i="31"/>
  <c r="B72" i="31"/>
  <c r="A72" i="31"/>
  <c r="R71" i="31"/>
  <c r="L71" i="31" s="1"/>
  <c r="G71" i="31"/>
  <c r="B71" i="31"/>
  <c r="A71" i="31"/>
  <c r="R70" i="31"/>
  <c r="L70" i="31" s="1"/>
  <c r="J70" i="31"/>
  <c r="I70" i="31"/>
  <c r="G70" i="31"/>
  <c r="B70" i="31"/>
  <c r="A70" i="31"/>
  <c r="R69" i="31"/>
  <c r="I69" i="31" s="1"/>
  <c r="G69" i="31"/>
  <c r="B69" i="31"/>
  <c r="A69" i="31"/>
  <c r="R68" i="31"/>
  <c r="M68" i="31" s="1"/>
  <c r="G68" i="31"/>
  <c r="B68" i="31"/>
  <c r="A68" i="31"/>
  <c r="R67" i="31"/>
  <c r="O67" i="31" s="1"/>
  <c r="J67" i="31"/>
  <c r="G67" i="31"/>
  <c r="B67" i="31"/>
  <c r="A67" i="31"/>
  <c r="R66" i="31"/>
  <c r="M66" i="31" s="1"/>
  <c r="G66" i="31"/>
  <c r="B66" i="31"/>
  <c r="A66" i="31"/>
  <c r="R65" i="31"/>
  <c r="O65" i="31" s="1"/>
  <c r="N65" i="31"/>
  <c r="G65" i="31"/>
  <c r="B65" i="31"/>
  <c r="A65" i="31"/>
  <c r="R64" i="31"/>
  <c r="M64" i="31" s="1"/>
  <c r="G64" i="31"/>
  <c r="B64" i="31"/>
  <c r="A64" i="31"/>
  <c r="R63" i="31"/>
  <c r="O63" i="31" s="1"/>
  <c r="G63" i="31"/>
  <c r="B63" i="31"/>
  <c r="A63" i="31"/>
  <c r="R62" i="31"/>
  <c r="M62" i="31" s="1"/>
  <c r="N62" i="31"/>
  <c r="G62" i="31"/>
  <c r="B62" i="31"/>
  <c r="A62" i="31"/>
  <c r="R61" i="31"/>
  <c r="O61" i="31" s="1"/>
  <c r="N61" i="31"/>
  <c r="L61" i="31"/>
  <c r="J61" i="31"/>
  <c r="H61" i="31"/>
  <c r="G61" i="31"/>
  <c r="B61" i="31"/>
  <c r="A61" i="31"/>
  <c r="R60" i="31"/>
  <c r="J60" i="31" s="1"/>
  <c r="K60" i="31" s="1"/>
  <c r="G60" i="31"/>
  <c r="B60" i="31"/>
  <c r="A60" i="31"/>
  <c r="R59" i="31"/>
  <c r="J59" i="31"/>
  <c r="G59" i="31"/>
  <c r="B59" i="31"/>
  <c r="A59" i="31"/>
  <c r="R58" i="31"/>
  <c r="G58" i="31"/>
  <c r="B58" i="31"/>
  <c r="A58" i="31"/>
  <c r="R57" i="31"/>
  <c r="G57" i="31"/>
  <c r="B57" i="31"/>
  <c r="A57" i="31"/>
  <c r="R56" i="31"/>
  <c r="G56" i="31"/>
  <c r="B56" i="31"/>
  <c r="A56" i="31"/>
  <c r="R55" i="31"/>
  <c r="J55" i="31"/>
  <c r="I55" i="31" s="1"/>
  <c r="H55" i="31" s="1"/>
  <c r="G55" i="31"/>
  <c r="B55" i="31"/>
  <c r="A55" i="31"/>
  <c r="J54" i="31"/>
  <c r="I54" i="31" s="1"/>
  <c r="H54" i="31" s="1"/>
  <c r="G54" i="31"/>
  <c r="B54" i="31"/>
  <c r="A54" i="31"/>
  <c r="J53" i="31"/>
  <c r="K53" i="31" s="1"/>
  <c r="L53" i="31" s="1"/>
  <c r="M53" i="31" s="1"/>
  <c r="N53" i="31" s="1"/>
  <c r="O53" i="31" s="1"/>
  <c r="G53" i="31"/>
  <c r="B53" i="31"/>
  <c r="A53" i="31"/>
  <c r="R52" i="31"/>
  <c r="G52" i="31"/>
  <c r="B52" i="31"/>
  <c r="A52" i="31"/>
  <c r="R51" i="31"/>
  <c r="B51" i="31"/>
  <c r="A51" i="31"/>
  <c r="R50" i="31"/>
  <c r="G50" i="31"/>
  <c r="B50" i="31"/>
  <c r="A50" i="31"/>
  <c r="A49" i="31"/>
  <c r="R48" i="31"/>
  <c r="G48" i="31"/>
  <c r="B48" i="31"/>
  <c r="A48" i="31"/>
  <c r="R47" i="31"/>
  <c r="G47" i="31"/>
  <c r="B47" i="31"/>
  <c r="A47" i="31"/>
  <c r="R46" i="31"/>
  <c r="G46" i="31"/>
  <c r="B46" i="31"/>
  <c r="A46" i="31"/>
  <c r="R45" i="31"/>
  <c r="G45" i="31"/>
  <c r="B45" i="31"/>
  <c r="A45" i="31"/>
  <c r="R44" i="31"/>
  <c r="J44" i="31"/>
  <c r="B44" i="31"/>
  <c r="A44" i="31"/>
  <c r="R43" i="31"/>
  <c r="G43" i="31"/>
  <c r="B43" i="31"/>
  <c r="A43" i="31"/>
  <c r="R42" i="31"/>
  <c r="J42" i="31" s="1"/>
  <c r="K42" i="31" s="1"/>
  <c r="L42" i="31" s="1"/>
  <c r="B42" i="31"/>
  <c r="A42" i="31"/>
  <c r="A41" i="31"/>
  <c r="R40" i="31"/>
  <c r="G40" i="31"/>
  <c r="B40" i="31"/>
  <c r="A40" i="31"/>
  <c r="R39" i="31"/>
  <c r="J39" i="31" s="1"/>
  <c r="K39" i="31" s="1"/>
  <c r="L39" i="31" s="1"/>
  <c r="G39" i="31"/>
  <c r="B39" i="31"/>
  <c r="A39" i="31"/>
  <c r="R38" i="31"/>
  <c r="G38" i="31"/>
  <c r="B38" i="31"/>
  <c r="A38" i="31"/>
  <c r="R37" i="31"/>
  <c r="J37" i="31" s="1"/>
  <c r="K37" i="31" s="1"/>
  <c r="L37" i="31" s="1"/>
  <c r="G37" i="31"/>
  <c r="B37" i="31"/>
  <c r="A37" i="31"/>
  <c r="R36" i="31"/>
  <c r="B36" i="31"/>
  <c r="A36" i="31"/>
  <c r="R35" i="31"/>
  <c r="J35" i="31"/>
  <c r="I35" i="31" s="1"/>
  <c r="H35" i="31" s="1"/>
  <c r="G35" i="31"/>
  <c r="B35" i="31"/>
  <c r="A35" i="31"/>
  <c r="R33" i="31"/>
  <c r="G33" i="31"/>
  <c r="B33" i="31"/>
  <c r="A33" i="31"/>
  <c r="R32" i="31"/>
  <c r="J32" i="31" s="1"/>
  <c r="B32" i="31"/>
  <c r="A32" i="31"/>
  <c r="R31" i="31"/>
  <c r="G31" i="31"/>
  <c r="B31" i="31"/>
  <c r="A31" i="31"/>
  <c r="R30" i="31"/>
  <c r="J30" i="31" s="1"/>
  <c r="I30" i="31" s="1"/>
  <c r="H30" i="31" s="1"/>
  <c r="B30" i="31"/>
  <c r="A30" i="31"/>
  <c r="R29" i="31"/>
  <c r="J29" i="31"/>
  <c r="I29" i="31" s="1"/>
  <c r="H29" i="31" s="1"/>
  <c r="B29" i="31"/>
  <c r="A29" i="31"/>
  <c r="A26" i="31"/>
  <c r="C7" i="31"/>
  <c r="E6" i="31"/>
  <c r="C6" i="31"/>
  <c r="E5" i="31"/>
  <c r="C5" i="31"/>
  <c r="E4" i="31"/>
  <c r="C4" i="31"/>
  <c r="J10" i="30"/>
  <c r="I10" i="30"/>
  <c r="J9" i="30"/>
  <c r="I9" i="30"/>
  <c r="J8" i="30"/>
  <c r="I8" i="30"/>
  <c r="O4" i="30"/>
  <c r="J4" i="30"/>
  <c r="T4" i="30" s="1"/>
  <c r="E4" i="30"/>
  <c r="E3" i="30"/>
  <c r="O3" i="30" s="1"/>
  <c r="J2" i="30"/>
  <c r="T2" i="30" s="1"/>
  <c r="E2" i="30"/>
  <c r="O2" i="30" s="1"/>
  <c r="J1" i="30"/>
  <c r="T1" i="30" s="1"/>
  <c r="E1" i="30"/>
  <c r="O1" i="30" s="1"/>
  <c r="J69" i="31" l="1"/>
  <c r="K70" i="31"/>
  <c r="I53" i="31"/>
  <c r="H53" i="31" s="1"/>
  <c r="K69" i="31"/>
  <c r="I63" i="31"/>
  <c r="J63" i="31"/>
  <c r="I61" i="31"/>
  <c r="H62" i="31"/>
  <c r="L63" i="31"/>
  <c r="I44" i="31"/>
  <c r="H44" i="31" s="1"/>
  <c r="K55" i="31"/>
  <c r="L55" i="31" s="1"/>
  <c r="M55" i="31" s="1"/>
  <c r="N55" i="31" s="1"/>
  <c r="O55" i="31" s="1"/>
  <c r="K59" i="31"/>
  <c r="L59" i="31" s="1"/>
  <c r="M59" i="31" s="1"/>
  <c r="N59" i="31" s="1"/>
  <c r="O59" i="31" s="1"/>
  <c r="L69" i="31"/>
  <c r="J57" i="31"/>
  <c r="K57" i="31" s="1"/>
  <c r="L57" i="31" s="1"/>
  <c r="M57" i="31" s="1"/>
  <c r="N57" i="31" s="1"/>
  <c r="O57" i="31" s="1"/>
  <c r="I32" i="31"/>
  <c r="H32" i="31" s="1"/>
  <c r="K32" i="31"/>
  <c r="L32" i="31" s="1"/>
  <c r="M32" i="31" s="1"/>
  <c r="N32" i="31" s="1"/>
  <c r="O32" i="31" s="1"/>
  <c r="H69" i="31"/>
  <c r="H72" i="31"/>
  <c r="J56" i="31"/>
  <c r="I56" i="31" s="1"/>
  <c r="H56" i="31" s="1"/>
  <c r="N63" i="31"/>
  <c r="H70" i="31"/>
  <c r="H71" i="31"/>
  <c r="I72" i="31"/>
  <c r="H67" i="31"/>
  <c r="H68" i="31"/>
  <c r="I71" i="31"/>
  <c r="I59" i="31"/>
  <c r="H59" i="31" s="1"/>
  <c r="H65" i="31"/>
  <c r="I67" i="31"/>
  <c r="N68" i="31"/>
  <c r="J71" i="31"/>
  <c r="I65" i="31"/>
  <c r="H66" i="31"/>
  <c r="J58" i="31"/>
  <c r="I58" i="31" s="1"/>
  <c r="H58" i="31" s="1"/>
  <c r="H63" i="31"/>
  <c r="J65" i="31"/>
  <c r="N66" i="31"/>
  <c r="L67" i="31"/>
  <c r="N64" i="31"/>
  <c r="L65" i="31"/>
  <c r="H73" i="31"/>
  <c r="K35" i="31"/>
  <c r="L35" i="31" s="1"/>
  <c r="M35" i="31" s="1"/>
  <c r="N35" i="31" s="1"/>
  <c r="O35" i="31" s="1"/>
  <c r="K44" i="31"/>
  <c r="L44" i="31" s="1"/>
  <c r="M44" i="31" s="1"/>
  <c r="N44" i="31" s="1"/>
  <c r="O44" i="31" s="1"/>
  <c r="K29" i="31"/>
  <c r="L29" i="31" s="1"/>
  <c r="M29" i="31" s="1"/>
  <c r="N29" i="31" s="1"/>
  <c r="O29" i="31" s="1"/>
  <c r="K30" i="31"/>
  <c r="L30" i="31" s="1"/>
  <c r="M30" i="31" s="1"/>
  <c r="N30" i="31" s="1"/>
  <c r="O30" i="31" s="1"/>
  <c r="M37" i="31"/>
  <c r="N37" i="31" s="1"/>
  <c r="M39" i="31"/>
  <c r="N39" i="31" s="1"/>
  <c r="O39" i="31" s="1"/>
  <c r="M42" i="31"/>
  <c r="N42" i="31" s="1"/>
  <c r="O42" i="31" s="1"/>
  <c r="J45" i="31"/>
  <c r="J47" i="31"/>
  <c r="J52" i="31"/>
  <c r="K54" i="31"/>
  <c r="L54" i="31" s="1"/>
  <c r="M54" i="31" s="1"/>
  <c r="N54" i="31" s="1"/>
  <c r="O54" i="31" s="1"/>
  <c r="L60" i="31"/>
  <c r="K61" i="31"/>
  <c r="O62" i="31"/>
  <c r="K63" i="31"/>
  <c r="O64" i="31"/>
  <c r="K65" i="31"/>
  <c r="O66" i="31"/>
  <c r="K67" i="31"/>
  <c r="O68" i="31"/>
  <c r="J50" i="31"/>
  <c r="I50" i="31" s="1"/>
  <c r="H50" i="31" s="1"/>
  <c r="J33" i="31"/>
  <c r="O37" i="31"/>
  <c r="M61" i="31"/>
  <c r="I62" i="31"/>
  <c r="M63" i="31"/>
  <c r="I64" i="31"/>
  <c r="M65" i="31"/>
  <c r="I66" i="31"/>
  <c r="M67" i="31"/>
  <c r="I68" i="31"/>
  <c r="K71" i="31"/>
  <c r="J72" i="31"/>
  <c r="I73" i="31"/>
  <c r="H64" i="31"/>
  <c r="J31" i="31"/>
  <c r="I31" i="31" s="1"/>
  <c r="H31" i="31" s="1"/>
  <c r="J62" i="31"/>
  <c r="J64" i="31"/>
  <c r="J66" i="31"/>
  <c r="N67" i="31"/>
  <c r="J68" i="31"/>
  <c r="K72" i="31"/>
  <c r="J73" i="31"/>
  <c r="J36" i="31"/>
  <c r="K36" i="31" s="1"/>
  <c r="L36" i="31" s="1"/>
  <c r="M36" i="31" s="1"/>
  <c r="N36" i="31" s="1"/>
  <c r="O36" i="31" s="1"/>
  <c r="J40" i="31"/>
  <c r="K40" i="31" s="1"/>
  <c r="L40" i="31" s="1"/>
  <c r="M40" i="31" s="1"/>
  <c r="N40" i="31" s="1"/>
  <c r="O40" i="31" s="1"/>
  <c r="J43" i="31"/>
  <c r="K43" i="31" s="1"/>
  <c r="L43" i="31" s="1"/>
  <c r="M43" i="31" s="1"/>
  <c r="N43" i="31" s="1"/>
  <c r="O43" i="31" s="1"/>
  <c r="I37" i="31"/>
  <c r="H37" i="31" s="1"/>
  <c r="I39" i="31"/>
  <c r="H39" i="31" s="1"/>
  <c r="I42" i="31"/>
  <c r="H42" i="31" s="1"/>
  <c r="J46" i="31"/>
  <c r="I46" i="31" s="1"/>
  <c r="H46" i="31" s="1"/>
  <c r="J48" i="31"/>
  <c r="I48" i="31" s="1"/>
  <c r="H48" i="31" s="1"/>
  <c r="J51" i="31"/>
  <c r="I51" i="31" s="1"/>
  <c r="H51" i="31" s="1"/>
  <c r="K62" i="31"/>
  <c r="K64" i="31"/>
  <c r="K66" i="31"/>
  <c r="K68" i="31"/>
  <c r="K73" i="31"/>
  <c r="J38" i="31"/>
  <c r="I38" i="31" s="1"/>
  <c r="H38" i="31" s="1"/>
  <c r="I60" i="31"/>
  <c r="H60" i="31" s="1"/>
  <c r="L62" i="31"/>
  <c r="L64" i="31"/>
  <c r="L66" i="31"/>
  <c r="L68" i="31"/>
  <c r="A13" i="5"/>
  <c r="H46" i="1"/>
  <c r="H37" i="1"/>
  <c r="E27" i="1"/>
  <c r="I46" i="1" s="1"/>
  <c r="B27" i="1"/>
  <c r="I57" i="31" l="1"/>
  <c r="H57" i="31" s="1"/>
  <c r="K56" i="31"/>
  <c r="L56" i="31" s="1"/>
  <c r="M56" i="31" s="1"/>
  <c r="N56" i="31" s="1"/>
  <c r="O56" i="31" s="1"/>
  <c r="K58" i="31"/>
  <c r="L58" i="31" s="1"/>
  <c r="M58" i="31" s="1"/>
  <c r="N58" i="31" s="1"/>
  <c r="O58" i="31" s="1"/>
  <c r="K50" i="31"/>
  <c r="L50" i="31" s="1"/>
  <c r="M50" i="31" s="1"/>
  <c r="N50" i="31" s="1"/>
  <c r="O50" i="31" s="1"/>
  <c r="I43" i="31"/>
  <c r="H43" i="31" s="1"/>
  <c r="I40" i="31"/>
  <c r="H40" i="31" s="1"/>
  <c r="K31" i="31"/>
  <c r="L31" i="31" s="1"/>
  <c r="M31" i="31" s="1"/>
  <c r="N31" i="31" s="1"/>
  <c r="O31" i="31" s="1"/>
  <c r="K52" i="31"/>
  <c r="L52" i="31" s="1"/>
  <c r="M52" i="31" s="1"/>
  <c r="N52" i="31" s="1"/>
  <c r="O52" i="31" s="1"/>
  <c r="I52" i="31"/>
  <c r="H52" i="31" s="1"/>
  <c r="I33" i="31"/>
  <c r="H33" i="31" s="1"/>
  <c r="K33" i="31"/>
  <c r="L33" i="31" s="1"/>
  <c r="M33" i="31" s="1"/>
  <c r="N33" i="31" s="1"/>
  <c r="O33" i="31" s="1"/>
  <c r="K38" i="31"/>
  <c r="L38" i="31" s="1"/>
  <c r="M38" i="31" s="1"/>
  <c r="N38" i="31" s="1"/>
  <c r="O38" i="31" s="1"/>
  <c r="I47" i="31"/>
  <c r="H47" i="31" s="1"/>
  <c r="K47" i="31"/>
  <c r="L47" i="31" s="1"/>
  <c r="M47" i="31" s="1"/>
  <c r="N47" i="31" s="1"/>
  <c r="O47" i="31" s="1"/>
  <c r="K46" i="31"/>
  <c r="L46" i="31" s="1"/>
  <c r="M46" i="31" s="1"/>
  <c r="N46" i="31" s="1"/>
  <c r="O46" i="31" s="1"/>
  <c r="I36" i="31"/>
  <c r="H36" i="31" s="1"/>
  <c r="K51" i="31"/>
  <c r="L51" i="31" s="1"/>
  <c r="M51" i="31" s="1"/>
  <c r="N51" i="31" s="1"/>
  <c r="O51" i="31" s="1"/>
  <c r="I45" i="31"/>
  <c r="H45" i="31" s="1"/>
  <c r="K45" i="31"/>
  <c r="L45" i="31" s="1"/>
  <c r="M45" i="31" s="1"/>
  <c r="N45" i="31" s="1"/>
  <c r="O45" i="31" s="1"/>
  <c r="K48" i="31"/>
  <c r="L48" i="31" s="1"/>
  <c r="M48" i="31" s="1"/>
  <c r="N48" i="31" s="1"/>
  <c r="O48" i="31" s="1"/>
  <c r="A15" i="5"/>
  <c r="B15" i="5"/>
  <c r="B11" i="5"/>
  <c r="L38" i="1"/>
  <c r="I38" i="1"/>
  <c r="B72" i="1" l="1"/>
  <c r="I39" i="1" l="1"/>
  <c r="L37" i="1" l="1"/>
  <c r="A21" i="5" l="1"/>
  <c r="L44" i="1" l="1"/>
  <c r="G6" i="18" l="1"/>
  <c r="I20" i="1" l="1"/>
  <c r="I22" i="1" s="1"/>
  <c r="J20" i="1"/>
  <c r="J22" i="1" s="1"/>
  <c r="K20" i="1"/>
  <c r="K22" i="1" s="1"/>
  <c r="L20" i="1"/>
  <c r="L22" i="1" s="1"/>
  <c r="H20" i="1"/>
  <c r="H22" i="1" s="1"/>
  <c r="C17" i="18"/>
  <c r="H39" i="1" l="1"/>
  <c r="C18" i="18" l="1"/>
  <c r="G8" i="18"/>
  <c r="A19" i="5" l="1"/>
  <c r="B19" i="5"/>
  <c r="A17" i="5"/>
  <c r="B17" i="5"/>
  <c r="A23" i="5"/>
  <c r="B23" i="5"/>
  <c r="B21" i="5" s="1"/>
  <c r="A10" i="5"/>
  <c r="B9" i="5"/>
  <c r="A9" i="5"/>
  <c r="C19" i="18" l="1"/>
  <c r="D8" i="18"/>
  <c r="D6" i="18"/>
  <c r="D4" i="18"/>
  <c r="I42" i="1" l="1"/>
  <c r="I43" i="1"/>
  <c r="I45" i="1"/>
  <c r="L45" i="1"/>
  <c r="I44" i="1"/>
  <c r="E31" i="1" l="1"/>
  <c r="E30" i="1"/>
  <c r="E29" i="1"/>
  <c r="E32" i="1" l="1"/>
  <c r="D77" i="1"/>
  <c r="E77" i="1"/>
  <c r="F77" i="1"/>
  <c r="G77" i="1"/>
  <c r="C77" i="1"/>
  <c r="Q21" i="1" l="1"/>
  <c r="A8" i="5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P40" i="16" l="1"/>
  <c r="G42" i="16"/>
  <c r="C169" i="16" s="1"/>
  <c r="M118" i="16"/>
  <c r="O118" i="16" s="1"/>
  <c r="I42" i="16"/>
  <c r="E169" i="16" s="1"/>
  <c r="P30" i="16"/>
  <c r="K83" i="16" s="1"/>
  <c r="M83" i="16" s="1"/>
  <c r="O83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K125" i="16" l="1"/>
  <c r="M125" i="16" s="1"/>
  <c r="O125" i="16" s="1"/>
  <c r="K121" i="16"/>
  <c r="M121" i="16" s="1"/>
  <c r="O121" i="16" s="1"/>
  <c r="K101" i="16"/>
  <c r="M101" i="16" s="1"/>
  <c r="O101" i="16" s="1"/>
  <c r="K105" i="16"/>
  <c r="M105" i="16" s="1"/>
  <c r="O105" i="16" s="1"/>
  <c r="K75" i="16"/>
  <c r="M75" i="16" s="1"/>
  <c r="O75" i="16" s="1"/>
  <c r="K97" i="16"/>
  <c r="M97" i="16" s="1"/>
  <c r="O97" i="16" s="1"/>
  <c r="H169" i="16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9" i="17" l="1"/>
  <c r="C11" i="17" l="1"/>
  <c r="I37" i="1" l="1"/>
  <c r="D19" i="1"/>
  <c r="Q18" i="1"/>
  <c r="B2" i="5"/>
  <c r="B3" i="5"/>
  <c r="A4" i="5"/>
  <c r="A3" i="5"/>
  <c r="A2" i="5"/>
  <c r="B4" i="5"/>
  <c r="Q19" i="1"/>
  <c r="D20" i="1" l="1"/>
  <c r="A26" i="1" s="1"/>
  <c r="H38" i="1"/>
  <c r="H77" i="1"/>
  <c r="Q20" i="1"/>
  <c r="K46" i="1" s="1"/>
  <c r="M46" i="1" s="1"/>
  <c r="O46" i="1" s="1"/>
  <c r="B52" i="1" l="1"/>
  <c r="B62" i="1"/>
  <c r="B5" i="5"/>
  <c r="H43" i="1"/>
  <c r="B5" i="17"/>
  <c r="H45" i="1"/>
  <c r="H44" i="1"/>
  <c r="H42" i="1"/>
  <c r="K39" i="1"/>
  <c r="M39" i="1" s="1"/>
  <c r="O39" i="1" s="1"/>
  <c r="K38" i="1"/>
  <c r="M38" i="1" s="1"/>
  <c r="O38" i="1" s="1"/>
  <c r="K42" i="1"/>
  <c r="M42" i="1" s="1"/>
  <c r="O42" i="1" s="1"/>
  <c r="K44" i="1"/>
  <c r="M44" i="1" s="1"/>
  <c r="O44" i="1" s="1"/>
  <c r="K45" i="1"/>
  <c r="M45" i="1" s="1"/>
  <c r="O45" i="1" s="1"/>
  <c r="K43" i="1"/>
  <c r="M43" i="1" s="1"/>
  <c r="O43" i="1" s="1"/>
  <c r="Q22" i="1"/>
  <c r="G33" i="1"/>
  <c r="I33" i="1" s="1"/>
  <c r="J33" i="1" s="1"/>
  <c r="B15" i="17"/>
  <c r="K37" i="1"/>
  <c r="M37" i="1" s="1"/>
  <c r="O37" i="1" s="1"/>
  <c r="G27" i="1"/>
  <c r="I27" i="1" s="1"/>
  <c r="J27" i="1" s="1"/>
  <c r="M33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<sst xmlns="http://schemas.openxmlformats.org/spreadsheetml/2006/main" count="865" uniqueCount="398">
  <si>
    <t>Mã số:</t>
  </si>
  <si>
    <t>MER.QT-1.BM.4</t>
  </si>
  <si>
    <t>Lần ban hành:</t>
  </si>
  <si>
    <t>01</t>
  </si>
  <si>
    <t>Số trang</t>
  </si>
  <si>
    <t>03/03</t>
  </si>
  <si>
    <t>K.OANH/H.OANH</t>
  </si>
  <si>
    <t>CUTTING DOCKET</t>
  </si>
  <si>
    <t>QUY CÁCH MAY : MAY THEO TÀI LIỆU HƯỚNG DẪN TRÊN TÁC NGHIỆP</t>
  </si>
  <si>
    <t xml:space="preserve">JOB NUMBER:  </t>
  </si>
  <si>
    <t>U28  SS26  S2819</t>
  </si>
  <si>
    <t xml:space="preserve">STYLE NUMBER: </t>
  </si>
  <si>
    <t>U28-JK45</t>
  </si>
  <si>
    <t xml:space="preserve">STYLE NAME : </t>
  </si>
  <si>
    <t xml:space="preserve"> Women Crop Jacket</t>
  </si>
  <si>
    <t>SEASON:</t>
  </si>
  <si>
    <t>SS26</t>
  </si>
  <si>
    <t>TÊN HÀNG:</t>
  </si>
  <si>
    <t>JACKET</t>
  </si>
  <si>
    <t>DROP:</t>
  </si>
  <si>
    <t>SAMPLE</t>
  </si>
  <si>
    <t>NGÀY CẤP:</t>
  </si>
  <si>
    <t>VẢI CHÍNH:</t>
  </si>
  <si>
    <t>FLEECE_100% ORGANIC
COTTON_SOLID_430_S0005</t>
  </si>
  <si>
    <t>NGÀY GIAO HÀNG:</t>
  </si>
  <si>
    <t xml:space="preserve">THÀNH PHẦN VẢI: </t>
  </si>
  <si>
    <t>100% COTTON</t>
  </si>
  <si>
    <t>KHỔ VẢI:</t>
  </si>
  <si>
    <t>177 CM</t>
  </si>
  <si>
    <t xml:space="preserve">Xí nghiệp: </t>
  </si>
  <si>
    <t>UN-AVAILABLE</t>
  </si>
  <si>
    <t>KHÁCH HÀNG:</t>
  </si>
  <si>
    <t>DEV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</si>
  <si>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</si>
  <si>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</si>
  <si>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</si>
  <si>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</si>
  <si>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</si>
  <si>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</si>
  <si>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</si>
  <si>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</si>
  <si>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2XL</t>
  </si>
  <si>
    <t>TOTAL</t>
  </si>
  <si>
    <t xml:space="preserve">ORDER CUT </t>
  </si>
  <si>
    <t>BLACK</t>
  </si>
  <si>
    <t>EXTRA (+/-)</t>
  </si>
  <si>
    <t>TOTAL :</t>
  </si>
  <si>
    <t>SHIPPING SAMPLE REQUIRED</t>
  </si>
  <si>
    <t>GRAND TOTAL:</t>
  </si>
  <si>
    <t>NCC BAUTEX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</si>
  <si>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</si>
  <si>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</si>
  <si>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</si>
  <si>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</si>
  <si>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</si>
  <si>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</si>
  <si>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</si>
  <si>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</si>
  <si>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</si>
  <si>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</si>
  <si>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</si>
  <si>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</si>
  <si>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</si>
  <si>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</t>
  </si>
  <si>
    <t>THEO PHIẾU CẤP CỦA MER</t>
  </si>
  <si>
    <t>CẤP VẢI ĐỂ TEST IN</t>
  </si>
  <si>
    <t>LOT VẢI CHÍNH</t>
  </si>
  <si>
    <t>ÁNH</t>
  </si>
  <si>
    <t>SỐ LƯỢNG (MET)</t>
  </si>
  <si>
    <t>GH CHÚ</t>
  </si>
  <si>
    <t xml:space="preserve">CODE VẢI </t>
  </si>
  <si>
    <t>14-3B</t>
  </si>
  <si>
    <t>A</t>
  </si>
  <si>
    <t>CẤP TRIỆT TIÊU</t>
  </si>
  <si>
    <t>CRSONYP0292001A00K</t>
  </si>
  <si>
    <t>14-7A</t>
  </si>
  <si>
    <t>14-5A</t>
  </si>
  <si>
    <t>CẤP ĐỦ SỐ LƯỢNG</t>
  </si>
  <si>
    <t>RIB 1X1_98% ORGANIC COTTON 2%</t>
  </si>
  <si>
    <t>BO TAY/
BO LAI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</si>
  <si>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</si>
  <si>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</si>
  <si>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</si>
  <si>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</si>
  <si>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</si>
  <si>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</si>
  <si>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</si>
  <si>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</si>
  <si>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</si>
  <si>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</si>
  <si>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</si>
  <si>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</si>
  <si>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</si>
  <si>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 xml:space="preserve">CHỈ 40/2 MAY NHÃN </t>
  </si>
  <si>
    <t>NHÃN CHÍNH UA</t>
  </si>
  <si>
    <t>NỀN ĐEN CHỮ TRẮNG</t>
  </si>
  <si>
    <t xml:space="preserve">PCS </t>
  </si>
  <si>
    <t>PHẦN C : PHỤ LIỆU ĐÓNG GÓI</t>
  </si>
  <si>
    <t>POLY BAG</t>
  </si>
  <si>
    <t>CLEAR</t>
  </si>
  <si>
    <t>BAO MAD HAPPY
MHSS23BAO0</t>
  </si>
  <si>
    <t>GIẤY CHỐNG ẨM</t>
  </si>
  <si>
    <t>THÙNG CARTOON BOX 60X40X30CM</t>
  </si>
  <si>
    <t>NATURAL</t>
  </si>
  <si>
    <t xml:space="preserve">TẤM LÓT 58X38CM </t>
  </si>
  <si>
    <t>ZIPPER</t>
  </si>
  <si>
    <t>PHẦN C : IN / THÊU / WASH</t>
  </si>
  <si>
    <t>PHẦN E : HÌNH</t>
  </si>
  <si>
    <r>
      <t>IN :</t>
    </r>
    <r>
      <rPr>
        <b/>
        <sz val="30"/>
        <rFont val="Calibri"/>
        <family val="2"/>
        <scheme val="minor"/>
      </rPr>
      <t xml:space="preserve"> </t>
    </r>
  </si>
  <si>
    <t>KHÔNG IN</t>
  </si>
  <si>
    <t>CHẤT LƯỢNG VÀ KÍCH THƯỚC</t>
  </si>
  <si>
    <t>DUYỆT HÌNH IN THEO</t>
  </si>
  <si>
    <t>THÔNG TIN SAU</t>
  </si>
  <si>
    <t>THÔNG TIN ĐỊNH VỊ HÌNH IN</t>
  </si>
  <si>
    <t xml:space="preserve">SIZE ARTWORK THÂN TRƯỚC </t>
  </si>
  <si>
    <t>IN THÂN TRƯỚC ÁO</t>
  </si>
  <si>
    <t>IN FULL THÂN TRƯỚC</t>
  </si>
  <si>
    <t>IN TOÀN BỘ THÂN TRƯỚC ÁO</t>
  </si>
  <si>
    <t>SIZE ARTWORK NHÃN CỔ THÂN SAU</t>
  </si>
  <si>
    <t>W:2" x H: 2"</t>
  </si>
  <si>
    <t>ĐỊNH VỊ HÌNH IN NHÃN CỔ THÂN SAU: IN Ở MẶT TRONG ÁO, CANH GIỮA TỪ ĐƯỜNG VIỀN CỔ DƯỚI ĐẾN ĐỈNH HÌNH IN</t>
  </si>
  <si>
    <t>1/2"</t>
  </si>
  <si>
    <r>
      <t>THÊU :</t>
    </r>
    <r>
      <rPr>
        <b/>
        <sz val="26"/>
        <rFont val="Calibri"/>
        <family val="2"/>
        <scheme val="minor"/>
      </rPr>
      <t xml:space="preserve"> </t>
    </r>
  </si>
  <si>
    <t>THÊU BTP- 3D EMBROIDERED UA LOGO - TỐI HƠN MÀU VẢI THÂN 30%</t>
  </si>
  <si>
    <t>DUYỆT HÌNH THÊU THEO</t>
  </si>
  <si>
    <t>THÔNG TIN ĐỊNH VỊ HÌNH THÊU</t>
  </si>
  <si>
    <t>THÊU THÂN SAU ÁO</t>
  </si>
  <si>
    <t>THÊU THÂN SAU</t>
  </si>
  <si>
    <t>TỪ GIỮA ĐƯỜNG MAY CỔ TRƯỚC XUỐNG 8CM</t>
  </si>
  <si>
    <t>W: 10.61CM x H: 2.15CM</t>
  </si>
  <si>
    <t>TỪ GIỮA ĐƯỜNG TRA BO LAI THÂN SAU LÊN 4CM</t>
  </si>
  <si>
    <r>
      <t>WASH:</t>
    </r>
    <r>
      <rPr>
        <sz val="22"/>
        <rFont val="Muli"/>
      </rPr>
      <t xml:space="preserve"> </t>
    </r>
  </si>
  <si>
    <t>KHÔNG WASH</t>
  </si>
  <si>
    <t>MÀU ÁO</t>
  </si>
  <si>
    <t>CHẤT LƯỢNG, HIỆU ỨNG  DUYỆT THEO</t>
  </si>
  <si>
    <t xml:space="preserve">PHẦN F: LƯU Ý </t>
  </si>
  <si>
    <t>-CÁCH MAY GIỐNG ÁO MẪU VÀ NHẬN XÉT CÁCH MAY THEO TÀI LIỆU KÈM THEO Ở BÊN DƯỚI</t>
  </si>
  <si>
    <t>SIZE</t>
  </si>
  <si>
    <t>SỐ LƯỢNG</t>
  </si>
  <si>
    <t>LƯU Ý: 
- DÙNG LẠI RẬP VÀ CÁCH MAY CỦA CORTIEZ-MÙA PLAIN 24-DROP BABY KEEM MÃ LS04 MÀU BLACK. ĐỘ CO RÚT LẤY KẾT QUẢ TEST LIGHT ACID WASH TỪ HẬU</t>
  </si>
  <si>
    <t>LƯU Ý : LẤY KẾT QUẢ TEST IN ỦI TỪ HẬU</t>
  </si>
  <si>
    <t xml:space="preserve">VẢI CHÍNH </t>
  </si>
  <si>
    <t>THÀNH PHẦN</t>
  </si>
  <si>
    <t>CHỈ</t>
  </si>
  <si>
    <t>1PCS/ÁO</t>
  </si>
  <si>
    <t>SỬ DỤNG GIẤY CHỐNG ẨM TRONG TỪNG SẢN PHẨM</t>
  </si>
  <si>
    <t>LÓT 2PCS MẶT TRÊN &amp; DƯỚI THÙNG</t>
  </si>
  <si>
    <t>'GHI ĐẦY ĐỦ THÔNG TIN BÊN NGOÀI THÙNG</t>
  </si>
  <si>
    <t xml:space="preserve">MENS XS-XXL </t>
  </si>
  <si>
    <t>STYLE:</t>
  </si>
  <si>
    <t>GRADING FOR COSTING ONLY - DO NOT ORDER ZIPPERS BASED ON BELOW - GRADING NOT REVIEWED</t>
  </si>
  <si>
    <t>VENDOR:</t>
  </si>
  <si>
    <t xml:space="preserve">BASE SIZE: </t>
  </si>
  <si>
    <t>CATEGORY:</t>
  </si>
  <si>
    <t>DESCRIPTION:</t>
  </si>
  <si>
    <t>DATE:</t>
  </si>
  <si>
    <t xml:space="preserve">MEASUREMENTS IN INCHES &amp; FOR FINISHED GARMENT </t>
  </si>
  <si>
    <t>TOL +/-</t>
  </si>
  <si>
    <t>XS/TP</t>
  </si>
  <si>
    <t>S/P</t>
  </si>
  <si>
    <t>M/M</t>
  </si>
  <si>
    <t>L/G</t>
  </si>
  <si>
    <t>XL/TG</t>
  </si>
  <si>
    <t>2XL/2TG</t>
  </si>
  <si>
    <t>3XL/3TG</t>
  </si>
  <si>
    <t>4XL/4TG</t>
  </si>
  <si>
    <t>DÀI THÂN SAU TỪ ĐỈNH</t>
  </si>
  <si>
    <t>DÀI THÂN TRƯỚC TỪU ĐỈNH</t>
  </si>
  <si>
    <t>XUÔI VAI TẠI ĐƯỜNG MAY</t>
  </si>
  <si>
    <t>CHỒM VAI</t>
  </si>
  <si>
    <t>NGỰC DƯỚI NÁCH 1"</t>
  </si>
  <si>
    <t>NGANG LAI ĐO ÊM TẠI CẠNH</t>
  </si>
  <si>
    <t>ỨC TỪ ĐỈNH XUỐNG</t>
  </si>
  <si>
    <t>ỨC TRƯỚC TỪ ĐIỂM ĐÃ CHO XUỐNG</t>
  </si>
  <si>
    <t>ỨC SAU TỪ ĐIỂM ĐÃ CHO XUỐNG</t>
  </si>
  <si>
    <t>CAO BO RIB</t>
  </si>
  <si>
    <t>DÀI TAY</t>
  </si>
  <si>
    <t>NÁCH ĐO THẲNG</t>
  </si>
  <si>
    <t>BẮP TAY DƯỚI NÁCH 1"</t>
  </si>
  <si>
    <t>KHỦY TAY DƯỚI NÁCH 11"</t>
  </si>
  <si>
    <t>CỬA TAY TẠI ĐƯỜNG MAY RIB</t>
  </si>
  <si>
    <t>CỬA TAY ĐO ÊM TẠI CẠNH</t>
  </si>
  <si>
    <t>CAO BO TAY</t>
  </si>
  <si>
    <t>RỘNG CỔ SAU ĐƯỜNG MAY ĐẾN ĐƯỜNG MAY</t>
  </si>
  <si>
    <t>HẠ CỔ TRƯỚC</t>
  </si>
  <si>
    <t>HẠ CỔ SAU</t>
  </si>
  <si>
    <t>CAO NÓN  TỪ ĐỈNH</t>
  </si>
  <si>
    <t>CAO NÓN</t>
  </si>
  <si>
    <t>RỘNG NÓN TỪ ĐỈNH XUỐNG 6"</t>
  </si>
  <si>
    <t>RỘNG TÚI TẠI ĐỈNH ĐƯỜNG MAY ĐẾN DMAY</t>
  </si>
  <si>
    <t>CAO TÚI TẠI GIỮA</t>
  </si>
  <si>
    <t>CAO CẠNH TÚI</t>
  </si>
  <si>
    <t>RỘNG TÚI TẠI LAI</t>
  </si>
  <si>
    <t>RỘNG TÚI TẠI ĐIỂM RỘNG NHẤT</t>
  </si>
  <si>
    <t>STYLE #:</t>
  </si>
  <si>
    <t>SEASON</t>
  </si>
  <si>
    <t>OS REF#:</t>
  </si>
  <si>
    <t>CUSTOMER</t>
  </si>
  <si>
    <t>SIZE RANGE</t>
  </si>
  <si>
    <t>LABEL</t>
  </si>
  <si>
    <t>OUTTER VIEW</t>
  </si>
  <si>
    <t>INSIDE VEW</t>
  </si>
  <si>
    <t>FABRICS</t>
  </si>
  <si>
    <t xml:space="preserve"> </t>
  </si>
  <si>
    <t>TOPSTITCHING INDEX</t>
  </si>
  <si>
    <t>a</t>
  </si>
  <si>
    <t>1/4" STICH FROM EDGE</t>
  </si>
  <si>
    <t>b</t>
  </si>
  <si>
    <t>EDGESTITCH</t>
  </si>
  <si>
    <t>c</t>
  </si>
  <si>
    <t>1/4" DOUBLE NEEDLE STITCH</t>
  </si>
  <si>
    <t>d</t>
  </si>
  <si>
    <t>BAR TACK</t>
  </si>
  <si>
    <t>h</t>
  </si>
  <si>
    <t>2  NEEDLES BOTTOM COVERSTICH</t>
  </si>
  <si>
    <t>o</t>
  </si>
  <si>
    <t>4 THREAD OVEREDGE STITCH</t>
  </si>
  <si>
    <t>PHƯƠNG LÂM 210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</si>
  <si>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</si>
  <si>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</si>
  <si>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</si>
  <si>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</si>
  <si>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</si>
  <si>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</si>
  <si>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</si>
  <si>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100% DRY COTTON FLEECE 410GSM</t>
  </si>
  <si>
    <t>186CM</t>
  </si>
  <si>
    <t>STUSSY</t>
  </si>
  <si>
    <t>XXL</t>
  </si>
  <si>
    <t>GREY HEATHER</t>
  </si>
  <si>
    <t>WASHED BURGUNDY</t>
  </si>
  <si>
    <t>LIME</t>
  </si>
  <si>
    <t>GREEN</t>
  </si>
  <si>
    <t>NCC TAHTONG</t>
  </si>
  <si>
    <t>LỖI VẢI (DEFECT)</t>
  </si>
  <si>
    <t>SỐ LƯỢNG CẦN CẤP CHO TEST IN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</si>
  <si>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</si>
  <si>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</si>
  <si>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</si>
  <si>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</si>
  <si>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</si>
  <si>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</si>
  <si>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</si>
  <si>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</si>
  <si>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</si>
  <si>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</si>
  <si>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</si>
  <si>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ZWVNL05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</si>
  <si>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</si>
  <si>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</si>
  <si>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</si>
  <si>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</si>
  <si>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</si>
  <si>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</si>
  <si>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</si>
  <si>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</si>
  <si>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</si>
  <si>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</si>
  <si>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</si>
  <si>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</si>
  <si>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</si>
  <si>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</si>
  <si>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</si>
  <si>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</si>
  <si>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</si>
  <si>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</si>
  <si>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</si>
  <si>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</si>
  <si>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</si>
  <si>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</si>
  <si>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</si>
  <si>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</si>
  <si>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</si>
  <si>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</si>
  <si>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</si>
  <si>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r>
      <t>IN :</t>
    </r>
    <r>
      <rPr>
        <b/>
        <sz val="22"/>
        <rFont val="Muli"/>
      </rPr>
      <t xml:space="preserve"> </t>
    </r>
  </si>
  <si>
    <t>KÍCH THƯỚC</t>
  </si>
  <si>
    <t>MÀU IN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</si>
  <si>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</si>
  <si>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</si>
  <si>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</si>
  <si>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</si>
  <si>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</si>
  <si>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</si>
  <si>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</si>
  <si>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</si>
  <si>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</si>
  <si>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</si>
  <si>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WHITE EU-870</t>
  </si>
  <si>
    <t>1.5” WIDTH</t>
  </si>
  <si>
    <t>DUYỆT THEO MẪU PHOTOSHOOT TRƯỚC WASH</t>
  </si>
  <si>
    <t>DUYỆT THEO MẪU PHOTOSHOOT TRƯỚC WASH CHUYỂN MS TIÊN 8/2/22</t>
  </si>
  <si>
    <t>ĐỊNH VỊ HÌNH THÊU: TỪ ĐỈNH VAI ĐẾN ĐỈNH HÌNH THÊU</t>
  </si>
  <si>
    <t>TỪ GIỮA TRƯỚC</t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</si>
  <si>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</si>
  <si>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</si>
  <si>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</si>
  <si>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</si>
  <si>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</si>
  <si>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</si>
  <si>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>-CÁCH MAY THEO NHƯ TÀI LIỆU ĐÍNH KÈM</t>
  </si>
  <si>
    <t xml:space="preserve">-CÁCH GẮN NHÃN PHẢI NHƯ TÀI LIỆU YÊU CẦU </t>
  </si>
  <si>
    <t>-SỐ LƯỢNG NHÃN SIZE NHƯ SAU :</t>
  </si>
  <si>
    <t>CÁC BƯỚC ĐÓNG HÀNG CHO CEROMONY OF ROSES</t>
  </si>
  <si>
    <r>
      <rPr>
        <b/>
        <u/>
        <sz val="22"/>
        <color rgb="FFFF0000"/>
        <rFont val="Muli"/>
      </rPr>
      <t>LƯU Ý:</t>
    </r>
    <r>
      <rPr>
        <b/>
        <sz val="22"/>
        <color rgb="FFFF0000"/>
        <rFont val="Muli"/>
      </rPr>
      <t xml:space="preserve">  KHÔNG ĐƯỢC MIX SIZE, MIX MÀU
CHỈ CHO PHÉP MIX SIZE Ở THÙNG CUỐI CÙNG</t>
    </r>
  </si>
  <si>
    <t>T SHIRT</t>
  </si>
  <si>
    <t>B1: THÂN TRƯỚC</t>
  </si>
  <si>
    <t>B2: THÂN SAU</t>
  </si>
  <si>
    <t>B3: LÓT MỘT LỚP GIẤY CHỐNG ẨM KÍCH A4, SAU ĐÓ GẤP 2 SƯỜN ÁO+TAY</t>
  </si>
  <si>
    <t>B4: GẤP ĐÔI THÂN ÁO</t>
  </si>
  <si>
    <t>B5: BỎ VÀO BAO POLY BAG</t>
  </si>
  <si>
    <r>
      <t xml:space="preserve">B6: </t>
    </r>
    <r>
      <rPr>
        <b/>
        <sz val="11"/>
        <color rgb="FFFF0000"/>
        <rFont val="Muli"/>
      </rPr>
      <t>BỎ VÀO THÙNG KHÔNG DÙNG BIG POLYBAG+ DÂY SATIN.</t>
    </r>
  </si>
  <si>
    <t xml:space="preserve">HOODIE </t>
  </si>
  <si>
    <t>B3: ĐẶT GIẤY CHỐNG ẨM KÍCH A4 LÊN THÂN SAU, GẤP 2 TAY ÁO+NÓN</t>
  </si>
  <si>
    <t>B4: GẤP ĐÔI ÁO
(MẶT TRƯỚC + MẶT SAU)</t>
  </si>
  <si>
    <t>LS TEE</t>
  </si>
  <si>
    <t>MER.QT-4.BM4</t>
  </si>
  <si>
    <t>02</t>
  </si>
  <si>
    <t>01/01</t>
  </si>
  <si>
    <t>PP MEETING DATE</t>
  </si>
  <si>
    <t xml:space="preserve">BUYER 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</si>
  <si>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</si>
  <si>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</si>
  <si>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</si>
  <si>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</si>
  <si>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</si>
  <si>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</si>
  <si>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</si>
  <si>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</si>
  <si>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ĐÃ NHẬP KHO</t>
  </si>
  <si>
    <t>Trims and Accessories</t>
  </si>
  <si>
    <t>X</t>
  </si>
  <si>
    <t>Pattern &amp; Marker</t>
  </si>
  <si>
    <t>CẤP RẬP ĐỊNH VỊ IN THÂN TRƯỚC</t>
  </si>
  <si>
    <t>Cutting</t>
  </si>
  <si>
    <t>CẮT CHÍNH XÁC THEO TỪNG GROUP ĐÃ CHIA TRÊN TÁC NGHIỆP</t>
  </si>
  <si>
    <t>Technical Garment Construction</t>
  </si>
  <si>
    <t>MAY THEO MẪU PROTO CHUYỂN KÈM TÁC NGHIỆP</t>
  </si>
  <si>
    <t>Operation and Attachments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</si>
  <si>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</si>
  <si>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</si>
  <si>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</si>
  <si>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</si>
  <si>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</si>
  <si>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</si>
  <si>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</si>
  <si>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</si>
  <si>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</si>
  <si>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</si>
  <si>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</si>
  <si>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</si>
  <si>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</si>
  <si>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</si>
  <si>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</si>
  <si>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</si>
  <si>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</si>
  <si>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</si>
  <si>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</si>
  <si>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</si>
  <si>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</si>
  <si>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</si>
  <si>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</si>
  <si>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</si>
  <si>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</si>
  <si>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</si>
  <si>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</si>
  <si>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</si>
  <si>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</si>
  <si>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</si>
  <si>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</si>
  <si>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</si>
  <si>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</si>
  <si>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</si>
  <si>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</si>
  <si>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</si>
  <si>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</si>
  <si>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</si>
  <si>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</si>
  <si>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</si>
  <si>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</si>
  <si>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</si>
  <si>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</si>
  <si>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</si>
  <si>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</si>
  <si>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</si>
  <si>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</si>
  <si>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</si>
  <si>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</si>
  <si>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</si>
  <si>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</si>
  <si>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</si>
  <si>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</si>
  <si>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</si>
  <si>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</si>
  <si>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GIẢM THÔNG SỐ LAI 10CM</t>
  </si>
  <si>
    <t>GÓP Ý</t>
  </si>
  <si>
    <t xml:space="preserve">GẮN DƯỚI MÉP VIỀN CỔ 1/2" </t>
  </si>
  <si>
    <t>UA-CHINH THEO COMMENT (9-1-2025)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</si>
</sst>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%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[$-409]d\-mmm\-yy;@"/>
    <numFmt numFmtId="183" formatCode="_-* #,##0.00\ &quot;₫&quot;_-;\-* #,##0.00\ &quot;₫&quot;_-;_-* &quot;-&quot;??\ &quot;₫&quot;_-;_-@_-"/>
    <numFmt numFmtId="184" formatCode="_(* #,##0_);_(* \(#,##0\);_(* &quot;-&quot;??_);_(@_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¥&quot;#,##0.00;[Red]&quot;¥&quot;\-#,##0.00"/>
    <numFmt numFmtId="188" formatCode="&quot;¥&quot;#,##0;[Red]&quot;¥&quot;\-#,##0"/>
    <numFmt numFmtId="189" formatCode="_ * #,##0.00_)\ &quot;F&quot;_ ;_ * \(#,##0.00\)\ &quot;F&quot;_ ;_ * &quot;-&quot;??_)\ &quot;F&quot;_ ;_ @_ "/>
    <numFmt numFmtId="190" formatCode="&quot;ß&quot;\t#,##0_);\(&quot;ß&quot;\t#,##0\)"/>
    <numFmt numFmtId="191" formatCode="_(\ß* \t#,##0_);_(\ß* \(\t#,##0\);_(\ß* &quot;-&quot;_);_(@_)"/>
    <numFmt numFmtId="192" formatCode="_ * #,##0.00_)\ _$_ ;_ * \(#,##0.00\)\ _$_ ;_ * &quot;-&quot;??_)\ _$_ ;_ @_ "/>
    <numFmt numFmtId="193" formatCode="&quot;ß&quot;\t#,##0_);[Red]\(&quot;ß&quot;\t#,##0\)"/>
    <numFmt numFmtId="194" formatCode="0.000"/>
    <numFmt numFmtId="195" formatCode="_ * #,##0.00_ ;_ * \-#,##0.00_ ;_ * &quot;-&quot;??_ ;_ @_ "/>
    <numFmt numFmtId="196" formatCode="_(* #,##0_);_(* \(#,##0\);_(* &quot;-&quot;?_);@_)"/>
    <numFmt numFmtId="197" formatCode="#,##0.0_);\(#,##0.0\)"/>
    <numFmt numFmtId="198" formatCode="_(* #,##0.0000_);_(* \(#,##0.0000\);_(* &quot;-&quot;??_);_(@_)"/>
    <numFmt numFmtId="199" formatCode="0.0%;[Red]\(0.0%\)"/>
    <numFmt numFmtId="200" formatCode="_ * #,##0.00_)&quot;£&quot;_ ;_ * \(#,##0.00\)&quot;£&quot;_ ;_ * &quot;-&quot;??_)&quot;£&quot;_ ;_ @_ "/>
    <numFmt numFmtId="201" formatCode="0.0%;\(0.0%\)"/>
    <numFmt numFmtId="202" formatCode="_-* #,##0.00\ _₫_-;\-* #,##0.00\ _₫_-;_-* &quot;-&quot;??\ _₫_-;_-@_-"/>
    <numFmt numFmtId="203" formatCode="_-&quot;₫&quot;* #,##0.00_-;\-&quot;₫&quot;* #,##0.00_-;_-&quot;₫&quot;* &quot;-&quot;??_-;_-@_-"/>
    <numFmt numFmtId="204" formatCode="_(&quot;€&quot;* #,##0.00_);_(&quot;€&quot;* \(#,##0.00\);_(&quot;€&quot;* &quot;-&quot;??_);_(@_)"/>
    <numFmt numFmtId="205" formatCode="#,###"/>
    <numFmt numFmtId="206" formatCode="&quot;\&quot;#,##0;[Red]\-&quot;\&quot;#,##0"/>
    <numFmt numFmtId="207" formatCode="&quot;\&quot;#,##0.00;\-&quot;\&quot;#,##0.00"/>
    <numFmt numFmtId="208" formatCode="#,##0.000_);\(#,##0.000\)"/>
    <numFmt numFmtId="209" formatCode="#,##0.00\ &quot;F&quot;;[Red]\-#,##0.00\ &quot;F&quot;"/>
    <numFmt numFmtId="210" formatCode="#,##0\ &quot;F&quot;;\-#,##0\ &quot;F&quot;"/>
    <numFmt numFmtId="211" formatCode="#,##0\ &quot;F&quot;;[Red]\-#,##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  <numFmt numFmtId="216" formatCode="[$-409]mmmm\ d\,\ yyyy;@"/>
  </numFmts>
  <fonts count="3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40"/>
      <color theme="3"/>
      <name val="Muli"/>
    </font>
    <font>
      <sz val="22"/>
      <name val="Calibri"/>
      <family val="2"/>
      <scheme val="minor"/>
    </font>
    <font>
      <sz val="25"/>
      <name val="Muli"/>
    </font>
    <font>
      <b/>
      <sz val="25"/>
      <name val="Muli"/>
    </font>
    <font>
      <b/>
      <sz val="25"/>
      <color theme="1"/>
      <name val="Muli"/>
    </font>
    <font>
      <b/>
      <sz val="30"/>
      <color theme="1"/>
      <name val="Muli"/>
    </font>
    <font>
      <sz val="30"/>
      <name val="Muli"/>
    </font>
    <font>
      <sz val="30"/>
      <name val="Calibri"/>
      <family val="2"/>
      <scheme val="minor"/>
    </font>
    <font>
      <b/>
      <u/>
      <sz val="30"/>
      <name val="Muli"/>
    </font>
    <font>
      <b/>
      <sz val="30"/>
      <name val="Calibri"/>
      <family val="2"/>
      <scheme val="minor"/>
    </font>
    <font>
      <sz val="25"/>
      <color indexed="8"/>
      <name val="Muli"/>
    </font>
    <font>
      <b/>
      <sz val="11"/>
      <color theme="1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22"/>
      <color theme="1"/>
      <name val="Muli"/>
    </font>
    <font>
      <b/>
      <sz val="22"/>
      <color rgb="FFFF0000"/>
      <name val="Muli"/>
    </font>
    <font>
      <b/>
      <u/>
      <sz val="22"/>
      <color rgb="FFFF0000"/>
      <name val="Muli"/>
    </font>
    <font>
      <b/>
      <sz val="11"/>
      <color rgb="FFFF0000"/>
      <name val="Muli"/>
    </font>
    <font>
      <b/>
      <sz val="18"/>
      <color rgb="FFFF0000"/>
      <name val="Muli"/>
    </font>
    <font>
      <b/>
      <sz val="13"/>
      <color rgb="FFFF0000"/>
      <name val="Muli"/>
    </font>
    <font>
      <sz val="12"/>
      <color theme="1"/>
      <name val="Muli"/>
    </font>
    <font>
      <b/>
      <sz val="12"/>
      <color theme="1"/>
      <name val="Muli"/>
    </font>
    <font>
      <sz val="28"/>
      <name val="Calibri"/>
      <family val="2"/>
      <scheme val="minor"/>
    </font>
    <font>
      <sz val="24"/>
      <color indexed="8"/>
      <name val="Muli"/>
    </font>
    <font>
      <sz val="24"/>
      <color rgb="FFFF0000"/>
      <name val="Muli"/>
    </font>
    <font>
      <sz val="24"/>
      <name val="Calibri"/>
      <family val="2"/>
      <scheme val="minor"/>
    </font>
    <font>
      <sz val="16"/>
      <color indexed="8"/>
      <name val="Muli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6"/>
      <color rgb="FFFF0000"/>
      <name val="Calibri"/>
      <family val="2"/>
    </font>
    <font>
      <b/>
      <sz val="16"/>
      <color rgb="FFFF0000"/>
      <name val="Calibri"/>
      <family val="2"/>
    </font>
    <font>
      <i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2"/>
      <color theme="0" tint="-0.14999847407452621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trike/>
      <sz val="12"/>
      <name val="Calibri"/>
      <family val="2"/>
      <scheme val="minor"/>
    </font>
    <font>
      <b/>
      <strike/>
      <sz val="12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Vertical">
        <bgColor theme="0"/>
      </patternFill>
    </fill>
  </fills>
  <borders count="134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12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45" applyNumberFormat="0" applyProtection="0">
      <alignment horizontal="left" vertical="center" indent="1"/>
    </xf>
    <xf numFmtId="4" fontId="16" fillId="7" borderId="45" applyNumberFormat="0" applyProtection="0">
      <alignment horizontal="right" vertical="center"/>
    </xf>
    <xf numFmtId="10" fontId="9" fillId="6" borderId="44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 applyNumberFormat="0" applyFill="0" applyBorder="0" applyAlignment="0" applyProtection="0"/>
    <xf numFmtId="0" fontId="76" fillId="0" borderId="50" applyNumberFormat="0" applyFill="0" applyAlignment="0" applyProtection="0"/>
    <xf numFmtId="0" fontId="77" fillId="0" borderId="51" applyNumberFormat="0" applyFill="0" applyAlignment="0" applyProtection="0"/>
    <xf numFmtId="0" fontId="78" fillId="0" borderId="52" applyNumberFormat="0" applyFill="0" applyAlignment="0" applyProtection="0"/>
    <xf numFmtId="0" fontId="78" fillId="0" borderId="0" applyNumberFormat="0" applyFill="0" applyBorder="0" applyAlignment="0" applyProtection="0"/>
    <xf numFmtId="0" fontId="79" fillId="16" borderId="0" applyNumberFormat="0" applyBorder="0" applyAlignment="0" applyProtection="0"/>
    <xf numFmtId="0" fontId="80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53" applyNumberFormat="0" applyAlignment="0" applyProtection="0"/>
    <xf numFmtId="0" fontId="83" fillId="20" borderId="54" applyNumberFormat="0" applyAlignment="0" applyProtection="0"/>
    <xf numFmtId="0" fontId="84" fillId="20" borderId="53" applyNumberFormat="0" applyAlignment="0" applyProtection="0"/>
    <xf numFmtId="0" fontId="85" fillId="0" borderId="55" applyNumberFormat="0" applyFill="0" applyAlignment="0" applyProtection="0"/>
    <xf numFmtId="0" fontId="86" fillId="21" borderId="56" applyNumberFormat="0" applyAlignment="0" applyProtection="0"/>
    <xf numFmtId="0" fontId="8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58" applyNumberFormat="0" applyFill="0" applyAlignment="0" applyProtection="0"/>
    <xf numFmtId="0" fontId="9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0" fillId="0" borderId="0"/>
    <xf numFmtId="0" fontId="5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4" fontId="113" fillId="0" borderId="75" applyFont="0" applyBorder="0"/>
    <xf numFmtId="184" fontId="113" fillId="0" borderId="75" applyFont="0" applyBorder="0"/>
    <xf numFmtId="170" fontId="5" fillId="0" borderId="0" applyFont="0" applyFill="0" applyBorder="0" applyAlignment="0" applyProtection="0"/>
    <xf numFmtId="0" fontId="11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/>
    <xf numFmtId="0" fontId="119" fillId="0" borderId="0"/>
    <xf numFmtId="174" fontId="118" fillId="0" borderId="0"/>
    <xf numFmtId="174" fontId="118" fillId="0" borderId="0"/>
    <xf numFmtId="174" fontId="118" fillId="0" borderId="0"/>
    <xf numFmtId="0" fontId="120" fillId="0" borderId="0"/>
    <xf numFmtId="0" fontId="119" fillId="0" borderId="0"/>
    <xf numFmtId="0" fontId="119" fillId="0" borderId="0"/>
    <xf numFmtId="174" fontId="120" fillId="0" borderId="0"/>
    <xf numFmtId="174" fontId="120" fillId="0" borderId="0"/>
    <xf numFmtId="174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123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174" fontId="127" fillId="0" borderId="0"/>
    <xf numFmtId="174" fontId="127" fillId="0" borderId="0"/>
    <xf numFmtId="174" fontId="127" fillId="0" borderId="0"/>
    <xf numFmtId="0" fontId="128" fillId="0" borderId="0"/>
    <xf numFmtId="0" fontId="128" fillId="0" borderId="0"/>
    <xf numFmtId="180" fontId="125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5" fillId="0" borderId="0" applyFont="0" applyFill="0" applyBorder="0" applyAlignment="0" applyProtection="0"/>
    <xf numFmtId="40" fontId="121" fillId="0" borderId="0" applyFont="0" applyFill="0" applyBorder="0" applyAlignment="0" applyProtection="0"/>
    <xf numFmtId="40" fontId="122" fillId="0" borderId="0" applyFont="0" applyFill="0" applyBorder="0" applyAlignment="0" applyProtection="0"/>
    <xf numFmtId="40" fontId="122" fillId="0" borderId="0" applyFont="0" applyFill="0" applyBorder="0" applyAlignment="0" applyProtection="0"/>
    <xf numFmtId="38" fontId="121" fillId="0" borderId="0" applyFont="0" applyFill="0" applyBorder="0" applyAlignment="0" applyProtection="0"/>
    <xf numFmtId="38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175" fontId="125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0" fontId="125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181" fontId="125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133" fillId="4" borderId="0"/>
    <xf numFmtId="174" fontId="133" fillId="4" borderId="0"/>
    <xf numFmtId="174" fontId="133" fillId="4" borderId="0"/>
    <xf numFmtId="174" fontId="133" fillId="4" borderId="0"/>
    <xf numFmtId="9" fontId="134" fillId="0" borderId="0" applyFont="0" applyFill="0" applyBorder="0" applyAlignment="0" applyProtection="0"/>
    <xf numFmtId="0" fontId="135" fillId="4" borderId="0"/>
    <xf numFmtId="174" fontId="135" fillId="4" borderId="0"/>
    <xf numFmtId="174" fontId="135" fillId="4" borderId="0"/>
    <xf numFmtId="174" fontId="135" fillId="4" borderId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5" borderId="0" applyNumberFormat="0" applyBorder="0" applyAlignment="0" applyProtection="0"/>
    <xf numFmtId="0" fontId="136" fillId="56" borderId="0" applyNumberFormat="0" applyBorder="0" applyAlignment="0" applyProtection="0"/>
    <xf numFmtId="0" fontId="136" fillId="57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7" fillId="54" borderId="0" applyNumberFormat="0" applyBorder="0" applyAlignment="0" applyProtection="0">
      <alignment vertical="center"/>
    </xf>
    <xf numFmtId="0" fontId="138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0" fontId="137" fillId="55" borderId="0" applyNumberFormat="0" applyBorder="0" applyAlignment="0" applyProtection="0">
      <alignment vertical="center"/>
    </xf>
    <xf numFmtId="0" fontId="138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0" fontId="137" fillId="56" borderId="0" applyNumberFormat="0" applyBorder="0" applyAlignment="0" applyProtection="0">
      <alignment vertical="center"/>
    </xf>
    <xf numFmtId="0" fontId="138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53" borderId="0" applyNumberFormat="0" applyBorder="0" applyAlignment="0" applyProtection="0">
      <alignment vertical="center"/>
    </xf>
    <xf numFmtId="0" fontId="138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0" fontId="137" fillId="51" borderId="0" applyNumberFormat="0" applyBorder="0" applyAlignment="0" applyProtection="0">
      <alignment vertical="center"/>
    </xf>
    <xf numFmtId="0" fontId="138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0" fontId="139" fillId="4" borderId="0"/>
    <xf numFmtId="174" fontId="139" fillId="4" borderId="0"/>
    <xf numFmtId="174" fontId="139" fillId="4" borderId="0"/>
    <xf numFmtId="174" fontId="139" fillId="4" borderId="0"/>
    <xf numFmtId="0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61" borderId="0" applyNumberFormat="0" applyBorder="0" applyAlignment="0" applyProtection="0"/>
    <xf numFmtId="0" fontId="136" fillId="59" borderId="0" applyNumberFormat="0" applyBorder="0" applyAlignment="0" applyProtection="0"/>
    <xf numFmtId="0" fontId="136" fillId="62" borderId="0" applyNumberFormat="0" applyBorder="0" applyAlignment="0" applyProtection="0"/>
    <xf numFmtId="0" fontId="136" fillId="57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59" borderId="0" applyNumberFormat="0" applyBorder="0" applyAlignment="0" applyProtection="0">
      <alignment vertical="center"/>
    </xf>
    <xf numFmtId="0" fontId="138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0" fontId="137" fillId="62" borderId="0" applyNumberFormat="0" applyBorder="0" applyAlignment="0" applyProtection="0">
      <alignment vertical="center"/>
    </xf>
    <xf numFmtId="0" fontId="138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63" borderId="0" applyNumberFormat="0" applyBorder="0" applyAlignment="0" applyProtection="0">
      <alignment vertical="center"/>
    </xf>
    <xf numFmtId="0" fontId="138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0" fontId="141" fillId="64" borderId="0" applyNumberFormat="0" applyBorder="0" applyAlignment="0" applyProtection="0"/>
    <xf numFmtId="0" fontId="141" fillId="59" borderId="0" applyNumberFormat="0" applyBorder="0" applyAlignment="0" applyProtection="0"/>
    <xf numFmtId="0" fontId="141" fillId="60" borderId="0" applyNumberFormat="0" applyBorder="0" applyAlignment="0" applyProtection="0"/>
    <xf numFmtId="0" fontId="141" fillId="58" borderId="0" applyNumberFormat="0" applyBorder="0" applyAlignment="0" applyProtection="0"/>
    <xf numFmtId="0" fontId="141" fillId="64" borderId="0" applyNumberFormat="0" applyBorder="0" applyAlignment="0" applyProtection="0"/>
    <xf numFmtId="0" fontId="141" fillId="51" borderId="0" applyNumberFormat="0" applyBorder="0" applyAlignment="0" applyProtection="0"/>
    <xf numFmtId="0" fontId="141" fillId="65" borderId="0" applyNumberFormat="0" applyBorder="0" applyAlignment="0" applyProtection="0"/>
    <xf numFmtId="0" fontId="141" fillId="59" borderId="0" applyNumberFormat="0" applyBorder="0" applyAlignment="0" applyProtection="0"/>
    <xf numFmtId="0" fontId="141" fillId="62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67" borderId="0" applyNumberFormat="0" applyBorder="0" applyAlignment="0" applyProtection="0"/>
    <xf numFmtId="0" fontId="142" fillId="65" borderId="0" applyNumberFormat="0" applyBorder="0" applyAlignment="0" applyProtection="0">
      <alignment vertical="center"/>
    </xf>
    <xf numFmtId="0" fontId="143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0" fontId="142" fillId="59" borderId="0" applyNumberFormat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0" fontId="142" fillId="62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67" borderId="0" applyNumberFormat="0" applyBorder="0" applyAlignment="0" applyProtection="0">
      <alignment vertical="center"/>
    </xf>
    <xf numFmtId="0" fontId="143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41" fillId="70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71" borderId="0" applyNumberFormat="0" applyBorder="0" applyAlignment="0" applyProtection="0"/>
    <xf numFmtId="189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4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5" fontId="13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55" borderId="0" applyNumberFormat="0" applyBorder="0" applyAlignment="0" applyProtection="0"/>
    <xf numFmtId="196" fontId="148" fillId="0" borderId="0" applyAlignment="0" applyProtection="0"/>
    <xf numFmtId="0" fontId="144" fillId="0" borderId="0"/>
    <xf numFmtId="0" fontId="149" fillId="0" borderId="0"/>
    <xf numFmtId="0" fontId="145" fillId="0" borderId="0"/>
    <xf numFmtId="0" fontId="15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98" fontId="151" fillId="0" borderId="0" applyFill="0" applyBorder="0" applyAlignment="0"/>
    <xf numFmtId="198" fontId="152" fillId="0" borderId="0" applyFill="0" applyBorder="0" applyAlignment="0"/>
    <xf numFmtId="198" fontId="151" fillId="0" borderId="0" applyFill="0" applyBorder="0" applyAlignment="0"/>
    <xf numFmtId="199" fontId="151" fillId="0" borderId="0" applyFill="0" applyBorder="0" applyAlignment="0"/>
    <xf numFmtId="199" fontId="152" fillId="0" borderId="0" applyFill="0" applyBorder="0" applyAlignment="0"/>
    <xf numFmtId="199" fontId="151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3" fillId="50" borderId="76" applyNumberFormat="0" applyAlignment="0" applyProtection="0"/>
    <xf numFmtId="0" fontId="153" fillId="58" borderId="76" applyNumberFormat="0" applyAlignment="0" applyProtection="0"/>
    <xf numFmtId="0" fontId="154" fillId="0" borderId="0"/>
    <xf numFmtId="0" fontId="155" fillId="0" borderId="0"/>
    <xf numFmtId="174" fontId="154" fillId="0" borderId="0"/>
    <xf numFmtId="174" fontId="154" fillId="0" borderId="0"/>
    <xf numFmtId="0" fontId="154" fillId="0" borderId="0"/>
    <xf numFmtId="0" fontId="156" fillId="0" borderId="77" applyNumberFormat="0" applyFill="0" applyAlignment="0" applyProtection="0"/>
    <xf numFmtId="0" fontId="157" fillId="72" borderId="78" applyNumberFormat="0" applyAlignment="0" applyProtection="0"/>
    <xf numFmtId="1" fontId="158" fillId="0" borderId="9" applyBorder="0"/>
    <xf numFmtId="1" fontId="159" fillId="0" borderId="9" applyBorder="0"/>
    <xf numFmtId="1" fontId="158" fillId="0" borderId="9" applyBorder="0"/>
    <xf numFmtId="0" fontId="160" fillId="0" borderId="0" applyNumberFormat="0" applyFill="0" applyBorder="0" applyAlignment="0" applyProtection="0"/>
    <xf numFmtId="181" fontId="151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91" fillId="0" borderId="0" applyFont="0" applyFill="0" applyBorder="0" applyAlignment="0" applyProtection="0"/>
    <xf numFmtId="202" fontId="5" fillId="0" borderId="0" quotePrefix="1">
      <protection locked="0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5" fillId="52" borderId="80" applyNumberFormat="0" applyFont="0" applyAlignment="0" applyProtection="0"/>
    <xf numFmtId="197" fontId="151" fillId="0" borderId="0" applyFont="0" applyFill="0" applyBorder="0" applyAlignment="0" applyProtection="0"/>
    <xf numFmtId="197" fontId="152" fillId="0" borderId="0" applyFont="0" applyFill="0" applyBorder="0" applyAlignment="0" applyProtection="0"/>
    <xf numFmtId="197" fontId="15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254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4" fontId="16" fillId="0" borderId="0" applyFill="0" applyBorder="0" applyAlignment="0"/>
    <xf numFmtId="0" fontId="131" fillId="0" borderId="0"/>
    <xf numFmtId="0" fontId="8" fillId="0" borderId="0"/>
    <xf numFmtId="174" fontId="131" fillId="0" borderId="0"/>
    <xf numFmtId="174" fontId="131" fillId="0" borderId="0"/>
    <xf numFmtId="0" fontId="131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62" fillId="51" borderId="76" applyNumberFormat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5" fontId="5" fillId="0" borderId="0" applyBorder="0" applyAlignment="0" applyProtection="0"/>
    <xf numFmtId="0" fontId="16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4" fillId="56" borderId="0" applyNumberFormat="0" applyBorder="0" applyAlignment="0" applyProtection="0"/>
    <xf numFmtId="38" fontId="9" fillId="4" borderId="0" applyNumberFormat="0" applyBorder="0" applyAlignment="0" applyProtection="0"/>
    <xf numFmtId="38" fontId="252" fillId="4" borderId="0" applyNumberFormat="0" applyBorder="0" applyAlignment="0" applyProtection="0"/>
    <xf numFmtId="0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0" fontId="166" fillId="0" borderId="0">
      <alignment horizontal="left"/>
    </xf>
    <xf numFmtId="0" fontId="167" fillId="0" borderId="0">
      <alignment horizontal="left"/>
    </xf>
    <xf numFmtId="174" fontId="166" fillId="0" borderId="0">
      <alignment horizontal="left"/>
    </xf>
    <xf numFmtId="174" fontId="166" fillId="0" borderId="0">
      <alignment horizontal="left"/>
    </xf>
    <xf numFmtId="0" fontId="166" fillId="0" borderId="0">
      <alignment horizontal="left"/>
    </xf>
    <xf numFmtId="0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0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68" fillId="0" borderId="82" applyNumberFormat="0" applyFill="0" applyAlignment="0" applyProtection="0"/>
    <xf numFmtId="0" fontId="169" fillId="0" borderId="83" applyNumberFormat="0" applyFill="0" applyAlignment="0" applyProtection="0"/>
    <xf numFmtId="0" fontId="170" fillId="0" borderId="84" applyNumberFormat="0" applyFill="0" applyAlignment="0" applyProtection="0"/>
    <xf numFmtId="0" fontId="170" fillId="0" borderId="0" applyNumberFormat="0" applyFill="0" applyBorder="0" applyAlignment="0" applyProtection="0"/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174" fontId="172" fillId="0" borderId="0" applyNumberFormat="0" applyFill="0" applyBorder="0" applyAlignment="0" applyProtection="0">
      <alignment vertical="top"/>
      <protection locked="0"/>
    </xf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73" fillId="55" borderId="0" applyNumberFormat="0" applyBorder="0" applyAlignment="0" applyProtection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6" fillId="0" borderId="77" applyNumberFormat="0" applyFill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74" fillId="0" borderId="24"/>
    <xf numFmtId="0" fontId="175" fillId="0" borderId="24"/>
    <xf numFmtId="174" fontId="174" fillId="0" borderId="24"/>
    <xf numFmtId="174" fontId="174" fillId="0" borderId="24"/>
    <xf numFmtId="0" fontId="174" fillId="0" borderId="24"/>
    <xf numFmtId="205" fontId="176" fillId="0" borderId="85"/>
    <xf numFmtId="205" fontId="176" fillId="0" borderId="85"/>
    <xf numFmtId="205" fontId="176" fillId="0" borderId="85"/>
    <xf numFmtId="205" fontId="176" fillId="0" borderId="85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0" fontId="178" fillId="60" borderId="0" applyNumberFormat="0" applyBorder="0" applyAlignment="0" applyProtection="0"/>
    <xf numFmtId="0" fontId="178" fillId="60" borderId="0" applyNumberFormat="0" applyBorder="0" applyAlignment="0" applyProtection="0"/>
    <xf numFmtId="0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168" fontId="181" fillId="0" borderId="0"/>
    <xf numFmtId="0" fontId="182" fillId="0" borderId="0"/>
    <xf numFmtId="0" fontId="183" fillId="0" borderId="0"/>
    <xf numFmtId="0" fontId="183" fillId="0" borderId="0"/>
    <xf numFmtId="174" fontId="182" fillId="0" borderId="0"/>
    <xf numFmtId="174" fontId="182" fillId="0" borderId="0"/>
    <xf numFmtId="0" fontId="182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4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5" fillId="0" borderId="0"/>
    <xf numFmtId="0" fontId="1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5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5" fillId="0" borderId="0"/>
    <xf numFmtId="0" fontId="256" fillId="0" borderId="0"/>
    <xf numFmtId="0" fontId="185" fillId="0" borderId="0"/>
    <xf numFmtId="174" fontId="5" fillId="0" borderId="0"/>
    <xf numFmtId="174" fontId="5" fillId="0" borderId="0"/>
    <xf numFmtId="0" fontId="185" fillId="0" borderId="0"/>
    <xf numFmtId="0" fontId="5" fillId="0" borderId="0"/>
    <xf numFmtId="174" fontId="5" fillId="0" borderId="0"/>
    <xf numFmtId="0" fontId="184" fillId="0" borderId="0"/>
    <xf numFmtId="174" fontId="5" fillId="0" borderId="0"/>
    <xf numFmtId="0" fontId="256" fillId="0" borderId="0"/>
    <xf numFmtId="0" fontId="1" fillId="0" borderId="0"/>
    <xf numFmtId="0" fontId="8" fillId="0" borderId="0" applyFill="0"/>
    <xf numFmtId="174" fontId="5" fillId="0" borderId="0"/>
    <xf numFmtId="0" fontId="8" fillId="0" borderId="0" applyFill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1" fillId="0" borderId="0"/>
    <xf numFmtId="0" fontId="1" fillId="0" borderId="0"/>
    <xf numFmtId="0" fontId="8" fillId="0" borderId="0" applyFill="0"/>
    <xf numFmtId="0" fontId="5" fillId="0" borderId="0"/>
    <xf numFmtId="0" fontId="5" fillId="0" borderId="0"/>
    <xf numFmtId="0" fontId="5" fillId="0" borderId="0"/>
    <xf numFmtId="0" fontId="5" fillId="0" borderId="0" applyProtection="0"/>
    <xf numFmtId="174" fontId="5" fillId="0" borderId="0"/>
    <xf numFmtId="0" fontId="5" fillId="0" borderId="0"/>
    <xf numFmtId="0" fontId="5" fillId="0" borderId="0" applyProtection="0"/>
    <xf numFmtId="0" fontId="186" fillId="0" borderId="0">
      <alignment vertical="center"/>
    </xf>
    <xf numFmtId="0" fontId="5" fillId="0" borderId="0" applyProtection="0"/>
    <xf numFmtId="0" fontId="184" fillId="0" borderId="0"/>
    <xf numFmtId="0" fontId="5" fillId="0" borderId="0"/>
    <xf numFmtId="182" fontId="5" fillId="0" borderId="0"/>
    <xf numFmtId="174" fontId="5" fillId="0" borderId="0"/>
    <xf numFmtId="174" fontId="5" fillId="0" borderId="0"/>
    <xf numFmtId="182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186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257" fillId="0" borderId="0"/>
    <xf numFmtId="0" fontId="2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58" fillId="0" borderId="0"/>
    <xf numFmtId="0" fontId="15" fillId="0" borderId="0"/>
    <xf numFmtId="0" fontId="258" fillId="0" borderId="0"/>
    <xf numFmtId="0" fontId="258" fillId="0" borderId="0"/>
    <xf numFmtId="0" fontId="5" fillId="0" borderId="0"/>
    <xf numFmtId="0" fontId="5" fillId="0" borderId="0"/>
    <xf numFmtId="0" fontId="184" fillId="0" borderId="0"/>
    <xf numFmtId="0" fontId="5" fillId="0" borderId="0"/>
    <xf numFmtId="0" fontId="185" fillId="0" borderId="0"/>
    <xf numFmtId="0" fontId="186" fillId="0" borderId="0"/>
    <xf numFmtId="0" fontId="185" fillId="0" borderId="0"/>
    <xf numFmtId="174" fontId="1" fillId="0" borderId="0"/>
    <xf numFmtId="174" fontId="1" fillId="0" borderId="0"/>
    <xf numFmtId="0" fontId="259" fillId="0" borderId="0"/>
    <xf numFmtId="0" fontId="259" fillId="0" borderId="0"/>
    <xf numFmtId="0" fontId="91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56" fillId="0" borderId="0"/>
    <xf numFmtId="0" fontId="1" fillId="0" borderId="0"/>
    <xf numFmtId="0" fontId="5" fillId="0" borderId="0"/>
    <xf numFmtId="0" fontId="1" fillId="0" borderId="0"/>
    <xf numFmtId="0" fontId="184" fillId="0" borderId="0"/>
    <xf numFmtId="0" fontId="184" fillId="0" borderId="0"/>
    <xf numFmtId="0" fontId="15" fillId="0" borderId="0"/>
    <xf numFmtId="0" fontId="184" fillId="0" borderId="0"/>
    <xf numFmtId="0" fontId="258" fillId="0" borderId="0"/>
    <xf numFmtId="0" fontId="258" fillId="0" borderId="0"/>
    <xf numFmtId="0" fontId="5" fillId="0" borderId="0"/>
    <xf numFmtId="0" fontId="256" fillId="0" borderId="0"/>
    <xf numFmtId="0" fontId="5" fillId="0" borderId="0"/>
    <xf numFmtId="0" fontId="5" fillId="0" borderId="0"/>
    <xf numFmtId="0" fontId="15" fillId="0" borderId="0"/>
    <xf numFmtId="0" fontId="91" fillId="0" borderId="0"/>
    <xf numFmtId="0" fontId="9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186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84" fillId="0" borderId="0"/>
    <xf numFmtId="0" fontId="18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3" fontId="18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88" fillId="58" borderId="86" applyNumberFormat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5" fillId="0" borderId="0" quotePrefix="1">
      <protection locked="0"/>
    </xf>
    <xf numFmtId="9" fontId="6" fillId="0" borderId="20" applyNumberFormat="0" applyBorder="0"/>
    <xf numFmtId="9" fontId="6" fillId="0" borderId="20" applyNumberFormat="0" applyBorder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89" fillId="0" borderId="0"/>
    <xf numFmtId="0" fontId="190" fillId="0" borderId="0"/>
    <xf numFmtId="174" fontId="189" fillId="0" borderId="0"/>
    <xf numFmtId="174" fontId="189" fillId="0" borderId="0"/>
    <xf numFmtId="0" fontId="189" fillId="0" borderId="0"/>
    <xf numFmtId="0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0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0" fontId="192" fillId="0" borderId="0" applyNumberForma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164" fillId="56" borderId="0" applyNumberFormat="0" applyBorder="0" applyAlignment="0" applyProtection="0"/>
    <xf numFmtId="0" fontId="188" fillId="50" borderId="86" applyNumberFormat="0" applyAlignment="0" applyProtection="0"/>
    <xf numFmtId="0" fontId="5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74" fillId="0" borderId="0"/>
    <xf numFmtId="0" fontId="175" fillId="0" borderId="0"/>
    <xf numFmtId="174" fontId="174" fillId="0" borderId="0"/>
    <xf numFmtId="174" fontId="174" fillId="0" borderId="0"/>
    <xf numFmtId="0" fontId="174" fillId="0" borderId="0"/>
    <xf numFmtId="209" fontId="193" fillId="0" borderId="87">
      <alignment horizontal="right" vertical="center"/>
    </xf>
    <xf numFmtId="209" fontId="193" fillId="0" borderId="87">
      <alignment horizontal="right" vertical="center"/>
    </xf>
    <xf numFmtId="209" fontId="193" fillId="0" borderId="87">
      <alignment horizontal="right" vertical="center"/>
    </xf>
    <xf numFmtId="49" fontId="16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0" fontId="163" fillId="0" borderId="0" applyNumberFormat="0" applyFill="0" applyBorder="0" applyAlignment="0" applyProtection="0"/>
    <xf numFmtId="212" fontId="193" fillId="0" borderId="87">
      <alignment horizontal="center"/>
    </xf>
    <xf numFmtId="0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0" fontId="194" fillId="0" borderId="88"/>
    <xf numFmtId="0" fontId="195" fillId="0" borderId="88"/>
    <xf numFmtId="0" fontId="194" fillId="0" borderId="88"/>
    <xf numFmtId="174" fontId="195" fillId="0" borderId="88"/>
    <xf numFmtId="174" fontId="195" fillId="0" borderId="88"/>
    <xf numFmtId="0" fontId="195" fillId="0" borderId="88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40" fontId="17" fillId="0" borderId="0"/>
    <xf numFmtId="40" fontId="253" fillId="0" borderId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89" applyNumberFormat="0" applyFill="0" applyAlignment="0" applyProtection="0"/>
    <xf numFmtId="0" fontId="199" fillId="0" borderId="83" applyNumberFormat="0" applyFill="0" applyAlignment="0" applyProtection="0"/>
    <xf numFmtId="0" fontId="200" fillId="0" borderId="90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91" applyNumberFormat="0" applyFill="0" applyAlignment="0" applyProtection="0"/>
    <xf numFmtId="0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0" fontId="202" fillId="0" borderId="0">
      <alignment horizontal="centerContinuous"/>
    </xf>
    <xf numFmtId="0" fontId="203" fillId="0" borderId="0">
      <alignment horizontal="centerContinuous"/>
    </xf>
    <xf numFmtId="174" fontId="202" fillId="0" borderId="0">
      <alignment horizontal="centerContinuous"/>
    </xf>
    <xf numFmtId="174" fontId="202" fillId="0" borderId="0">
      <alignment horizontal="centerContinuous"/>
    </xf>
    <xf numFmtId="0" fontId="202" fillId="0" borderId="0">
      <alignment horizontal="centerContinuous"/>
    </xf>
    <xf numFmtId="0" fontId="204" fillId="0" borderId="0">
      <alignment horizontal="centerContinuous"/>
    </xf>
    <xf numFmtId="0" fontId="205" fillId="0" borderId="0">
      <alignment horizontal="centerContinuous"/>
    </xf>
    <xf numFmtId="174" fontId="204" fillId="0" borderId="0">
      <alignment horizontal="centerContinuous"/>
    </xf>
    <xf numFmtId="174" fontId="204" fillId="0" borderId="0">
      <alignment horizontal="centerContinuous"/>
    </xf>
    <xf numFmtId="0" fontId="204" fillId="0" borderId="0">
      <alignment horizontal="centerContinuous"/>
    </xf>
    <xf numFmtId="0" fontId="206" fillId="0" borderId="0"/>
    <xf numFmtId="0" fontId="207" fillId="0" borderId="0"/>
    <xf numFmtId="174" fontId="206" fillId="0" borderId="0"/>
    <xf numFmtId="174" fontId="206" fillId="0" borderId="0"/>
    <xf numFmtId="0" fontId="206" fillId="0" borderId="0"/>
    <xf numFmtId="0" fontId="157" fillId="72" borderId="78" applyNumberFormat="0" applyAlignment="0" applyProtection="0"/>
    <xf numFmtId="211" fontId="193" fillId="0" borderId="0"/>
    <xf numFmtId="213" fontId="193" fillId="0" borderId="59"/>
    <xf numFmtId="213" fontId="193" fillId="0" borderId="59"/>
    <xf numFmtId="213" fontId="193" fillId="0" borderId="59"/>
    <xf numFmtId="213" fontId="193" fillId="0" borderId="59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0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0" fontId="14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0" fontId="214" fillId="0" borderId="0" applyFont="0" applyFill="0" applyBorder="0" applyAlignment="0" applyProtection="0"/>
    <xf numFmtId="0" fontId="214" fillId="0" borderId="0" applyFont="0" applyFill="0" applyBorder="0" applyAlignment="0" applyProtection="0"/>
    <xf numFmtId="0" fontId="13" fillId="0" borderId="0">
      <alignment vertical="center"/>
    </xf>
    <xf numFmtId="9" fontId="215" fillId="0" borderId="0" applyFont="0" applyFill="0" applyBorder="0" applyAlignment="0" applyProtection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216" fillId="0" borderId="0" applyFont="0" applyFill="0" applyBorder="0" applyAlignment="0" applyProtection="0"/>
    <xf numFmtId="175" fontId="216" fillId="0" borderId="0" applyFont="0" applyFill="0" applyBorder="0" applyAlignment="0" applyProtection="0"/>
    <xf numFmtId="214" fontId="182" fillId="0" borderId="0" applyFont="0" applyFill="0" applyBorder="0" applyAlignment="0" applyProtection="0"/>
    <xf numFmtId="215" fontId="182" fillId="0" borderId="0" applyFont="0" applyFill="0" applyBorder="0" applyAlignment="0" applyProtection="0"/>
    <xf numFmtId="0" fontId="217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0" fontId="177" fillId="0" borderId="0"/>
    <xf numFmtId="0" fontId="219" fillId="60" borderId="0" applyNumberFormat="0" applyBorder="0" applyAlignment="0" applyProtection="0">
      <alignment vertical="center"/>
    </xf>
    <xf numFmtId="0" fontId="220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180" fontId="148" fillId="0" borderId="0" applyFont="0" applyFill="0" applyBorder="0" applyAlignment="0" applyProtection="0"/>
    <xf numFmtId="175" fontId="148" fillId="0" borderId="0" applyFont="0" applyFill="0" applyBorder="0" applyAlignment="0" applyProtection="0"/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2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3" fillId="55" borderId="0" applyNumberFormat="0" applyBorder="0" applyAlignment="0" applyProtection="0">
      <alignment vertical="center"/>
    </xf>
    <xf numFmtId="0" fontId="224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0" fontId="226" fillId="56" borderId="0" applyNumberFormat="0" applyBorder="0" applyAlignment="0" applyProtection="0">
      <alignment vertical="center"/>
    </xf>
    <xf numFmtId="0" fontId="227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0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0" fontId="186" fillId="0" borderId="0">
      <alignment vertical="center"/>
    </xf>
    <xf numFmtId="0" fontId="186" fillId="0" borderId="0">
      <alignment vertical="center"/>
    </xf>
    <xf numFmtId="0" fontId="186" fillId="0" borderId="0"/>
    <xf numFmtId="180" fontId="5" fillId="0" borderId="0" applyFont="0" applyFill="0" applyBorder="0" applyAlignment="0" applyProtection="0"/>
    <xf numFmtId="0" fontId="5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82" applyNumberFormat="0" applyFill="0" applyAlignment="0" applyProtection="0">
      <alignment vertical="center"/>
    </xf>
    <xf numFmtId="0" fontId="230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0" fontId="231" fillId="0" borderId="83" applyNumberFormat="0" applyFill="0" applyAlignment="0" applyProtection="0">
      <alignment vertical="center"/>
    </xf>
    <xf numFmtId="0" fontId="232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0" fontId="233" fillId="0" borderId="84" applyNumberFormat="0" applyFill="0" applyAlignment="0" applyProtection="0">
      <alignment vertical="center"/>
    </xf>
    <xf numFmtId="0" fontId="234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72" borderId="78" applyNumberFormat="0" applyAlignment="0" applyProtection="0">
      <alignment vertical="center"/>
    </xf>
    <xf numFmtId="0" fontId="238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40" fillId="58" borderId="76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9" fontId="148" fillId="0" borderId="0" applyFont="0" applyFill="0" applyBorder="0" applyAlignment="0" applyProtection="0"/>
    <xf numFmtId="178" fontId="245" fillId="0" borderId="0" applyFont="0" applyFill="0" applyBorder="0" applyAlignment="0" applyProtection="0"/>
    <xf numFmtId="181" fontId="148" fillId="0" borderId="0" applyFont="0" applyFill="0" applyBorder="0" applyAlignment="0" applyProtection="0"/>
    <xf numFmtId="0" fontId="142" fillId="68" borderId="0" applyNumberFormat="0" applyBorder="0" applyAlignment="0" applyProtection="0">
      <alignment vertical="center"/>
    </xf>
    <xf numFmtId="0" fontId="143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0" fontId="142" fillId="69" borderId="0" applyNumberFormat="0" applyBorder="0" applyAlignment="0" applyProtection="0">
      <alignment vertical="center"/>
    </xf>
    <xf numFmtId="0" fontId="143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0" fontId="142" fillId="70" borderId="0" applyNumberFormat="0" applyBorder="0" applyAlignment="0" applyProtection="0">
      <alignment vertical="center"/>
    </xf>
    <xf numFmtId="0" fontId="143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71" borderId="0" applyNumberFormat="0" applyBorder="0" applyAlignment="0" applyProtection="0">
      <alignment vertical="center"/>
    </xf>
    <xf numFmtId="0" fontId="143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7" fillId="51" borderId="7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9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50" fillId="0" borderId="77" applyNumberFormat="0" applyFill="0" applyAlignment="0" applyProtection="0">
      <alignment vertical="center"/>
    </xf>
    <xf numFmtId="0" fontId="251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41" fontId="136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5" fillId="0" borderId="0"/>
    <xf numFmtId="0" fontId="5" fillId="0" borderId="0"/>
    <xf numFmtId="0" fontId="172" fillId="0" borderId="0" applyNumberFormat="0" applyFill="0" applyBorder="0" applyAlignment="0" applyProtection="0">
      <alignment vertical="top"/>
      <protection locked="0"/>
    </xf>
  </cellStyleXfs>
  <cellXfs count="923">
    <xf numFmtId="0" fontId="0" fillId="0" borderId="0" xfId="0"/>
    <xf numFmtId="0" fontId="3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/>
    <xf numFmtId="0" fontId="36" fillId="0" borderId="35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" fillId="0" borderId="0" xfId="0" applyFont="1"/>
    <xf numFmtId="0" fontId="41" fillId="0" borderId="0" xfId="0" applyFont="1"/>
    <xf numFmtId="0" fontId="26" fillId="0" borderId="2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2" fillId="0" borderId="29" xfId="0" applyFont="1" applyBorder="1"/>
    <xf numFmtId="0" fontId="43" fillId="0" borderId="30" xfId="0" applyFont="1" applyBorder="1"/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22" fillId="0" borderId="0" xfId="0" applyFont="1"/>
    <xf numFmtId="0" fontId="44" fillId="0" borderId="0" xfId="0" applyFont="1"/>
    <xf numFmtId="0" fontId="36" fillId="0" borderId="32" xfId="0" applyFont="1" applyBorder="1"/>
    <xf numFmtId="0" fontId="36" fillId="0" borderId="33" xfId="0" applyFont="1" applyBorder="1"/>
    <xf numFmtId="0" fontId="36" fillId="0" borderId="33" xfId="0" applyFont="1" applyBorder="1" applyAlignment="1">
      <alignment horizontal="center"/>
    </xf>
    <xf numFmtId="165" fontId="36" fillId="0" borderId="34" xfId="0" applyNumberFormat="1" applyFont="1" applyBorder="1" applyAlignment="1">
      <alignment horizontal="center" wrapText="1"/>
    </xf>
    <xf numFmtId="0" fontId="4" fillId="0" borderId="0" xfId="0" applyFont="1"/>
    <xf numFmtId="0" fontId="45" fillId="0" borderId="0" xfId="0" applyFont="1"/>
    <xf numFmtId="165" fontId="36" fillId="0" borderId="35" xfId="0" applyNumberFormat="1" applyFont="1" applyBorder="1" applyAlignment="1">
      <alignment horizontal="center"/>
    </xf>
    <xf numFmtId="165" fontId="36" fillId="0" borderId="36" xfId="0" applyNumberFormat="1" applyFont="1" applyBorder="1" applyAlignment="1">
      <alignment horizontal="center" wrapText="1"/>
    </xf>
    <xf numFmtId="165" fontId="36" fillId="0" borderId="36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0" fontId="36" fillId="0" borderId="37" xfId="0" applyFont="1" applyBorder="1"/>
    <xf numFmtId="165" fontId="36" fillId="0" borderId="37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0" fontId="24" fillId="2" borderId="39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5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2" fontId="30" fillId="2" borderId="0" xfId="0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30" fillId="2" borderId="0" xfId="0" quotePrefix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47" fillId="2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15" borderId="0" xfId="0" applyFont="1" applyFill="1" applyAlignment="1">
      <alignment horizontal="center" vertical="center"/>
    </xf>
    <xf numFmtId="1" fontId="25" fillId="15" borderId="0" xfId="0" applyNumberFormat="1" applyFont="1" applyFill="1" applyAlignment="1">
      <alignment vertical="center"/>
    </xf>
    <xf numFmtId="1" fontId="25" fillId="15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4" fillId="4" borderId="1" xfId="0" quotePrefix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vertical="center"/>
    </xf>
    <xf numFmtId="0" fontId="64" fillId="2" borderId="2" xfId="0" applyFont="1" applyFill="1" applyBorder="1" applyAlignment="1">
      <alignment horizontal="center" vertical="center"/>
    </xf>
    <xf numFmtId="3" fontId="64" fillId="2" borderId="2" xfId="0" applyNumberFormat="1" applyFont="1" applyFill="1" applyBorder="1" applyAlignment="1">
      <alignment horizontal="center" vertical="center"/>
    </xf>
    <xf numFmtId="0" fontId="64" fillId="2" borderId="2" xfId="57" applyNumberFormat="1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right" vertical="center"/>
    </xf>
    <xf numFmtId="0" fontId="64" fillId="2" borderId="0" xfId="0" applyFont="1" applyFill="1" applyAlignment="1">
      <alignment horizontal="right" vertical="center" wrapText="1"/>
    </xf>
    <xf numFmtId="0" fontId="64" fillId="2" borderId="3" xfId="0" applyFont="1" applyFill="1" applyBorder="1" applyAlignment="1">
      <alignment vertical="center" wrapText="1"/>
    </xf>
    <xf numFmtId="0" fontId="64" fillId="2" borderId="1" xfId="0" applyFont="1" applyFill="1" applyBorder="1" applyAlignment="1">
      <alignment horizontal="right" vertical="center"/>
    </xf>
    <xf numFmtId="0" fontId="48" fillId="2" borderId="0" xfId="0" applyFont="1" applyFill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64" fillId="13" borderId="1" xfId="0" quotePrefix="1" applyFont="1" applyFill="1" applyBorder="1" applyAlignment="1">
      <alignment horizontal="center" vertical="center"/>
    </xf>
    <xf numFmtId="0" fontId="66" fillId="13" borderId="0" xfId="0" applyFont="1" applyFill="1" applyAlignment="1">
      <alignment vertical="center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4" fillId="5" borderId="1" xfId="0" quotePrefix="1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71" fillId="2" borderId="1" xfId="0" applyFont="1" applyFill="1" applyBorder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73" fillId="5" borderId="1" xfId="0" quotePrefix="1" applyFont="1" applyFill="1" applyBorder="1" applyAlignment="1">
      <alignment horizontal="center" vertical="center"/>
    </xf>
    <xf numFmtId="0" fontId="73" fillId="5" borderId="0" xfId="0" quotePrefix="1" applyFont="1" applyFill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2" fillId="2" borderId="1" xfId="0" applyFont="1" applyFill="1" applyBorder="1" applyAlignment="1">
      <alignment horizontal="left" vertical="center"/>
    </xf>
    <xf numFmtId="0" fontId="71" fillId="2" borderId="1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horizontal="center" vertical="center"/>
    </xf>
    <xf numFmtId="3" fontId="73" fillId="2" borderId="2" xfId="0" applyNumberFormat="1" applyFont="1" applyFill="1" applyBorder="1" applyAlignment="1">
      <alignment horizontal="center" vertical="center"/>
    </xf>
    <xf numFmtId="0" fontId="73" fillId="2" borderId="2" xfId="57" applyNumberFormat="1" applyFont="1" applyFill="1" applyBorder="1" applyAlignment="1">
      <alignment horizontal="center" vertical="center"/>
    </xf>
    <xf numFmtId="0" fontId="73" fillId="13" borderId="2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horizontal="center" vertical="center"/>
    </xf>
    <xf numFmtId="1" fontId="73" fillId="13" borderId="1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0" fontId="73" fillId="14" borderId="0" xfId="0" applyFont="1" applyFill="1" applyAlignment="1">
      <alignment horizontal="left" vertical="center"/>
    </xf>
    <xf numFmtId="0" fontId="73" fillId="14" borderId="0" xfId="0" applyFont="1" applyFill="1" applyAlignment="1">
      <alignment horizontal="center" vertical="center"/>
    </xf>
    <xf numFmtId="1" fontId="73" fillId="14" borderId="0" xfId="0" applyNumberFormat="1" applyFont="1" applyFill="1" applyAlignment="1">
      <alignment horizontal="right" vertical="center"/>
    </xf>
    <xf numFmtId="1" fontId="73" fillId="14" borderId="0" xfId="0" applyNumberFormat="1" applyFont="1" applyFill="1" applyAlignment="1">
      <alignment horizontal="center" vertical="center"/>
    </xf>
    <xf numFmtId="165" fontId="48" fillId="2" borderId="9" xfId="0" applyNumberFormat="1" applyFont="1" applyFill="1" applyBorder="1" applyAlignment="1">
      <alignment horizontal="center" vertical="center"/>
    </xf>
    <xf numFmtId="1" fontId="48" fillId="2" borderId="9" xfId="0" applyNumberFormat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4" fillId="3" borderId="0" xfId="0" applyFont="1" applyFill="1" applyAlignment="1">
      <alignment vertical="center"/>
    </xf>
    <xf numFmtId="0" fontId="52" fillId="4" borderId="1" xfId="0" quotePrefix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94" fillId="2" borderId="1" xfId="0" applyFont="1" applyFill="1" applyBorder="1" applyAlignment="1">
      <alignment horizontal="left" vertical="center"/>
    </xf>
    <xf numFmtId="0" fontId="93" fillId="2" borderId="1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vertical="center"/>
    </xf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0" fontId="52" fillId="2" borderId="2" xfId="57" applyNumberFormat="1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horizontal="center" vertical="center"/>
    </xf>
    <xf numFmtId="0" fontId="52" fillId="5" borderId="1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2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" fontId="52" fillId="14" borderId="0" xfId="0" applyNumberFormat="1" applyFont="1" applyFill="1" applyAlignment="1">
      <alignment horizontal="center" vertical="center"/>
    </xf>
    <xf numFmtId="0" fontId="94" fillId="2" borderId="1" xfId="0" applyFont="1" applyFill="1" applyBorder="1" applyAlignment="1">
      <alignment horizontal="right" vertical="center"/>
    </xf>
    <xf numFmtId="0" fontId="95" fillId="48" borderId="1" xfId="0" applyFont="1" applyFill="1" applyBorder="1" applyAlignment="1">
      <alignment horizontal="left" vertical="center"/>
    </xf>
    <xf numFmtId="0" fontId="95" fillId="48" borderId="3" xfId="0" applyFont="1" applyFill="1" applyBorder="1" applyAlignment="1">
      <alignment horizontal="center" vertical="center"/>
    </xf>
    <xf numFmtId="0" fontId="95" fillId="48" borderId="0" xfId="0" applyFont="1" applyFill="1" applyAlignment="1">
      <alignment horizontal="center" vertical="center"/>
    </xf>
    <xf numFmtId="0" fontId="95" fillId="48" borderId="0" xfId="0" applyFont="1" applyFill="1" applyAlignment="1">
      <alignment horizontal="center" vertical="center" wrapText="1"/>
    </xf>
    <xf numFmtId="0" fontId="95" fillId="48" borderId="1" xfId="0" applyFont="1" applyFill="1" applyBorder="1" applyAlignment="1">
      <alignment horizontal="center" vertical="center"/>
    </xf>
    <xf numFmtId="0" fontId="52" fillId="4" borderId="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vertical="center" wrapText="1"/>
    </xf>
    <xf numFmtId="176" fontId="100" fillId="3" borderId="0" xfId="124" applyNumberFormat="1" applyFont="1" applyFill="1" applyBorder="1" applyAlignment="1">
      <alignment vertical="center" wrapText="1"/>
    </xf>
    <xf numFmtId="0" fontId="97" fillId="2" borderId="0" xfId="0" applyFont="1" applyFill="1" applyAlignment="1">
      <alignment vertical="center"/>
    </xf>
    <xf numFmtId="176" fontId="97" fillId="2" borderId="0" xfId="124" applyNumberFormat="1" applyFont="1" applyFill="1" applyAlignment="1">
      <alignment vertical="center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76" fontId="101" fillId="2" borderId="0" xfId="124" applyNumberFormat="1" applyFont="1" applyFill="1" applyAlignment="1">
      <alignment vertical="center"/>
    </xf>
    <xf numFmtId="0" fontId="101" fillId="2" borderId="0" xfId="0" applyFont="1" applyFill="1" applyAlignment="1">
      <alignment vertical="center"/>
    </xf>
    <xf numFmtId="165" fontId="101" fillId="3" borderId="0" xfId="0" applyNumberFormat="1" applyFont="1" applyFill="1" applyAlignment="1">
      <alignment horizontal="center" vertical="center" wrapText="1"/>
    </xf>
    <xf numFmtId="176" fontId="34" fillId="2" borderId="0" xfId="124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34" fillId="3" borderId="0" xfId="0" applyNumberFormat="1" applyFont="1" applyFill="1" applyAlignment="1">
      <alignment horizontal="center" vertical="center" wrapText="1"/>
    </xf>
    <xf numFmtId="0" fontId="102" fillId="2" borderId="0" xfId="0" applyFont="1" applyFill="1" applyAlignment="1">
      <alignment horizontal="left" vertical="center"/>
    </xf>
    <xf numFmtId="0" fontId="103" fillId="2" borderId="0" xfId="0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 wrapText="1"/>
    </xf>
    <xf numFmtId="0" fontId="102" fillId="2" borderId="0" xfId="0" applyFont="1" applyFill="1" applyAlignment="1">
      <alignment vertical="center"/>
    </xf>
    <xf numFmtId="0" fontId="101" fillId="2" borderId="0" xfId="0" applyFont="1" applyFill="1" applyAlignment="1">
      <alignment vertical="center" wrapText="1"/>
    </xf>
    <xf numFmtId="0" fontId="97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vertical="center" wrapText="1"/>
    </xf>
    <xf numFmtId="0" fontId="96" fillId="2" borderId="0" xfId="0" applyFont="1" applyFill="1" applyAlignment="1">
      <alignment vertical="center"/>
    </xf>
    <xf numFmtId="0" fontId="36" fillId="0" borderId="0" xfId="54" applyFont="1"/>
    <xf numFmtId="0" fontId="107" fillId="0" borderId="0" xfId="54" applyFont="1" applyAlignment="1">
      <alignment vertical="center"/>
    </xf>
    <xf numFmtId="0" fontId="107" fillId="5" borderId="60" xfId="54" applyFont="1" applyFill="1" applyBorder="1" applyAlignment="1">
      <alignment horizontal="left" vertical="center"/>
    </xf>
    <xf numFmtId="14" fontId="107" fillId="49" borderId="60" xfId="54" applyNumberFormat="1" applyFont="1" applyFill="1" applyBorder="1" applyAlignment="1">
      <alignment horizontal="center" vertical="center"/>
    </xf>
    <xf numFmtId="16" fontId="107" fillId="0" borderId="5" xfId="54" applyNumberFormat="1" applyFont="1" applyBorder="1" applyAlignment="1">
      <alignment horizontal="center" vertical="center"/>
    </xf>
    <xf numFmtId="0" fontId="107" fillId="49" borderId="60" xfId="54" applyFont="1" applyFill="1" applyBorder="1" applyAlignment="1">
      <alignment horizontal="center" vertical="center"/>
    </xf>
    <xf numFmtId="0" fontId="107" fillId="0" borderId="5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/>
    </xf>
    <xf numFmtId="0" fontId="107" fillId="0" borderId="0" xfId="54" applyFont="1" applyAlignment="1">
      <alignment horizontal="center" vertical="center"/>
    </xf>
    <xf numFmtId="0" fontId="0" fillId="0" borderId="22" xfId="0" applyBorder="1"/>
    <xf numFmtId="0" fontId="36" fillId="0" borderId="24" xfId="54" applyFont="1" applyBorder="1"/>
    <xf numFmtId="0" fontId="36" fillId="0" borderId="20" xfId="54" applyFont="1" applyBorder="1"/>
    <xf numFmtId="0" fontId="37" fillId="5" borderId="60" xfId="54" applyFont="1" applyFill="1" applyBorder="1" applyAlignment="1">
      <alignment horizontal="center" vertical="center"/>
    </xf>
    <xf numFmtId="0" fontId="37" fillId="5" borderId="4" xfId="54" applyFont="1" applyFill="1" applyBorder="1" applyAlignment="1">
      <alignment horizontal="center" vertical="center"/>
    </xf>
    <xf numFmtId="0" fontId="37" fillId="5" borderId="60" xfId="54" applyFont="1" applyFill="1" applyBorder="1" applyAlignment="1">
      <alignment horizontal="center" vertical="center" wrapText="1"/>
    </xf>
    <xf numFmtId="0" fontId="37" fillId="5" borderId="6" xfId="54" applyFont="1" applyFill="1" applyBorder="1" applyAlignment="1">
      <alignment horizontal="center" vertical="center" wrapText="1"/>
    </xf>
    <xf numFmtId="0" fontId="107" fillId="0" borderId="61" xfId="54" applyFont="1" applyBorder="1" applyAlignment="1">
      <alignment horizontal="center" vertical="center"/>
    </xf>
    <xf numFmtId="0" fontId="107" fillId="0" borderId="61" xfId="54" applyFont="1" applyBorder="1" applyAlignment="1">
      <alignment horizontal="center" vertical="center" wrapText="1"/>
    </xf>
    <xf numFmtId="0" fontId="107" fillId="0" borderId="65" xfId="54" applyFont="1" applyBorder="1" applyAlignment="1">
      <alignment horizontal="center" vertical="center"/>
    </xf>
    <xf numFmtId="0" fontId="107" fillId="0" borderId="66" xfId="54" applyFont="1" applyBorder="1" applyAlignment="1">
      <alignment horizontal="center" vertical="center" wrapText="1"/>
    </xf>
    <xf numFmtId="0" fontId="107" fillId="0" borderId="70" xfId="54" applyFont="1" applyBorder="1" applyAlignment="1">
      <alignment horizontal="center" vertical="center"/>
    </xf>
    <xf numFmtId="0" fontId="107" fillId="0" borderId="71" xfId="54" applyFont="1" applyBorder="1" applyAlignment="1">
      <alignment horizontal="center" vertical="center"/>
    </xf>
    <xf numFmtId="0" fontId="107" fillId="0" borderId="72" xfId="54" applyFont="1" applyBorder="1" applyAlignment="1">
      <alignment horizontal="center" vertical="center" wrapText="1"/>
    </xf>
    <xf numFmtId="0" fontId="107" fillId="0" borderId="72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54" applyFont="1" applyAlignment="1">
      <alignment horizontal="center" vertical="top"/>
    </xf>
    <xf numFmtId="0" fontId="36" fillId="0" borderId="0" xfId="54" applyFont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 wrapText="1"/>
    </xf>
    <xf numFmtId="0" fontId="260" fillId="0" borderId="0" xfId="0" applyFont="1"/>
    <xf numFmtId="0" fontId="260" fillId="3" borderId="0" xfId="0" applyFont="1" applyFill="1" applyAlignment="1">
      <alignment horizontal="left" vertical="center"/>
    </xf>
    <xf numFmtId="0" fontId="260" fillId="3" borderId="0" xfId="0" applyFont="1" applyFill="1" applyAlignment="1">
      <alignment horizontal="center"/>
    </xf>
    <xf numFmtId="0" fontId="260" fillId="3" borderId="0" xfId="0" applyFont="1" applyFill="1"/>
    <xf numFmtId="0" fontId="40" fillId="0" borderId="0" xfId="0" applyFont="1"/>
    <xf numFmtId="0" fontId="40" fillId="3" borderId="0" xfId="0" applyFont="1" applyFill="1" applyAlignment="1">
      <alignment horizontal="center"/>
    </xf>
    <xf numFmtId="0" fontId="106" fillId="74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/>
    </xf>
    <xf numFmtId="0" fontId="106" fillId="3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 wrapText="1"/>
    </xf>
    <xf numFmtId="0" fontId="264" fillId="0" borderId="0" xfId="0" applyFont="1" applyAlignment="1">
      <alignment vertical="center" wrapText="1"/>
    </xf>
    <xf numFmtId="0" fontId="265" fillId="0" borderId="0" xfId="0" applyFont="1" applyAlignment="1">
      <alignment vertical="center" wrapText="1"/>
    </xf>
    <xf numFmtId="0" fontId="0" fillId="3" borderId="0" xfId="0" applyFill="1"/>
    <xf numFmtId="0" fontId="260" fillId="3" borderId="0" xfId="0" applyFont="1" applyFill="1" applyAlignment="1">
      <alignment horizontal="center" vertical="center" wrapText="1"/>
    </xf>
    <xf numFmtId="0" fontId="266" fillId="3" borderId="0" xfId="0" applyFont="1" applyFill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37" fillId="47" borderId="0" xfId="0" applyFont="1" applyFill="1" applyAlignment="1">
      <alignment horizontal="center" vertical="center" wrapText="1"/>
    </xf>
    <xf numFmtId="0" fontId="106" fillId="3" borderId="0" xfId="0" applyFont="1" applyFill="1"/>
    <xf numFmtId="0" fontId="40" fillId="74" borderId="0" xfId="0" applyFont="1" applyFill="1"/>
    <xf numFmtId="0" fontId="267" fillId="3" borderId="0" xfId="0" applyFont="1" applyFill="1" applyAlignment="1">
      <alignment horizontal="left" vertical="center" indent="5"/>
    </xf>
    <xf numFmtId="0" fontId="40" fillId="3" borderId="0" xfId="0" applyFont="1" applyFill="1" applyAlignment="1">
      <alignment horizontal="center" wrapText="1"/>
    </xf>
    <xf numFmtId="0" fontId="266" fillId="3" borderId="0" xfId="0" applyFont="1" applyFill="1" applyAlignment="1">
      <alignment horizontal="left" vertical="center" indent="5"/>
    </xf>
    <xf numFmtId="0" fontId="267" fillId="3" borderId="0" xfId="0" applyFont="1" applyFill="1" applyAlignment="1">
      <alignment vertical="center"/>
    </xf>
    <xf numFmtId="0" fontId="266" fillId="3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271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0" fontId="273" fillId="0" borderId="19" xfId="2890" applyFont="1" applyBorder="1" applyAlignment="1">
      <alignment vertical="top"/>
    </xf>
    <xf numFmtId="0" fontId="274" fillId="0" borderId="0" xfId="2890" applyFont="1"/>
    <xf numFmtId="0" fontId="273" fillId="0" borderId="20" xfId="2890" applyFont="1" applyBorder="1" applyAlignment="1">
      <alignment vertical="top"/>
    </xf>
    <xf numFmtId="0" fontId="273" fillId="0" borderId="21" xfId="2890" applyFont="1" applyBorder="1" applyAlignment="1">
      <alignment vertical="top"/>
    </xf>
    <xf numFmtId="0" fontId="275" fillId="0" borderId="19" xfId="2890" applyFont="1" applyBorder="1" applyAlignment="1">
      <alignment vertical="top"/>
    </xf>
    <xf numFmtId="0" fontId="275" fillId="0" borderId="20" xfId="2890" applyFont="1" applyBorder="1" applyAlignment="1">
      <alignment vertical="top"/>
    </xf>
    <xf numFmtId="0" fontId="276" fillId="0" borderId="20" xfId="2890" applyFont="1" applyBorder="1" applyAlignment="1">
      <alignment vertical="top"/>
    </xf>
    <xf numFmtId="0" fontId="275" fillId="0" borderId="21" xfId="2890" applyFont="1" applyBorder="1" applyAlignment="1">
      <alignment vertical="top"/>
    </xf>
    <xf numFmtId="0" fontId="274" fillId="0" borderId="20" xfId="2890" applyFont="1" applyBorder="1"/>
    <xf numFmtId="0" fontId="274" fillId="0" borderId="21" xfId="2890" applyFont="1" applyBorder="1"/>
    <xf numFmtId="0" fontId="273" fillId="0" borderId="93" xfId="2890" applyFont="1" applyBorder="1" applyAlignment="1">
      <alignment vertical="top"/>
    </xf>
    <xf numFmtId="0" fontId="273" fillId="0" borderId="46" xfId="2890" applyFont="1" applyBorder="1" applyAlignment="1">
      <alignment vertical="top"/>
    </xf>
    <xf numFmtId="0" fontId="273" fillId="0" borderId="94" xfId="2890" applyFont="1" applyBorder="1" applyAlignment="1">
      <alignment vertical="top"/>
    </xf>
    <xf numFmtId="0" fontId="277" fillId="0" borderId="22" xfId="2890" applyFont="1" applyBorder="1" applyAlignment="1">
      <alignment vertical="top"/>
    </xf>
    <xf numFmtId="0" fontId="277" fillId="0" borderId="0" xfId="2890" applyFont="1" applyAlignment="1">
      <alignment vertical="top"/>
    </xf>
    <xf numFmtId="0" fontId="278" fillId="0" borderId="0" xfId="2890" applyFont="1" applyAlignment="1">
      <alignment vertical="top"/>
    </xf>
    <xf numFmtId="0" fontId="277" fillId="0" borderId="23" xfId="2890" applyFont="1" applyBorder="1" applyAlignment="1">
      <alignment vertical="top"/>
    </xf>
    <xf numFmtId="0" fontId="274" fillId="0" borderId="23" xfId="2890" applyFont="1" applyBorder="1"/>
    <xf numFmtId="0" fontId="2" fillId="75" borderId="95" xfId="2890" applyFont="1" applyFill="1" applyBorder="1" applyAlignment="1">
      <alignment vertical="center"/>
    </xf>
    <xf numFmtId="0" fontId="280" fillId="5" borderId="95" xfId="2890" applyFont="1" applyFill="1" applyBorder="1" applyAlignment="1">
      <alignment vertical="top"/>
    </xf>
    <xf numFmtId="0" fontId="284" fillId="0" borderId="0" xfId="2890" applyFont="1" applyAlignment="1">
      <alignment vertical="top"/>
    </xf>
    <xf numFmtId="0" fontId="284" fillId="0" borderId="24" xfId="2890" applyFont="1" applyBorder="1" applyAlignment="1">
      <alignment vertical="top"/>
    </xf>
    <xf numFmtId="0" fontId="274" fillId="0" borderId="24" xfId="2890" applyFont="1" applyBorder="1"/>
    <xf numFmtId="0" fontId="274" fillId="0" borderId="26" xfId="2890" applyFont="1" applyBorder="1"/>
    <xf numFmtId="0" fontId="284" fillId="0" borderId="0" xfId="2890" applyFont="1" applyAlignment="1">
      <alignment horizontal="left"/>
    </xf>
    <xf numFmtId="0" fontId="284" fillId="0" borderId="49" xfId="2890" applyFont="1" applyBorder="1" applyAlignment="1">
      <alignment vertical="top"/>
    </xf>
    <xf numFmtId="0" fontId="285" fillId="0" borderId="0" xfId="2890" applyFont="1" applyAlignment="1">
      <alignment vertical="top"/>
    </xf>
    <xf numFmtId="0" fontId="284" fillId="0" borderId="23" xfId="2890" applyFont="1" applyBorder="1" applyAlignment="1">
      <alignment vertical="top"/>
    </xf>
    <xf numFmtId="0" fontId="284" fillId="0" borderId="43" xfId="2890" applyFont="1" applyBorder="1" applyAlignment="1">
      <alignment vertical="top"/>
    </xf>
    <xf numFmtId="0" fontId="87" fillId="0" borderId="0" xfId="2890" applyFont="1" applyAlignment="1">
      <alignment horizontal="left"/>
    </xf>
    <xf numFmtId="49" fontId="87" fillId="0" borderId="0" xfId="2890" applyNumberFormat="1" applyFont="1" applyAlignment="1">
      <alignment horizontal="left"/>
    </xf>
    <xf numFmtId="0" fontId="284" fillId="0" borderId="96" xfId="2890" applyFont="1" applyBorder="1" applyAlignment="1">
      <alignment horizontal="center" vertical="center"/>
    </xf>
    <xf numFmtId="0" fontId="286" fillId="0" borderId="97" xfId="3068" applyFont="1" applyBorder="1" applyAlignment="1">
      <alignment horizontal="center" vertical="center" wrapText="1"/>
    </xf>
    <xf numFmtId="0" fontId="286" fillId="0" borderId="7" xfId="3068" applyFont="1" applyBorder="1" applyAlignment="1">
      <alignment horizontal="center" vertical="center" wrapText="1"/>
    </xf>
    <xf numFmtId="0" fontId="286" fillId="76" borderId="7" xfId="3068" applyFont="1" applyFill="1" applyBorder="1" applyAlignment="1">
      <alignment horizontal="center" vertical="center" wrapText="1"/>
    </xf>
    <xf numFmtId="0" fontId="286" fillId="0" borderId="98" xfId="3068" applyFont="1" applyBorder="1" applyAlignment="1">
      <alignment horizontal="center" vertical="center" wrapText="1"/>
    </xf>
    <xf numFmtId="0" fontId="286" fillId="0" borderId="99" xfId="3068" applyFont="1" applyBorder="1" applyAlignment="1">
      <alignment horizontal="center" vertical="center" wrapText="1"/>
    </xf>
    <xf numFmtId="0" fontId="286" fillId="5" borderId="7" xfId="3068" applyFont="1" applyFill="1" applyBorder="1" applyAlignment="1">
      <alignment horizontal="center" vertical="center" wrapText="1"/>
    </xf>
    <xf numFmtId="0" fontId="284" fillId="0" borderId="95" xfId="2890" applyFont="1" applyBorder="1" applyAlignment="1">
      <alignment horizontal="center" vertical="center"/>
    </xf>
    <xf numFmtId="0" fontId="284" fillId="0" borderId="46" xfId="2890" applyFont="1" applyBorder="1" applyAlignment="1">
      <alignment horizontal="center" vertical="center"/>
    </xf>
    <xf numFmtId="0" fontId="284" fillId="0" borderId="100" xfId="2890" applyFont="1" applyBorder="1" applyAlignment="1">
      <alignment horizontal="center" vertical="center"/>
    </xf>
    <xf numFmtId="0" fontId="274" fillId="0" borderId="46" xfId="3068" applyFont="1" applyBorder="1" applyAlignment="1">
      <alignment horizontal="center" vertical="center" wrapText="1"/>
    </xf>
    <xf numFmtId="0" fontId="287" fillId="76" borderId="46" xfId="3068" applyFont="1" applyFill="1" applyBorder="1" applyAlignment="1">
      <alignment horizontal="center" vertical="center" wrapText="1"/>
    </xf>
    <xf numFmtId="0" fontId="274" fillId="0" borderId="9" xfId="3068" applyFont="1" applyBorder="1" applyAlignment="1">
      <alignment horizontal="center" vertical="center" wrapText="1"/>
    </xf>
    <xf numFmtId="0" fontId="274" fillId="0" borderId="94" xfId="3068" applyFont="1" applyBorder="1" applyAlignment="1">
      <alignment horizontal="center" vertical="center" wrapText="1"/>
    </xf>
    <xf numFmtId="0" fontId="274" fillId="0" borderId="93" xfId="3068" applyFont="1" applyBorder="1" applyAlignment="1">
      <alignment horizontal="center" vertical="center" wrapText="1"/>
    </xf>
    <xf numFmtId="0" fontId="274" fillId="5" borderId="46" xfId="3068" applyFont="1" applyFill="1" applyBorder="1" applyAlignment="1">
      <alignment horizontal="center" vertical="center" wrapText="1"/>
    </xf>
    <xf numFmtId="0" fontId="274" fillId="0" borderId="48" xfId="3068" applyFont="1" applyBorder="1" applyAlignment="1">
      <alignment horizontal="center" vertical="center" wrapText="1"/>
    </xf>
    <xf numFmtId="0" fontId="284" fillId="0" borderId="101" xfId="2890" applyFont="1" applyBorder="1" applyAlignment="1">
      <alignment horizontal="center" vertical="center"/>
    </xf>
    <xf numFmtId="0" fontId="274" fillId="0" borderId="95" xfId="3068" applyFont="1" applyBorder="1" applyAlignment="1">
      <alignment horizontal="center" vertical="center" wrapText="1"/>
    </xf>
    <xf numFmtId="0" fontId="286" fillId="5" borderId="95" xfId="2890" applyFont="1" applyFill="1" applyBorder="1" applyAlignment="1">
      <alignment horizontal="left" vertical="center"/>
    </xf>
    <xf numFmtId="0" fontId="284" fillId="5" borderId="46" xfId="2890" applyFont="1" applyFill="1" applyBorder="1" applyAlignment="1">
      <alignment horizontal="left" vertical="center"/>
    </xf>
    <xf numFmtId="0" fontId="284" fillId="5" borderId="46" xfId="2890" applyFont="1" applyFill="1" applyBorder="1" applyAlignment="1">
      <alignment horizontal="center" vertical="center"/>
    </xf>
    <xf numFmtId="0" fontId="284" fillId="5" borderId="95" xfId="3068" applyFont="1" applyFill="1" applyBorder="1" applyAlignment="1">
      <alignment horizontal="center" vertical="center" wrapText="1"/>
    </xf>
    <xf numFmtId="0" fontId="284" fillId="5" borderId="93" xfId="2890" applyFont="1" applyFill="1" applyBorder="1" applyAlignment="1">
      <alignment horizontal="left" vertical="center"/>
    </xf>
    <xf numFmtId="0" fontId="284" fillId="5" borderId="46" xfId="3068" applyFont="1" applyFill="1" applyBorder="1" applyAlignment="1">
      <alignment horizontal="center" vertical="center" wrapText="1"/>
    </xf>
    <xf numFmtId="0" fontId="285" fillId="5" borderId="46" xfId="3068" applyFont="1" applyFill="1" applyBorder="1" applyAlignment="1">
      <alignment horizontal="center" vertical="center" wrapText="1"/>
    </xf>
    <xf numFmtId="0" fontId="284" fillId="5" borderId="94" xfId="3068" applyFont="1" applyFill="1" applyBorder="1" applyAlignment="1">
      <alignment horizontal="center" vertical="center" wrapText="1"/>
    </xf>
    <xf numFmtId="0" fontId="284" fillId="5" borderId="93" xfId="3068" applyFont="1" applyFill="1" applyBorder="1" applyAlignment="1">
      <alignment horizontal="center" vertical="center" wrapText="1"/>
    </xf>
    <xf numFmtId="0" fontId="284" fillId="5" borderId="48" xfId="3068" applyFont="1" applyFill="1" applyBorder="1" applyAlignment="1">
      <alignment horizontal="center" vertical="center" wrapText="1"/>
    </xf>
    <xf numFmtId="0" fontId="4" fillId="0" borderId="102" xfId="2890" applyFont="1" applyBorder="1" applyAlignment="1">
      <alignment horizontal="left"/>
    </xf>
    <xf numFmtId="13" fontId="4" fillId="0" borderId="100" xfId="2890" quotePrefix="1" applyNumberFormat="1" applyFont="1" applyBorder="1" applyAlignment="1">
      <alignment horizontal="center" vertical="center"/>
    </xf>
    <xf numFmtId="13" fontId="4" fillId="3" borderId="48" xfId="2890" applyNumberFormat="1" applyFont="1" applyFill="1" applyBorder="1" applyAlignment="1">
      <alignment horizontal="center"/>
    </xf>
    <xf numFmtId="13" fontId="4" fillId="3" borderId="9" xfId="2890" applyNumberFormat="1" applyFont="1" applyFill="1" applyBorder="1" applyAlignment="1">
      <alignment horizontal="center"/>
    </xf>
    <xf numFmtId="13" fontId="282" fillId="76" borderId="9" xfId="2890" applyNumberFormat="1" applyFont="1" applyFill="1" applyBorder="1" applyAlignment="1">
      <alignment horizontal="center"/>
    </xf>
    <xf numFmtId="13" fontId="4" fillId="0" borderId="9" xfId="2890" applyNumberFormat="1" applyFont="1" applyBorder="1" applyAlignment="1">
      <alignment horizontal="center"/>
    </xf>
    <xf numFmtId="13" fontId="4" fillId="0" borderId="47" xfId="2890" applyNumberFormat="1" applyFont="1" applyBorder="1" applyAlignment="1">
      <alignment horizontal="center"/>
    </xf>
    <xf numFmtId="13" fontId="4" fillId="0" borderId="103" xfId="2890" applyNumberFormat="1" applyFont="1" applyBorder="1" applyAlignment="1">
      <alignment horizontal="center"/>
    </xf>
    <xf numFmtId="13" fontId="4" fillId="0" borderId="104" xfId="2890" applyNumberFormat="1" applyFont="1" applyBorder="1" applyAlignment="1">
      <alignment horizontal="center" vertical="center"/>
    </xf>
    <xf numFmtId="13" fontId="4" fillId="0" borderId="9" xfId="2890" applyNumberFormat="1" applyFont="1" applyBorder="1" applyAlignment="1">
      <alignment horizontal="center" vertical="center"/>
    </xf>
    <xf numFmtId="0" fontId="4" fillId="0" borderId="0" xfId="2890" applyFont="1"/>
    <xf numFmtId="13" fontId="4" fillId="0" borderId="9" xfId="2890" applyNumberFormat="1" applyFont="1" applyBorder="1" applyAlignment="1" applyProtection="1">
      <alignment horizontal="center" vertical="center"/>
      <protection locked="0"/>
    </xf>
    <xf numFmtId="13" fontId="4" fillId="0" borderId="104" xfId="2890" applyNumberFormat="1" applyFont="1" applyBorder="1" applyAlignment="1">
      <alignment horizontal="center"/>
    </xf>
    <xf numFmtId="0" fontId="286" fillId="5" borderId="102" xfId="2890" applyFont="1" applyFill="1" applyBorder="1" applyAlignment="1">
      <alignment horizontal="left" vertical="center"/>
    </xf>
    <xf numFmtId="13" fontId="4" fillId="0" borderId="104" xfId="2890" applyNumberFormat="1" applyFont="1" applyBorder="1" applyAlignment="1" applyProtection="1">
      <alignment horizontal="center" vertical="center"/>
      <protection locked="0"/>
    </xf>
    <xf numFmtId="13" fontId="4" fillId="3" borderId="104" xfId="2890" applyNumberFormat="1" applyFont="1" applyFill="1" applyBorder="1" applyAlignment="1">
      <alignment horizontal="center"/>
    </xf>
    <xf numFmtId="13" fontId="4" fillId="0" borderId="106" xfId="2890" quotePrefix="1" applyNumberFormat="1" applyFont="1" applyBorder="1" applyAlignment="1">
      <alignment horizontal="center" vertical="center"/>
    </xf>
    <xf numFmtId="13" fontId="4" fillId="3" borderId="107" xfId="2890" applyNumberFormat="1" applyFont="1" applyFill="1" applyBorder="1" applyAlignment="1">
      <alignment horizontal="center"/>
    </xf>
    <xf numFmtId="13" fontId="4" fillId="3" borderId="108" xfId="2890" applyNumberFormat="1" applyFont="1" applyFill="1" applyBorder="1" applyAlignment="1">
      <alignment horizontal="center"/>
    </xf>
    <xf numFmtId="13" fontId="282" fillId="76" borderId="108" xfId="2890" applyNumberFormat="1" applyFont="1" applyFill="1" applyBorder="1" applyAlignment="1">
      <alignment horizontal="center"/>
    </xf>
    <xf numFmtId="13" fontId="4" fillId="0" borderId="108" xfId="2890" applyNumberFormat="1" applyFont="1" applyBorder="1" applyAlignment="1">
      <alignment horizontal="center"/>
    </xf>
    <xf numFmtId="13" fontId="4" fillId="0" borderId="109" xfId="2890" applyNumberFormat="1" applyFont="1" applyBorder="1" applyAlignment="1">
      <alignment horizontal="center"/>
    </xf>
    <xf numFmtId="13" fontId="4" fillId="0" borderId="110" xfId="2890" applyNumberFormat="1" applyFont="1" applyBorder="1" applyAlignment="1">
      <alignment horizontal="center"/>
    </xf>
    <xf numFmtId="13" fontId="4" fillId="3" borderId="111" xfId="2890" applyNumberFormat="1" applyFont="1" applyFill="1" applyBorder="1" applyAlignment="1">
      <alignment horizontal="center"/>
    </xf>
    <xf numFmtId="13" fontId="4" fillId="3" borderId="112" xfId="2890" applyNumberFormat="1" applyFont="1" applyFill="1" applyBorder="1" applyAlignment="1">
      <alignment horizontal="center"/>
    </xf>
    <xf numFmtId="13" fontId="4" fillId="0" borderId="9" xfId="2890" quotePrefix="1" applyNumberFormat="1" applyFont="1" applyBorder="1" applyAlignment="1">
      <alignment horizontal="center" vertical="center"/>
    </xf>
    <xf numFmtId="0" fontId="4" fillId="0" borderId="113" xfId="2890" applyFont="1" applyBorder="1" applyAlignment="1">
      <alignment horizontal="left"/>
    </xf>
    <xf numFmtId="13" fontId="4" fillId="0" borderId="108" xfId="2890" quotePrefix="1" applyNumberFormat="1" applyFont="1" applyBorder="1" applyAlignment="1">
      <alignment horizontal="center" vertical="center"/>
    </xf>
    <xf numFmtId="0" fontId="274" fillId="0" borderId="0" xfId="2890" applyFont="1" applyAlignment="1">
      <alignment horizontal="center" vertical="center"/>
    </xf>
    <xf numFmtId="0" fontId="287" fillId="0" borderId="0" xfId="2890" applyFont="1"/>
    <xf numFmtId="0" fontId="284" fillId="0" borderId="0" xfId="2890" applyFont="1"/>
    <xf numFmtId="0" fontId="22" fillId="0" borderId="46" xfId="2890" applyFont="1" applyBorder="1" applyAlignment="1">
      <alignment horizontal="center" vertical="center"/>
    </xf>
    <xf numFmtId="0" fontId="4" fillId="0" borderId="46" xfId="2890" applyFont="1" applyBorder="1" applyAlignment="1">
      <alignment horizontal="left" wrapText="1"/>
    </xf>
    <xf numFmtId="0" fontId="4" fillId="0" borderId="0" xfId="2890" applyFont="1" applyAlignment="1">
      <alignment horizontal="left" wrapText="1"/>
    </xf>
    <xf numFmtId="0" fontId="4" fillId="0" borderId="48" xfId="2890" applyFont="1" applyBorder="1" applyAlignment="1">
      <alignment horizontal="left" wrapText="1"/>
    </xf>
    <xf numFmtId="0" fontId="4" fillId="0" borderId="107" xfId="2890" applyFont="1" applyBorder="1" applyAlignment="1">
      <alignment horizontal="left" wrapText="1"/>
    </xf>
    <xf numFmtId="0" fontId="284" fillId="5" borderId="94" xfId="2890" applyFont="1" applyFill="1" applyBorder="1" applyAlignment="1">
      <alignment horizontal="center" vertical="center"/>
    </xf>
    <xf numFmtId="13" fontId="4" fillId="0" borderId="94" xfId="2890" quotePrefix="1" applyNumberFormat="1" applyFont="1" applyBorder="1" applyAlignment="1">
      <alignment horizontal="center" vertical="center"/>
    </xf>
    <xf numFmtId="13" fontId="4" fillId="5" borderId="94" xfId="2890" quotePrefix="1" applyNumberFormat="1" applyFont="1" applyFill="1" applyBorder="1" applyAlignment="1">
      <alignment horizontal="center" vertical="center"/>
    </xf>
    <xf numFmtId="0" fontId="177" fillId="0" borderId="118" xfId="2756" applyFont="1" applyBorder="1" applyAlignment="1">
      <alignment shrinkToFit="1"/>
    </xf>
    <xf numFmtId="0" fontId="177" fillId="0" borderId="118" xfId="2756" applyFont="1" applyBorder="1" applyAlignment="1">
      <alignment horizontal="left" shrinkToFit="1"/>
    </xf>
    <xf numFmtId="0" fontId="5" fillId="0" borderId="0" xfId="2756"/>
    <xf numFmtId="0" fontId="177" fillId="0" borderId="105" xfId="2756" applyFont="1" applyBorder="1" applyAlignment="1">
      <alignment shrinkToFit="1"/>
    </xf>
    <xf numFmtId="0" fontId="177" fillId="0" borderId="105" xfId="2756" applyFont="1" applyBorder="1" applyAlignment="1">
      <alignment horizontal="left" shrinkToFit="1"/>
    </xf>
    <xf numFmtId="0" fontId="22" fillId="0" borderId="0" xfId="2756" applyFont="1" applyAlignment="1">
      <alignment vertical="center"/>
    </xf>
    <xf numFmtId="0" fontId="11" fillId="3" borderId="22" xfId="2756" applyFont="1" applyFill="1" applyBorder="1"/>
    <xf numFmtId="0" fontId="11" fillId="3" borderId="0" xfId="2756" applyFont="1" applyFill="1"/>
    <xf numFmtId="0" fontId="11" fillId="3" borderId="23" xfId="2756" applyFont="1" applyFill="1" applyBorder="1"/>
    <xf numFmtId="0" fontId="177" fillId="3" borderId="105" xfId="2756" applyFont="1" applyFill="1" applyBorder="1" applyAlignment="1">
      <alignment horizontal="left" wrapText="1"/>
    </xf>
    <xf numFmtId="0" fontId="290" fillId="3" borderId="0" xfId="2756" applyFont="1" applyFill="1" applyAlignment="1">
      <alignment horizontal="left"/>
    </xf>
    <xf numFmtId="0" fontId="11" fillId="0" borderId="0" xfId="2756" applyFont="1"/>
    <xf numFmtId="0" fontId="177" fillId="0" borderId="105" xfId="2756" applyFont="1" applyBorder="1" applyAlignment="1">
      <alignment horizontal="left" wrapText="1"/>
    </xf>
    <xf numFmtId="0" fontId="11" fillId="3" borderId="0" xfId="2756" applyFont="1" applyFill="1" applyAlignment="1">
      <alignment horizontal="left"/>
    </xf>
    <xf numFmtId="0" fontId="172" fillId="3" borderId="0" xfId="3611" applyFill="1" applyBorder="1" applyAlignment="1" applyProtection="1"/>
    <xf numFmtId="0" fontId="290" fillId="3" borderId="0" xfId="2756" applyFont="1" applyFill="1"/>
    <xf numFmtId="0" fontId="291" fillId="3" borderId="0" xfId="2756" applyFont="1" applyFill="1"/>
    <xf numFmtId="0" fontId="291" fillId="3" borderId="23" xfId="2756" applyFont="1" applyFill="1" applyBorder="1" applyAlignment="1">
      <alignment horizontal="left"/>
    </xf>
    <xf numFmtId="0" fontId="5" fillId="0" borderId="23" xfId="2756" applyBorder="1"/>
    <xf numFmtId="0" fontId="293" fillId="3" borderId="104" xfId="2756" applyFont="1" applyFill="1" applyBorder="1" applyAlignment="1">
      <alignment horizontal="center"/>
    </xf>
    <xf numFmtId="0" fontId="293" fillId="3" borderId="111" xfId="2756" applyFont="1" applyFill="1" applyBorder="1" applyAlignment="1">
      <alignment horizontal="center"/>
    </xf>
    <xf numFmtId="0" fontId="11" fillId="3" borderId="24" xfId="2756" applyFont="1" applyFill="1" applyBorder="1"/>
    <xf numFmtId="0" fontId="11" fillId="3" borderId="26" xfId="2756" applyFont="1" applyFill="1" applyBorder="1"/>
    <xf numFmtId="0" fontId="26" fillId="5" borderId="119" xfId="0" applyFont="1" applyFill="1" applyBorder="1" applyAlignment="1">
      <alignment horizontal="center" vertical="center"/>
    </xf>
    <xf numFmtId="0" fontId="26" fillId="5" borderId="119" xfId="0" applyFont="1" applyFill="1" applyBorder="1" applyAlignment="1">
      <alignment horizontal="center" vertical="center" wrapText="1"/>
    </xf>
    <xf numFmtId="0" fontId="48" fillId="2" borderId="119" xfId="0" applyFont="1" applyFill="1" applyBorder="1" applyAlignment="1">
      <alignment horizontal="center" vertical="center"/>
    </xf>
    <xf numFmtId="0" fontId="48" fillId="2" borderId="119" xfId="0" applyFont="1" applyFill="1" applyBorder="1" applyAlignment="1">
      <alignment horizontal="center" vertical="center" wrapText="1"/>
    </xf>
    <xf numFmtId="1" fontId="48" fillId="2" borderId="119" xfId="0" applyNumberFormat="1" applyFont="1" applyFill="1" applyBorder="1" applyAlignment="1">
      <alignment horizontal="center" vertical="center" wrapText="1"/>
    </xf>
    <xf numFmtId="0" fontId="48" fillId="0" borderId="119" xfId="0" applyFont="1" applyBorder="1" applyAlignment="1">
      <alignment horizontal="center" vertical="center"/>
    </xf>
    <xf numFmtId="165" fontId="48" fillId="0" borderId="119" xfId="0" applyNumberFormat="1" applyFont="1" applyBorder="1" applyAlignment="1">
      <alignment horizontal="center" vertical="center"/>
    </xf>
    <xf numFmtId="4" fontId="48" fillId="2" borderId="119" xfId="0" applyNumberFormat="1" applyFont="1" applyFill="1" applyBorder="1" applyAlignment="1">
      <alignment horizontal="center" vertical="center"/>
    </xf>
    <xf numFmtId="4" fontId="48" fillId="0" borderId="119" xfId="0" applyNumberFormat="1" applyFont="1" applyBorder="1" applyAlignment="1">
      <alignment horizontal="center" vertical="center"/>
    </xf>
    <xf numFmtId="1" fontId="97" fillId="3" borderId="120" xfId="0" applyNumberFormat="1" applyFont="1" applyFill="1" applyBorder="1" applyAlignment="1">
      <alignment horizontal="center" vertical="center"/>
    </xf>
    <xf numFmtId="0" fontId="98" fillId="3" borderId="120" xfId="0" applyFont="1" applyFill="1" applyBorder="1" applyAlignment="1">
      <alignment horizontal="center" vertical="center" wrapText="1"/>
    </xf>
    <xf numFmtId="1" fontId="101" fillId="3" borderId="120" xfId="0" applyNumberFormat="1" applyFont="1" applyFill="1" applyBorder="1" applyAlignment="1">
      <alignment horizontal="center" vertical="center"/>
    </xf>
    <xf numFmtId="0" fontId="101" fillId="3" borderId="120" xfId="0" applyFont="1" applyFill="1" applyBorder="1" applyAlignment="1">
      <alignment horizontal="center" vertical="center" wrapText="1"/>
    </xf>
    <xf numFmtId="2" fontId="101" fillId="0" borderId="120" xfId="0" applyNumberFormat="1" applyFont="1" applyBorder="1" applyAlignment="1">
      <alignment horizontal="center" vertical="center" wrapText="1"/>
    </xf>
    <xf numFmtId="0" fontId="98" fillId="3" borderId="121" xfId="0" applyFont="1" applyFill="1" applyBorder="1" applyAlignment="1">
      <alignment horizontal="center" vertical="center"/>
    </xf>
    <xf numFmtId="1" fontId="34" fillId="3" borderId="120" xfId="0" applyNumberFormat="1" applyFont="1" applyFill="1" applyBorder="1" applyAlignment="1">
      <alignment horizontal="center" vertical="center"/>
    </xf>
    <xf numFmtId="0" fontId="34" fillId="3" borderId="120" xfId="0" applyFont="1" applyFill="1" applyBorder="1" applyAlignment="1">
      <alignment horizontal="center" vertical="center" wrapText="1"/>
    </xf>
    <xf numFmtId="2" fontId="34" fillId="0" borderId="120" xfId="0" applyNumberFormat="1" applyFont="1" applyBorder="1" applyAlignment="1">
      <alignment horizontal="center" vertical="center" wrapText="1"/>
    </xf>
    <xf numFmtId="1" fontId="100" fillId="3" borderId="121" xfId="0" applyNumberFormat="1" applyFont="1" applyFill="1" applyBorder="1" applyAlignment="1">
      <alignment vertical="center"/>
    </xf>
    <xf numFmtId="1" fontId="269" fillId="0" borderId="119" xfId="1" applyNumberFormat="1" applyFont="1" applyBorder="1" applyAlignment="1">
      <alignment horizontal="center" vertical="center" wrapText="1"/>
    </xf>
    <xf numFmtId="1" fontId="47" fillId="0" borderId="119" xfId="1" applyNumberFormat="1" applyFont="1" applyBorder="1" applyAlignment="1">
      <alignment horizontal="center" vertical="center" wrapText="1"/>
    </xf>
    <xf numFmtId="1" fontId="48" fillId="2" borderId="119" xfId="0" applyNumberFormat="1" applyFont="1" applyFill="1" applyBorder="1" applyAlignment="1">
      <alignment horizontal="center" vertical="center"/>
    </xf>
    <xf numFmtId="2" fontId="270" fillId="2" borderId="119" xfId="0" applyNumberFormat="1" applyFont="1" applyFill="1" applyBorder="1" applyAlignment="1">
      <alignment horizontal="center" vertical="center"/>
    </xf>
    <xf numFmtId="165" fontId="48" fillId="2" borderId="119" xfId="0" applyNumberFormat="1" applyFont="1" applyFill="1" applyBorder="1" applyAlignment="1">
      <alignment horizontal="center" vertical="center"/>
    </xf>
    <xf numFmtId="1" fontId="47" fillId="2" borderId="119" xfId="0" applyNumberFormat="1" applyFont="1" applyFill="1" applyBorder="1" applyAlignment="1">
      <alignment horizontal="center" vertical="center"/>
    </xf>
    <xf numFmtId="1" fontId="272" fillId="0" borderId="119" xfId="1" applyNumberFormat="1" applyFont="1" applyBorder="1" applyAlignment="1">
      <alignment horizontal="center" vertical="center" wrapText="1"/>
    </xf>
    <xf numFmtId="1" fontId="48" fillId="0" borderId="119" xfId="0" applyNumberFormat="1" applyFont="1" applyBorder="1" applyAlignment="1">
      <alignment horizontal="center" vertical="center"/>
    </xf>
    <xf numFmtId="2" fontId="270" fillId="0" borderId="119" xfId="0" applyNumberFormat="1" applyFont="1" applyBorder="1" applyAlignment="1">
      <alignment horizontal="center" vertical="center"/>
    </xf>
    <xf numFmtId="0" fontId="98" fillId="5" borderId="119" xfId="0" applyFont="1" applyFill="1" applyBorder="1" applyAlignment="1">
      <alignment horizontal="center" vertical="center"/>
    </xf>
    <xf numFmtId="0" fontId="98" fillId="5" borderId="119" xfId="0" applyFont="1" applyFill="1" applyBorder="1" applyAlignment="1">
      <alignment horizontal="center" vertical="center" wrapText="1"/>
    </xf>
    <xf numFmtId="0" fontId="97" fillId="2" borderId="119" xfId="0" applyFont="1" applyFill="1" applyBorder="1" applyAlignment="1">
      <alignment horizontal="center" vertical="center"/>
    </xf>
    <xf numFmtId="1" fontId="105" fillId="0" borderId="119" xfId="1" applyNumberFormat="1" applyFont="1" applyBorder="1" applyAlignment="1">
      <alignment horizontal="center" vertical="center" wrapText="1"/>
    </xf>
    <xf numFmtId="1" fontId="97" fillId="2" borderId="119" xfId="0" applyNumberFormat="1" applyFont="1" applyFill="1" applyBorder="1" applyAlignment="1">
      <alignment horizontal="center" vertical="center"/>
    </xf>
    <xf numFmtId="2" fontId="97" fillId="2" borderId="119" xfId="0" applyNumberFormat="1" applyFont="1" applyFill="1" applyBorder="1" applyAlignment="1">
      <alignment horizontal="center" vertical="center"/>
    </xf>
    <xf numFmtId="165" fontId="97" fillId="2" borderId="119" xfId="0" applyNumberFormat="1" applyFont="1" applyFill="1" applyBorder="1" applyAlignment="1">
      <alignment horizontal="center" vertical="center"/>
    </xf>
    <xf numFmtId="1" fontId="98" fillId="2" borderId="119" xfId="0" applyNumberFormat="1" applyFont="1" applyFill="1" applyBorder="1" applyAlignment="1">
      <alignment horizontal="center" vertical="center"/>
    </xf>
    <xf numFmtId="0" fontId="34" fillId="0" borderId="119" xfId="0" applyFont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1" fontId="28" fillId="2" borderId="124" xfId="0" applyNumberFormat="1" applyFont="1" applyFill="1" applyBorder="1" applyAlignment="1">
      <alignment vertical="center" wrapText="1"/>
    </xf>
    <xf numFmtId="0" fontId="28" fillId="2" borderId="119" xfId="0" applyFont="1" applyFill="1" applyBorder="1" applyAlignment="1">
      <alignment vertical="center" wrapText="1"/>
    </xf>
    <xf numFmtId="0" fontId="31" fillId="0" borderId="119" xfId="0" applyFont="1" applyBorder="1" applyAlignment="1">
      <alignment horizontal="center" vertical="center"/>
    </xf>
    <xf numFmtId="0" fontId="31" fillId="2" borderId="119" xfId="0" quotePrefix="1" applyFont="1" applyFill="1" applyBorder="1" applyAlignment="1">
      <alignment horizontal="left" vertical="center"/>
    </xf>
    <xf numFmtId="0" fontId="31" fillId="2" borderId="119" xfId="0" applyFont="1" applyFill="1" applyBorder="1" applyAlignment="1">
      <alignment horizontal="center" vertical="center"/>
    </xf>
    <xf numFmtId="1" fontId="31" fillId="2" borderId="119" xfId="0" applyNumberFormat="1" applyFont="1" applyFill="1" applyBorder="1" applyAlignment="1">
      <alignment horizontal="center" vertical="center"/>
    </xf>
    <xf numFmtId="0" fontId="47" fillId="0" borderId="119" xfId="2" applyFont="1" applyBorder="1" applyAlignment="1">
      <alignment horizontal="center" vertical="center"/>
    </xf>
    <xf numFmtId="0" fontId="52" fillId="12" borderId="119" xfId="2" applyFont="1" applyFill="1" applyBorder="1" applyAlignment="1">
      <alignment horizontal="center" vertical="center" wrapText="1"/>
    </xf>
    <xf numFmtId="0" fontId="49" fillId="5" borderId="119" xfId="2" applyFont="1" applyFill="1" applyBorder="1" applyAlignment="1">
      <alignment horizontal="center" vertical="center" wrapText="1"/>
    </xf>
    <xf numFmtId="0" fontId="49" fillId="5" borderId="119" xfId="2" applyFont="1" applyFill="1" applyBorder="1" applyAlignment="1">
      <alignment horizontal="center" vertical="center"/>
    </xf>
    <xf numFmtId="0" fontId="50" fillId="0" borderId="119" xfId="2" applyFont="1" applyBorder="1" applyAlignment="1">
      <alignment horizontal="center" vertical="center" wrapText="1"/>
    </xf>
    <xf numFmtId="16" fontId="51" fillId="0" borderId="119" xfId="2" applyNumberFormat="1" applyFont="1" applyBorder="1" applyAlignment="1">
      <alignment vertical="center" wrapText="1"/>
    </xf>
    <xf numFmtId="16" fontId="51" fillId="0" borderId="119" xfId="2" applyNumberFormat="1" applyFont="1" applyBorder="1" applyAlignment="1">
      <alignment horizontal="right" vertical="center" wrapText="1"/>
    </xf>
    <xf numFmtId="1" fontId="49" fillId="5" borderId="119" xfId="2" applyNumberFormat="1" applyFont="1" applyFill="1" applyBorder="1" applyAlignment="1">
      <alignment horizontal="center" vertical="center" wrapText="1"/>
    </xf>
    <xf numFmtId="1" fontId="49" fillId="0" borderId="119" xfId="2" applyNumberFormat="1" applyFont="1" applyBorder="1" applyAlignment="1">
      <alignment horizontal="center" vertical="center" wrapText="1"/>
    </xf>
    <xf numFmtId="1" fontId="50" fillId="0" borderId="119" xfId="2" applyNumberFormat="1" applyFont="1" applyBorder="1" applyAlignment="1">
      <alignment horizontal="center" vertical="center" wrapText="1"/>
    </xf>
    <xf numFmtId="0" fontId="50" fillId="0" borderId="119" xfId="2" quotePrefix="1" applyFont="1" applyBorder="1" applyAlignment="1">
      <alignment horizontal="center" vertical="center" wrapText="1"/>
    </xf>
    <xf numFmtId="0" fontId="11" fillId="3" borderId="119" xfId="2756" applyFont="1" applyFill="1" applyBorder="1"/>
    <xf numFmtId="0" fontId="11" fillId="3" borderId="119" xfId="2756" applyFont="1" applyFill="1" applyBorder="1" applyAlignment="1">
      <alignment horizontal="left"/>
    </xf>
    <xf numFmtId="0" fontId="11" fillId="77" borderId="119" xfId="2756" applyFont="1" applyFill="1" applyBorder="1"/>
    <xf numFmtId="0" fontId="5" fillId="5" borderId="119" xfId="2756" applyFill="1" applyBorder="1"/>
    <xf numFmtId="0" fontId="31" fillId="2" borderId="127" xfId="0" applyFont="1" applyFill="1" applyBorder="1" applyAlignment="1" applyProtection="1">
      <alignment vertical="center"/>
      <protection hidden="1"/>
    </xf>
    <xf numFmtId="0" fontId="32" fillId="2" borderId="127" xfId="0" applyFont="1" applyFill="1" applyBorder="1" applyAlignment="1">
      <alignment horizontal="left" vertical="center"/>
    </xf>
    <xf numFmtId="0" fontId="32" fillId="2" borderId="127" xfId="0" applyFont="1" applyFill="1" applyBorder="1" applyAlignment="1">
      <alignment horizontal="left" vertical="center" wrapText="1"/>
    </xf>
    <xf numFmtId="0" fontId="31" fillId="2" borderId="127" xfId="0" applyFont="1" applyFill="1" applyBorder="1" applyAlignment="1">
      <alignment vertical="center"/>
    </xf>
    <xf numFmtId="0" fontId="31" fillId="2" borderId="127" xfId="0" applyFont="1" applyFill="1" applyBorder="1" applyAlignment="1">
      <alignment horizontal="left" vertical="center"/>
    </xf>
    <xf numFmtId="15" fontId="31" fillId="2" borderId="127" xfId="0" applyNumberFormat="1" applyFont="1" applyFill="1" applyBorder="1" applyAlignment="1">
      <alignment horizontal="left" vertical="center"/>
    </xf>
    <xf numFmtId="15" fontId="31" fillId="2" borderId="127" xfId="0" applyNumberFormat="1" applyFont="1" applyFill="1" applyBorder="1" applyAlignment="1">
      <alignment horizontal="left" vertical="center" wrapText="1"/>
    </xf>
    <xf numFmtId="164" fontId="31" fillId="2" borderId="127" xfId="0" quotePrefix="1" applyNumberFormat="1" applyFont="1" applyFill="1" applyBorder="1" applyAlignment="1">
      <alignment horizontal="left" vertical="center"/>
    </xf>
    <xf numFmtId="0" fontId="31" fillId="2" borderId="127" xfId="0" applyFont="1" applyFill="1" applyBorder="1" applyAlignment="1">
      <alignment horizontal="center" vertical="center" wrapText="1"/>
    </xf>
    <xf numFmtId="0" fontId="31" fillId="2" borderId="127" xfId="0" applyFont="1" applyFill="1" applyBorder="1" applyAlignment="1">
      <alignment horizontal="center" vertical="center"/>
    </xf>
    <xf numFmtId="0" fontId="31" fillId="2" borderId="127" xfId="0" applyFont="1" applyFill="1" applyBorder="1" applyAlignment="1">
      <alignment vertical="center" wrapText="1"/>
    </xf>
    <xf numFmtId="0" fontId="48" fillId="47" borderId="119" xfId="0" applyFont="1" applyFill="1" applyBorder="1" applyAlignment="1">
      <alignment horizontal="center" vertical="center"/>
    </xf>
    <xf numFmtId="1" fontId="48" fillId="47" borderId="119" xfId="0" applyNumberFormat="1" applyFont="1" applyFill="1" applyBorder="1" applyAlignment="1">
      <alignment horizontal="center" vertical="center"/>
    </xf>
    <xf numFmtId="0" fontId="30" fillId="2" borderId="119" xfId="0" applyFont="1" applyFill="1" applyBorder="1" applyAlignment="1">
      <alignment horizontal="center" vertical="center"/>
    </xf>
    <xf numFmtId="1" fontId="56" fillId="0" borderId="119" xfId="1" applyNumberFormat="1" applyFont="1" applyBorder="1" applyAlignment="1">
      <alignment horizontal="center" vertical="center" wrapText="1"/>
    </xf>
    <xf numFmtId="1" fontId="31" fillId="0" borderId="119" xfId="1" applyNumberFormat="1" applyFont="1" applyBorder="1" applyAlignment="1">
      <alignment horizontal="center" vertical="center" wrapText="1"/>
    </xf>
    <xf numFmtId="1" fontId="30" fillId="2" borderId="119" xfId="0" applyNumberFormat="1" applyFont="1" applyFill="1" applyBorder="1" applyAlignment="1">
      <alignment horizontal="center" vertical="center"/>
    </xf>
    <xf numFmtId="2" fontId="70" fillId="2" borderId="119" xfId="0" applyNumberFormat="1" applyFont="1" applyFill="1" applyBorder="1" applyAlignment="1">
      <alignment horizontal="center" vertical="center"/>
    </xf>
    <xf numFmtId="165" fontId="30" fillId="2" borderId="119" xfId="0" applyNumberFormat="1" applyFont="1" applyFill="1" applyBorder="1" applyAlignment="1">
      <alignment horizontal="center" vertical="center"/>
    </xf>
    <xf numFmtId="173" fontId="30" fillId="2" borderId="119" xfId="0" applyNumberFormat="1" applyFont="1" applyFill="1" applyBorder="1" applyAlignment="1">
      <alignment horizontal="center" vertical="center"/>
    </xf>
    <xf numFmtId="2" fontId="30" fillId="2" borderId="119" xfId="0" applyNumberFormat="1" applyFont="1" applyFill="1" applyBorder="1" applyAlignment="1">
      <alignment horizontal="center" vertical="center"/>
    </xf>
    <xf numFmtId="0" fontId="31" fillId="0" borderId="119" xfId="0" applyFont="1" applyBorder="1" applyAlignment="1">
      <alignment horizontal="center" vertical="center" wrapText="1"/>
    </xf>
    <xf numFmtId="0" fontId="31" fillId="0" borderId="120" xfId="0" quotePrefix="1" applyFont="1" applyBorder="1" applyAlignment="1">
      <alignment horizontal="center" vertical="center"/>
    </xf>
    <xf numFmtId="12" fontId="47" fillId="0" borderId="119" xfId="0" quotePrefix="1" applyNumberFormat="1" applyFont="1" applyBorder="1" applyAlignment="1">
      <alignment horizontal="center" vertical="center" wrapText="1"/>
    </xf>
    <xf numFmtId="0" fontId="31" fillId="0" borderId="119" xfId="0" applyFont="1" applyBorder="1" applyAlignment="1">
      <alignment vertical="center" wrapText="1"/>
    </xf>
    <xf numFmtId="1" fontId="30" fillId="2" borderId="119" xfId="0" applyNumberFormat="1" applyFont="1" applyFill="1" applyBorder="1" applyAlignment="1">
      <alignment vertical="center" wrapText="1"/>
    </xf>
    <xf numFmtId="0" fontId="30" fillId="2" borderId="119" xfId="0" quotePrefix="1" applyFont="1" applyFill="1" applyBorder="1" applyAlignment="1">
      <alignment vertical="center" wrapText="1"/>
    </xf>
    <xf numFmtId="12" fontId="31" fillId="0" borderId="119" xfId="0" quotePrefix="1" applyNumberFormat="1" applyFont="1" applyBorder="1" applyAlignment="1">
      <alignment horizontal="center" vertical="center" wrapText="1"/>
    </xf>
    <xf numFmtId="0" fontId="106" fillId="11" borderId="119" xfId="0" applyFont="1" applyFill="1" applyBorder="1" applyAlignment="1">
      <alignment vertical="center"/>
    </xf>
    <xf numFmtId="0" fontId="40" fillId="0" borderId="119" xfId="0" applyFont="1" applyBorder="1" applyAlignment="1">
      <alignment horizontal="center"/>
    </xf>
    <xf numFmtId="0" fontId="40" fillId="0" borderId="119" xfId="0" quotePrefix="1" applyFont="1" applyBorder="1" applyAlignment="1">
      <alignment horizontal="center"/>
    </xf>
    <xf numFmtId="16" fontId="40" fillId="0" borderId="119" xfId="0" quotePrefix="1" applyNumberFormat="1" applyFont="1" applyBorder="1" applyAlignment="1">
      <alignment horizontal="center"/>
    </xf>
    <xf numFmtId="0" fontId="51" fillId="0" borderId="119" xfId="2" applyFont="1" applyBorder="1" applyAlignment="1">
      <alignment horizontal="center" vertical="center" wrapText="1"/>
    </xf>
    <xf numFmtId="0" fontId="51" fillId="0" borderId="119" xfId="2" applyFont="1" applyBorder="1" applyAlignment="1">
      <alignment vertical="center" wrapText="1"/>
    </xf>
    <xf numFmtId="1" fontId="49" fillId="5" borderId="121" xfId="2" applyNumberFormat="1" applyFont="1" applyFill="1" applyBorder="1" applyAlignment="1">
      <alignment vertical="center" wrapText="1"/>
    </xf>
    <xf numFmtId="0" fontId="63" fillId="0" borderId="121" xfId="2" applyFont="1" applyBorder="1" applyAlignment="1">
      <alignment vertical="center"/>
    </xf>
    <xf numFmtId="0" fontId="49" fillId="5" borderId="121" xfId="2" applyFont="1" applyFill="1" applyBorder="1" applyAlignment="1">
      <alignment vertical="center" wrapText="1"/>
    </xf>
    <xf numFmtId="0" fontId="49" fillId="5" borderId="119" xfId="2" applyFont="1" applyFill="1" applyBorder="1" applyAlignment="1">
      <alignment horizontal="left" vertical="center" wrapText="1"/>
    </xf>
    <xf numFmtId="1" fontId="49" fillId="5" borderId="119" xfId="2" applyNumberFormat="1" applyFont="1" applyFill="1" applyBorder="1" applyAlignment="1">
      <alignment vertical="center"/>
    </xf>
    <xf numFmtId="0" fontId="92" fillId="2" borderId="127" xfId="0" applyFont="1" applyFill="1" applyBorder="1" applyAlignment="1">
      <alignment vertical="center"/>
    </xf>
    <xf numFmtId="0" fontId="98" fillId="3" borderId="128" xfId="0" applyFont="1" applyFill="1" applyBorder="1" applyAlignment="1">
      <alignment horizontal="center" vertical="center"/>
    </xf>
    <xf numFmtId="0" fontId="98" fillId="3" borderId="129" xfId="0" applyFont="1" applyFill="1" applyBorder="1" applyAlignment="1">
      <alignment horizontal="center" vertical="center"/>
    </xf>
    <xf numFmtId="0" fontId="101" fillId="3" borderId="128" xfId="0" applyFont="1" applyFill="1" applyBorder="1" applyAlignment="1">
      <alignment horizontal="left" vertical="center" wrapText="1"/>
    </xf>
    <xf numFmtId="0" fontId="101" fillId="3" borderId="129" xfId="0" applyFont="1" applyFill="1" applyBorder="1" applyAlignment="1">
      <alignment vertical="center" wrapText="1"/>
    </xf>
    <xf numFmtId="0" fontId="34" fillId="3" borderId="128" xfId="0" applyFont="1" applyFill="1" applyBorder="1" applyAlignment="1">
      <alignment horizontal="left" vertical="center" wrapText="1"/>
    </xf>
    <xf numFmtId="0" fontId="34" fillId="3" borderId="129" xfId="0" applyFont="1" applyFill="1" applyBorder="1" applyAlignment="1">
      <alignment vertical="center" wrapText="1"/>
    </xf>
    <xf numFmtId="1" fontId="100" fillId="3" borderId="128" xfId="0" applyNumberFormat="1" applyFont="1" applyFill="1" applyBorder="1" applyAlignment="1">
      <alignment vertical="center"/>
    </xf>
    <xf numFmtId="1" fontId="100" fillId="3" borderId="129" xfId="0" applyNumberFormat="1" applyFont="1" applyFill="1" applyBorder="1" applyAlignment="1">
      <alignment vertical="center"/>
    </xf>
    <xf numFmtId="1" fontId="101" fillId="2" borderId="128" xfId="0" applyNumberFormat="1" applyFont="1" applyFill="1" applyBorder="1" applyAlignment="1">
      <alignment vertical="center" wrapText="1"/>
    </xf>
    <xf numFmtId="1" fontId="30" fillId="2" borderId="128" xfId="0" applyNumberFormat="1" applyFont="1" applyFill="1" applyBorder="1" applyAlignment="1">
      <alignment vertical="center" wrapText="1"/>
    </xf>
    <xf numFmtId="0" fontId="279" fillId="75" borderId="131" xfId="2890" applyFont="1" applyFill="1" applyBorder="1" applyAlignment="1">
      <alignment vertical="top"/>
    </xf>
    <xf numFmtId="0" fontId="281" fillId="5" borderId="131" xfId="2890" applyFont="1" applyFill="1" applyBorder="1" applyAlignment="1">
      <alignment vertical="top"/>
    </xf>
    <xf numFmtId="0" fontId="282" fillId="0" borderId="129" xfId="3068" applyFont="1" applyBorder="1" applyAlignment="1">
      <alignment horizontal="center" wrapText="1"/>
    </xf>
    <xf numFmtId="0" fontId="274" fillId="0" borderId="131" xfId="3068" applyFont="1" applyBorder="1" applyAlignment="1">
      <alignment horizontal="center" vertical="center" wrapText="1"/>
    </xf>
    <xf numFmtId="0" fontId="274" fillId="0" borderId="129" xfId="3068" applyFont="1" applyBorder="1" applyAlignment="1">
      <alignment horizontal="center" vertical="center" wrapText="1"/>
    </xf>
    <xf numFmtId="0" fontId="284" fillId="5" borderId="131" xfId="2890" applyFont="1" applyFill="1" applyBorder="1" applyAlignment="1">
      <alignment horizontal="center" vertical="center"/>
    </xf>
    <xf numFmtId="0" fontId="284" fillId="5" borderId="131" xfId="3068" applyFont="1" applyFill="1" applyBorder="1" applyAlignment="1">
      <alignment horizontal="center" vertical="center" wrapText="1"/>
    </xf>
    <xf numFmtId="0" fontId="284" fillId="5" borderId="129" xfId="3068" applyFont="1" applyFill="1" applyBorder="1" applyAlignment="1">
      <alignment horizontal="center" vertical="center" wrapText="1"/>
    </xf>
    <xf numFmtId="0" fontId="4" fillId="5" borderId="131" xfId="3068" applyFont="1" applyFill="1" applyBorder="1" applyAlignment="1">
      <alignment horizontal="center" vertical="center" wrapText="1"/>
    </xf>
    <xf numFmtId="13" fontId="4" fillId="0" borderId="129" xfId="2890" applyNumberFormat="1" applyFont="1" applyBorder="1" applyAlignment="1">
      <alignment horizontal="center"/>
    </xf>
    <xf numFmtId="0" fontId="31" fillId="2" borderId="132" xfId="0" applyFont="1" applyFill="1" applyBorder="1" applyAlignment="1" applyProtection="1">
      <alignment vertical="center"/>
      <protection hidden="1"/>
    </xf>
    <xf numFmtId="0" fontId="32" fillId="2" borderId="132" xfId="0" applyFont="1" applyFill="1" applyBorder="1" applyAlignment="1">
      <alignment horizontal="left" vertical="center"/>
    </xf>
    <xf numFmtId="0" fontId="32" fillId="2" borderId="132" xfId="0" applyFont="1" applyFill="1" applyBorder="1" applyAlignment="1">
      <alignment horizontal="left" vertical="center" wrapText="1"/>
    </xf>
    <xf numFmtId="0" fontId="31" fillId="2" borderId="132" xfId="0" applyFont="1" applyFill="1" applyBorder="1" applyAlignment="1">
      <alignment vertical="center"/>
    </xf>
    <xf numFmtId="0" fontId="31" fillId="2" borderId="132" xfId="0" applyFont="1" applyFill="1" applyBorder="1" applyAlignment="1">
      <alignment horizontal="left" vertical="center"/>
    </xf>
    <xf numFmtId="15" fontId="31" fillId="2" borderId="132" xfId="0" applyNumberFormat="1" applyFont="1" applyFill="1" applyBorder="1" applyAlignment="1">
      <alignment horizontal="left" vertical="center"/>
    </xf>
    <xf numFmtId="15" fontId="31" fillId="2" borderId="132" xfId="0" applyNumberFormat="1" applyFont="1" applyFill="1" applyBorder="1" applyAlignment="1">
      <alignment horizontal="left" vertical="center" wrapText="1"/>
    </xf>
    <xf numFmtId="164" fontId="31" fillId="2" borderId="132" xfId="0" quotePrefix="1" applyNumberFormat="1" applyFont="1" applyFill="1" applyBorder="1" applyAlignment="1">
      <alignment horizontal="left" vertical="center"/>
    </xf>
    <xf numFmtId="0" fontId="31" fillId="2" borderId="132" xfId="0" applyFont="1" applyFill="1" applyBorder="1" applyAlignment="1">
      <alignment horizontal="center" vertical="center" wrapText="1"/>
    </xf>
    <xf numFmtId="0" fontId="31" fillId="2" borderId="132" xfId="0" applyFont="1" applyFill="1" applyBorder="1" applyAlignment="1">
      <alignment horizontal="center" vertical="center"/>
    </xf>
    <xf numFmtId="0" fontId="31" fillId="2" borderId="132" xfId="0" applyFont="1" applyFill="1" applyBorder="1" applyAlignment="1">
      <alignment vertical="center" wrapText="1"/>
    </xf>
    <xf numFmtId="1" fontId="31" fillId="2" borderId="129" xfId="0" applyNumberFormat="1" applyFont="1" applyFill="1" applyBorder="1" applyAlignment="1">
      <alignment vertical="center"/>
    </xf>
    <xf numFmtId="1" fontId="31" fillId="2" borderId="129" xfId="0" applyNumberFormat="1" applyFont="1" applyFill="1" applyBorder="1" applyAlignment="1">
      <alignment horizontal="center" vertical="center"/>
    </xf>
    <xf numFmtId="12" fontId="31" fillId="0" borderId="128" xfId="0" quotePrefix="1" applyNumberFormat="1" applyFont="1" applyBorder="1" applyAlignment="1">
      <alignment vertical="center" wrapText="1"/>
    </xf>
    <xf numFmtId="0" fontId="51" fillId="0" borderId="129" xfId="2" applyFont="1" applyBorder="1" applyAlignment="1">
      <alignment vertical="center" wrapText="1"/>
    </xf>
    <xf numFmtId="0" fontId="2" fillId="75" borderId="133" xfId="2890" applyFont="1" applyFill="1" applyBorder="1" applyAlignment="1">
      <alignment vertical="center"/>
    </xf>
    <xf numFmtId="0" fontId="22" fillId="75" borderId="133" xfId="2890" applyFont="1" applyFill="1" applyBorder="1" applyAlignment="1">
      <alignment vertical="top"/>
    </xf>
    <xf numFmtId="0" fontId="281" fillId="5" borderId="133" xfId="2890" applyFont="1" applyFill="1" applyBorder="1" applyAlignment="1">
      <alignment vertical="top"/>
    </xf>
    <xf numFmtId="0" fontId="280" fillId="5" borderId="133" xfId="2890" applyFont="1" applyFill="1" applyBorder="1" applyAlignment="1">
      <alignment vertical="top"/>
    </xf>
    <xf numFmtId="0" fontId="4" fillId="0" borderId="130" xfId="2890" applyFont="1" applyBorder="1" applyAlignment="1">
      <alignment horizontal="left"/>
    </xf>
    <xf numFmtId="0" fontId="4" fillId="0" borderId="130" xfId="3068" applyFont="1" applyBorder="1" applyAlignment="1">
      <alignment horizontal="left" wrapText="1"/>
    </xf>
    <xf numFmtId="0" fontId="4" fillId="0" borderId="130" xfId="3068" applyFont="1" applyBorder="1" applyAlignment="1">
      <alignment wrapText="1"/>
    </xf>
    <xf numFmtId="0" fontId="274" fillId="0" borderId="133" xfId="3068" applyFont="1" applyBorder="1" applyAlignment="1">
      <alignment horizontal="center" vertical="center" wrapText="1"/>
    </xf>
    <xf numFmtId="0" fontId="287" fillId="76" borderId="133" xfId="3068" applyFont="1" applyFill="1" applyBorder="1" applyAlignment="1">
      <alignment horizontal="center" vertical="center" wrapText="1"/>
    </xf>
    <xf numFmtId="0" fontId="274" fillId="0" borderId="130" xfId="3068" applyFont="1" applyBorder="1" applyAlignment="1">
      <alignment horizontal="center" vertical="center" wrapText="1"/>
    </xf>
    <xf numFmtId="0" fontId="274" fillId="5" borderId="133" xfId="3068" applyFont="1" applyFill="1" applyBorder="1" applyAlignment="1">
      <alignment horizontal="center" vertical="center" wrapText="1"/>
    </xf>
    <xf numFmtId="0" fontId="284" fillId="5" borderId="130" xfId="2890" applyFont="1" applyFill="1" applyBorder="1" applyAlignment="1">
      <alignment horizontal="center" vertical="center"/>
    </xf>
    <xf numFmtId="0" fontId="284" fillId="5" borderId="133" xfId="3068" applyFont="1" applyFill="1" applyBorder="1" applyAlignment="1">
      <alignment horizontal="center" vertical="center" wrapText="1"/>
    </xf>
    <xf numFmtId="0" fontId="285" fillId="5" borderId="133" xfId="3068" applyFont="1" applyFill="1" applyBorder="1" applyAlignment="1">
      <alignment horizontal="center" vertical="center" wrapText="1"/>
    </xf>
    <xf numFmtId="0" fontId="284" fillId="5" borderId="130" xfId="3068" applyFont="1" applyFill="1" applyBorder="1" applyAlignment="1">
      <alignment horizontal="center" vertical="center" wrapText="1"/>
    </xf>
    <xf numFmtId="0" fontId="4" fillId="0" borderId="130" xfId="2890" applyFont="1" applyBorder="1" applyAlignment="1">
      <alignment horizontal="left" wrapText="1"/>
    </xf>
    <xf numFmtId="13" fontId="294" fillId="47" borderId="94" xfId="2890" quotePrefix="1" applyNumberFormat="1" applyFont="1" applyFill="1" applyBorder="1" applyAlignment="1">
      <alignment horizontal="center" vertical="center"/>
    </xf>
    <xf numFmtId="13" fontId="4" fillId="0" borderId="130" xfId="2890" applyNumberFormat="1" applyFont="1" applyBorder="1" applyAlignment="1">
      <alignment horizontal="center"/>
    </xf>
    <xf numFmtId="0" fontId="22" fillId="5" borderId="133" xfId="2890" applyFont="1" applyFill="1" applyBorder="1" applyAlignment="1">
      <alignment horizontal="left" vertical="center"/>
    </xf>
    <xf numFmtId="0" fontId="4" fillId="5" borderId="133" xfId="2890" applyFont="1" applyFill="1" applyBorder="1" applyAlignment="1">
      <alignment horizontal="left" vertical="center"/>
    </xf>
    <xf numFmtId="0" fontId="4" fillId="5" borderId="130" xfId="2890" applyFont="1" applyFill="1" applyBorder="1" applyAlignment="1">
      <alignment horizontal="left" vertical="center"/>
    </xf>
    <xf numFmtId="0" fontId="4" fillId="5" borderId="133" xfId="3068" applyFont="1" applyFill="1" applyBorder="1" applyAlignment="1">
      <alignment horizontal="center" vertical="center" wrapText="1"/>
    </xf>
    <xf numFmtId="0" fontId="282" fillId="5" borderId="133" xfId="3068" applyFont="1" applyFill="1" applyBorder="1" applyAlignment="1">
      <alignment horizontal="center" vertical="center" wrapText="1"/>
    </xf>
    <xf numFmtId="13" fontId="4" fillId="0" borderId="130" xfId="2890" applyNumberFormat="1" applyFont="1" applyBorder="1" applyAlignment="1">
      <alignment horizontal="center" vertical="center"/>
    </xf>
    <xf numFmtId="13" fontId="4" fillId="0" borderId="130" xfId="2890" applyNumberFormat="1" applyFont="1" applyBorder="1" applyAlignment="1" applyProtection="1">
      <alignment horizontal="center" vertical="center"/>
      <protection locked="0"/>
    </xf>
    <xf numFmtId="13" fontId="4" fillId="47" borderId="94" xfId="2890" quotePrefix="1" applyNumberFormat="1" applyFont="1" applyFill="1" applyBorder="1" applyAlignment="1">
      <alignment horizontal="center" vertical="center"/>
    </xf>
    <xf numFmtId="0" fontId="288" fillId="0" borderId="130" xfId="2890" applyFont="1" applyBorder="1" applyAlignment="1">
      <alignment horizontal="left" wrapText="1"/>
    </xf>
    <xf numFmtId="13" fontId="4" fillId="3" borderId="130" xfId="2890" applyNumberFormat="1" applyFont="1" applyFill="1" applyBorder="1" applyAlignment="1">
      <alignment horizontal="center"/>
    </xf>
    <xf numFmtId="0" fontId="274" fillId="0" borderId="20" xfId="2890" applyFont="1" applyBorder="1" applyAlignment="1">
      <alignment horizontal="center" vertical="center"/>
    </xf>
    <xf numFmtId="0" fontId="284" fillId="0" borderId="24" xfId="2890" applyFont="1" applyBorder="1" applyAlignment="1">
      <alignment horizontal="center" vertical="center"/>
    </xf>
    <xf numFmtId="0" fontId="284" fillId="0" borderId="0" xfId="2890" applyFont="1" applyAlignment="1">
      <alignment horizontal="center" vertical="center"/>
    </xf>
    <xf numFmtId="13" fontId="4" fillId="5" borderId="9" xfId="2890" applyNumberFormat="1" applyFont="1" applyFill="1" applyBorder="1" applyAlignment="1">
      <alignment horizontal="center" vertical="center"/>
    </xf>
    <xf numFmtId="13" fontId="4" fillId="5" borderId="130" xfId="2890" applyNumberFormat="1" applyFont="1" applyFill="1" applyBorder="1" applyAlignment="1">
      <alignment horizontal="center" vertical="center"/>
    </xf>
    <xf numFmtId="13" fontId="4" fillId="5" borderId="108" xfId="2890" applyNumberFormat="1" applyFont="1" applyFill="1" applyBorder="1" applyAlignment="1">
      <alignment horizontal="center" vertical="center"/>
    </xf>
    <xf numFmtId="0" fontId="4" fillId="47" borderId="130" xfId="2890" applyFont="1" applyFill="1" applyBorder="1" applyAlignment="1">
      <alignment horizontal="left" wrapText="1"/>
    </xf>
    <xf numFmtId="13" fontId="4" fillId="47" borderId="48" xfId="2890" applyNumberFormat="1" applyFont="1" applyFill="1" applyBorder="1" applyAlignment="1">
      <alignment horizontal="center"/>
    </xf>
    <xf numFmtId="13" fontId="4" fillId="47" borderId="9" xfId="2890" applyNumberFormat="1" applyFont="1" applyFill="1" applyBorder="1" applyAlignment="1">
      <alignment horizontal="center"/>
    </xf>
    <xf numFmtId="13" fontId="282" fillId="47" borderId="9" xfId="2890" applyNumberFormat="1" applyFont="1" applyFill="1" applyBorder="1" applyAlignment="1">
      <alignment horizontal="center"/>
    </xf>
    <xf numFmtId="13" fontId="4" fillId="47" borderId="47" xfId="2890" applyNumberFormat="1" applyFont="1" applyFill="1" applyBorder="1" applyAlignment="1">
      <alignment horizontal="center"/>
    </xf>
    <xf numFmtId="13" fontId="4" fillId="47" borderId="103" xfId="2890" applyNumberFormat="1" applyFont="1" applyFill="1" applyBorder="1" applyAlignment="1">
      <alignment horizontal="center"/>
    </xf>
    <xf numFmtId="13" fontId="4" fillId="47" borderId="104" xfId="2890" applyNumberFormat="1" applyFont="1" applyFill="1" applyBorder="1" applyAlignment="1">
      <alignment horizontal="center"/>
    </xf>
    <xf numFmtId="13" fontId="4" fillId="47" borderId="130" xfId="2890" applyNumberFormat="1" applyFont="1" applyFill="1" applyBorder="1" applyAlignment="1">
      <alignment horizontal="center"/>
    </xf>
    <xf numFmtId="13" fontId="4" fillId="0" borderId="47" xfId="2890" applyNumberFormat="1" applyFont="1" applyBorder="1" applyAlignment="1">
      <alignment horizontal="center" vertical="center"/>
    </xf>
    <xf numFmtId="13" fontId="4" fillId="0" borderId="47" xfId="2890" applyNumberFormat="1" applyFont="1" applyBorder="1" applyAlignment="1" applyProtection="1">
      <alignment horizontal="center" vertical="center"/>
      <protection locked="0"/>
    </xf>
    <xf numFmtId="13" fontId="4" fillId="0" borderId="133" xfId="2890" applyNumberFormat="1" applyFont="1" applyBorder="1" applyAlignment="1">
      <alignment horizontal="center"/>
    </xf>
    <xf numFmtId="13" fontId="4" fillId="0" borderId="128" xfId="2890" applyNumberFormat="1" applyFont="1" applyBorder="1" applyAlignment="1">
      <alignment horizontal="center"/>
    </xf>
    <xf numFmtId="0" fontId="4" fillId="0" borderId="130" xfId="2890" applyFont="1" applyBorder="1"/>
    <xf numFmtId="0" fontId="295" fillId="0" borderId="130" xfId="2890" applyFont="1" applyBorder="1" applyAlignment="1">
      <alignment wrapText="1"/>
    </xf>
    <xf numFmtId="0" fontId="296" fillId="0" borderId="102" xfId="2890" applyFont="1" applyBorder="1" applyAlignment="1">
      <alignment horizontal="left"/>
    </xf>
    <xf numFmtId="0" fontId="296" fillId="47" borderId="130" xfId="2890" applyFont="1" applyFill="1" applyBorder="1" applyAlignment="1">
      <alignment horizontal="left" wrapText="1"/>
    </xf>
    <xf numFmtId="13" fontId="296" fillId="47" borderId="94" xfId="2890" quotePrefix="1" applyNumberFormat="1" applyFont="1" applyFill="1" applyBorder="1" applyAlignment="1">
      <alignment horizontal="center" vertical="center"/>
    </xf>
    <xf numFmtId="13" fontId="296" fillId="47" borderId="48" xfId="2890" applyNumberFormat="1" applyFont="1" applyFill="1" applyBorder="1" applyAlignment="1">
      <alignment horizontal="center"/>
    </xf>
    <xf numFmtId="13" fontId="296" fillId="47" borderId="9" xfId="2890" applyNumberFormat="1" applyFont="1" applyFill="1" applyBorder="1" applyAlignment="1">
      <alignment horizontal="center"/>
    </xf>
    <xf numFmtId="13" fontId="297" fillId="47" borderId="9" xfId="2890" applyNumberFormat="1" applyFont="1" applyFill="1" applyBorder="1" applyAlignment="1">
      <alignment horizontal="center"/>
    </xf>
    <xf numFmtId="13" fontId="296" fillId="47" borderId="47" xfId="2890" applyNumberFormat="1" applyFont="1" applyFill="1" applyBorder="1" applyAlignment="1">
      <alignment horizontal="center"/>
    </xf>
    <xf numFmtId="13" fontId="296" fillId="47" borderId="103" xfId="2890" applyNumberFormat="1" applyFont="1" applyFill="1" applyBorder="1" applyAlignment="1">
      <alignment horizontal="center"/>
    </xf>
    <xf numFmtId="13" fontId="296" fillId="47" borderId="104" xfId="2890" applyNumberFormat="1" applyFont="1" applyFill="1" applyBorder="1" applyAlignment="1">
      <alignment horizontal="center"/>
    </xf>
    <xf numFmtId="13" fontId="296" fillId="47" borderId="130" xfId="2890" applyNumberFormat="1" applyFont="1" applyFill="1" applyBorder="1" applyAlignment="1">
      <alignment horizontal="center"/>
    </xf>
    <xf numFmtId="13" fontId="296" fillId="47" borderId="9" xfId="2890" applyNumberFormat="1" applyFont="1" applyFill="1" applyBorder="1" applyAlignment="1">
      <alignment horizontal="center" vertical="center"/>
    </xf>
    <xf numFmtId="0" fontId="298" fillId="0" borderId="130" xfId="2890" applyFont="1" applyBorder="1" applyAlignment="1">
      <alignment wrapText="1"/>
    </xf>
    <xf numFmtId="0" fontId="299" fillId="0" borderId="0" xfId="2890" applyFont="1"/>
    <xf numFmtId="13" fontId="294" fillId="47" borderId="9" xfId="2890" applyNumberFormat="1" applyFont="1" applyFill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28" fillId="3" borderId="119" xfId="0" applyFont="1" applyFill="1" applyBorder="1" applyAlignment="1">
      <alignment horizontal="left" vertical="center" wrapText="1"/>
    </xf>
    <xf numFmtId="12" fontId="25" fillId="3" borderId="119" xfId="0" quotePrefix="1" applyNumberFormat="1" applyFont="1" applyFill="1" applyBorder="1" applyAlignment="1">
      <alignment horizontal="center" vertical="center" wrapText="1"/>
    </xf>
    <xf numFmtId="0" fontId="25" fillId="2" borderId="119" xfId="0" quotePrefix="1" applyFont="1" applyFill="1" applyBorder="1" applyAlignment="1">
      <alignment horizontal="center" vertical="center" wrapText="1"/>
    </xf>
    <xf numFmtId="0" fontId="25" fillId="2" borderId="119" xfId="0" applyFont="1" applyFill="1" applyBorder="1" applyAlignment="1">
      <alignment horizontal="center" vertical="center" wrapText="1"/>
    </xf>
    <xf numFmtId="0" fontId="25" fillId="0" borderId="119" xfId="0" quotePrefix="1" applyFont="1" applyBorder="1" applyAlignment="1">
      <alignment horizontal="center" vertical="center" wrapText="1"/>
    </xf>
    <xf numFmtId="0" fontId="25" fillId="0" borderId="119" xfId="0" quotePrefix="1" applyFont="1" applyBorder="1" applyAlignment="1">
      <alignment horizontal="center" vertical="center"/>
    </xf>
    <xf numFmtId="0" fontId="25" fillId="3" borderId="119" xfId="0" applyFont="1" applyFill="1" applyBorder="1" applyAlignment="1">
      <alignment horizontal="center" vertical="center" wrapText="1"/>
    </xf>
    <xf numFmtId="0" fontId="25" fillId="3" borderId="128" xfId="0" applyFont="1" applyFill="1" applyBorder="1" applyAlignment="1">
      <alignment horizontal="center" vertical="center" wrapText="1"/>
    </xf>
    <xf numFmtId="0" fontId="25" fillId="3" borderId="121" xfId="0" applyFont="1" applyFill="1" applyBorder="1" applyAlignment="1">
      <alignment horizontal="center" vertical="center" wrapText="1"/>
    </xf>
    <xf numFmtId="0" fontId="25" fillId="3" borderId="129" xfId="0" applyFont="1" applyFill="1" applyBorder="1" applyAlignment="1">
      <alignment horizontal="center" vertical="center" wrapText="1"/>
    </xf>
    <xf numFmtId="0" fontId="25" fillId="0" borderId="128" xfId="0" applyFont="1" applyBorder="1" applyAlignment="1">
      <alignment horizontal="center" vertical="center"/>
    </xf>
    <xf numFmtId="0" fontId="25" fillId="0" borderId="121" xfId="0" applyFont="1" applyBorder="1" applyAlignment="1">
      <alignment horizontal="center" vertical="center"/>
    </xf>
    <xf numFmtId="0" fontId="25" fillId="0" borderId="129" xfId="0" applyFont="1" applyBorder="1" applyAlignment="1">
      <alignment horizontal="center" vertical="center"/>
    </xf>
    <xf numFmtId="0" fontId="110" fillId="2" borderId="124" xfId="0" quotePrefix="1" applyFont="1" applyFill="1" applyBorder="1" applyAlignment="1">
      <alignment horizontal="center" vertical="center" wrapText="1"/>
    </xf>
    <xf numFmtId="0" fontId="110" fillId="2" borderId="122" xfId="0" quotePrefix="1" applyFont="1" applyFill="1" applyBorder="1" applyAlignment="1">
      <alignment horizontal="center" vertical="center" wrapText="1"/>
    </xf>
    <xf numFmtId="0" fontId="110" fillId="2" borderId="123" xfId="0" quotePrefix="1" applyFont="1" applyFill="1" applyBorder="1" applyAlignment="1">
      <alignment horizontal="center" vertical="center" wrapText="1"/>
    </xf>
    <xf numFmtId="0" fontId="26" fillId="11" borderId="119" xfId="0" applyFont="1" applyFill="1" applyBorder="1" applyAlignment="1">
      <alignment horizontal="center" vertical="center"/>
    </xf>
    <xf numFmtId="0" fontId="27" fillId="0" borderId="119" xfId="0" applyFont="1" applyBorder="1" applyAlignment="1">
      <alignment horizontal="center" vertical="center"/>
    </xf>
    <xf numFmtId="0" fontId="27" fillId="0" borderId="119" xfId="0" quotePrefix="1" applyFont="1" applyBorder="1" applyAlignment="1">
      <alignment horizontal="center" vertical="center"/>
    </xf>
    <xf numFmtId="16" fontId="27" fillId="0" borderId="119" xfId="0" quotePrefix="1" applyNumberFormat="1" applyFont="1" applyBorder="1" applyAlignment="1">
      <alignment horizontal="center" vertical="center"/>
    </xf>
    <xf numFmtId="0" fontId="26" fillId="5" borderId="119" xfId="0" applyFont="1" applyFill="1" applyBorder="1" applyAlignment="1">
      <alignment horizontal="center" vertical="center"/>
    </xf>
    <xf numFmtId="0" fontId="48" fillId="2" borderId="119" xfId="0" applyFont="1" applyFill="1" applyBorder="1" applyAlignment="1">
      <alignment horizontal="center" vertical="center" wrapText="1"/>
    </xf>
    <xf numFmtId="0" fontId="31" fillId="10" borderId="119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52" fillId="47" borderId="19" xfId="0" applyFont="1" applyFill="1" applyBorder="1" applyAlignment="1">
      <alignment horizontal="center" vertical="center" wrapText="1"/>
    </xf>
    <xf numFmtId="0" fontId="52" fillId="47" borderId="20" xfId="0" applyFont="1" applyFill="1" applyBorder="1" applyAlignment="1">
      <alignment horizontal="center" vertical="center" wrapText="1"/>
    </xf>
    <xf numFmtId="0" fontId="52" fillId="47" borderId="21" xfId="0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horizontal="center" vertical="center" wrapText="1"/>
    </xf>
    <xf numFmtId="0" fontId="52" fillId="47" borderId="0" xfId="0" applyFont="1" applyFill="1" applyAlignment="1">
      <alignment horizontal="center" vertical="center" wrapText="1"/>
    </xf>
    <xf numFmtId="0" fontId="52" fillId="47" borderId="23" xfId="0" applyFont="1" applyFill="1" applyBorder="1" applyAlignment="1">
      <alignment horizontal="center" vertical="center" wrapText="1"/>
    </xf>
    <xf numFmtId="0" fontId="52" fillId="47" borderId="25" xfId="0" applyFont="1" applyFill="1" applyBorder="1" applyAlignment="1">
      <alignment horizontal="center" vertical="center" wrapText="1"/>
    </xf>
    <xf numFmtId="0" fontId="52" fillId="47" borderId="24" xfId="0" applyFont="1" applyFill="1" applyBorder="1" applyAlignment="1">
      <alignment horizontal="center" vertical="center" wrapText="1"/>
    </xf>
    <xf numFmtId="0" fontId="52" fillId="47" borderId="26" xfId="0" applyFont="1" applyFill="1" applyBorder="1" applyAlignment="1">
      <alignment horizontal="center" vertical="center" wrapText="1"/>
    </xf>
    <xf numFmtId="0" fontId="31" fillId="2" borderId="127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left"/>
    </xf>
    <xf numFmtId="15" fontId="31" fillId="2" borderId="127" xfId="0" quotePrefix="1" applyNumberFormat="1" applyFont="1" applyFill="1" applyBorder="1" applyAlignment="1">
      <alignment horizontal="left" vertical="center"/>
    </xf>
    <xf numFmtId="15" fontId="31" fillId="2" borderId="127" xfId="0" applyNumberFormat="1" applyFont="1" applyFill="1" applyBorder="1" applyAlignment="1">
      <alignment horizontal="left" vertical="center"/>
    </xf>
    <xf numFmtId="0" fontId="31" fillId="2" borderId="127" xfId="0" applyFont="1" applyFill="1" applyBorder="1" applyAlignment="1">
      <alignment horizontal="center" vertical="center"/>
    </xf>
    <xf numFmtId="0" fontId="26" fillId="5" borderId="119" xfId="0" applyFont="1" applyFill="1" applyBorder="1" applyAlignment="1">
      <alignment horizontal="center" vertical="center" wrapText="1"/>
    </xf>
    <xf numFmtId="1" fontId="68" fillId="0" borderId="119" xfId="0" applyNumberFormat="1" applyFont="1" applyBorder="1" applyAlignment="1">
      <alignment horizontal="center" vertical="center" wrapText="1"/>
    </xf>
    <xf numFmtId="0" fontId="98" fillId="3" borderId="128" xfId="0" applyFont="1" applyFill="1" applyBorder="1" applyAlignment="1">
      <alignment horizontal="center" vertical="center"/>
    </xf>
    <xf numFmtId="0" fontId="98" fillId="3" borderId="129" xfId="0" applyFont="1" applyFill="1" applyBorder="1" applyAlignment="1">
      <alignment horizontal="center" vertical="center"/>
    </xf>
    <xf numFmtId="0" fontId="98" fillId="3" borderId="130" xfId="0" applyFont="1" applyFill="1" applyBorder="1" applyAlignment="1">
      <alignment horizontal="center" vertical="center"/>
    </xf>
    <xf numFmtId="1" fontId="99" fillId="3" borderId="130" xfId="0" applyNumberFormat="1" applyFont="1" applyFill="1" applyBorder="1" applyAlignment="1">
      <alignment horizontal="center" vertical="center" wrapText="1"/>
    </xf>
    <xf numFmtId="0" fontId="98" fillId="3" borderId="121" xfId="0" applyFont="1" applyFill="1" applyBorder="1" applyAlignment="1">
      <alignment horizontal="center" vertical="center"/>
    </xf>
    <xf numFmtId="0" fontId="62" fillId="0" borderId="0" xfId="0" quotePrefix="1" applyFont="1" applyAlignment="1">
      <alignment horizontal="left" vertical="center" wrapText="1"/>
    </xf>
    <xf numFmtId="0" fontId="53" fillId="2" borderId="0" xfId="0" applyFont="1" applyFill="1" applyAlignment="1">
      <alignment horizontal="left" vertical="center"/>
    </xf>
    <xf numFmtId="0" fontId="26" fillId="5" borderId="49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1" fontId="47" fillId="2" borderId="128" xfId="0" quotePrefix="1" applyNumberFormat="1" applyFont="1" applyFill="1" applyBorder="1" applyAlignment="1">
      <alignment horizontal="center" vertical="center"/>
    </xf>
    <xf numFmtId="1" fontId="47" fillId="2" borderId="129" xfId="0" applyNumberFormat="1" applyFont="1" applyFill="1" applyBorder="1" applyAlignment="1">
      <alignment horizontal="center" vertical="center"/>
    </xf>
    <xf numFmtId="1" fontId="48" fillId="2" borderId="128" xfId="0" applyNumberFormat="1" applyFont="1" applyFill="1" applyBorder="1" applyAlignment="1">
      <alignment horizontal="center" vertical="center" wrapText="1"/>
    </xf>
    <xf numFmtId="1" fontId="48" fillId="2" borderId="129" xfId="0" applyNumberFormat="1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48" fillId="2" borderId="119" xfId="0" applyFont="1" applyFill="1" applyBorder="1" applyAlignment="1">
      <alignment horizontal="center" vertical="center"/>
    </xf>
    <xf numFmtId="0" fontId="31" fillId="0" borderId="128" xfId="0" applyFont="1" applyBorder="1" applyAlignment="1">
      <alignment horizontal="center" vertical="center"/>
    </xf>
    <xf numFmtId="0" fontId="31" fillId="0" borderId="121" xfId="0" applyFont="1" applyBorder="1" applyAlignment="1">
      <alignment horizontal="center" vertical="center"/>
    </xf>
    <xf numFmtId="0" fontId="31" fillId="0" borderId="129" xfId="0" applyFont="1" applyBorder="1" applyAlignment="1">
      <alignment horizontal="center" vertical="center"/>
    </xf>
    <xf numFmtId="0" fontId="268" fillId="3" borderId="128" xfId="0" quotePrefix="1" applyFont="1" applyFill="1" applyBorder="1" applyAlignment="1">
      <alignment horizontal="center" vertical="center" wrapText="1"/>
    </xf>
    <xf numFmtId="0" fontId="268" fillId="3" borderId="121" xfId="0" quotePrefix="1" applyFont="1" applyFill="1" applyBorder="1" applyAlignment="1">
      <alignment horizontal="center" vertical="center" wrapText="1"/>
    </xf>
    <xf numFmtId="0" fontId="268" fillId="3" borderId="129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" fontId="100" fillId="3" borderId="128" xfId="0" applyNumberFormat="1" applyFont="1" applyFill="1" applyBorder="1" applyAlignment="1">
      <alignment horizontal="center" vertical="center" wrapText="1"/>
    </xf>
    <xf numFmtId="1" fontId="100" fillId="3" borderId="121" xfId="0" applyNumberFormat="1" applyFont="1" applyFill="1" applyBorder="1" applyAlignment="1">
      <alignment horizontal="center" vertical="center" wrapText="1"/>
    </xf>
    <xf numFmtId="1" fontId="100" fillId="3" borderId="129" xfId="0" applyNumberFormat="1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97" fillId="2" borderId="119" xfId="0" applyFont="1" applyFill="1" applyBorder="1" applyAlignment="1">
      <alignment horizontal="center" vertical="center" wrapText="1"/>
    </xf>
    <xf numFmtId="0" fontId="97" fillId="2" borderId="119" xfId="0" applyFont="1" applyFill="1" applyBorder="1" applyAlignment="1">
      <alignment horizontal="center" vertical="center"/>
    </xf>
    <xf numFmtId="1" fontId="97" fillId="2" borderId="119" xfId="0" applyNumberFormat="1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48" fillId="0" borderId="119" xfId="0" applyFont="1" applyBorder="1" applyAlignment="1">
      <alignment horizontal="center" vertical="center" wrapText="1"/>
    </xf>
    <xf numFmtId="0" fontId="48" fillId="0" borderId="119" xfId="0" applyFont="1" applyBorder="1" applyAlignment="1">
      <alignment horizontal="center" vertical="center"/>
    </xf>
    <xf numFmtId="0" fontId="34" fillId="0" borderId="128" xfId="0" quotePrefix="1" applyFont="1" applyBorder="1" applyAlignment="1">
      <alignment horizontal="center" vertical="center" wrapText="1"/>
    </xf>
    <xf numFmtId="0" fontId="34" fillId="0" borderId="121" xfId="0" quotePrefix="1" applyFont="1" applyBorder="1" applyAlignment="1">
      <alignment horizontal="center" vertical="center"/>
    </xf>
    <xf numFmtId="0" fontId="34" fillId="0" borderId="129" xfId="0" quotePrefix="1" applyFont="1" applyBorder="1" applyAlignment="1">
      <alignment horizontal="center" vertical="center"/>
    </xf>
    <xf numFmtId="1" fontId="48" fillId="0" borderId="128" xfId="0" applyNumberFormat="1" applyFont="1" applyBorder="1" applyAlignment="1">
      <alignment horizontal="center" vertical="center" wrapText="1"/>
    </xf>
    <xf numFmtId="1" fontId="48" fillId="0" borderId="129" xfId="0" applyNumberFormat="1" applyFont="1" applyBorder="1" applyAlignment="1">
      <alignment horizontal="center" vertical="center" wrapText="1"/>
    </xf>
    <xf numFmtId="1" fontId="98" fillId="2" borderId="119" xfId="0" applyNumberFormat="1" applyFont="1" applyFill="1" applyBorder="1" applyAlignment="1">
      <alignment horizontal="center" vertical="center"/>
    </xf>
    <xf numFmtId="0" fontId="98" fillId="5" borderId="119" xfId="0" applyFont="1" applyFill="1" applyBorder="1" applyAlignment="1">
      <alignment horizontal="center" vertical="center" wrapText="1"/>
    </xf>
    <xf numFmtId="1" fontId="98" fillId="0" borderId="119" xfId="0" applyNumberFormat="1" applyFont="1" applyBorder="1" applyAlignment="1">
      <alignment horizontal="center" vertical="center"/>
    </xf>
    <xf numFmtId="0" fontId="98" fillId="5" borderId="119" xfId="0" applyFont="1" applyFill="1" applyBorder="1" applyAlignment="1">
      <alignment horizontal="center" vertical="center"/>
    </xf>
    <xf numFmtId="1" fontId="98" fillId="47" borderId="119" xfId="0" applyNumberFormat="1" applyFont="1" applyFill="1" applyBorder="1" applyAlignment="1">
      <alignment horizontal="center" vertical="center" wrapText="1"/>
    </xf>
    <xf numFmtId="0" fontId="34" fillId="3" borderId="128" xfId="0" applyFont="1" applyFill="1" applyBorder="1" applyAlignment="1">
      <alignment horizontal="center" vertical="center" wrapText="1"/>
    </xf>
    <xf numFmtId="0" fontId="34" fillId="3" borderId="121" xfId="0" applyFont="1" applyFill="1" applyBorder="1" applyAlignment="1">
      <alignment horizontal="center" vertical="center" wrapText="1"/>
    </xf>
    <xf numFmtId="0" fontId="34" fillId="3" borderId="122" xfId="0" applyFont="1" applyFill="1" applyBorder="1" applyAlignment="1">
      <alignment horizontal="center" vertical="center" wrapText="1"/>
    </xf>
    <xf numFmtId="0" fontId="34" fillId="3" borderId="123" xfId="0" applyFont="1" applyFill="1" applyBorder="1" applyAlignment="1">
      <alignment horizontal="center" vertical="center" wrapText="1"/>
    </xf>
    <xf numFmtId="0" fontId="34" fillId="2" borderId="128" xfId="0" quotePrefix="1" applyFont="1" applyFill="1" applyBorder="1" applyAlignment="1">
      <alignment horizontal="center" vertical="center" wrapText="1"/>
    </xf>
    <xf numFmtId="0" fontId="34" fillId="2" borderId="129" xfId="0" applyFont="1" applyFill="1" applyBorder="1" applyAlignment="1">
      <alignment horizontal="center" vertical="center" wrapText="1"/>
    </xf>
    <xf numFmtId="0" fontId="102" fillId="2" borderId="124" xfId="0" applyFont="1" applyFill="1" applyBorder="1" applyAlignment="1">
      <alignment horizontal="center" vertical="center"/>
    </xf>
    <xf numFmtId="0" fontId="102" fillId="2" borderId="122" xfId="0" applyFont="1" applyFill="1" applyBorder="1" applyAlignment="1">
      <alignment horizontal="center" vertical="center"/>
    </xf>
    <xf numFmtId="0" fontId="102" fillId="2" borderId="123" xfId="0" applyFont="1" applyFill="1" applyBorder="1" applyAlignment="1">
      <alignment horizontal="center" vertical="center"/>
    </xf>
    <xf numFmtId="0" fontId="102" fillId="2" borderId="47" xfId="0" applyFont="1" applyFill="1" applyBorder="1" applyAlignment="1">
      <alignment horizontal="center" vertical="center"/>
    </xf>
    <xf numFmtId="0" fontId="102" fillId="2" borderId="46" xfId="0" applyFont="1" applyFill="1" applyBorder="1" applyAlignment="1">
      <alignment horizontal="center" vertical="center"/>
    </xf>
    <xf numFmtId="0" fontId="102" fillId="2" borderId="48" xfId="0" applyFont="1" applyFill="1" applyBorder="1" applyAlignment="1">
      <alignment horizontal="center" vertical="center"/>
    </xf>
    <xf numFmtId="0" fontId="101" fillId="3" borderId="128" xfId="0" applyFont="1" applyFill="1" applyBorder="1" applyAlignment="1">
      <alignment horizontal="left" vertical="center" wrapText="1"/>
    </xf>
    <xf numFmtId="0" fontId="101" fillId="3" borderId="129" xfId="0" applyFont="1" applyFill="1" applyBorder="1" applyAlignment="1">
      <alignment horizontal="left" vertical="center" wrapText="1"/>
    </xf>
    <xf numFmtId="12" fontId="64" fillId="3" borderId="128" xfId="0" quotePrefix="1" applyNumberFormat="1" applyFont="1" applyFill="1" applyBorder="1" applyAlignment="1">
      <alignment horizontal="center" vertical="center" wrapText="1"/>
    </xf>
    <xf numFmtId="12" fontId="64" fillId="3" borderId="121" xfId="0" quotePrefix="1" applyNumberFormat="1" applyFont="1" applyFill="1" applyBorder="1" applyAlignment="1">
      <alignment horizontal="center" vertical="center" wrapText="1"/>
    </xf>
    <xf numFmtId="12" fontId="64" fillId="3" borderId="129" xfId="0" quotePrefix="1" applyNumberFormat="1" applyFont="1" applyFill="1" applyBorder="1" applyAlignment="1">
      <alignment horizontal="center" vertical="center" wrapText="1"/>
    </xf>
    <xf numFmtId="0" fontId="34" fillId="3" borderId="129" xfId="0" applyFont="1" applyFill="1" applyBorder="1" applyAlignment="1">
      <alignment horizontal="center" vertical="center" wrapText="1"/>
    </xf>
    <xf numFmtId="0" fontId="34" fillId="0" borderId="128" xfId="0" applyFont="1" applyBorder="1" applyAlignment="1">
      <alignment horizontal="center" vertical="center"/>
    </xf>
    <xf numFmtId="0" fontId="34" fillId="0" borderId="121" xfId="0" applyFont="1" applyBorder="1" applyAlignment="1">
      <alignment horizontal="center" vertical="center"/>
    </xf>
    <xf numFmtId="0" fontId="34" fillId="0" borderId="129" xfId="0" applyFont="1" applyBorder="1" applyAlignment="1">
      <alignment horizontal="center" vertical="center"/>
    </xf>
    <xf numFmtId="0" fontId="102" fillId="2" borderId="128" xfId="0" quotePrefix="1" applyFont="1" applyFill="1" applyBorder="1" applyAlignment="1">
      <alignment horizontal="center" vertical="center" wrapText="1"/>
    </xf>
    <xf numFmtId="0" fontId="102" fillId="2" borderId="121" xfId="0" quotePrefix="1" applyFont="1" applyFill="1" applyBorder="1" applyAlignment="1">
      <alignment horizontal="center" vertical="center" wrapText="1"/>
    </xf>
    <xf numFmtId="0" fontId="102" fillId="2" borderId="129" xfId="0" quotePrefix="1" applyFont="1" applyFill="1" applyBorder="1" applyAlignment="1">
      <alignment horizontal="center" vertical="center" wrapText="1"/>
    </xf>
    <xf numFmtId="0" fontId="292" fillId="5" borderId="104" xfId="2756" applyFont="1" applyFill="1" applyBorder="1" applyAlignment="1">
      <alignment horizontal="center"/>
    </xf>
    <xf numFmtId="0" fontId="292" fillId="5" borderId="119" xfId="2756" applyFont="1" applyFill="1" applyBorder="1" applyAlignment="1">
      <alignment horizontal="center"/>
    </xf>
    <xf numFmtId="0" fontId="292" fillId="3" borderId="0" xfId="2756" applyFont="1" applyFill="1" applyAlignment="1">
      <alignment horizontal="center"/>
    </xf>
    <xf numFmtId="0" fontId="292" fillId="3" borderId="24" xfId="2756" applyFont="1" applyFill="1" applyBorder="1" applyAlignment="1">
      <alignment horizontal="center"/>
    </xf>
    <xf numFmtId="0" fontId="11" fillId="3" borderId="128" xfId="2756" applyFont="1" applyFill="1" applyBorder="1" applyAlignment="1">
      <alignment horizontal="left"/>
    </xf>
    <xf numFmtId="0" fontId="11" fillId="3" borderId="121" xfId="2756" applyFont="1" applyFill="1" applyBorder="1" applyAlignment="1">
      <alignment horizontal="left"/>
    </xf>
    <xf numFmtId="0" fontId="11" fillId="3" borderId="129" xfId="2756" applyFont="1" applyFill="1" applyBorder="1" applyAlignment="1">
      <alignment horizontal="left"/>
    </xf>
    <xf numFmtId="0" fontId="11" fillId="3" borderId="119" xfId="2756" applyFont="1" applyFill="1" applyBorder="1" applyAlignment="1">
      <alignment horizontal="left"/>
    </xf>
    <xf numFmtId="0" fontId="11" fillId="0" borderId="119" xfId="2756" applyFont="1" applyBorder="1" applyAlignment="1">
      <alignment horizontal="left"/>
    </xf>
    <xf numFmtId="0" fontId="11" fillId="3" borderId="114" xfId="2756" applyFont="1" applyFill="1" applyBorder="1" applyAlignment="1">
      <alignment horizontal="center"/>
    </xf>
    <xf numFmtId="0" fontId="11" fillId="3" borderId="115" xfId="2756" applyFont="1" applyFill="1" applyBorder="1" applyAlignment="1">
      <alignment horizontal="center"/>
    </xf>
    <xf numFmtId="0" fontId="11" fillId="3" borderId="116" xfId="2756" applyFont="1" applyFill="1" applyBorder="1" applyAlignment="1">
      <alignment horizontal="center"/>
    </xf>
    <xf numFmtId="0" fontId="11" fillId="3" borderId="0" xfId="2756" applyFont="1" applyFill="1" applyAlignment="1">
      <alignment horizontal="center"/>
    </xf>
    <xf numFmtId="0" fontId="11" fillId="3" borderId="23" xfId="2756" applyFont="1" applyFill="1" applyBorder="1" applyAlignment="1">
      <alignment horizontal="center"/>
    </xf>
    <xf numFmtId="49" fontId="177" fillId="0" borderId="119" xfId="2756" applyNumberFormat="1" applyFont="1" applyBorder="1" applyAlignment="1">
      <alignment shrinkToFit="1"/>
    </xf>
    <xf numFmtId="0" fontId="177" fillId="0" borderId="119" xfId="2756" applyFont="1" applyBorder="1"/>
    <xf numFmtId="0" fontId="177" fillId="0" borderId="105" xfId="2756" applyFont="1" applyBorder="1"/>
    <xf numFmtId="0" fontId="11" fillId="5" borderId="119" xfId="3610" applyFont="1" applyFill="1" applyBorder="1" applyAlignment="1">
      <alignment horizontal="right" shrinkToFit="1"/>
    </xf>
    <xf numFmtId="0" fontId="177" fillId="2" borderId="119" xfId="2756" applyFont="1" applyFill="1" applyBorder="1" applyAlignment="1">
      <alignment shrinkToFit="1"/>
    </xf>
    <xf numFmtId="0" fontId="11" fillId="5" borderId="119" xfId="2756" applyFont="1" applyFill="1" applyBorder="1" applyAlignment="1">
      <alignment horizontal="right" shrinkToFit="1"/>
    </xf>
    <xf numFmtId="0" fontId="177" fillId="2" borderId="119" xfId="2756" applyFont="1" applyFill="1" applyBorder="1" applyAlignment="1">
      <alignment horizontal="left" shrinkToFit="1"/>
    </xf>
    <xf numFmtId="0" fontId="286" fillId="9" borderId="104" xfId="2756" applyFont="1" applyFill="1" applyBorder="1" applyAlignment="1">
      <alignment horizontal="center" vertical="center"/>
    </xf>
    <xf numFmtId="0" fontId="286" fillId="9" borderId="119" xfId="2756" applyFont="1" applyFill="1" applyBorder="1" applyAlignment="1">
      <alignment horizontal="center" vertical="center"/>
    </xf>
    <xf numFmtId="0" fontId="286" fillId="9" borderId="105" xfId="2756" applyFont="1" applyFill="1" applyBorder="1" applyAlignment="1">
      <alignment horizontal="center" vertical="center"/>
    </xf>
    <xf numFmtId="0" fontId="286" fillId="9" borderId="129" xfId="2756" applyFont="1" applyFill="1" applyBorder="1" applyAlignment="1">
      <alignment horizontal="center" vertical="center"/>
    </xf>
    <xf numFmtId="0" fontId="11" fillId="9" borderId="128" xfId="2756" applyFont="1" applyFill="1" applyBorder="1" applyAlignment="1">
      <alignment horizontal="center"/>
    </xf>
    <xf numFmtId="0" fontId="11" fillId="9" borderId="121" xfId="2756" applyFont="1" applyFill="1" applyBorder="1" applyAlignment="1">
      <alignment horizontal="center"/>
    </xf>
    <xf numFmtId="0" fontId="11" fillId="9" borderId="131" xfId="2756" applyFont="1" applyFill="1" applyBorder="1" applyAlignment="1">
      <alignment horizontal="center"/>
    </xf>
    <xf numFmtId="0" fontId="11" fillId="3" borderId="122" xfId="2756" applyFont="1" applyFill="1" applyBorder="1" applyAlignment="1">
      <alignment horizontal="center"/>
    </xf>
    <xf numFmtId="0" fontId="11" fillId="3" borderId="126" xfId="2756" applyFont="1" applyFill="1" applyBorder="1" applyAlignment="1">
      <alignment horizontal="center"/>
    </xf>
    <xf numFmtId="0" fontId="11" fillId="0" borderId="117" xfId="3610" applyFont="1" applyBorder="1" applyAlignment="1">
      <alignment horizontal="center" vertical="center" wrapText="1"/>
    </xf>
    <xf numFmtId="0" fontId="11" fillId="0" borderId="16" xfId="3610" applyFont="1" applyBorder="1" applyAlignment="1">
      <alignment horizontal="center" vertical="center" wrapText="1"/>
    </xf>
    <xf numFmtId="0" fontId="11" fillId="0" borderId="104" xfId="3610" applyFont="1" applyBorder="1" applyAlignment="1">
      <alignment horizontal="center" vertical="center" wrapText="1"/>
    </xf>
    <xf numFmtId="0" fontId="11" fillId="0" borderId="119" xfId="3610" applyFont="1" applyBorder="1" applyAlignment="1">
      <alignment horizontal="center" vertical="center" wrapText="1"/>
    </xf>
    <xf numFmtId="0" fontId="289" fillId="3" borderId="16" xfId="3610" applyFont="1" applyFill="1" applyBorder="1" applyAlignment="1">
      <alignment horizontal="left" shrinkToFit="1"/>
    </xf>
    <xf numFmtId="0" fontId="11" fillId="5" borderId="16" xfId="3610" applyFont="1" applyFill="1" applyBorder="1" applyAlignment="1">
      <alignment horizontal="right" shrinkToFit="1"/>
    </xf>
    <xf numFmtId="0" fontId="177" fillId="0" borderId="119" xfId="2756" applyFont="1" applyBorder="1" applyAlignment="1">
      <alignment horizontal="left" shrinkToFit="1"/>
    </xf>
    <xf numFmtId="0" fontId="289" fillId="3" borderId="16" xfId="3610" applyFont="1" applyFill="1" applyBorder="1" applyAlignment="1">
      <alignment shrinkToFit="1"/>
    </xf>
    <xf numFmtId="0" fontId="160" fillId="0" borderId="13" xfId="3610" applyFont="1" applyBorder="1" applyAlignment="1">
      <alignment horizontal="center" vertical="center" wrapText="1"/>
    </xf>
    <xf numFmtId="0" fontId="160" fillId="0" borderId="16" xfId="3610" applyFont="1" applyBorder="1" applyAlignment="1">
      <alignment horizontal="center" vertical="center" wrapText="1"/>
    </xf>
    <xf numFmtId="0" fontId="160" fillId="0" borderId="129" xfId="3610" applyFont="1" applyBorder="1" applyAlignment="1">
      <alignment horizontal="center" vertical="center" wrapText="1"/>
    </xf>
    <xf numFmtId="0" fontId="160" fillId="0" borderId="119" xfId="3610" applyFont="1" applyBorder="1" applyAlignment="1">
      <alignment horizontal="center" vertical="center" wrapText="1"/>
    </xf>
    <xf numFmtId="0" fontId="271" fillId="0" borderId="0" xfId="2890" applyFont="1" applyAlignment="1">
      <alignment horizontal="center" vertical="center"/>
    </xf>
    <xf numFmtId="0" fontId="4" fillId="0" borderId="95" xfId="3068" applyFont="1" applyBorder="1" applyAlignment="1">
      <alignment horizontal="left" wrapText="1"/>
    </xf>
    <xf numFmtId="0" fontId="4" fillId="0" borderId="129" xfId="3068" applyFont="1" applyBorder="1" applyAlignment="1">
      <alignment horizontal="left" wrapText="1"/>
    </xf>
    <xf numFmtId="0" fontId="282" fillId="0" borderId="128" xfId="3068" applyFont="1" applyBorder="1" applyAlignment="1">
      <alignment horizontal="center" vertical="center" wrapText="1"/>
    </xf>
    <xf numFmtId="0" fontId="282" fillId="0" borderId="133" xfId="3068" applyFont="1" applyBorder="1" applyAlignment="1">
      <alignment horizontal="center" vertical="center" wrapText="1"/>
    </xf>
    <xf numFmtId="0" fontId="282" fillId="0" borderId="131" xfId="3068" applyFont="1" applyBorder="1" applyAlignment="1">
      <alignment horizontal="center" vertical="center" wrapText="1"/>
    </xf>
    <xf numFmtId="0" fontId="283" fillId="0" borderId="125" xfId="2890" applyFont="1" applyBorder="1" applyAlignment="1">
      <alignment horizontal="center" vertical="center" wrapText="1"/>
    </xf>
    <xf numFmtId="0" fontId="283" fillId="0" borderId="122" xfId="2890" applyFont="1" applyBorder="1" applyAlignment="1">
      <alignment horizontal="center" vertical="center" wrapText="1"/>
    </xf>
    <xf numFmtId="0" fontId="283" fillId="0" borderId="126" xfId="2890" applyFont="1" applyBorder="1" applyAlignment="1">
      <alignment horizontal="center" vertical="center" wrapText="1"/>
    </xf>
    <xf numFmtId="0" fontId="283" fillId="0" borderId="22" xfId="2890" applyFont="1" applyBorder="1" applyAlignment="1">
      <alignment horizontal="center" vertical="center" wrapText="1"/>
    </xf>
    <xf numFmtId="0" fontId="283" fillId="0" borderId="0" xfId="2890" applyFont="1" applyAlignment="1">
      <alignment horizontal="center" vertical="center" wrapText="1"/>
    </xf>
    <xf numFmtId="0" fontId="283" fillId="0" borderId="23" xfId="2890" applyFont="1" applyBorder="1" applyAlignment="1">
      <alignment horizontal="center" vertical="center" wrapText="1"/>
    </xf>
    <xf numFmtId="0" fontId="283" fillId="0" borderId="25" xfId="2890" applyFont="1" applyBorder="1" applyAlignment="1">
      <alignment horizontal="center" vertical="center" wrapText="1"/>
    </xf>
    <xf numFmtId="0" fontId="283" fillId="0" borderId="24" xfId="2890" applyFont="1" applyBorder="1" applyAlignment="1">
      <alignment horizontal="center" vertical="center" wrapText="1"/>
    </xf>
    <xf numFmtId="0" fontId="283" fillId="0" borderId="26" xfId="2890" applyFont="1" applyBorder="1" applyAlignment="1">
      <alignment horizontal="center" vertical="center" wrapText="1"/>
    </xf>
    <xf numFmtId="216" fontId="282" fillId="0" borderId="133" xfId="3068" applyNumberFormat="1" applyFont="1" applyBorder="1" applyAlignment="1">
      <alignment horizontal="left" wrapText="1"/>
    </xf>
    <xf numFmtId="216" fontId="282" fillId="0" borderId="131" xfId="3068" applyNumberFormat="1" applyFont="1" applyBorder="1" applyAlignment="1">
      <alignment horizontal="left" wrapText="1"/>
    </xf>
    <xf numFmtId="0" fontId="284" fillId="0" borderId="22" xfId="2890" applyFont="1" applyBorder="1" applyAlignment="1">
      <alignment horizontal="left"/>
    </xf>
    <xf numFmtId="0" fontId="284" fillId="0" borderId="0" xfId="2890" applyFont="1" applyAlignment="1">
      <alignment horizontal="left"/>
    </xf>
    <xf numFmtId="0" fontId="284" fillId="0" borderId="43" xfId="2890" applyFont="1" applyBorder="1" applyAlignment="1">
      <alignment horizontal="left"/>
    </xf>
    <xf numFmtId="0" fontId="87" fillId="0" borderId="22" xfId="2890" applyFont="1" applyBorder="1" applyAlignment="1">
      <alignment horizontal="left"/>
    </xf>
    <xf numFmtId="0" fontId="87" fillId="0" borderId="0" xfId="2890" applyFont="1" applyAlignment="1">
      <alignment horizontal="left"/>
    </xf>
    <xf numFmtId="0" fontId="87" fillId="0" borderId="43" xfId="2890" applyFont="1" applyBorder="1" applyAlignment="1">
      <alignment horizontal="left"/>
    </xf>
    <xf numFmtId="49" fontId="87" fillId="0" borderId="22" xfId="2890" applyNumberFormat="1" applyFont="1" applyBorder="1" applyAlignment="1">
      <alignment horizontal="left"/>
    </xf>
    <xf numFmtId="49" fontId="87" fillId="0" borderId="0" xfId="2890" applyNumberFormat="1" applyFont="1" applyAlignment="1">
      <alignment horizontal="left"/>
    </xf>
    <xf numFmtId="49" fontId="87" fillId="0" borderId="43" xfId="2890" applyNumberFormat="1" applyFont="1" applyBorder="1" applyAlignment="1">
      <alignment horizontal="left"/>
    </xf>
    <xf numFmtId="0" fontId="4" fillId="0" borderId="128" xfId="2890" applyFont="1" applyBorder="1" applyAlignment="1">
      <alignment horizontal="left" wrapText="1"/>
    </xf>
    <xf numFmtId="0" fontId="4" fillId="0" borderId="133" xfId="2890" applyFont="1" applyBorder="1" applyAlignment="1">
      <alignment horizontal="left" wrapText="1"/>
    </xf>
    <xf numFmtId="0" fontId="286" fillId="0" borderId="128" xfId="2890" applyFont="1" applyBorder="1" applyAlignment="1">
      <alignment horizontal="center" vertical="center"/>
    </xf>
    <xf numFmtId="0" fontId="22" fillId="0" borderId="133" xfId="2890" applyFont="1" applyBorder="1" applyAlignment="1">
      <alignment horizontal="center" vertical="center"/>
    </xf>
    <xf numFmtId="0" fontId="296" fillId="47" borderId="128" xfId="2890" applyFont="1" applyFill="1" applyBorder="1" applyAlignment="1">
      <alignment horizontal="left" wrapText="1"/>
    </xf>
    <xf numFmtId="0" fontId="296" fillId="47" borderId="133" xfId="2890" applyFont="1" applyFill="1" applyBorder="1" applyAlignment="1">
      <alignment horizontal="left" wrapText="1"/>
    </xf>
    <xf numFmtId="0" fontId="4" fillId="47" borderId="128" xfId="2890" applyFont="1" applyFill="1" applyBorder="1" applyAlignment="1">
      <alignment horizontal="left" wrapText="1"/>
    </xf>
    <xf numFmtId="0" fontId="4" fillId="47" borderId="133" xfId="2890" applyFont="1" applyFill="1" applyBorder="1" applyAlignment="1">
      <alignment horizontal="left" wrapText="1"/>
    </xf>
    <xf numFmtId="0" fontId="4" fillId="5" borderId="95" xfId="3068" applyFont="1" applyFill="1" applyBorder="1" applyAlignment="1">
      <alignment horizontal="center" vertical="center" wrapText="1"/>
    </xf>
    <xf numFmtId="0" fontId="4" fillId="5" borderId="133" xfId="3068" applyFont="1" applyFill="1" applyBorder="1" applyAlignment="1">
      <alignment horizontal="center" vertical="center" wrapText="1"/>
    </xf>
    <xf numFmtId="0" fontId="288" fillId="0" borderId="128" xfId="2890" applyFont="1" applyBorder="1" applyAlignment="1">
      <alignment horizontal="left" wrapText="1"/>
    </xf>
    <xf numFmtId="0" fontId="288" fillId="0" borderId="133" xfId="2890" applyFont="1" applyBorder="1" applyAlignment="1">
      <alignment horizontal="left" wrapText="1"/>
    </xf>
    <xf numFmtId="0" fontId="4" fillId="0" borderId="114" xfId="2890" applyFont="1" applyBorder="1" applyAlignment="1">
      <alignment horizontal="left" wrapText="1"/>
    </xf>
    <xf numFmtId="0" fontId="4" fillId="0" borderId="115" xfId="2890" applyFont="1" applyBorder="1" applyAlignment="1">
      <alignment horizontal="left" wrapText="1"/>
    </xf>
    <xf numFmtId="0" fontId="4" fillId="0" borderId="116" xfId="2890" applyFont="1" applyBorder="1" applyAlignment="1">
      <alignment horizontal="left" wrapText="1"/>
    </xf>
    <xf numFmtId="0" fontId="4" fillId="0" borderId="129" xfId="2890" applyFont="1" applyBorder="1" applyAlignment="1">
      <alignment horizontal="left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5" fontId="31" fillId="2" borderId="132" xfId="0" quotePrefix="1" applyNumberFormat="1" applyFont="1" applyFill="1" applyBorder="1" applyAlignment="1">
      <alignment horizontal="left" vertical="center"/>
    </xf>
    <xf numFmtId="15" fontId="31" fillId="2" borderId="132" xfId="0" applyNumberFormat="1" applyFont="1" applyFill="1" applyBorder="1" applyAlignment="1">
      <alignment horizontal="left" vertical="center"/>
    </xf>
    <xf numFmtId="0" fontId="31" fillId="2" borderId="132" xfId="0" applyFont="1" applyFill="1" applyBorder="1" applyAlignment="1">
      <alignment horizontal="left" vertical="center" wrapText="1"/>
    </xf>
    <xf numFmtId="0" fontId="31" fillId="2" borderId="132" xfId="0" applyFont="1" applyFill="1" applyBorder="1" applyAlignment="1">
      <alignment horizontal="center" vertical="center"/>
    </xf>
    <xf numFmtId="0" fontId="31" fillId="10" borderId="19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42" xfId="0" applyFont="1" applyFill="1" applyBorder="1" applyAlignment="1">
      <alignment horizontal="center" vertical="center"/>
    </xf>
    <xf numFmtId="1" fontId="68" fillId="0" borderId="128" xfId="0" applyNumberFormat="1" applyFont="1" applyBorder="1" applyAlignment="1">
      <alignment horizontal="center" vertical="center" wrapText="1"/>
    </xf>
    <xf numFmtId="1" fontId="68" fillId="0" borderId="121" xfId="0" applyNumberFormat="1" applyFont="1" applyBorder="1" applyAlignment="1">
      <alignment horizontal="center" vertical="center" wrapText="1"/>
    </xf>
    <xf numFmtId="1" fontId="68" fillId="0" borderId="129" xfId="0" applyNumberFormat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left" vertical="center" wrapText="1"/>
    </xf>
    <xf numFmtId="0" fontId="64" fillId="13" borderId="2" xfId="0" applyFont="1" applyFill="1" applyBorder="1" applyAlignment="1">
      <alignment horizontal="left" vertical="center" wrapText="1"/>
    </xf>
    <xf numFmtId="0" fontId="52" fillId="15" borderId="24" xfId="0" applyFont="1" applyFill="1" applyBorder="1" applyAlignment="1">
      <alignment horizontal="left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30" fillId="2" borderId="119" xfId="0" applyFont="1" applyFill="1" applyBorder="1" applyAlignment="1">
      <alignment horizontal="center" vertical="center"/>
    </xf>
    <xf numFmtId="1" fontId="30" fillId="2" borderId="128" xfId="0" applyNumberFormat="1" applyFont="1" applyFill="1" applyBorder="1" applyAlignment="1">
      <alignment horizontal="center" vertical="center" wrapText="1"/>
    </xf>
    <xf numFmtId="1" fontId="30" fillId="2" borderId="129" xfId="0" applyNumberFormat="1" applyFont="1" applyFill="1" applyBorder="1" applyAlignment="1">
      <alignment horizontal="center" vertical="center" wrapText="1"/>
    </xf>
    <xf numFmtId="1" fontId="56" fillId="0" borderId="120" xfId="1" applyNumberFormat="1" applyFont="1" applyBorder="1" applyAlignment="1">
      <alignment horizontal="center" vertical="center" wrapText="1"/>
    </xf>
    <xf numFmtId="1" fontId="56" fillId="0" borderId="119" xfId="1" applyNumberFormat="1" applyFont="1" applyBorder="1" applyAlignment="1">
      <alignment horizontal="center" vertical="center" wrapText="1"/>
    </xf>
    <xf numFmtId="1" fontId="56" fillId="0" borderId="41" xfId="1" applyNumberFormat="1" applyFont="1" applyBorder="1" applyAlignment="1">
      <alignment horizontal="center" vertical="center" wrapText="1"/>
    </xf>
    <xf numFmtId="1" fontId="56" fillId="0" borderId="9" xfId="1" applyNumberFormat="1" applyFont="1" applyBorder="1" applyAlignment="1">
      <alignment horizontal="center" vertical="center" wrapText="1"/>
    </xf>
    <xf numFmtId="1" fontId="59" fillId="0" borderId="120" xfId="1" applyNumberFormat="1" applyFont="1" applyBorder="1" applyAlignment="1">
      <alignment horizontal="center" vertical="center" wrapText="1"/>
    </xf>
    <xf numFmtId="1" fontId="59" fillId="0" borderId="119" xfId="1" applyNumberFormat="1" applyFont="1" applyBorder="1" applyAlignment="1">
      <alignment horizontal="center" vertical="center" wrapText="1"/>
    </xf>
    <xf numFmtId="1" fontId="59" fillId="0" borderId="41" xfId="1" applyNumberFormat="1" applyFont="1" applyBorder="1" applyAlignment="1">
      <alignment horizontal="center" vertical="center" wrapText="1"/>
    </xf>
    <xf numFmtId="1" fontId="59" fillId="0" borderId="9" xfId="1" applyNumberFormat="1" applyFont="1" applyBorder="1" applyAlignment="1">
      <alignment horizontal="center" vertical="center" wrapText="1"/>
    </xf>
    <xf numFmtId="1" fontId="30" fillId="2" borderId="124" xfId="0" applyNumberFormat="1" applyFont="1" applyFill="1" applyBorder="1" applyAlignment="1">
      <alignment horizontal="center" vertical="center" wrapText="1"/>
    </xf>
    <xf numFmtId="1" fontId="30" fillId="2" borderId="123" xfId="0" applyNumberFormat="1" applyFont="1" applyFill="1" applyBorder="1" applyAlignment="1">
      <alignment horizontal="center" vertical="center" wrapText="1"/>
    </xf>
    <xf numFmtId="1" fontId="30" fillId="2" borderId="119" xfId="0" applyNumberFormat="1" applyFont="1" applyFill="1" applyBorder="1" applyAlignment="1">
      <alignment horizontal="center" vertical="center" wrapText="1"/>
    </xf>
    <xf numFmtId="1" fontId="30" fillId="2" borderId="47" xfId="0" applyNumberFormat="1" applyFont="1" applyFill="1" applyBorder="1" applyAlignment="1">
      <alignment horizontal="center" vertical="center" wrapText="1"/>
    </xf>
    <xf numFmtId="1" fontId="30" fillId="2" borderId="48" xfId="0" applyNumberFormat="1" applyFont="1" applyFill="1" applyBorder="1" applyAlignment="1">
      <alignment horizontal="center" vertical="center" wrapText="1"/>
    </xf>
    <xf numFmtId="0" fontId="30" fillId="2" borderId="119" xfId="0" applyFont="1" applyFill="1" applyBorder="1" applyAlignment="1">
      <alignment horizontal="center" vertical="center" wrapText="1"/>
    </xf>
    <xf numFmtId="0" fontId="30" fillId="2" borderId="128" xfId="0" applyFont="1" applyFill="1" applyBorder="1" applyAlignment="1">
      <alignment horizontal="center" vertical="center" wrapText="1"/>
    </xf>
    <xf numFmtId="0" fontId="30" fillId="2" borderId="121" xfId="0" applyFont="1" applyFill="1" applyBorder="1" applyAlignment="1">
      <alignment horizontal="center" vertical="center" wrapText="1"/>
    </xf>
    <xf numFmtId="0" fontId="30" fillId="2" borderId="129" xfId="0" applyFont="1" applyFill="1" applyBorder="1" applyAlignment="1">
      <alignment horizontal="center" vertical="center" wrapText="1"/>
    </xf>
    <xf numFmtId="1" fontId="56" fillId="3" borderId="119" xfId="1" applyNumberFormat="1" applyFont="1" applyFill="1" applyBorder="1" applyAlignment="1">
      <alignment horizontal="center" vertical="center" wrapText="1"/>
    </xf>
    <xf numFmtId="1" fontId="30" fillId="2" borderId="128" xfId="0" quotePrefix="1" applyNumberFormat="1" applyFont="1" applyFill="1" applyBorder="1" applyAlignment="1">
      <alignment horizontal="center" vertical="center" wrapText="1"/>
    </xf>
    <xf numFmtId="0" fontId="31" fillId="3" borderId="128" xfId="0" applyFont="1" applyFill="1" applyBorder="1" applyAlignment="1">
      <alignment horizontal="center" vertical="center" wrapText="1"/>
    </xf>
    <xf numFmtId="0" fontId="31" fillId="3" borderId="121" xfId="0" applyFont="1" applyFill="1" applyBorder="1" applyAlignment="1">
      <alignment horizontal="center" vertical="center" wrapText="1"/>
    </xf>
    <xf numFmtId="0" fontId="31" fillId="3" borderId="129" xfId="0" applyFont="1" applyFill="1" applyBorder="1" applyAlignment="1">
      <alignment horizontal="center" vertical="center" wrapText="1"/>
    </xf>
    <xf numFmtId="0" fontId="31" fillId="0" borderId="119" xfId="0" applyFont="1" applyBorder="1" applyAlignment="1">
      <alignment horizontal="center" vertical="center"/>
    </xf>
    <xf numFmtId="0" fontId="30" fillId="2" borderId="120" xfId="0" quotePrefix="1" applyFont="1" applyFill="1" applyBorder="1" applyAlignment="1">
      <alignment horizontal="center" vertical="center" wrapText="1"/>
    </xf>
    <xf numFmtId="0" fontId="30" fillId="2" borderId="9" xfId="0" quotePrefix="1" applyFont="1" applyFill="1" applyBorder="1" applyAlignment="1">
      <alignment horizontal="center" vertical="center" wrapText="1"/>
    </xf>
    <xf numFmtId="0" fontId="61" fillId="2" borderId="129" xfId="0" quotePrefix="1" applyFont="1" applyFill="1" applyBorder="1" applyAlignment="1">
      <alignment horizontal="center" vertical="center" wrapText="1"/>
    </xf>
    <xf numFmtId="0" fontId="61" fillId="2" borderId="119" xfId="0" quotePrefix="1" applyFont="1" applyFill="1" applyBorder="1" applyAlignment="1">
      <alignment horizontal="center" vertical="center" wrapText="1"/>
    </xf>
    <xf numFmtId="0" fontId="30" fillId="2" borderId="119" xfId="0" quotePrefix="1" applyFont="1" applyFill="1" applyBorder="1" applyAlignment="1">
      <alignment horizontal="center" vertical="center" wrapText="1"/>
    </xf>
    <xf numFmtId="0" fontId="30" fillId="2" borderId="128" xfId="0" quotePrefix="1" applyFont="1" applyFill="1" applyBorder="1" applyAlignment="1">
      <alignment horizontal="center" vertical="center" wrapText="1"/>
    </xf>
    <xf numFmtId="0" fontId="30" fillId="2" borderId="129" xfId="0" quotePrefix="1" applyFont="1" applyFill="1" applyBorder="1" applyAlignment="1">
      <alignment horizontal="center" vertical="center" wrapText="1"/>
    </xf>
    <xf numFmtId="0" fontId="31" fillId="0" borderId="128" xfId="0" applyFont="1" applyBorder="1" applyAlignment="1">
      <alignment horizontal="center" vertical="center" wrapText="1"/>
    </xf>
    <xf numFmtId="0" fontId="31" fillId="0" borderId="121" xfId="0" applyFont="1" applyBorder="1" applyAlignment="1">
      <alignment horizontal="center" vertical="center" wrapText="1"/>
    </xf>
    <xf numFmtId="0" fontId="31" fillId="0" borderId="129" xfId="0" applyFont="1" applyBorder="1" applyAlignment="1">
      <alignment horizontal="center" vertical="center" wrapText="1"/>
    </xf>
    <xf numFmtId="0" fontId="30" fillId="2" borderId="121" xfId="0" quotePrefix="1" applyFont="1" applyFill="1" applyBorder="1" applyAlignment="1">
      <alignment horizontal="center" vertical="center" wrapText="1"/>
    </xf>
    <xf numFmtId="0" fontId="31" fillId="3" borderId="122" xfId="0" applyFont="1" applyFill="1" applyBorder="1" applyAlignment="1">
      <alignment horizontal="center" vertical="center" wrapText="1"/>
    </xf>
    <xf numFmtId="0" fontId="31" fillId="3" borderId="123" xfId="0" applyFont="1" applyFill="1" applyBorder="1" applyAlignment="1">
      <alignment horizontal="center" vertical="center" wrapText="1"/>
    </xf>
    <xf numFmtId="0" fontId="48" fillId="9" borderId="119" xfId="0" applyFont="1" applyFill="1" applyBorder="1" applyAlignment="1">
      <alignment horizontal="left" vertical="center" wrapText="1"/>
    </xf>
    <xf numFmtId="12" fontId="47" fillId="0" borderId="128" xfId="0" quotePrefix="1" applyNumberFormat="1" applyFont="1" applyBorder="1" applyAlignment="1">
      <alignment horizontal="center" vertical="center" wrapText="1"/>
    </xf>
    <xf numFmtId="12" fontId="47" fillId="0" borderId="121" xfId="0" quotePrefix="1" applyNumberFormat="1" applyFont="1" applyBorder="1" applyAlignment="1">
      <alignment horizontal="center" vertical="center" wrapText="1"/>
    </xf>
    <xf numFmtId="12" fontId="47" fillId="0" borderId="129" xfId="0" quotePrefix="1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0" fillId="2" borderId="124" xfId="0" quotePrefix="1" applyFont="1" applyFill="1" applyBorder="1" applyAlignment="1">
      <alignment horizontal="center" vertical="center" wrapText="1"/>
    </xf>
    <xf numFmtId="0" fontId="30" fillId="2" borderId="122" xfId="0" quotePrefix="1" applyFont="1" applyFill="1" applyBorder="1" applyAlignment="1">
      <alignment horizontal="center" vertical="center" wrapText="1"/>
    </xf>
    <xf numFmtId="0" fontId="30" fillId="2" borderId="123" xfId="0" quotePrefix="1" applyFont="1" applyFill="1" applyBorder="1" applyAlignment="1">
      <alignment horizontal="center" vertical="center" wrapText="1"/>
    </xf>
    <xf numFmtId="0" fontId="30" fillId="2" borderId="49" xfId="0" quotePrefix="1" applyFont="1" applyFill="1" applyBorder="1" applyAlignment="1">
      <alignment horizontal="center" vertical="center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43" xfId="0" quotePrefix="1" applyFont="1" applyFill="1" applyBorder="1" applyAlignment="1">
      <alignment horizontal="center" vertical="center" wrapText="1"/>
    </xf>
    <xf numFmtId="0" fontId="30" fillId="2" borderId="47" xfId="0" quotePrefix="1" applyFont="1" applyFill="1" applyBorder="1" applyAlignment="1">
      <alignment horizontal="center" vertical="center" wrapText="1"/>
    </xf>
    <xf numFmtId="0" fontId="30" fillId="2" borderId="46" xfId="0" quotePrefix="1" applyFont="1" applyFill="1" applyBorder="1" applyAlignment="1">
      <alignment horizontal="center" vertical="center" wrapText="1"/>
    </xf>
    <xf numFmtId="0" fontId="30" fillId="2" borderId="48" xfId="0" quotePrefix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 wrapText="1"/>
    </xf>
    <xf numFmtId="0" fontId="30" fillId="9" borderId="128" xfId="0" applyFont="1" applyFill="1" applyBorder="1" applyAlignment="1">
      <alignment horizontal="left" vertical="center" wrapText="1"/>
    </xf>
    <xf numFmtId="0" fontId="30" fillId="9" borderId="129" xfId="0" applyFont="1" applyFill="1" applyBorder="1" applyAlignment="1">
      <alignment horizontal="left" vertical="center" wrapText="1"/>
    </xf>
    <xf numFmtId="0" fontId="261" fillId="3" borderId="0" xfId="0" applyFont="1" applyFill="1" applyAlignment="1">
      <alignment horizontal="left" vertical="center" wrapText="1"/>
    </xf>
    <xf numFmtId="0" fontId="106" fillId="5" borderId="0" xfId="0" applyFont="1" applyFill="1" applyAlignment="1">
      <alignment horizontal="center" vertical="center" wrapText="1"/>
    </xf>
    <xf numFmtId="0" fontId="37" fillId="5" borderId="4" xfId="54" applyFont="1" applyFill="1" applyBorder="1" applyAlignment="1">
      <alignment horizontal="center" vertical="center"/>
    </xf>
    <xf numFmtId="0" fontId="37" fillId="5" borderId="5" xfId="54" applyFont="1" applyFill="1" applyBorder="1" applyAlignment="1">
      <alignment horizontal="center" vertical="center"/>
    </xf>
    <xf numFmtId="0" fontId="107" fillId="5" borderId="60" xfId="54" applyFont="1" applyFill="1" applyBorder="1" applyAlignment="1">
      <alignment horizontal="left" vertical="center"/>
    </xf>
    <xf numFmtId="0" fontId="107" fillId="0" borderId="5" xfId="54" applyFont="1" applyBorder="1" applyAlignment="1">
      <alignment vertical="center"/>
    </xf>
    <xf numFmtId="0" fontId="107" fillId="0" borderId="5" xfId="54" applyFont="1" applyBorder="1" applyAlignment="1">
      <alignment horizontal="left" vertical="center"/>
    </xf>
    <xf numFmtId="0" fontId="107" fillId="0" borderId="0" xfId="54" applyFont="1" applyAlignment="1">
      <alignment horizontal="left" vertical="center" wrapText="1"/>
    </xf>
    <xf numFmtId="16" fontId="107" fillId="0" borderId="62" xfId="54" applyNumberFormat="1" applyFont="1" applyBorder="1" applyAlignment="1">
      <alignment horizontal="center" vertical="center" wrapText="1"/>
    </xf>
    <xf numFmtId="16" fontId="107" fillId="0" borderId="63" xfId="54" applyNumberFormat="1" applyFont="1" applyBorder="1" applyAlignment="1">
      <alignment horizontal="center" vertical="center" wrapText="1"/>
    </xf>
    <xf numFmtId="16" fontId="107" fillId="0" borderId="64" xfId="54" applyNumberFormat="1" applyFont="1" applyBorder="1" applyAlignment="1">
      <alignment horizontal="center" vertical="center" wrapText="1"/>
    </xf>
    <xf numFmtId="0" fontId="107" fillId="0" borderId="67" xfId="54" applyFont="1" applyBorder="1" applyAlignment="1">
      <alignment horizontal="center" vertical="center" wrapText="1"/>
    </xf>
    <xf numFmtId="0" fontId="107" fillId="0" borderId="68" xfId="54" applyFont="1" applyBorder="1" applyAlignment="1">
      <alignment horizontal="center" vertical="center" wrapText="1"/>
    </xf>
    <xf numFmtId="0" fontId="107" fillId="0" borderId="69" xfId="54" applyFont="1" applyBorder="1" applyAlignment="1">
      <alignment horizontal="center" vertical="center" wrapText="1"/>
    </xf>
    <xf numFmtId="0" fontId="107" fillId="0" borderId="71" xfId="54" applyFont="1" applyBorder="1" applyAlignment="1">
      <alignment horizontal="center" vertical="center" wrapText="1"/>
    </xf>
    <xf numFmtId="0" fontId="107" fillId="0" borderId="73" xfId="54" applyFont="1" applyBorder="1" applyAlignment="1">
      <alignment horizontal="center" vertical="center" wrapText="1"/>
    </xf>
    <xf numFmtId="0" fontId="107" fillId="0" borderId="74" xfId="54" applyFont="1" applyBorder="1" applyAlignment="1">
      <alignment horizontal="center" vertical="center" wrapText="1"/>
    </xf>
    <xf numFmtId="1" fontId="49" fillId="5" borderId="128" xfId="2" applyNumberFormat="1" applyFont="1" applyFill="1" applyBorder="1" applyAlignment="1">
      <alignment horizontal="center" vertical="center" wrapText="1"/>
    </xf>
    <xf numFmtId="1" fontId="49" fillId="5" borderId="121" xfId="2" applyNumberFormat="1" applyFont="1" applyFill="1" applyBorder="1" applyAlignment="1">
      <alignment horizontal="center" vertical="center" wrapText="1"/>
    </xf>
    <xf numFmtId="1" fontId="49" fillId="5" borderId="129" xfId="2" applyNumberFormat="1" applyFont="1" applyFill="1" applyBorder="1" applyAlignment="1">
      <alignment horizontal="center" vertical="center" wrapText="1"/>
    </xf>
    <xf numFmtId="0" fontId="49" fillId="5" borderId="128" xfId="2" applyFont="1" applyFill="1" applyBorder="1" applyAlignment="1">
      <alignment horizontal="center" vertical="center" wrapText="1"/>
    </xf>
    <xf numFmtId="0" fontId="49" fillId="5" borderId="121" xfId="2" applyFont="1" applyFill="1" applyBorder="1" applyAlignment="1">
      <alignment horizontal="center" vertical="center" wrapText="1"/>
    </xf>
    <xf numFmtId="0" fontId="49" fillId="5" borderId="129" xfId="2" applyFont="1" applyFill="1" applyBorder="1" applyAlignment="1">
      <alignment horizontal="center" vertical="center" wrapText="1"/>
    </xf>
    <xf numFmtId="0" fontId="51" fillId="0" borderId="128" xfId="2" applyFont="1" applyBorder="1" applyAlignment="1">
      <alignment horizontal="center" vertical="center" wrapText="1"/>
    </xf>
    <xf numFmtId="0" fontId="51" fillId="0" borderId="121" xfId="2" applyFont="1" applyBorder="1" applyAlignment="1">
      <alignment horizontal="center" vertical="center" wrapText="1"/>
    </xf>
    <xf numFmtId="0" fontId="51" fillId="0" borderId="129" xfId="2" applyFont="1" applyBorder="1" applyAlignment="1">
      <alignment horizontal="center" vertical="center" wrapText="1"/>
    </xf>
    <xf numFmtId="1" fontId="49" fillId="0" borderId="128" xfId="2" applyNumberFormat="1" applyFont="1" applyBorder="1" applyAlignment="1">
      <alignment horizontal="center" vertical="center" wrapText="1"/>
    </xf>
    <xf numFmtId="1" fontId="49" fillId="0" borderId="121" xfId="2" applyNumberFormat="1" applyFont="1" applyBorder="1" applyAlignment="1">
      <alignment horizontal="center" vertical="center" wrapText="1"/>
    </xf>
    <xf numFmtId="1" fontId="49" fillId="0" borderId="129" xfId="2" applyNumberFormat="1" applyFont="1" applyBorder="1" applyAlignment="1">
      <alignment horizontal="center" vertical="center" wrapText="1"/>
    </xf>
    <xf numFmtId="0" fontId="49" fillId="0" borderId="128" xfId="2" applyFont="1" applyBorder="1" applyAlignment="1">
      <alignment horizontal="center"/>
    </xf>
    <xf numFmtId="0" fontId="49" fillId="0" borderId="121" xfId="2" applyFont="1" applyBorder="1" applyAlignment="1">
      <alignment horizontal="center"/>
    </xf>
    <xf numFmtId="0" fontId="34" fillId="0" borderId="128" xfId="2" quotePrefix="1" applyFont="1" applyBorder="1" applyAlignment="1">
      <alignment horizontal="left" wrapText="1"/>
    </xf>
    <xf numFmtId="0" fontId="34" fillId="0" borderId="121" xfId="2" quotePrefix="1" applyFont="1" applyBorder="1" applyAlignment="1">
      <alignment horizontal="left" wrapText="1"/>
    </xf>
    <xf numFmtId="0" fontId="34" fillId="0" borderId="121" xfId="2" applyFont="1" applyBorder="1" applyAlignment="1">
      <alignment horizontal="left"/>
    </xf>
    <xf numFmtId="0" fontId="49" fillId="0" borderId="128" xfId="2" applyFont="1" applyBorder="1" applyAlignment="1">
      <alignment horizontal="left"/>
    </xf>
    <xf numFmtId="0" fontId="49" fillId="0" borderId="121" xfId="2" applyFont="1" applyBorder="1" applyAlignment="1">
      <alignment horizontal="left"/>
    </xf>
    <xf numFmtId="0" fontId="52" fillId="0" borderId="128" xfId="2" applyFont="1" applyBorder="1" applyAlignment="1">
      <alignment horizontal="center"/>
    </xf>
    <xf numFmtId="0" fontId="52" fillId="0" borderId="121" xfId="2" applyFont="1" applyBorder="1" applyAlignment="1">
      <alignment horizontal="center"/>
    </xf>
    <xf numFmtId="1" fontId="49" fillId="0" borderId="128" xfId="2" applyNumberFormat="1" applyFont="1" applyBorder="1" applyAlignment="1">
      <alignment horizontal="center"/>
    </xf>
    <xf numFmtId="1" fontId="49" fillId="0" borderId="121" xfId="2" applyNumberFormat="1" applyFont="1" applyBorder="1" applyAlignment="1">
      <alignment horizontal="center"/>
    </xf>
    <xf numFmtId="1" fontId="50" fillId="0" borderId="128" xfId="2" applyNumberFormat="1" applyFont="1" applyBorder="1" applyAlignment="1">
      <alignment horizontal="center" vertical="center" wrapText="1"/>
    </xf>
    <xf numFmtId="1" fontId="50" fillId="0" borderId="121" xfId="2" applyNumberFormat="1" applyFont="1" applyBorder="1" applyAlignment="1">
      <alignment horizontal="center" vertical="center" wrapText="1"/>
    </xf>
    <xf numFmtId="1" fontId="49" fillId="5" borderId="128" xfId="2" applyNumberFormat="1" applyFont="1" applyFill="1" applyBorder="1" applyAlignment="1">
      <alignment horizontal="center" vertical="center"/>
    </xf>
    <xf numFmtId="1" fontId="49" fillId="5" borderId="121" xfId="2" applyNumberFormat="1" applyFont="1" applyFill="1" applyBorder="1" applyAlignment="1">
      <alignment horizontal="center" vertical="center"/>
    </xf>
    <xf numFmtId="1" fontId="49" fillId="5" borderId="129" xfId="2" applyNumberFormat="1" applyFont="1" applyFill="1" applyBorder="1" applyAlignment="1">
      <alignment horizontal="center" vertical="center"/>
    </xf>
    <xf numFmtId="1" fontId="50" fillId="0" borderId="119" xfId="2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</cellXfs>
  <cellStyles count="3612">
    <cellStyle name="_x0001_" xfId="125" xr:uid="{61BC1AF0-1737-4AC3-8188-11C01FEEFB70}"/>
    <cellStyle name="_x0001_ 2" xfId="126" xr:uid="{A08FBFC2-E38C-4B18-86F4-1ABB8A6FB09C}"/>
    <cellStyle name="_x0001_ 2 2" xfId="127" xr:uid="{B4B6C1AD-0E98-4517-9610-261B75FF6D5A}"/>
    <cellStyle name="_x0001_ 3" xfId="128" xr:uid="{4C6F54F0-B4ED-41E7-8D28-5897FC3F9682}"/>
    <cellStyle name="." xfId="129" xr:uid="{C77789A3-5662-405F-BE16-1514CE7AEC78}"/>
    <cellStyle name=". 2" xfId="130" xr:uid="{CE9466E4-D4BC-4745-B3D9-FABCD5373940}"/>
    <cellStyle name="??" xfId="131" xr:uid="{2B8A810A-3BDC-479A-A443-620F6122C4FE}"/>
    <cellStyle name="?? [0.00]_PRODUCT DETAIL Q1" xfId="132" xr:uid="{29794629-B244-4FE8-B83C-F33B7817EDB9}"/>
    <cellStyle name="?? [0]" xfId="133" xr:uid="{5B2FF48C-1FC9-464D-9B52-71874C775796}"/>
    <cellStyle name="?? [0] 2" xfId="134" xr:uid="{15F3B5E9-8222-4E3F-A49C-DC933F803E81}"/>
    <cellStyle name="?? [0] 2 2" xfId="135" xr:uid="{C2C0251A-E9C7-49CA-89C4-6C890C9856BE}"/>
    <cellStyle name="?? [0] 3" xfId="136" xr:uid="{DF944C60-B33E-4D77-9410-C7CA4DF9446C}"/>
    <cellStyle name="?? [0] 3 2" xfId="137" xr:uid="{72C6F097-70CD-4BDC-ADC4-CAB775AB7BBC}"/>
    <cellStyle name="?? 10" xfId="138" xr:uid="{8D2BDEE6-AC01-4F04-B631-B0A9C5E68039}"/>
    <cellStyle name="?? 10 2" xfId="139" xr:uid="{5E65E208-E7D9-49C5-A1C5-D30D3F3B7172}"/>
    <cellStyle name="?? 11" xfId="140" xr:uid="{D00D029F-265A-4CBB-B417-8F034F754927}"/>
    <cellStyle name="?? 11 2" xfId="141" xr:uid="{3E376E08-9F2F-4F8E-B672-4F4B97907B61}"/>
    <cellStyle name="?? 11 3" xfId="142" xr:uid="{6AC3328C-E86E-49AB-B574-47256045AB25}"/>
    <cellStyle name="?? 12" xfId="143" xr:uid="{22540EAE-3C7B-4440-92D3-4B91A9587A6A}"/>
    <cellStyle name="?? 12 2" xfId="144" xr:uid="{7EFC96EB-83B8-4C0B-98AD-A0DDA7926C68}"/>
    <cellStyle name="?? 13" xfId="145" xr:uid="{494C07B5-75DB-425C-8366-DF925199A0F6}"/>
    <cellStyle name="?? 14" xfId="146" xr:uid="{E4805AA7-3D18-4392-9F2B-F92A56103FA6}"/>
    <cellStyle name="?? 15" xfId="147" xr:uid="{0D71E995-5916-4EF7-B803-4E1EB9BF025E}"/>
    <cellStyle name="?? 16" xfId="148" xr:uid="{ED96FB5A-7C67-4E3C-8D5F-5AC6A39C8FD4}"/>
    <cellStyle name="?? 2" xfId="149" xr:uid="{D4ACFBB8-EFC3-42C3-99F5-5F8A54E6F881}"/>
    <cellStyle name="?? 2 2" xfId="150" xr:uid="{574E8B80-C21D-4713-8558-92D5B988FBB5}"/>
    <cellStyle name="?? 3" xfId="151" xr:uid="{A081FB3A-D9FE-4365-A787-8C451D5FCD19}"/>
    <cellStyle name="?? 3 2" xfId="152" xr:uid="{0B5B451C-CEA9-4249-B2C1-EDCF072B8EDA}"/>
    <cellStyle name="?? 4" xfId="153" xr:uid="{F3638A10-38E0-4B3E-9E10-48D4855B499B}"/>
    <cellStyle name="?? 4 2" xfId="154" xr:uid="{9914D011-437D-4516-B0CA-46C3649A9147}"/>
    <cellStyle name="?? 5" xfId="155" xr:uid="{373FED08-B773-4457-8B2A-537126E0214F}"/>
    <cellStyle name="?? 5 2" xfId="156" xr:uid="{1CE7D709-E827-4147-A150-E231524A7C24}"/>
    <cellStyle name="?? 6" xfId="157" xr:uid="{2A9A60DE-2EA5-4EAA-973B-67E554E12C05}"/>
    <cellStyle name="?? 6 2" xfId="158" xr:uid="{D8012A27-E7A6-4AD2-8ABA-47EFD212D93D}"/>
    <cellStyle name="?? 7" xfId="159" xr:uid="{BF2DD3C1-1C6C-463E-9B41-BA838C385D6A}"/>
    <cellStyle name="?? 7 2" xfId="160" xr:uid="{7E6AB889-C7FA-43E2-A86C-9BA836EB91B5}"/>
    <cellStyle name="?? 8" xfId="161" xr:uid="{C5289C34-4C5C-452E-99FB-11FA397C99A6}"/>
    <cellStyle name="?? 8 2" xfId="162" xr:uid="{7562CA1D-FCA5-467F-8117-18989D1AAE1D}"/>
    <cellStyle name="?? 9" xfId="163" xr:uid="{D44B35D0-0C1B-4D14-9195-4986B175FE21}"/>
    <cellStyle name="?? 9 2" xfId="164" xr:uid="{C5E297DC-C923-4470-A524-1A306E0CCEF3}"/>
    <cellStyle name="???? [0.00]_PRODUCT DETAIL Q1" xfId="165" xr:uid="{12ACE5CE-2F6E-41FF-883B-571BF85B555D}"/>
    <cellStyle name="????_PRODUCT DETAIL Q1" xfId="166" xr:uid="{F44CC55D-78AD-480A-94B8-34BAA872F145}"/>
    <cellStyle name="???[0]_Book1" xfId="167" xr:uid="{C3C84B80-9725-4994-A4B2-5219932F959D}"/>
    <cellStyle name="???_95" xfId="168" xr:uid="{384AAC9C-A262-4AC8-B485-AEA5FE4A8EDB}"/>
    <cellStyle name="??_(????)??????" xfId="169" xr:uid="{4F90A077-C756-46A5-963A-B0CAAEA3D15F}"/>
    <cellStyle name="_?_BOOKSHIP" xfId="170" xr:uid="{3DEC5F1C-E51E-4C95-BF33-CDF814156899}"/>
    <cellStyle name="_?_BOOKSHIP 2" xfId="171" xr:uid="{64EFDEB1-9FA6-4F77-9005-33572F541C13}"/>
    <cellStyle name="_?_BOOKSHIP 2 2" xfId="172" xr:uid="{164A347A-8BCA-45AF-86B1-2A1CEC41F70A}"/>
    <cellStyle name="_?_BOOKSHIP 2 3" xfId="173" xr:uid="{307EECB3-F286-43CC-AD56-504B88B9F90B}"/>
    <cellStyle name="_?_BOOKSHIP 3" xfId="174" xr:uid="{93EDE57A-2C74-4DDC-8A36-CD777F762DC5}"/>
    <cellStyle name="_?_BOOKSHIP 4" xfId="175" xr:uid="{D204846A-170B-42D7-91D9-CFECF9325A45}"/>
    <cellStyle name="_?_BOOKSHIP_Copy of #1542-1-revised quotation (2)" xfId="176" xr:uid="{9FA69FCE-70DA-4937-9534-88E2717AE574}"/>
    <cellStyle name="_?_BOOKSHIP_Copy of #1542-1-revised quotation (2) 2" xfId="177" xr:uid="{AA5D2B50-5A48-4EF3-82CD-0CE7EB94F5E9}"/>
    <cellStyle name="_?_BOOKSHIP_Copy of #1542-1-revised quotation (2) 2 2" xfId="178" xr:uid="{7B4C5A35-1BFF-4A1E-8A15-6022DC808505}"/>
    <cellStyle name="_?_BOOKSHIP_Copy of #1542-1-revised quotation (2) 2 3" xfId="179" xr:uid="{01D57BF3-7CDB-4812-87A8-55332CD273B1}"/>
    <cellStyle name="_?_BOOKSHIP_Copy of #1542-1-revised quotation (2) 3" xfId="180" xr:uid="{EB8CF9A2-A794-422B-811D-B88044B4962F}"/>
    <cellStyle name="_?_BOOKSHIP_Copy of #1542-1-revised quotation (2) 4" xfId="181" xr:uid="{A1A6A319-79D3-4E6E-9B54-98713B82C904}"/>
    <cellStyle name="_?_BOOKSHIP_Copy of #1542-1-revised quotation (2)_Copy of the status of KOTAI fabric 21-10" xfId="182" xr:uid="{0BF4FC46-FB4E-4615-83EF-887B2398918A}"/>
    <cellStyle name="_?_BOOKSHIP_Copy of #1542-1-revised quotation (2)_The composition of fabric" xfId="183" xr:uid="{B760D6C5-A998-4DAE-BAEA-0568B7512A18}"/>
    <cellStyle name="_?_BOOKSHIP_Copy of #1542-1-revised quotation (2)_The composition of fabric 2" xfId="184" xr:uid="{6C6D9B3A-1CED-46DC-A02A-3BDAFB234F88}"/>
    <cellStyle name="_?_BOOKSHIP_Copy of #1542-1-revised quotation (2)_TROISE FILL" xfId="185" xr:uid="{A92DF8A0-E258-4A89-8836-97FC85EC2A98}"/>
    <cellStyle name="_?_BOOKSHIP_SMS TO CHINA" xfId="186" xr:uid="{5AC9C424-CF91-4FDF-A469-DEC517F806B3}"/>
    <cellStyle name="_?_BOOKSHIP_SMS TO CHINA 2" xfId="187" xr:uid="{4AF5D7C9-476F-47B0-B652-D729612BDC59}"/>
    <cellStyle name="__ [0.00]_PRODUCT DETAIL Q1" xfId="188" xr:uid="{E0711599-83A2-4C02-AD40-19CB9793DD3E}"/>
    <cellStyle name="__ [0.00]_PRODUCT DETAIL Q1 2" xfId="189" xr:uid="{4B92B873-D66E-4692-B33B-3A74E2C64428}"/>
    <cellStyle name="__ [0.00]_PRODUCT DETAIL Q1 2 2" xfId="190" xr:uid="{3C5658C2-DA74-4E5D-8B7E-9BB97A3F4264}"/>
    <cellStyle name="__ [0.00]_PRODUCT DETAIL Q1 2 3" xfId="191" xr:uid="{5B5A4084-DB21-47E2-B140-60D87EF04B0F}"/>
    <cellStyle name="__ [0.00]_PRODUCT DETAIL Q1 3" xfId="192" xr:uid="{5BC52AC8-673F-4088-ADB1-0C8A557A93B8}"/>
    <cellStyle name="__ [0.00]_PRODUCT DETAIL Q1 4" xfId="193" xr:uid="{2050E22A-3C62-497C-819A-DFAABA4DB490}"/>
    <cellStyle name="__ [0]_1202" xfId="194" xr:uid="{DAF4B28B-9394-4B02-9EDC-D63A7457C43E}"/>
    <cellStyle name="__ [0]_1202 2" xfId="195" xr:uid="{0C194F28-317B-44FC-BB88-53FC530BD5D8}"/>
    <cellStyle name="__ [0]_1202 2 2" xfId="196" xr:uid="{0CFBEB0E-BEC6-4A66-A2D2-2960921DA308}"/>
    <cellStyle name="__ [0]_1202 3" xfId="197" xr:uid="{929EA23D-39BD-4335-92A3-2DB7779441DD}"/>
    <cellStyle name="__ [0]_1202 3 2" xfId="198" xr:uid="{D7AC7930-F32F-4284-9034-9758D548B3E3}"/>
    <cellStyle name="__ [0]_1202_Result Red Store Jun" xfId="199" xr:uid="{B3C4583F-576F-489E-8B84-10CFCF9E7269}"/>
    <cellStyle name="__ [0]_1202_Result Red Store Jun 2" xfId="200" xr:uid="{9F77847D-33C4-4877-9C9D-8E8E91BED0B3}"/>
    <cellStyle name="__ [0]_1202_Result Red Store Jun 2 2" xfId="201" xr:uid="{8FFE725E-0898-4D1D-B65C-41D9EC6261B4}"/>
    <cellStyle name="__ [0]_1202_Result Red Store Jun_SMS TO CHINA" xfId="202" xr:uid="{5B43D62F-DBA5-4EBA-AC43-BBDA54DDCF72}"/>
    <cellStyle name="__ [0]_1202_Result Red Store Jun_SMS TO CHINA 2" xfId="203" xr:uid="{ED219327-5C61-4267-89EF-365B76EFD1F9}"/>
    <cellStyle name="__ [0]_1202_SMS TO CHINA" xfId="204" xr:uid="{5F6E17EA-935F-4A3F-A98B-C80171F1C088}"/>
    <cellStyle name="__ [0]_1202_SMS TO CHINA 2" xfId="205" xr:uid="{85BBED80-8729-4089-8A93-E429FE7660C7}"/>
    <cellStyle name="__ [0]_Book1" xfId="206" xr:uid="{B5462823-CE8F-45FE-8A8F-72DFC9F6AF75}"/>
    <cellStyle name="__ [0]_Book1 2" xfId="207" xr:uid="{4CB6B30B-240C-46D2-81F0-27DAB76400D7}"/>
    <cellStyle name="__ [0]_Book1 2 2" xfId="208" xr:uid="{CC3184DA-F7A9-4644-B4B2-26EECB9F7C13}"/>
    <cellStyle name="__ [0]_Book1 3" xfId="209" xr:uid="{C8688C11-016D-4630-BDFE-C5B68FCCB770}"/>
    <cellStyle name="___(____)______" xfId="210" xr:uid="{7ECC84AE-D38E-4FC8-B206-D5DB6CF33715}"/>
    <cellStyle name="___(____)______ 2" xfId="211" xr:uid="{13C7F346-6E0B-4E07-9ACA-C9C6FD8FEB18}"/>
    <cellStyle name="___(____)______ 2 2" xfId="212" xr:uid="{E7773181-3907-4FB0-A082-63C6ACDCF193}"/>
    <cellStyle name="___(____)______ 2 3" xfId="213" xr:uid="{C5A5722E-3878-4C9A-8A79-28C0139A5515}"/>
    <cellStyle name="___(____)______ 3" xfId="214" xr:uid="{841A57F5-ABE8-4CE1-89CB-0C8C20BF095B}"/>
    <cellStyle name="___(____)______ 4" xfId="215" xr:uid="{0F2C411F-A9B4-4CD9-B23E-CD1B3BDCAC18}"/>
    <cellStyle name="___(____)_______SMS TO CHINA" xfId="216" xr:uid="{BE424110-9519-4BA2-B70C-E964528230D1}"/>
    <cellStyle name="___(____)_______SMS TO CHINA 2" xfId="217" xr:uid="{43836A47-D654-4AA6-9716-B6370AEB7411}"/>
    <cellStyle name="___[0]_Book1" xfId="218" xr:uid="{25A7D03C-8A6D-4F30-BEDA-3DA3DBD29670}"/>
    <cellStyle name="___[0]_Book1 2" xfId="219" xr:uid="{0C360DCB-333A-4AC5-8BA1-CDB4D14231D9}"/>
    <cellStyle name="___[0]_Book1 2 2" xfId="220" xr:uid="{A112838E-8E05-41C0-A193-B468882C9006}"/>
    <cellStyle name="___[0]_Book1 3" xfId="221" xr:uid="{56A96F22-781C-4AD2-899E-0EC1B0976967}"/>
    <cellStyle name="____ [0.00]_PRODUCT DETAIL Q1" xfId="222" xr:uid="{96BFB428-9F82-46ED-B469-93355294B967}"/>
    <cellStyle name="____ [0.00]_PRODUCT DETAIL Q1 2" xfId="223" xr:uid="{469A43A8-8869-47A4-98AD-5858E16B646F}"/>
    <cellStyle name="____ [0.00]_PRODUCT DETAIL Q1 2 2" xfId="224" xr:uid="{BA6AFA9D-52F3-4385-B438-74F70B1FDA24}"/>
    <cellStyle name="_____PRODUCT DETAIL Q1" xfId="225" xr:uid="{F5F21F58-E79B-4A47-86A8-D64441A69A45}"/>
    <cellStyle name="_____PRODUCT DETAIL Q1 2" xfId="226" xr:uid="{E0B22B7B-C92B-48AD-BAC5-AE04A821D9E1}"/>
    <cellStyle name="_____PRODUCT DETAIL Q1 2 2" xfId="227" xr:uid="{63859A83-4EA7-4C7C-B3B3-625F28670F3A}"/>
    <cellStyle name="____95" xfId="228" xr:uid="{DE7FB960-934B-4229-8BFA-D50ECE27DEDA}"/>
    <cellStyle name="____95 2" xfId="229" xr:uid="{313D3584-F1B4-486A-9A25-C1FD1A8C42B5}"/>
    <cellStyle name="____95 2 2" xfId="230" xr:uid="{C0099E42-9CBF-482D-9499-3DB67D578F2E}"/>
    <cellStyle name="____Book1" xfId="231" xr:uid="{701F84BD-4318-43AE-ABF1-26ADA9515552}"/>
    <cellStyle name="____Book1 2" xfId="232" xr:uid="{522D4DEF-433E-42F8-9CBD-A5EE1A92999C}"/>
    <cellStyle name="____Book1 2 2" xfId="233" xr:uid="{39F3D9E3-E86C-4F1F-A1C6-03C99239D166}"/>
    <cellStyle name="____Book1 3" xfId="234" xr:uid="{947287E8-F467-4DE1-9E7B-8B4932A7C35F}"/>
    <cellStyle name="___1202" xfId="235" xr:uid="{E00699E6-2F74-4E63-B0ED-649FF9FDEE36}"/>
    <cellStyle name="___1202 2" xfId="236" xr:uid="{3AEF69B1-F134-4AF8-8D54-C55C328BF4AB}"/>
    <cellStyle name="___1202 2 2" xfId="237" xr:uid="{085D5FFF-163E-4E8E-A9EB-CCE6C149673B}"/>
    <cellStyle name="___1202 3" xfId="238" xr:uid="{72F92FB9-0DF5-4069-A3D6-005F30FF4BF1}"/>
    <cellStyle name="___1202 3 2" xfId="239" xr:uid="{858DB4DF-0B91-40C3-A606-BFC19B55ACC4}"/>
    <cellStyle name="___1202_Result Red Store Jun" xfId="240" xr:uid="{55F84A34-00C1-4426-A51C-7CF3E0E8BB0D}"/>
    <cellStyle name="___1202_Result Red Store Jun 2" xfId="241" xr:uid="{8924DEC9-B230-4C8F-A5D2-BE18A859E766}"/>
    <cellStyle name="___1202_Result Red Store Jun 2 2" xfId="242" xr:uid="{B183D427-36BB-4733-A2CC-1655B55C9635}"/>
    <cellStyle name="___1202_Result Red Store Jun_1" xfId="243" xr:uid="{204DF6BC-7700-412B-98C4-A13AA997939A}"/>
    <cellStyle name="___1202_Result Red Store Jun_1 2" xfId="244" xr:uid="{1D2283B9-B79D-4B09-9E6F-20A3A8AB454C}"/>
    <cellStyle name="___1202_Result Red Store Jun_1 2 2" xfId="245" xr:uid="{F4320B57-9245-4D2B-B00C-930D8F156BAA}"/>
    <cellStyle name="___1202_Result Red Store Jun_1_SMS TO CHINA" xfId="246" xr:uid="{0495AED7-201A-4365-ACF9-AF05B3F6D003}"/>
    <cellStyle name="___1202_Result Red Store Jun_1_SMS TO CHINA 2" xfId="247" xr:uid="{BB3259D1-2D92-49A2-8E14-50C5366FBD55}"/>
    <cellStyle name="___1202_Result Red Store Jun_SMS TO CHINA" xfId="248" xr:uid="{9BFA34A5-5872-4642-951F-70E5DF5A12FF}"/>
    <cellStyle name="___1202_Result Red Store Jun_SMS TO CHINA 2" xfId="249" xr:uid="{C01F43BA-94D6-4514-87D3-F3EEA4161C44}"/>
    <cellStyle name="___1202_SMS TO CHINA" xfId="250" xr:uid="{888F8F4A-3D56-430E-A971-47015D4CD904}"/>
    <cellStyle name="___1202_SMS TO CHINA 2" xfId="251" xr:uid="{F1AC2B8A-C6C4-4228-AA3C-09ECB0F517A7}"/>
    <cellStyle name="___Book1" xfId="252" xr:uid="{49772A22-FA00-4509-8FC2-07D28BDE66AD}"/>
    <cellStyle name="___Book1 2" xfId="253" xr:uid="{3AD0B7C9-ACCA-446F-B90E-DA5CF44DDD1F}"/>
    <cellStyle name="___Book1 2 2" xfId="254" xr:uid="{A4B4A6D1-EEBD-4E9D-96F6-C4F468A18443}"/>
    <cellStyle name="___Book1 3" xfId="255" xr:uid="{5A823107-3CA3-41B1-9B42-3AF8E9AED288}"/>
    <cellStyle name="___Book1 4" xfId="256" xr:uid="{6F03C8BA-F0B5-4BBE-A3C2-9129860CC321}"/>
    <cellStyle name="___Book1 5" xfId="257" xr:uid="{C385F740-F70E-4B50-AC37-979E0C947A91}"/>
    <cellStyle name="___Book1_CMP &amp; the rating of thread" xfId="258" xr:uid="{73104171-E762-44FA-8469-B164D596CEC2}"/>
    <cellStyle name="___Book1_CMP &amp; the rating of thread 2" xfId="259" xr:uid="{51DB45F5-EF8E-4027-AECC-E119607EFC61}"/>
    <cellStyle name="___Book1_CMP &amp; the rating of thread 2 2" xfId="260" xr:uid="{4BDDD45B-A9EA-4220-B137-286B921C3C69}"/>
    <cellStyle name="___Book1_CMP &amp; the rating of thread 2 3" xfId="261" xr:uid="{0A8CE0F3-393F-43F7-97D0-C62DB0BA7B07}"/>
    <cellStyle name="___Book1_CMP &amp; the rating of thread 3" xfId="262" xr:uid="{780F0914-956B-48D5-9DB4-BFDA757076CA}"/>
    <cellStyle name="___Book1_CMP &amp; the rating of thread 4" xfId="263" xr:uid="{6F4EC55B-0465-4D1C-AAD0-1057FD35AACE}"/>
    <cellStyle name="___Book1_CMP &amp; the rating of thread_Copy of 2010-5-10 Kotai fabric - PO#1456REV (2)" xfId="264" xr:uid="{C6F5C972-96F9-4E34-8A3C-1B3BCC816BD4}"/>
    <cellStyle name="___Book1_CMP &amp; the rating of thread_Copy of 2010-5-10 Kotai fabric - PO#1456REV (2) 2" xfId="265" xr:uid="{24610D05-4D5A-409D-B52C-737EF18477E7}"/>
    <cellStyle name="___Book1_CMP &amp; the rating of thread_Copy of 2010-5-10 Kotai fabric - PO#1456REV (2) 2 2" xfId="266" xr:uid="{06631434-13A5-4894-801D-A6ED3151B599}"/>
    <cellStyle name="___Book1_CMP &amp; the rating of thread_Copy of 2010-5-10 Kotai fabric - PO#1456REV (2) 2 3" xfId="267" xr:uid="{7CFE93AD-BBBF-422D-B226-015FC53CDC45}"/>
    <cellStyle name="___Book1_CMP &amp; the rating of thread_Copy of 2010-5-10 Kotai fabric - PO#1456REV (2) 3" xfId="268" xr:uid="{316735A4-C65F-4AFA-B380-309C42393A51}"/>
    <cellStyle name="___Book1_CMP &amp; the rating of thread_Copy of 2010-5-10 Kotai fabric - PO#1456REV (2) 4" xfId="269" xr:uid="{E018C5B8-F08D-4D1A-BB75-A1C7F582DF4B}"/>
    <cellStyle name="___Book1_CMP &amp; the rating of thread_Copy of 2010-5-10 Kotai fabric - PO#1456REV (2)_TROISE FILL" xfId="270" xr:uid="{10659EDE-0B4F-40E1-A4B7-77CDFE71FE76}"/>
    <cellStyle name="___Book1_CMP &amp; the rating of thread_Copy of the status of KOTAI fabric 21-10" xfId="271" xr:uid="{49E3B33D-769E-4449-AD73-DEC7BAC60FC4}"/>
    <cellStyle name="___Book1_CMP &amp; the rating of thread_Copy of the status of KOTAI fabric 21-10_TROISE FILL" xfId="272" xr:uid="{AF69FE20-87A0-4593-97C7-A2A05DA3A85B}"/>
    <cellStyle name="___Book1_CMP &amp; the rating of thread_kotai fabric - first order for AW10 (status)" xfId="273" xr:uid="{E4607E14-0F7E-4D92-A56B-1719B2CD3701}"/>
    <cellStyle name="___Book1_CMP &amp; the rating of thread_kotai fabric - first order for AW10 (status) 2" xfId="274" xr:uid="{BE060E8A-37E4-41AE-9BE0-ACB6EAD68930}"/>
    <cellStyle name="___Book1_CMP &amp; the rating of thread_kotai fabric - first order for AW10 (status) 2 2" xfId="275" xr:uid="{304C8216-D04C-46FB-9013-3266DBEC477C}"/>
    <cellStyle name="___Book1_CMP &amp; the rating of thread_kotai fabric - first order for AW10 (status) 2 3" xfId="276" xr:uid="{BC1BF9FE-E60C-4E73-B990-A6DE9C18A8AA}"/>
    <cellStyle name="___Book1_CMP &amp; the rating of thread_kotai fabric - first order for AW10 (status) 3" xfId="277" xr:uid="{FE4D54EA-1F1B-4D70-96B7-7821B4A873D1}"/>
    <cellStyle name="___Book1_CMP &amp; the rating of thread_kotai fabric - first order for AW10 (status) 4" xfId="278" xr:uid="{BC7A3C46-4995-4B4C-926B-062430912422}"/>
    <cellStyle name="___Book1_CMP &amp; the rating of thread_kotai fabric - first order for AW10 (status)_TROISE FILL" xfId="279" xr:uid="{0C4EA3DE-A7E3-41A8-9181-427275FD7459}"/>
    <cellStyle name="___Book1_CMP &amp; the rating of thread_The composition of fabric" xfId="280" xr:uid="{AC1CC5CD-556E-4DCE-B27B-A86742AAE56A}"/>
    <cellStyle name="___Book1_CMP &amp; the rating of thread_The composition of fabric 2" xfId="281" xr:uid="{988C3062-AC61-4316-8080-9F6096C4749A}"/>
    <cellStyle name="___Book1_Copy of Copy of Copy of Fabric balance for AW10 pro" xfId="282" xr:uid="{42A7894C-D63B-4615-BEFA-B3ADEF6A09BC}"/>
    <cellStyle name="___Book1_Copy of Copy of Copy of Fabric balance for AW10 pro 2" xfId="283" xr:uid="{708FD117-DF89-469E-A194-B4E488CF6725}"/>
    <cellStyle name="___Book1_Copy of Copy of Copy of Fabric balance for AW10 pro 2 2" xfId="284" xr:uid="{767939C2-3596-4722-9CCE-0C8FF371C943}"/>
    <cellStyle name="___Book1_Copy of Copy of Copy of Fabric balance for AW10 pro 2 3" xfId="285" xr:uid="{7214446B-775C-4AE2-8ED7-7EDE3E9DF2A1}"/>
    <cellStyle name="___Book1_Copy of Copy of Copy of Fabric balance for AW10 pro 3" xfId="286" xr:uid="{9FD773D0-0FE1-4C64-AD25-BA51F63EC7EB}"/>
    <cellStyle name="___Book1_Copy of Copy of Copy of Fabric balance for AW10 pro 4" xfId="287" xr:uid="{33FF9FE6-D93F-4049-80EA-57854D809353}"/>
    <cellStyle name="___Book1_Copy of Copy of Copy of Fabric balance for AW10 pro_Copy of the status of KOTAI fabric 21-10" xfId="288" xr:uid="{FB68FB29-E3F7-4519-B8AF-E26A402C590B}"/>
    <cellStyle name="___Book1_Copy of Copy of Copy of Fabric balance for AW10 pro_Copy of the status of KOTAI fabric 21-10_TROISE FILL" xfId="289" xr:uid="{CE6E3F3C-FE35-4D98-AFB9-74614011C3DC}"/>
    <cellStyle name="___Book1_Copy of Copy of Copy of Fabric balance for AW10 pro_The composition of fabric" xfId="290" xr:uid="{A0CCEB8B-0D92-4554-A282-F61438B89C15}"/>
    <cellStyle name="___Book1_Copy of Copy of Copy of Fabric balance for AW10 pro_The composition of fabric 2" xfId="291" xr:uid="{17CE4AAA-92DE-48D0-81C9-81C035EB3713}"/>
    <cellStyle name="___Book1_Copy of Copy of Fabric balance for AW10 pro" xfId="292" xr:uid="{1BC527C5-2A9A-4E96-ACD8-E7484AA27E16}"/>
    <cellStyle name="___Book1_Copy of Copy of Fabric balance for AW10 pro 2" xfId="293" xr:uid="{AB486BA2-818C-465A-BCB6-7362A7AE0809}"/>
    <cellStyle name="___Book1_Copy of Copy of Fabric balance for AW10 pro 2 2" xfId="294" xr:uid="{E1026B35-2D95-4FC5-9FE9-C366F57BCE44}"/>
    <cellStyle name="___Book1_Copy of Copy of Fabric balance for AW10 pro 2 3" xfId="295" xr:uid="{5DF7BCE6-4489-46AD-AD6B-5F8C1A35EF35}"/>
    <cellStyle name="___Book1_Copy of Copy of Fabric balance for AW10 pro 3" xfId="296" xr:uid="{6359F222-074B-4F8F-8B52-CA175BB88BFA}"/>
    <cellStyle name="___Book1_Copy of Copy of Fabric balance for AW10 pro 4" xfId="297" xr:uid="{3E30FD5B-650A-418A-89EA-1C8CB94C103B}"/>
    <cellStyle name="___Book1_Copy of Copy of Fabric balance for AW10 pro_Copy of the status of KOTAI fabric 21-10" xfId="298" xr:uid="{1B0FF74E-53AA-4C52-9EFD-056152DC59A0}"/>
    <cellStyle name="___Book1_Copy of Copy of Fabric balance for AW10 pro_Copy of the status of KOTAI fabric 21-10_TROISE FILL" xfId="299" xr:uid="{B3836CB3-F602-4B36-B094-FD6056025373}"/>
    <cellStyle name="___Book1_Copy of Copy of Fabric balance for AW10 pro_The composition of fabric" xfId="300" xr:uid="{401C8F04-4989-4E88-B454-1DCED991202D}"/>
    <cellStyle name="___Book1_Copy of Copy of Fabric balance for AW10 pro_The composition of fabric 2" xfId="301" xr:uid="{273E423F-C144-42B8-8047-9481C2F09EB2}"/>
    <cellStyle name="___Book1_Copy of Fabric balance for AW10 pro" xfId="302" xr:uid="{D769F5E5-B221-4BEC-8481-43F3147D623A}"/>
    <cellStyle name="___Book1_Copy of Fabric balance for AW10 pro 2" xfId="303" xr:uid="{19E9C987-175F-4247-B7C1-D73E461863BE}"/>
    <cellStyle name="___Book1_Copy of Fabric balance for AW10 pro 2 2" xfId="304" xr:uid="{CDB57007-F01E-4C19-8273-259B5931039D}"/>
    <cellStyle name="___Book1_Copy of Fabric balance for AW10 pro 2 3" xfId="305" xr:uid="{4165D007-9682-4219-B148-CC5E99770805}"/>
    <cellStyle name="___Book1_Copy of Fabric balance for AW10 pro 3" xfId="306" xr:uid="{A9BC36B4-B776-4A6A-A154-CC9795BE0B25}"/>
    <cellStyle name="___Book1_Copy of Fabric balance for AW10 pro 4" xfId="307" xr:uid="{0E3382EE-12FA-4F56-AA92-13C76B06AAFE}"/>
    <cellStyle name="___Book1_Copy of Fabric balance for AW10 pro_Copy of the status of KOTAI fabric 21-10" xfId="308" xr:uid="{D5594105-1980-49F8-B47C-8EF438DB351E}"/>
    <cellStyle name="___Book1_Copy of Fabric balance for AW10 pro_Copy of the status of KOTAI fabric 21-10_TROISE FILL" xfId="309" xr:uid="{248C671B-B9FF-4D52-B213-47EC99D0FC3C}"/>
    <cellStyle name="___Book1_Copy of Fabric balance for AW10 pro_The composition of fabric" xfId="310" xr:uid="{E10741AE-7024-4583-8345-BB1ED355E80C}"/>
    <cellStyle name="___Book1_Copy of Fabric balance for AW10 pro_The composition of fabric 2" xfId="311" xr:uid="{A29F3612-233B-4F7E-9328-695185332B0A}"/>
    <cellStyle name="___Book1_Copy of the status of KOTAI fabric 21-10" xfId="312" xr:uid="{ACEB6FAF-C4EC-48CC-8339-826105AE7541}"/>
    <cellStyle name="___Book1_Copy of the status of KOTAI fabric 21-10_TROISE FILL" xfId="313" xr:uid="{C0DF02B0-787E-4E99-886A-630F16659E24}"/>
    <cellStyle name="___Book1_Fabric balance for AW10 pro" xfId="314" xr:uid="{BB9CAE61-ED97-4E67-B99C-C6B694BEF92D}"/>
    <cellStyle name="___Book1_Fabric balance for AW10 pro 2" xfId="315" xr:uid="{80C78F88-1856-4633-9913-00511DC2F3DB}"/>
    <cellStyle name="___Book1_Fabric balance for AW10 pro 2 2" xfId="316" xr:uid="{4DA7FFA2-A612-4087-BAD6-9FDE86641F44}"/>
    <cellStyle name="___Book1_Fabric balance for AW10 pro 2 3" xfId="317" xr:uid="{F8A9F5B3-27AD-4CB7-8BBC-EA97E489DAB4}"/>
    <cellStyle name="___Book1_Fabric balance for AW10 pro 3" xfId="318" xr:uid="{CC626A61-BBF0-402D-A4B7-FD6ECC600389}"/>
    <cellStyle name="___Book1_Fabric balance for AW10 pro 4" xfId="319" xr:uid="{A7C009F8-0615-4480-BBB2-B007111E68FB}"/>
    <cellStyle name="___Book1_Fabric balance for AW10 pro_Copy of 2010-5-10 Kotai fabric - PO#1456REV (2)" xfId="320" xr:uid="{CBC00311-5786-4636-BA50-4654FD5A348F}"/>
    <cellStyle name="___Book1_Fabric balance for AW10 pro_Copy of 2010-5-10 Kotai fabric - PO#1456REV (2) 2" xfId="321" xr:uid="{E6F8F5EF-40B9-4D15-842F-0A647FDB93E6}"/>
    <cellStyle name="___Book1_Fabric balance for AW10 pro_Copy of 2010-5-10 Kotai fabric - PO#1456REV (2) 2 2" xfId="322" xr:uid="{6AD99192-2B33-4E20-8DB6-1D2A7F88A2F9}"/>
    <cellStyle name="___Book1_Fabric balance for AW10 pro_Copy of 2010-5-10 Kotai fabric - PO#1456REV (2) 2 3" xfId="323" xr:uid="{FB387FBD-F348-4637-ADA1-D976C72C65E1}"/>
    <cellStyle name="___Book1_Fabric balance for AW10 pro_Copy of 2010-5-10 Kotai fabric - PO#1456REV (2) 3" xfId="324" xr:uid="{BEC54E79-8F87-4C36-AB51-EDEB619A3E1E}"/>
    <cellStyle name="___Book1_Fabric balance for AW10 pro_Copy of 2010-5-10 Kotai fabric - PO#1456REV (2) 4" xfId="325" xr:uid="{A8D9919E-A982-4B0B-AE41-47E6BC54243B}"/>
    <cellStyle name="___Book1_Fabric balance for AW10 pro_Copy of 2010-5-10 Kotai fabric - PO#1456REV (2)_TROISE FILL" xfId="326" xr:uid="{24D18496-0AF5-4B56-B650-1EC0BE11A9E4}"/>
    <cellStyle name="___Book1_Fabric balance for AW10 pro_Copy of the status of KOTAI fabric 21-10" xfId="327" xr:uid="{1B89BB4A-D5B7-4C73-9BFF-0574A02E945F}"/>
    <cellStyle name="___Book1_Fabric balance for AW10 pro_Copy of the status of KOTAI fabric 21-10_TROISE FILL" xfId="328" xr:uid="{4A2A457D-5AB5-4045-A6C0-A7A2E8ACA754}"/>
    <cellStyle name="___Book1_Fabric balance for AW10 pro_kotai fabric - first order for AW10 (status)" xfId="329" xr:uid="{662C000A-BE4A-4F0F-BE9A-3B9947260E8F}"/>
    <cellStyle name="___Book1_Fabric balance for AW10 pro_kotai fabric - first order for AW10 (status) 2" xfId="330" xr:uid="{AA35DCDB-4C47-4D61-9C4E-CAD5F5EBAA8F}"/>
    <cellStyle name="___Book1_Fabric balance for AW10 pro_kotai fabric - first order for AW10 (status) 2 2" xfId="331" xr:uid="{156099A7-AEC4-47FE-9E1A-5BB93EFBECDF}"/>
    <cellStyle name="___Book1_Fabric balance for AW10 pro_kotai fabric - first order for AW10 (status) 2 3" xfId="332" xr:uid="{B043C116-565B-4BEC-A7DB-F0256772D178}"/>
    <cellStyle name="___Book1_Fabric balance for AW10 pro_kotai fabric - first order for AW10 (status) 3" xfId="333" xr:uid="{C8ACEFF0-2EE6-4120-8946-4D582F758B6D}"/>
    <cellStyle name="___Book1_Fabric balance for AW10 pro_kotai fabric - first order for AW10 (status) 4" xfId="334" xr:uid="{CF2E04D1-C7AF-4ED2-A289-7A193F9BA8A9}"/>
    <cellStyle name="___Book1_Fabric balance for AW10 pro_kotai fabric - first order for AW10 (status)_TROISE FILL" xfId="335" xr:uid="{047B03B0-7D40-4FEE-8A9D-25B5EF4EAFB2}"/>
    <cellStyle name="___Book1_Fabric balance for AW10 pro_The composition of fabric" xfId="336" xr:uid="{480A965B-9DD2-4B31-9B80-8BCBD4AC23E0}"/>
    <cellStyle name="___Book1_Fabric balance for AW10 pro_The composition of fabric 2" xfId="337" xr:uid="{318CCEBA-EBA1-409C-A5EE-A83AD9879278}"/>
    <cellStyle name="___Book1_Fabric balance for SPRING 2012 sample sms ( RV 22.06)" xfId="338" xr:uid="{55F5D9BB-5195-465D-83BE-BBF06CA33AE7}"/>
    <cellStyle name="___Book1_Fabric balance for SPRING 2012 sample sms ( RV 22.06) 2" xfId="339" xr:uid="{009369A8-7A13-4753-9BF4-3DB270BE4473}"/>
    <cellStyle name="___Book1_Fabric balance for SPRING 2012 sample sms ( RV 22.06) 3" xfId="340" xr:uid="{351D5F96-ED5F-4E2C-BA86-F7F31A679C9A}"/>
    <cellStyle name="___Book1_Fabric balance for SPRING 2012 sample sms ( RV 22.06) 4" xfId="341" xr:uid="{A0D2EDD3-02AC-43E1-9F2C-67F0AF54C8CC}"/>
    <cellStyle name="___Book1_kotai fabric - first order for AW10 (status)" xfId="342" xr:uid="{12BF1E35-D876-4202-B3F1-C57C72828B00}"/>
    <cellStyle name="___Book1_kotai fabric - first order for AW10 (status) 2" xfId="343" xr:uid="{06400FAF-2D1F-408B-B1BC-DFA1E0C27745}"/>
    <cellStyle name="___Book1_kotai fabric - first order for AW10 (status) 2 2" xfId="344" xr:uid="{00055738-5346-4C78-95C3-B3745CC14589}"/>
    <cellStyle name="___Book1_kotai fabric - first order for AW10 (status) 2 3" xfId="345" xr:uid="{0B70334D-AEAE-49A7-ADF2-7EA4FDFD575A}"/>
    <cellStyle name="___Book1_kotai fabric - first order for AW10 (status) 3" xfId="346" xr:uid="{50602F71-C7C2-4888-923A-A19B55829199}"/>
    <cellStyle name="___Book1_kotai fabric - first order for AW10 (status) 4" xfId="347" xr:uid="{09DF2788-AAEB-430C-87FE-D49481443FFF}"/>
    <cellStyle name="___Book1_kotai fabric - first order for AW10 (status)_TROISE FILL" xfId="348" xr:uid="{CF1BDF2D-F5A2-4E48-8BCE-D32CE3FF4761}"/>
    <cellStyle name="___Book1_Result Red Store Jun" xfId="349" xr:uid="{F737008C-E98F-48EA-B3DE-4397E87F1086}"/>
    <cellStyle name="___Book1_Result Red Store Jun 2" xfId="350" xr:uid="{2A9E8778-1427-42D6-8562-D45BCF957A90}"/>
    <cellStyle name="___Book1_Result Red Store Jun 2 2" xfId="351" xr:uid="{8B71753D-0BA3-4FAF-9245-B01C0EE47C95}"/>
    <cellStyle name="___Book1_Result Red Store Jun 3" xfId="352" xr:uid="{2FD5A1C1-EF53-46C0-97F3-6D6A02723FC6}"/>
    <cellStyle name="___Book1_SMS TO CHINA" xfId="353" xr:uid="{D344996F-4E09-411E-AB96-A2B3CC31EE72}"/>
    <cellStyle name="___Book1_SMS TO CHINA 2" xfId="354" xr:uid="{CBCCBC8C-497A-4550-A837-0AA6A0F9A5D1}"/>
    <cellStyle name="___Book1_SPRING - Trim 2nd" xfId="355" xr:uid="{4969E621-BD1B-4E1F-8048-9AEFFAFFADC5}"/>
    <cellStyle name="___Book1_SPRING - Trim 2nd 2" xfId="356" xr:uid="{6C015166-76BC-451D-9AAF-970CBE48A24A}"/>
    <cellStyle name="___Book1_SS11 PO" xfId="357" xr:uid="{FA6BB1B1-D2E7-44DC-80D7-0C69BDE5580F}"/>
    <cellStyle name="___Book1_SS11 PO 2" xfId="358" xr:uid="{83A2287E-E20A-45CC-8B93-3C4F2D6D4179}"/>
    <cellStyle name="___Book1_SS11 PO 2 2" xfId="359" xr:uid="{9D3D979B-22F7-4F53-BA60-120CFCB6B9CA}"/>
    <cellStyle name="___Book1_SS11 PO 2 3" xfId="360" xr:uid="{F70F06D1-A6C8-4C21-83C3-7A09DC2BC67D}"/>
    <cellStyle name="___Book1_SS11 PO 3" xfId="361" xr:uid="{87737EBE-CF6F-4861-9CDD-6FCEC8E67C44}"/>
    <cellStyle name="___Book1_SS11 PO 4" xfId="362" xr:uid="{F4B4CEB0-F6A8-4CAE-85FD-E451734D1029}"/>
    <cellStyle name="___Book1_SS11 PO_TROISE FILL" xfId="363" xr:uid="{5F4E0A2B-EF53-44CC-9164-A9AB8847EE4A}"/>
    <cellStyle name="___Book1_SS11 PO-office" xfId="364" xr:uid="{1ABF4F84-A4B4-4AB6-8680-9CB2427F2C46}"/>
    <cellStyle name="___Book1_SS11 PO-office 2" xfId="365" xr:uid="{CF04443C-7C0F-428D-B879-558A4493011D}"/>
    <cellStyle name="___Book1_SS11 PO-office 2 2" xfId="366" xr:uid="{BA14574A-9258-4F89-81EA-CCFA31408E7C}"/>
    <cellStyle name="___Book1_SS11 PO-office 2 3" xfId="367" xr:uid="{668A501D-3356-42D3-9CE0-CBB8B607EE23}"/>
    <cellStyle name="___Book1_SS11 PO-office 3" xfId="368" xr:uid="{8406F1C5-A090-41E2-B005-330AA0B3C2F8}"/>
    <cellStyle name="___Book1_SS11 PO-office 4" xfId="369" xr:uid="{51DD9FD5-1DB6-4B20-9F7C-2BC948C61859}"/>
    <cellStyle name="___Book1_SS11 PO-office_TROISE FILL" xfId="370" xr:uid="{21334C77-1688-40ED-8949-68DA269A4A33}"/>
    <cellStyle name="___Book1_SUMMER 2011 - TRIM UN007" xfId="371" xr:uid="{8B628E79-1B1C-44B5-B960-DCBC3CBB191E}"/>
    <cellStyle name="___Book1_SUMMER 2011 - TRIM UN007 2" xfId="372" xr:uid="{06D0E595-D3C6-49CD-8D98-3B5C287CDCD9}"/>
    <cellStyle name="___Book1_The composition of fabric" xfId="373" xr:uid="{2EA270C5-30F2-47E7-8B76-FBE106232F85}"/>
    <cellStyle name="___Book1_The composition of fabric 2" xfId="374" xr:uid="{9CF7F329-70EA-4EA4-803E-EB42A99E0F66}"/>
    <cellStyle name="___Book1_the plan for trims SS11" xfId="375" xr:uid="{D87A78F7-3D90-4379-8F78-930B68816249}"/>
    <cellStyle name="___Book1_the plan for trims SS11_TROISE FILL" xfId="376" xr:uid="{6CFFCDF5-A558-49F7-8FC9-8F07C997476F}"/>
    <cellStyle name="___Book1_Trim balance for Atreebute" xfId="377" xr:uid="{B344BF0E-841E-4E5B-AE26-F5FABD471404}"/>
    <cellStyle name="___Book1_Trim balance for Atreebute 2" xfId="378" xr:uid="{3BE07732-2059-4200-89B2-9289562D0B36}"/>
    <cellStyle name="___Book1_Trim balance for AW10" xfId="379" xr:uid="{E3B3E984-C32B-4169-8336-2118DDC86544}"/>
    <cellStyle name="___Book1_Trim balance for AW10 2" xfId="380" xr:uid="{6CAAF230-C750-43BC-ADFB-A89717017F14}"/>
    <cellStyle name="___Book1_Trim balance for AW10 2 2" xfId="381" xr:uid="{69B86A95-3436-43D3-9854-46516C40D9A7}"/>
    <cellStyle name="___Book1_Trim balance for AW10 2 3" xfId="382" xr:uid="{759E8260-56DC-420E-B82F-FEF940A0BEF4}"/>
    <cellStyle name="___Book1_Trim balance for AW10 3" xfId="383" xr:uid="{6409EC8C-9ADE-4B41-993C-9B0365915BE4}"/>
    <cellStyle name="___Book1_Trim balance for AW10 4" xfId="384" xr:uid="{7FFEA0EF-3FFC-4471-AE80-DFA3953467B9}"/>
    <cellStyle name="___Book1_Trim balance for AW10_TROISE FILL" xfId="385" xr:uid="{1283E047-DB57-40F6-A333-973173282805}"/>
    <cellStyle name="___Book1_Trim balance for SS11" xfId="386" xr:uid="{8AB4C4E8-10C5-40C1-9A46-94724C42BE05}"/>
    <cellStyle name="___Book1_Trim balance for SS11 2" xfId="387" xr:uid="{76DC3D2D-509D-428E-B8E6-A3ABC3EF2922}"/>
    <cellStyle name="___Book1_Trim balance for SS11 2 2" xfId="388" xr:uid="{99EE2AEE-820E-4568-BA56-ADD0758C8D04}"/>
    <cellStyle name="___Book1_Trim balance for SS11 2 3" xfId="389" xr:uid="{0E6698C6-46B8-42BE-8398-E6982391E939}"/>
    <cellStyle name="___Book1_Trim balance for SS11 3" xfId="390" xr:uid="{0EE9E31C-974A-420E-B1F8-9AF490B1DADF}"/>
    <cellStyle name="___Book1_Trim balance for SS11 4" xfId="391" xr:uid="{7586531E-9D90-4F41-B6A7-2FF79CF32120}"/>
    <cellStyle name="___Book1_Trim balance for SS11_TROISE FILL" xfId="392" xr:uid="{1FACC28B-6EFF-4139-8AC4-4C55A8A45596}"/>
    <cellStyle name="___kc-elec system check list" xfId="393" xr:uid="{2AEC71A7-2B2C-492B-941E-8082CEF47AF0}"/>
    <cellStyle name="___kc-elec system check list 2" xfId="394" xr:uid="{A9C43717-2C9C-4D40-A7F7-8E93522E58CE}"/>
    <cellStyle name="___kc-elec system check list 3" xfId="395" xr:uid="{A032C988-330F-42AC-A9EB-2E6AB0F00271}"/>
    <cellStyle name="___kc-elec system check list 3 2" xfId="396" xr:uid="{A5AC5970-9F5B-499C-9543-BF7DD6ABE349}"/>
    <cellStyle name="___kc-elec system check list 4" xfId="397" xr:uid="{91B2E767-8DD4-47B1-AAEE-337591CE3818}"/>
    <cellStyle name="___kc-elec system check list_Copy of the quotation from KOTAI (2)" xfId="398" xr:uid="{F9E9A949-481B-4564-B280-B3F967F05E48}"/>
    <cellStyle name="___kc-elec system check list_Copy of the quotation from KOTAI (2) 2" xfId="399" xr:uid="{7E9951F7-4920-4737-9F4C-A0717382DBD1}"/>
    <cellStyle name="___kc-elec system check list_Copy of the quotation from KOTAI (2) 3" xfId="400" xr:uid="{BD06CA49-09F1-4DF6-B64E-83C92A96B757}"/>
    <cellStyle name="___kc-elec system check list_Copy of the quotation from KOTAI (2) 3 2" xfId="401" xr:uid="{BC0BAC1B-2D36-44B1-A25C-0C74F37E7420}"/>
    <cellStyle name="___kc-elec system check list_Copy of the quotation from KOTAI (2) 4" xfId="402" xr:uid="{70C5FFEF-BC0D-4916-947C-175BDDA671FE}"/>
    <cellStyle name="___kc-elec system check list_Copy of the quotation from KOTAI (2)_PO BAO GIA-DUNG" xfId="403" xr:uid="{30B4F111-0079-4D0E-84FE-E0425972297B}"/>
    <cellStyle name="___kc-elec system check list_Copy of the quotation from KOTAI (2)_SPRING - Trim 2nd" xfId="404" xr:uid="{0A28C263-6B73-4779-B253-87AFE3512535}"/>
    <cellStyle name="___kc-elec system check list_Copy of the quotation from KOTAI (2)_SUMMER 2011 - TRIM UN007" xfId="405" xr:uid="{A30A21C5-DC58-4940-B4EA-0ED8279680A7}"/>
    <cellStyle name="___kc-elec system check list_Copy of the quotation from KOTAI (2)_Trim balance for Atreebute" xfId="406" xr:uid="{132B16D1-296C-4717-81EB-3F8FCC27E868}"/>
    <cellStyle name="___kc-elec system check list_Copy of the quotation from KOTAI (2)_Trim balance for Atreebute 1ST" xfId="407" xr:uid="{4D6F1E6D-115F-4BB4-89F7-8903FBCE4FEF}"/>
    <cellStyle name="___kc-elec system check list_Copy of the quotation from KOTAI (2)_Trim balance for SS11" xfId="408" xr:uid="{AD48F637-547F-4EA0-85E9-0BF64938AA61}"/>
    <cellStyle name="___kc-elec system check list_Copy of the quotation from KOTAI (2)_Trim balance for SS11 2" xfId="409" xr:uid="{DA7B0B18-80B3-40BD-AE36-BF131C3A0B2D}"/>
    <cellStyle name="___kc-elec system check list_Copy of the quotation from KOTAI (2)_Trim balance for SS11 3" xfId="410" xr:uid="{20638BB2-6068-4996-9CED-36CDCD004484}"/>
    <cellStyle name="___kc-elec system check list_Copy of the quotation from KOTAI (2)_Trim balance for SS11 4" xfId="411" xr:uid="{054803A3-43F4-4AE4-BDAC-5C0C01F35110}"/>
    <cellStyle name="___kc-elec system check list_Copy of the quotation from KOTAI (2)_TROISE FILL" xfId="412" xr:uid="{52301B71-AD01-4E7A-BD53-9A38B489973F}"/>
    <cellStyle name="___kc-elec system check list_Copy of the quotation from KOTAI (2)_YKK#135" xfId="413" xr:uid="{BC193C12-9C9C-4D3D-AE28-FD1414B4166C}"/>
    <cellStyle name="___kc-elec system check list_PO BAO GIA-DUNG" xfId="414" xr:uid="{10053F1C-F612-409D-9688-C8C1FB25AAC9}"/>
    <cellStyle name="___kc-elec system check list_SMS TO CHINA" xfId="415" xr:uid="{85878B86-220B-44A8-8129-407398D872CA}"/>
    <cellStyle name="___kc-elec system check list_SMS TO CHINA_Courier Invoice 29-Jun '11" xfId="416" xr:uid="{AF83C3E2-2E9F-4546-B5AC-F9C57046BBC9}"/>
    <cellStyle name="___kc-elec system check list_SMS TO CHINA_Statement of Account-Munster-2011" xfId="417" xr:uid="{E2EB24CC-5E65-4FA7-90C7-32ECB6C8B652}"/>
    <cellStyle name="___kc-elec system check list_SPRING - Trim 2nd" xfId="418" xr:uid="{BE62DF36-88C6-4354-BEF4-E0643F15249F}"/>
    <cellStyle name="___kc-elec system check list_SUMMER 2011 - TRIM UN007" xfId="419" xr:uid="{8692EADA-E434-4C7D-B49A-5F0D1656E224}"/>
    <cellStyle name="___kc-elec system check list_Trim balance for Atreebute" xfId="420" xr:uid="{CCC6AD57-2882-49AA-8850-BF8A4C1A6A91}"/>
    <cellStyle name="___kc-elec system check list_Trim balance for Atreebute 1ST" xfId="421" xr:uid="{EF3BA632-84C0-403C-A037-44466D3D7DAC}"/>
    <cellStyle name="___kc-elec system check list_Trim balance for SS11" xfId="422" xr:uid="{FF6AC799-F6A9-4458-9DFD-33F2BFCD5174}"/>
    <cellStyle name="___kc-elec system check list_Trim balance for SS11 2" xfId="423" xr:uid="{68287252-04D5-4C7F-9893-88D9F5C5C610}"/>
    <cellStyle name="___kc-elec system check list_Trim balance for SS11 3" xfId="424" xr:uid="{5CBEC41C-0164-4281-9C61-B52FE2B56AD2}"/>
    <cellStyle name="___kc-elec system check list_Trim balance for SS11 4" xfId="425" xr:uid="{A2F4B2D9-8644-4DB3-8AB8-28D2BE9BD7F2}"/>
    <cellStyle name="___kc-elec system check list_TROISE FILL" xfId="426" xr:uid="{87A793B8-18EB-4D52-A796-D4562994F38F}"/>
    <cellStyle name="___kc-elec system check list_YKK#135" xfId="427" xr:uid="{574AE7B3-619A-4FEE-A143-772D06DF84EB}"/>
    <cellStyle name="___PRODUCT DETAIL Q1" xfId="428" xr:uid="{99541941-DDDA-4DB3-A0BA-2F64F543EE94}"/>
    <cellStyle name="___PRODUCT DETAIL Q1 2" xfId="429" xr:uid="{A4A7EFFE-A013-4D22-89ED-3DE00F423197}"/>
    <cellStyle name="___PRODUCT DETAIL Q1 2 2" xfId="430" xr:uid="{8D6A111C-CB89-4399-870D-7B4B0DE487F9}"/>
    <cellStyle name="___PRODUCT DETAIL Q1 2 3" xfId="431" xr:uid="{0347715C-9569-4EA4-85EA-E059465C3C6A}"/>
    <cellStyle name="___PRODUCT DETAIL Q1 3" xfId="432" xr:uid="{C6EB6A3C-0B51-460B-BEC6-429F7113B685}"/>
    <cellStyle name="___PRODUCT DETAIL Q1 4" xfId="433" xr:uid="{A5BDDF1C-88A3-4AC9-8CE9-2094CB2F6150}"/>
    <cellStyle name="_FS2008AVA-M10-REV-04" xfId="434" xr:uid="{3C4B68A3-C860-41B0-9B3B-8CDD462B0016}"/>
    <cellStyle name="_FS2008AVA-M10-REV-04 2" xfId="435" xr:uid="{26B79629-9CA1-4BC0-BADC-F3E6DFBABF61}"/>
    <cellStyle name="_FS2008AVA-M10-REV-04 2 2" xfId="436" xr:uid="{4520F5BB-564B-4DEE-A052-292C2A647887}"/>
    <cellStyle name="_FS2008AVA-M10-REV-04 3" xfId="437" xr:uid="{F484D1EE-FD66-4C26-9D49-C9926386F3B1}"/>
    <cellStyle name="_Interfood - November report 170209 - final" xfId="438" xr:uid="{990D18D5-982E-4008-AA83-B8B3EF531E5A}"/>
    <cellStyle name="_Interfood - November report 170209 - final 2" xfId="439" xr:uid="{033030FD-235D-4024-85D5-36A9A717AAEA}"/>
    <cellStyle name="_Interfood - November report 170209 - final 3" xfId="440" xr:uid="{EBE4D8C3-67F3-4B21-B2C6-637A13B90395}"/>
    <cellStyle name="_Interfood - November report 170209 - final 4" xfId="441" xr:uid="{C09EC474-3AB4-4E43-B81E-DE640BDF96DE}"/>
    <cellStyle name="_KT (2)" xfId="442" xr:uid="{36FFBAA2-75C7-4C8F-803F-9CBBFB0BE28C}"/>
    <cellStyle name="_KT (2) 2" xfId="443" xr:uid="{53397FA9-D880-40F1-AF64-1E4EC3C6FF65}"/>
    <cellStyle name="_KT (2) 2 2" xfId="444" xr:uid="{59C6B290-8330-4C59-91EF-609C438F2A55}"/>
    <cellStyle name="_KT (2) 3" xfId="445" xr:uid="{4166337C-94CE-464A-AB30-D8FDF9C8DCB3}"/>
    <cellStyle name="_KT (2)_1" xfId="446" xr:uid="{AFB418EA-2F0D-4BE7-8760-724A4EA774B3}"/>
    <cellStyle name="_KT (2)_1 2" xfId="447" xr:uid="{882EE2E6-4011-4163-B561-509A16E3BDBA}"/>
    <cellStyle name="_KT (2)_1 2 2" xfId="448" xr:uid="{B3AE53B1-DAC6-4E3D-AA52-DD02B09C4B97}"/>
    <cellStyle name="_KT (2)_1 3" xfId="449" xr:uid="{BFFFB69F-06E6-4D39-9B86-9111091B094C}"/>
    <cellStyle name="_KT (2)_2" xfId="450" xr:uid="{2AD82446-8A6A-4C33-88AA-D4C27E17B25F}"/>
    <cellStyle name="_KT (2)_2 2" xfId="451" xr:uid="{E234359B-9207-4E4F-8D27-D3119B8A8230}"/>
    <cellStyle name="_KT (2)_2 2 2" xfId="452" xr:uid="{BBD9E63C-DC5A-48D7-A812-F10FD1878301}"/>
    <cellStyle name="_KT (2)_2 3" xfId="453" xr:uid="{9C36321D-6AC6-47C9-8013-AD267441180B}"/>
    <cellStyle name="_KT (2)_2_TG-TH" xfId="454" xr:uid="{C3D54B89-E03C-4537-A5DD-9F8030E76E42}"/>
    <cellStyle name="_KT (2)_2_TG-TH 2" xfId="455" xr:uid="{1C4CACC5-491B-472B-8D9B-D5DB3AFF4A8C}"/>
    <cellStyle name="_KT (2)_2_TG-TH 2 2" xfId="456" xr:uid="{30A1916F-CA4E-43E8-9844-6D297E09260C}"/>
    <cellStyle name="_KT (2)_2_TG-TH 3" xfId="457" xr:uid="{71D93E27-8833-4A8D-A1A3-BD82FD6106D8}"/>
    <cellStyle name="_KT (2)_3" xfId="458" xr:uid="{422DF474-712D-4390-B3EB-333ED4EB7034}"/>
    <cellStyle name="_KT (2)_3 2" xfId="459" xr:uid="{216F56A7-DED8-43FC-9DE5-CBFE16E6DD43}"/>
    <cellStyle name="_KT (2)_3 2 2" xfId="460" xr:uid="{F2C608F5-6AD4-4FE5-9004-BBF59BC329D6}"/>
    <cellStyle name="_KT (2)_3 3" xfId="461" xr:uid="{56C0254F-49EB-4B29-B4A5-853328483A2A}"/>
    <cellStyle name="_KT (2)_3_TG-TH" xfId="462" xr:uid="{A7A62FE7-82FC-49D2-8B45-6DC66AA0AE48}"/>
    <cellStyle name="_KT (2)_3_TG-TH 2" xfId="463" xr:uid="{0E4B9930-A43E-4724-8545-32D0B6FF7E95}"/>
    <cellStyle name="_KT (2)_3_TG-TH 2 2" xfId="464" xr:uid="{6EA393C8-5DF9-47DA-A57E-2818E55DC243}"/>
    <cellStyle name="_KT (2)_3_TG-TH 3" xfId="465" xr:uid="{DA1C3576-1D5A-40A9-9479-81A6DD83128B}"/>
    <cellStyle name="_KT (2)_4" xfId="466" xr:uid="{74048E7A-72D8-4A48-900F-4B9FF34CF452}"/>
    <cellStyle name="_KT (2)_4 2" xfId="467" xr:uid="{69F92AB6-5DBF-4727-BC40-50405E8C02B7}"/>
    <cellStyle name="_KT (2)_4 2 2" xfId="468" xr:uid="{0A0FB6D0-1385-458D-AA00-FDEC18E87CAA}"/>
    <cellStyle name="_KT (2)_4 3" xfId="469" xr:uid="{F9E54345-4234-43AD-933F-31843422DE8B}"/>
    <cellStyle name="_KT (2)_4_TG-TH" xfId="470" xr:uid="{AD56E7B7-B790-46E5-944B-FCC010F70BF2}"/>
    <cellStyle name="_KT (2)_4_TG-TH 2" xfId="471" xr:uid="{8FDFA3AA-09FB-41CB-804F-8F9705F1DDA3}"/>
    <cellStyle name="_KT (2)_4_TG-TH 2 2" xfId="472" xr:uid="{F02FB29C-6478-4BCC-B6E6-D2A0D2EB70C1}"/>
    <cellStyle name="_KT (2)_4_TG-TH 3" xfId="473" xr:uid="{502D6448-2A43-44C0-A137-03DD4EBD6034}"/>
    <cellStyle name="_KT (2)_5" xfId="474" xr:uid="{358C1585-EAA1-45AC-B930-0B9723AEB229}"/>
    <cellStyle name="_KT (2)_5 2" xfId="475" xr:uid="{A992E7AB-D039-46A1-895E-284A7D9344FC}"/>
    <cellStyle name="_KT (2)_5 2 2" xfId="476" xr:uid="{88F961C4-05E9-441A-9071-1FB4551AA230}"/>
    <cellStyle name="_KT (2)_5 3" xfId="477" xr:uid="{207710D6-06D5-470B-8987-2BD961D88043}"/>
    <cellStyle name="_KT (2)_TG-TH" xfId="478" xr:uid="{29C74FFE-E53B-4CFA-8457-9A4017A749BF}"/>
    <cellStyle name="_KT (2)_TG-TH 2" xfId="479" xr:uid="{4E1DB412-F449-4B5F-92AD-39E67C24B109}"/>
    <cellStyle name="_KT (2)_TG-TH 2 2" xfId="480" xr:uid="{9A9B4F83-2FDB-45ED-833B-347F3A2402C3}"/>
    <cellStyle name="_KT (2)_TG-TH 3" xfId="481" xr:uid="{AD0C6410-27C3-4306-B6CE-6D69A0EC8EB0}"/>
    <cellStyle name="_KT_TG" xfId="482" xr:uid="{AD32A5F9-C10F-46BA-AEC0-0E71BFB65446}"/>
    <cellStyle name="_KT_TG 2" xfId="483" xr:uid="{234AB91B-4A26-4A4A-B4FE-BF174CC44816}"/>
    <cellStyle name="_KT_TG 2 2" xfId="484" xr:uid="{D8E745B6-C11C-4466-BEA3-1650201E81B6}"/>
    <cellStyle name="_KT_TG 3" xfId="485" xr:uid="{1F5A68A0-16E6-4835-976E-49F12806A0FF}"/>
    <cellStyle name="_KT_TG_1" xfId="486" xr:uid="{B49F5FD5-1B39-45DE-BC44-178956E78092}"/>
    <cellStyle name="_KT_TG_1 2" xfId="487" xr:uid="{E070782B-69EF-4B6C-A490-FA141A3AC1E3}"/>
    <cellStyle name="_KT_TG_1 2 2" xfId="488" xr:uid="{73D3BCDF-5608-4B52-8B4D-254ADACD3B55}"/>
    <cellStyle name="_KT_TG_1 3" xfId="489" xr:uid="{AC9BAD60-3FA2-4928-8D64-BA1521E2C72D}"/>
    <cellStyle name="_KT_TG_2" xfId="490" xr:uid="{70CD5856-775D-4C2C-AF54-1DCD6BE3EF0E}"/>
    <cellStyle name="_KT_TG_2 2" xfId="491" xr:uid="{CD9A4789-F805-454F-8A07-D7640688FC87}"/>
    <cellStyle name="_KT_TG_2 2 2" xfId="492" xr:uid="{FD203C73-18EB-4525-97FC-B581ECEA237A}"/>
    <cellStyle name="_KT_TG_2 3" xfId="493" xr:uid="{835F5421-6014-4059-BEA7-92C3006DD8DE}"/>
    <cellStyle name="_KT_TG_3" xfId="494" xr:uid="{13C7414E-CB5E-4D8D-A8D8-56B62968DD1B}"/>
    <cellStyle name="_KT_TG_3 2" xfId="495" xr:uid="{53FF4A9F-C732-4DBC-9C70-2E647E6C0E93}"/>
    <cellStyle name="_KT_TG_3 2 2" xfId="496" xr:uid="{74CB9C7A-6B7C-409A-9D19-F15A91706BD1}"/>
    <cellStyle name="_KT_TG_3 3" xfId="497" xr:uid="{4199CD94-ACD5-4027-9CDF-31F39E37D914}"/>
    <cellStyle name="_KT_TG_4" xfId="498" xr:uid="{C75C2F7C-52E0-460C-8FD5-374EC4474802}"/>
    <cellStyle name="_KT_TG_4 2" xfId="499" xr:uid="{C8C20972-4D76-42BE-8CF3-6277EF0B8E53}"/>
    <cellStyle name="_KT_TG_4 2 2" xfId="500" xr:uid="{A60A07E6-FEC1-40E9-8FD1-6EA8FD68E85B}"/>
    <cellStyle name="_KT_TG_4 3" xfId="501" xr:uid="{CE5AFDC3-7EE1-460D-B309-40C2ABFEB42D}"/>
    <cellStyle name="_TG-TH" xfId="502" xr:uid="{28CA0C42-61FF-4DB6-A91E-88E041DB3B3C}"/>
    <cellStyle name="_TG-TH 2" xfId="503" xr:uid="{B698A9A7-5A99-402A-BB4D-FA260814ABC3}"/>
    <cellStyle name="_TG-TH 2 2" xfId="504" xr:uid="{E38456B8-3D00-419C-82F3-D16EFC884C19}"/>
    <cellStyle name="_TG-TH 3" xfId="505" xr:uid="{90EF60F4-D6D8-48CA-8D33-CCEB500715D5}"/>
    <cellStyle name="_TG-TH_1" xfId="506" xr:uid="{79B4FC7D-BB89-47B3-8B7E-50D7981652B9}"/>
    <cellStyle name="_TG-TH_1 2" xfId="507" xr:uid="{0224528A-0878-4B1D-9EDB-CB19EB344389}"/>
    <cellStyle name="_TG-TH_1 2 2" xfId="508" xr:uid="{1BD62383-6A1C-4C12-A8D2-4F25123F407D}"/>
    <cellStyle name="_TG-TH_1 3" xfId="509" xr:uid="{274B92CE-E794-4102-8D18-2920CD2F75F5}"/>
    <cellStyle name="_TG-TH_2" xfId="510" xr:uid="{6FF53B8B-0BAA-4104-AD92-ECBF26B56CB3}"/>
    <cellStyle name="_TG-TH_2 2" xfId="511" xr:uid="{F3F9C719-D0DA-46D5-BA52-41DE7BB9D108}"/>
    <cellStyle name="_TG-TH_2 2 2" xfId="512" xr:uid="{B3951CD9-9813-4A22-9197-D3C500849C13}"/>
    <cellStyle name="_TG-TH_2 3" xfId="513" xr:uid="{272590C4-40F7-42A2-B38B-8DB7CEAEACFD}"/>
    <cellStyle name="_TG-TH_3" xfId="514" xr:uid="{425C7391-4E21-434E-BA95-2155878B2CFA}"/>
    <cellStyle name="_TG-TH_3 2" xfId="515" xr:uid="{BB4C8DF3-703D-48B5-BA9B-821BA0C209A8}"/>
    <cellStyle name="_TG-TH_3 2 2" xfId="516" xr:uid="{869B9E49-7CCB-4E7F-A04C-BCBE9B869F51}"/>
    <cellStyle name="_TG-TH_3 3" xfId="517" xr:uid="{4D0B22CA-0979-4216-93EB-FF2F56186523}"/>
    <cellStyle name="_TG-TH_4" xfId="518" xr:uid="{0746640D-E5C9-4809-85DD-5DC58D17057A}"/>
    <cellStyle name="_TG-TH_4 2" xfId="519" xr:uid="{E4636EB3-116A-4C2A-AAE6-B5940ACD7426}"/>
    <cellStyle name="_TG-TH_4 2 2" xfId="520" xr:uid="{BE32E9FB-4CB3-4052-9246-FA2B335935EF}"/>
    <cellStyle name="_TG-TH_4 3" xfId="521" xr:uid="{431B58F2-06E4-48A3-992A-2037C12FB1D1}"/>
    <cellStyle name="0" xfId="3" xr:uid="{00000000-0005-0000-0000-000000000000}"/>
    <cellStyle name="0_2ND SUMMER 09" xfId="4" xr:uid="{00000000-0005-0000-0000-000001000000}"/>
    <cellStyle name="0_Atreebutes fab balance" xfId="522" xr:uid="{59096B06-FBF8-42F3-95AB-A1000FDA93D1}"/>
    <cellStyle name="0_AW10 Costing - desktop" xfId="523" xr:uid="{740A17B2-EB1F-4607-891F-C90F92528BE5}"/>
    <cellStyle name="0_AW10 Costing - desktop 2" xfId="524" xr:uid="{5B4BAED0-D183-4F05-8AE1-68FA4C7F90BF}"/>
    <cellStyle name="0_AW10 Costing - desktop_AW11 Atreebutes fabric balance sheet" xfId="525" xr:uid="{2E32F670-DF45-44C6-A5A8-6697EAFE5084}"/>
    <cellStyle name="0_AW10 Costing - desktop_Copy of #1542-1-revised quotation (2)" xfId="526" xr:uid="{95FB3543-8A81-47FA-A6CA-BD7430607B3B}"/>
    <cellStyle name="0_AW10 Costing - desktop_Copy of 2010-5-10 Kotai fabric - PO#1456REV (2)" xfId="527" xr:uid="{E04D6035-2328-4029-9B65-303E0B81DAA7}"/>
    <cellStyle name="0_AW10 Costing - desktop_Copy of the status of KOTAI fabric 21-10" xfId="528" xr:uid="{D7D9C50B-57AE-4FB1-97A0-08B637CB5698}"/>
    <cellStyle name="0_AW10 Costing - desktop_Fabric balance for AW10 pro" xfId="529" xr:uid="{FD3D866C-3DAB-44DB-8145-164D0BCB7A75}"/>
    <cellStyle name="0_AW10 Costing - desktop_kotai fabric - first order for AW10 (status)" xfId="530" xr:uid="{4B415CDC-12E6-4EE0-943D-F9DA8457A9AD}"/>
    <cellStyle name="0_AW10 Costing - desktop_MA expense (AW10 &amp; SS11)" xfId="531" xr:uid="{9A7D1333-FC0E-42D9-80CD-ED863422AE52}"/>
    <cellStyle name="0_AW10 Costing - desktop_MA expense (AW10 &amp; SS11) 2" xfId="532" xr:uid="{B12402C0-5A4D-4FA2-9E85-726831FD3622}"/>
    <cellStyle name="0_AW10 Costing - desktop_MA expense (AW10 &amp; SS11)_AW11 Atreebutes fabric balance sheet" xfId="533" xr:uid="{B270DD6E-4F61-4921-BE27-877A1F71B194}"/>
    <cellStyle name="0_AW10 Costing - desktop_MA expense (AW10 &amp; SS11)_QUICK SILVER fab balance" xfId="534" xr:uid="{9F805945-F9C8-4599-985C-65DB9935FF61}"/>
    <cellStyle name="0_AW10 Costing - desktop_MA expense (AW10 &amp; SS11)_QUICK SILVER fab balance 2" xfId="535" xr:uid="{FEF7C683-E74B-4600-86A5-4702D0A47AC0}"/>
    <cellStyle name="0_AW10 Costing - desktop_MA expense (AW10 &amp; SS11)_SPRING - Trim 2nd" xfId="536" xr:uid="{1A0AADF1-BE8A-4ADB-8D01-01AEFDAE07AB}"/>
    <cellStyle name="0_AW10 Costing - desktop_MA expense (AW10 &amp; SS11)_SPRING 2011 - TRIM 1st" xfId="537" xr:uid="{B51C7283-0953-49CB-B5E3-85153EAC2241}"/>
    <cellStyle name="0_AW10 Costing - desktop_MA expense (AW10 &amp; SS11)_SPRING 2011 - TRIM 2nd" xfId="538" xr:uid="{129367F2-CC0C-4B3F-A47E-43A915B66AF6}"/>
    <cellStyle name="0_AW10 Costing - desktop_MA expense (AW10 &amp; SS11)_SS12 Atreebutes fab balance" xfId="539" xr:uid="{08582200-D4AF-48A8-9C2A-6F71BC567425}"/>
    <cellStyle name="0_AW10 Costing - desktop_MA expense (AW10 &amp; SS11)_The composition of fabric" xfId="540" xr:uid="{EC68D0F3-F922-42CA-9564-2C234F5CFBA2}"/>
    <cellStyle name="0_AW10 Costing - desktop_PO BAO GIA-DUNG" xfId="541" xr:uid="{8F1A2990-F782-4C0B-8DC9-7634CC16DA40}"/>
    <cellStyle name="0_AW10 Costing - desktop_QUICK SILVER fab balance" xfId="542" xr:uid="{3E523DA1-1F3C-4D1D-939F-C24A6F37D007}"/>
    <cellStyle name="0_AW10 Costing - desktop_QUICK SILVER fab balance 2" xfId="543" xr:uid="{A0079814-20C5-45DB-AB9B-F557498141B4}"/>
    <cellStyle name="0_AW10 Costing - desktop_SPRING - Trim 2nd" xfId="544" xr:uid="{2FBD74D8-7527-48FC-8327-6318872AF291}"/>
    <cellStyle name="0_AW10 Costing - desktop_SPRING 2011 - TRIM 1st" xfId="545" xr:uid="{784EA0AB-A11A-44B6-909E-89D1DF29B20A}"/>
    <cellStyle name="0_AW10 Costing - desktop_SPRING 2011 - TRIM 2nd" xfId="546" xr:uid="{5FE200E2-9BDB-4E42-AFDC-36E9130612C7}"/>
    <cellStyle name="0_AW10 Costing - desktop_SS12 Atreebutes fab balance" xfId="547" xr:uid="{A9023E8D-28F7-4DD7-B714-9477E93BB179}"/>
    <cellStyle name="0_AW10 Costing - desktop_SUMMER 2011 - TRIM UN007" xfId="548" xr:uid="{662AD440-3D6D-4C33-AE76-745C3E527F9A}"/>
    <cellStyle name="0_AW10 Costing - desktop_The composition of fabric" xfId="549" xr:uid="{F8E6F653-8522-4AFA-B34B-8CADDC1CF97F}"/>
    <cellStyle name="0_AW10 Costing - desktop_Trim balance for Atreebute" xfId="550" xr:uid="{15780DFC-7B0D-4666-A9CA-A0A8DF95015D}"/>
    <cellStyle name="0_AW10 Costing - desktop_Trim balance for Atreebute 1ST" xfId="551" xr:uid="{952B7D3F-1D01-4823-9266-49D4059ECF09}"/>
    <cellStyle name="0_AW10 Costing - desktop_Trim balance for SS11" xfId="552" xr:uid="{FFE8AF09-6487-4121-B750-75DEDCEB2B17}"/>
    <cellStyle name="0_AW10 Costing - desktop_YKK#135" xfId="553" xr:uid="{D3E63F99-9A97-4F26-9CBC-8D0345CC63C5}"/>
    <cellStyle name="0_AW10 Costing - desktop_YKK#135 2" xfId="554" xr:uid="{AFD2341A-01F1-4EFC-9E1B-FE53B5474F2A}"/>
    <cellStyle name="0_AW10 Costing - desktop_YKK#135_PO BAO GIA-DUNG" xfId="555" xr:uid="{20273274-55B6-4869-A43A-AF230BAB792B}"/>
    <cellStyle name="0_AW10 Costing - desktop_YKK#135_SPRING - Trim 2nd" xfId="556" xr:uid="{91BA5BF5-6122-4E89-BECC-67C95DF793DC}"/>
    <cellStyle name="0_AW10 Costing - desktop_YKK#135_Trim balance for Atreebute" xfId="557" xr:uid="{4D70FFC8-AF07-4C93-85EB-D88D699A4137}"/>
    <cellStyle name="0_AW10 Costing - desktop_YKK#135_Trim balance for Atreebute 1ST" xfId="558" xr:uid="{983959C7-8D27-492C-A536-F033D3CC81B8}"/>
    <cellStyle name="0_AW10 qty" xfId="559" xr:uid="{42AEF3B4-731D-4D65-A54E-B98B5D46CBBF}"/>
    <cellStyle name="0_AW10 qty 2" xfId="560" xr:uid="{53C499F4-542F-4EF5-99DE-2AE123F1C84D}"/>
    <cellStyle name="0_AW10 qty_AW11 Atreebutes fabric balance sheet" xfId="561" xr:uid="{24DACB17-B2E9-415A-B8C1-F8C4438D3BA5}"/>
    <cellStyle name="0_AW10 qty_Copy of #1542-1-revised quotation (2)" xfId="562" xr:uid="{0B6E171A-3179-4266-B8F9-B3DA3999F105}"/>
    <cellStyle name="0_AW10 qty_Copy of the status of KOTAI fabric 21-10" xfId="563" xr:uid="{5F8E3ECC-4246-4FFD-9957-25719D81AA53}"/>
    <cellStyle name="0_AW10 qty_Fabric balance for AW10 pro" xfId="564" xr:uid="{E84941C2-D94C-419C-B19B-9B67CE0487E2}"/>
    <cellStyle name="0_AW10 qty_MA expense (AW10 &amp; SS11)" xfId="565" xr:uid="{C8449830-CAC0-4102-B88A-C23BABE9554E}"/>
    <cellStyle name="0_AW10 qty_MA expense (AW10 &amp; SS11) 2" xfId="566" xr:uid="{0088C71D-BDAC-4047-9594-A974DDC6E5D4}"/>
    <cellStyle name="0_AW10 qty_MA expense (AW10 &amp; SS11)_AW11 Atreebutes fabric balance sheet" xfId="567" xr:uid="{02A78F87-2CB7-442C-8E15-0230ACE31AC2}"/>
    <cellStyle name="0_AW10 qty_MA expense (AW10 &amp; SS11)_QUICK SILVER fab balance" xfId="568" xr:uid="{8F66F5EC-39DE-44C9-9BB5-A35AB9B412FD}"/>
    <cellStyle name="0_AW10 qty_MA expense (AW10 &amp; SS11)_QUICK SILVER fab balance 2" xfId="569" xr:uid="{BD3E38C4-998F-4121-A6AA-77B787D3E33B}"/>
    <cellStyle name="0_AW10 qty_MA expense (AW10 &amp; SS11)_SPRING - Trim 2nd" xfId="570" xr:uid="{34DFCC79-4A12-4BB5-B39E-12B96D4B7C94}"/>
    <cellStyle name="0_AW10 qty_MA expense (AW10 &amp; SS11)_SPRING 2011 - TRIM 1st" xfId="571" xr:uid="{99F5CF1D-749A-47F4-A5DF-E7AE20B18E3F}"/>
    <cellStyle name="0_AW10 qty_MA expense (AW10 &amp; SS11)_SPRING 2011 - TRIM 2nd" xfId="572" xr:uid="{68421743-45F5-43C7-9ECD-8FC44EF8F920}"/>
    <cellStyle name="0_AW10 qty_MA expense (AW10 &amp; SS11)_SS12 Atreebutes fab balance" xfId="573" xr:uid="{1AC4DA1D-BB0F-409E-8584-612D94664E22}"/>
    <cellStyle name="0_AW10 qty_MA expense (AW10 &amp; SS11)_The composition of fabric" xfId="574" xr:uid="{7A30AE45-3060-433F-B538-D398FDCB8DF8}"/>
    <cellStyle name="0_AW10 qty_PO BAO GIA-DUNG" xfId="575" xr:uid="{7AEACB19-D68C-45BA-8759-17867EAD14FE}"/>
    <cellStyle name="0_AW10 qty_QUICK SILVER fab balance" xfId="576" xr:uid="{421D436F-0E3C-4BD2-A8A2-1866859C08FF}"/>
    <cellStyle name="0_AW10 qty_QUICK SILVER fab balance 2" xfId="577" xr:uid="{C54E50A1-5382-4F2B-A43F-2B4A811BC48B}"/>
    <cellStyle name="0_AW10 qty_SPRING - Trim 2nd" xfId="578" xr:uid="{8F6FBDCB-C0B0-4759-A199-4FD8A4DC7EC3}"/>
    <cellStyle name="0_AW10 qty_SPRING 2011 - TRIM 1st" xfId="579" xr:uid="{7D8F35B2-84D0-4E29-8C11-647332D37E55}"/>
    <cellStyle name="0_AW10 qty_SPRING 2011 - TRIM 2nd" xfId="580" xr:uid="{48CC4B12-358A-40D7-9621-A2BA4FA3825E}"/>
    <cellStyle name="0_AW10 qty_SS12 Atreebutes fab balance" xfId="581" xr:uid="{4E61F045-22FE-49F3-B27E-B80F1C46D84F}"/>
    <cellStyle name="0_AW10 qty_SUMMER 2011 - TRIM UN007" xfId="582" xr:uid="{850167DE-FF16-489C-AAB5-AA44B00DBF33}"/>
    <cellStyle name="0_AW10 qty_The composition of fabric" xfId="583" xr:uid="{D28E57FA-24E2-4207-97F5-BE061F30693B}"/>
    <cellStyle name="0_AW10 qty_Trim balance for Atreebute" xfId="584" xr:uid="{12061C5F-77F4-4E1A-8157-8062CBB8EAE8}"/>
    <cellStyle name="0_AW10 qty_Trim balance for Atreebute 1ST" xfId="585" xr:uid="{375AF22A-115A-4830-BBF5-B350D03BCB83}"/>
    <cellStyle name="0_AW10 qty_Trim balance for SS11" xfId="586" xr:uid="{C8A133EC-2A39-424A-BD3F-2F3644220F37}"/>
    <cellStyle name="0_AW10 qty_YKK#135" xfId="587" xr:uid="{2FC9E5A9-4388-4A8B-BA8C-2CBFAB869079}"/>
    <cellStyle name="0_AW10 qty_YKK#135 2" xfId="588" xr:uid="{27F4A6ED-8D06-4D1F-8467-9B4A13F7EA1F}"/>
    <cellStyle name="0_AW10 qty_YKK#135_PO BAO GIA-DUNG" xfId="589" xr:uid="{AF0D7E19-9792-411E-BC7D-18AB2A3D9D43}"/>
    <cellStyle name="0_AW10 qty_YKK#135_SPRING - Trim 2nd" xfId="590" xr:uid="{73E1B43D-C97D-4FD9-91CC-A10C8CB142BF}"/>
    <cellStyle name="0_AW10 qty_YKK#135_Trim balance for Atreebute" xfId="591" xr:uid="{307F703C-5DAA-4532-8DF5-1637C0057A37}"/>
    <cellStyle name="0_AW10 qty_YKK#135_Trim balance for Atreebute 1ST" xfId="592" xr:uid="{4447C6B5-A741-43E8-BA21-9A8F9E262A4D}"/>
    <cellStyle name="0_CMP &amp; the rating of thread" xfId="593" xr:uid="{26270AB7-8025-4673-9AA6-78ECBDE0032D}"/>
    <cellStyle name="0_CMP &amp; the rating of thread 2" xfId="594" xr:uid="{46725308-644A-4F1E-9AA5-039EDC1D6865}"/>
    <cellStyle name="0_CMP &amp; the rating of thread_AW11 Atreebutes fabric balance sheet" xfId="595" xr:uid="{335A0650-7E60-4C34-87A9-9990F62B8023}"/>
    <cellStyle name="0_CMP &amp; the rating of thread_Copy of #1542-1-revised quotation (2)" xfId="596" xr:uid="{95D75B05-8C30-4E27-ACC7-F6D76623BE2B}"/>
    <cellStyle name="0_CMP &amp; the rating of thread_Copy of 2010-5-10 Kotai fabric - PO#1456REV (2)" xfId="597" xr:uid="{23F70C16-EF57-463B-9077-9B766CFAE680}"/>
    <cellStyle name="0_CMP &amp; the rating of thread_Copy of the status of KOTAI fabric 21-10" xfId="598" xr:uid="{187CCBF6-A523-46D9-A37F-B6EF5ADCF274}"/>
    <cellStyle name="0_CMP &amp; the rating of thread_Fabric balance for AW10 pro" xfId="599" xr:uid="{8DB20617-E603-474C-872E-C5E2CCB21E6C}"/>
    <cellStyle name="0_CMP &amp; the rating of thread_kotai fabric - first order for AW10 (status)" xfId="600" xr:uid="{F957EEC5-28A0-415B-B5A1-28BB32A144CC}"/>
    <cellStyle name="0_CMP &amp; the rating of thread_MA expense (AW10 &amp; SS11)" xfId="601" xr:uid="{118C7870-80D4-4609-B448-89ECBE7CD506}"/>
    <cellStyle name="0_CMP &amp; the rating of thread_MA expense (AW10 &amp; SS11) 2" xfId="602" xr:uid="{29A87C43-A5D1-4259-9F3B-606FE5BE4FB2}"/>
    <cellStyle name="0_CMP &amp; the rating of thread_MA expense (AW10 &amp; SS11)_AW11 Atreebutes fabric balance sheet" xfId="603" xr:uid="{BE205F9F-A1F9-437E-A78B-2A8948FBA4E4}"/>
    <cellStyle name="0_CMP &amp; the rating of thread_MA expense (AW10 &amp; SS11)_QUICK SILVER fab balance" xfId="604" xr:uid="{DDBF590D-F603-473F-9C47-E388C1885A08}"/>
    <cellStyle name="0_CMP &amp; the rating of thread_MA expense (AW10 &amp; SS11)_QUICK SILVER fab balance 2" xfId="605" xr:uid="{8A3FC0D0-F9C7-4B59-B7FA-C08EA2EF8C9B}"/>
    <cellStyle name="0_CMP &amp; the rating of thread_MA expense (AW10 &amp; SS11)_SPRING - Trim 2nd" xfId="606" xr:uid="{A981F6EB-0B27-4BEC-8017-E5E48C80DCB7}"/>
    <cellStyle name="0_CMP &amp; the rating of thread_MA expense (AW10 &amp; SS11)_SPRING 2011 - TRIM 1st" xfId="607" xr:uid="{34DEA371-76CA-46BB-BBAF-30359ABF2B90}"/>
    <cellStyle name="0_CMP &amp; the rating of thread_MA expense (AW10 &amp; SS11)_SPRING 2011 - TRIM 2nd" xfId="608" xr:uid="{5C0C7EDD-BC2E-4457-AEDB-D8476683A340}"/>
    <cellStyle name="0_CMP &amp; the rating of thread_MA expense (AW10 &amp; SS11)_SS12 Atreebutes fab balance" xfId="609" xr:uid="{4A6828FD-56AB-4E00-9418-F8CDA60F7539}"/>
    <cellStyle name="0_CMP &amp; the rating of thread_MA expense (AW10 &amp; SS11)_The composition of fabric" xfId="610" xr:uid="{B8AA1468-24A1-45DA-98A8-E2D7456B2A6F}"/>
    <cellStyle name="0_CMP &amp; the rating of thread_PO BAO GIA-DUNG" xfId="611" xr:uid="{29B17EFA-BB15-4F0D-B463-AA827AD85940}"/>
    <cellStyle name="0_CMP &amp; the rating of thread_QUICK SILVER fab balance" xfId="612" xr:uid="{E67E63AB-D58A-4DF6-BBA1-CA3C72302611}"/>
    <cellStyle name="0_CMP &amp; the rating of thread_QUICK SILVER fab balance 2" xfId="613" xr:uid="{7C945D74-9907-4E4A-9E49-2C563DF73431}"/>
    <cellStyle name="0_CMP &amp; the rating of thread_SPRING - Trim 2nd" xfId="614" xr:uid="{905A6FAE-C617-407E-A5E6-585A0FB563FD}"/>
    <cellStyle name="0_CMP &amp; the rating of thread_SPRING 2011 - TRIM 1st" xfId="615" xr:uid="{B5109AE9-AEB1-4E75-891D-406D330CFB7C}"/>
    <cellStyle name="0_CMP &amp; the rating of thread_SPRING 2011 - TRIM 2nd" xfId="616" xr:uid="{3AD34FD4-1002-4D24-8FAC-C4A17E95FD5F}"/>
    <cellStyle name="0_CMP &amp; the rating of thread_SS12 Atreebutes fab balance" xfId="617" xr:uid="{2212CA9B-6E64-46AC-9E99-40DC74CA2A94}"/>
    <cellStyle name="0_CMP &amp; the rating of thread_SUMMER 2011 - TRIM UN007" xfId="618" xr:uid="{E9430B6C-E683-45DE-B62A-C4242C3F1E84}"/>
    <cellStyle name="0_CMP &amp; the rating of thread_The composition of fabric" xfId="619" xr:uid="{CF5EAD36-1B64-4722-A9A0-15EE6D27F79C}"/>
    <cellStyle name="0_CMP &amp; the rating of thread_Trim balance for Atreebute" xfId="620" xr:uid="{A0690B2B-ADE4-42F9-8E11-C3C02BB73BDF}"/>
    <cellStyle name="0_CMP &amp; the rating of thread_Trim balance for Atreebute 1ST" xfId="621" xr:uid="{B7CC6E26-C27A-4D5D-B350-12E6D6B28A55}"/>
    <cellStyle name="0_CMP &amp; the rating of thread_Trim balance for SS11" xfId="622" xr:uid="{D58D9034-748D-4E46-AAA1-B49059E4B9BE}"/>
    <cellStyle name="0_CMP &amp; the rating of thread_YKK#135" xfId="623" xr:uid="{D330943C-0535-4C70-9338-3BF47E147D75}"/>
    <cellStyle name="0_CMP &amp; the rating of thread_YKK#135 2" xfId="624" xr:uid="{FF9D2FC6-087E-4E89-8E94-553AD4190480}"/>
    <cellStyle name="0_CMP &amp; the rating of thread_YKK#135_PO BAO GIA-DUNG" xfId="625" xr:uid="{85135197-A7F4-4E5B-9FCF-1B782ACB4739}"/>
    <cellStyle name="0_CMP &amp; the rating of thread_YKK#135_SPRING - Trim 2nd" xfId="626" xr:uid="{795DECE2-57C7-45A8-98C8-7A685B2B8D0F}"/>
    <cellStyle name="0_CMP &amp; the rating of thread_YKK#135_Trim balance for Atreebute" xfId="627" xr:uid="{680D7B17-8B07-47AB-8261-A6FCAA4812BE}"/>
    <cellStyle name="0_CMP &amp; the rating of thread_YKK#135_Trim balance for Atreebute 1ST" xfId="628" xr:uid="{8F54F675-0DEB-4C92-8FEE-418049198519}"/>
    <cellStyle name="0_CMP &amp; thread rating" xfId="629" xr:uid="{B3D03CBE-8B60-4DB6-AD42-59485E0357D8}"/>
    <cellStyle name="0_CMP &amp; thread rating 2" xfId="630" xr:uid="{26B2651F-B078-46CD-B9F2-502567E399AD}"/>
    <cellStyle name="0_CMP &amp; thread rating_16-08-10" xfId="631" xr:uid="{B32A843C-7FED-499C-9C69-ECCCAC2494C2}"/>
    <cellStyle name="0_CMP &amp; thread rating_21-05-10" xfId="632" xr:uid="{0D9AE1D6-F64C-4D90-8A32-A3A17E3D4BA0}"/>
    <cellStyle name="0_CMP &amp; thread rating_Autumn 11-trim- PO" xfId="633" xr:uid="{B626807D-4772-436A-9D16-00BBF086FE99}"/>
    <cellStyle name="0_CMP &amp; thread rating_BAO GIA CMP MA ( SS11 )" xfId="634" xr:uid="{4ADC6FEA-5271-46D7-8587-3F67B8794E08}"/>
    <cellStyle name="0_CMP &amp; thread rating_Copy of 11-06-10" xfId="635" xr:uid="{B1B228A4-8E40-444D-AD32-14CD92F65DD1}"/>
    <cellStyle name="0_CMP &amp; thread rating_Copy of Trim balance for AW10" xfId="636" xr:uid="{A6C13694-26CF-474D-B6F6-CD6A8106B1D6}"/>
    <cellStyle name="0_CMP &amp; thread rating_Copy of Trim balance for SS11" xfId="637" xr:uid="{63BF487F-ADE5-4EF1-9A25-442D810232E7}"/>
    <cellStyle name="0_CMP &amp; thread rating_Fabric balance for AW10 pro" xfId="638" xr:uid="{E8F40BEE-6160-4987-B2DA-AC035127BC0A}"/>
    <cellStyle name="0_CMP &amp; thread rating_PO BAO GIA-DUNG" xfId="639" xr:uid="{F8537F2B-3760-4C6F-B298-8AC96524F921}"/>
    <cellStyle name="0_CMP &amp; thread rating_SPRING - Trim 2nd" xfId="640" xr:uid="{5F06C805-5E0A-4BED-9649-A188102AFF7F}"/>
    <cellStyle name="0_CMP &amp; thread rating_SS11 PO" xfId="641" xr:uid="{6C50504D-9AC3-488E-8B9D-A1328D552913}"/>
    <cellStyle name="0_CMP &amp; thread rating_SUMMER 2011 - TRIM UN007" xfId="642" xr:uid="{1620F7FF-07C6-45DA-8DEF-1456DF062686}"/>
    <cellStyle name="0_CMP &amp; thread rating_Trim balance for Atreebute" xfId="643" xr:uid="{4FF47C2C-4D1E-41C1-BF33-30460837367C}"/>
    <cellStyle name="0_CMP &amp; thread rating_Trim balance for Atreebute 1ST" xfId="644" xr:uid="{2976838D-534D-482E-AE32-09AB3A0DD6FB}"/>
    <cellStyle name="0_CMP &amp; thread rating_Trim balance for AW10" xfId="645" xr:uid="{09CEDF9A-85E8-4E98-89E0-FCE9D778A533}"/>
    <cellStyle name="0_CMP &amp; thread rating_Trim balance for SS10" xfId="646" xr:uid="{7E9BB563-A42F-42A7-A6DA-862D7A81AA7C}"/>
    <cellStyle name="0_CMP &amp; thread rating_Trim balance for SS11" xfId="647" xr:uid="{BEA41B86-65A2-4334-AEF1-092950A4A76A}"/>
    <cellStyle name="0_CMP &amp; thread rating_YKK#135" xfId="648" xr:uid="{6BAC5D25-C9DE-454D-A58E-8451B55ECC6F}"/>
    <cellStyle name="0_Copy of AW09 Costing &amp; Pre-costing" xfId="649" xr:uid="{6CA18400-88DD-465C-BFCD-CFBAB5CE0730}"/>
    <cellStyle name="0_Copy of AW09 Costing &amp; Pre-costing 2" xfId="650" xr:uid="{96D8462D-0A9C-4383-BA4B-744C89DA1849}"/>
    <cellStyle name="0_Copy of AW09 Costing &amp; Pre-costing_AW11 Atreebutes fabric balance sheet" xfId="651" xr:uid="{8392E953-0678-4273-A349-9339515F3E10}"/>
    <cellStyle name="0_Copy of AW09 Costing &amp; Pre-costing_CMP &amp; the rating of thread" xfId="652" xr:uid="{A7A5AF3C-82CA-4628-9EFC-9D54F4225CAA}"/>
    <cellStyle name="0_Copy of AW09 Costing &amp; Pre-costing_CMP &amp; the rating of thread 2" xfId="653" xr:uid="{F5C9C7BA-8131-4456-9F2E-C80E49DF693A}"/>
    <cellStyle name="0_Copy of AW09 Costing &amp; Pre-costing_CMP &amp; the rating of thread_AW11 Atreebutes fabric balance sheet" xfId="654" xr:uid="{1F4F97BE-76A2-4A0A-9803-29AB9B86B9B5}"/>
    <cellStyle name="0_Copy of AW09 Costing &amp; Pre-costing_CMP &amp; the rating of thread_Copy of #1542-1-revised quotation (2)" xfId="655" xr:uid="{396FCBA7-1F61-41FD-B4D0-6E7371F4F3F4}"/>
    <cellStyle name="0_Copy of AW09 Costing &amp; Pre-costing_CMP &amp; the rating of thread_Copy of 2010-5-10 Kotai fabric - PO#1456REV (2)" xfId="656" xr:uid="{E4EE5664-8E3B-4EC6-ADFB-FCB5FAE4C40B}"/>
    <cellStyle name="0_Copy of AW09 Costing &amp; Pre-costing_CMP &amp; the rating of thread_Copy of the status of KOTAI fabric 21-10" xfId="657" xr:uid="{1D6A58CE-1C50-42E5-A759-E800C1718520}"/>
    <cellStyle name="0_Copy of AW09 Costing &amp; Pre-costing_CMP &amp; the rating of thread_Fabric balance for AW10 pro" xfId="658" xr:uid="{B8CC69A1-4A2A-4B33-B3A5-B9410F6B6608}"/>
    <cellStyle name="0_Copy of AW09 Costing &amp; Pre-costing_CMP &amp; the rating of thread_kotai fabric - first order for AW10 (status)" xfId="659" xr:uid="{7FE9904B-CBCB-4BB5-8EDC-1D9202DD6B4D}"/>
    <cellStyle name="0_Copy of AW09 Costing &amp; Pre-costing_CMP &amp; the rating of thread_MA expense (AW10 &amp; SS11)" xfId="660" xr:uid="{315164CC-9BFE-4C25-ACC9-88F5B18F1DE6}"/>
    <cellStyle name="0_Copy of AW09 Costing &amp; Pre-costing_CMP &amp; the rating of thread_MA expense (AW10 &amp; SS11) 2" xfId="661" xr:uid="{B5FE88E9-B512-40B2-BE71-B52158355BEF}"/>
    <cellStyle name="0_Copy of AW09 Costing &amp; Pre-costing_CMP &amp; the rating of thread_MA expense (AW10 &amp; SS11)_AW11 Atreebutes fabric balance sheet" xfId="662" xr:uid="{B232858A-F958-4B3C-9BAA-6E0AB7631D23}"/>
    <cellStyle name="0_Copy of AW09 Costing &amp; Pre-costing_CMP &amp; the rating of thread_MA expense (AW10 &amp; SS11)_QUICK SILVER fab balance" xfId="663" xr:uid="{5271880F-0A2F-4A39-9E12-A1D26F33EA16}"/>
    <cellStyle name="0_Copy of AW09 Costing &amp; Pre-costing_CMP &amp; the rating of thread_MA expense (AW10 &amp; SS11)_QUICK SILVER fab balance 2" xfId="664" xr:uid="{0E61A0FF-A214-43C7-8670-BFB9752DB472}"/>
    <cellStyle name="0_Copy of AW09 Costing &amp; Pre-costing_CMP &amp; the rating of thread_MA expense (AW10 &amp; SS11)_SPRING - Trim 2nd" xfId="665" xr:uid="{540606C6-96EC-4574-BD87-07A76238F7BC}"/>
    <cellStyle name="0_Copy of AW09 Costing &amp; Pre-costing_CMP &amp; the rating of thread_MA expense (AW10 &amp; SS11)_SPRING 2011 - TRIM 1st" xfId="666" xr:uid="{428BBA60-C508-4788-BA07-61808395D626}"/>
    <cellStyle name="0_Copy of AW09 Costing &amp; Pre-costing_CMP &amp; the rating of thread_MA expense (AW10 &amp; SS11)_SPRING 2011 - TRIM 2nd" xfId="667" xr:uid="{10DC0F7F-6250-4A60-BB21-413D1BF8EF73}"/>
    <cellStyle name="0_Copy of AW09 Costing &amp; Pre-costing_CMP &amp; the rating of thread_MA expense (AW10 &amp; SS11)_SS12 Atreebutes fab balance" xfId="668" xr:uid="{D9A6CC06-937D-4BE0-A2AB-0FE6EFB653D9}"/>
    <cellStyle name="0_Copy of AW09 Costing &amp; Pre-costing_CMP &amp; the rating of thread_MA expense (AW10 &amp; SS11)_The composition of fabric" xfId="669" xr:uid="{50509ED5-554B-4375-95AC-CE77029CFDDF}"/>
    <cellStyle name="0_Copy of AW09 Costing &amp; Pre-costing_CMP &amp; the rating of thread_PO BAO GIA-DUNG" xfId="670" xr:uid="{C7AB9EBA-75B9-4636-BA2F-2795AFF2ED1B}"/>
    <cellStyle name="0_Copy of AW09 Costing &amp; Pre-costing_CMP &amp; the rating of thread_QUICK SILVER fab balance" xfId="671" xr:uid="{51B32E9C-0ABD-43EC-A713-695FBB5AABDC}"/>
    <cellStyle name="0_Copy of AW09 Costing &amp; Pre-costing_CMP &amp; the rating of thread_QUICK SILVER fab balance 2" xfId="672" xr:uid="{61D9DA17-E70D-4CEB-B91C-E7FD82D5C8B2}"/>
    <cellStyle name="0_Copy of AW09 Costing &amp; Pre-costing_CMP &amp; the rating of thread_SPRING - Trim 2nd" xfId="673" xr:uid="{18AE1944-2215-4938-BE95-5202DDDFBE1D}"/>
    <cellStyle name="0_Copy of AW09 Costing &amp; Pre-costing_CMP &amp; the rating of thread_SPRING 2011 - TRIM 1st" xfId="674" xr:uid="{2AAC59CD-935B-4C3F-BDA4-00F55088C7D0}"/>
    <cellStyle name="0_Copy of AW09 Costing &amp; Pre-costing_CMP &amp; the rating of thread_SPRING 2011 - TRIM 2nd" xfId="675" xr:uid="{50408FBC-774E-4715-A611-3AF338B1A516}"/>
    <cellStyle name="0_Copy of AW09 Costing &amp; Pre-costing_CMP &amp; the rating of thread_SS12 Atreebutes fab balance" xfId="676" xr:uid="{695D1D46-BAE7-47AC-8FD6-8357D8D61599}"/>
    <cellStyle name="0_Copy of AW09 Costing &amp; Pre-costing_CMP &amp; the rating of thread_SUMMER 2011 - TRIM UN007" xfId="677" xr:uid="{DA3895B2-8DC2-4508-B037-66C1641DB954}"/>
    <cellStyle name="0_Copy of AW09 Costing &amp; Pre-costing_CMP &amp; the rating of thread_The composition of fabric" xfId="678" xr:uid="{770B5596-F532-4A07-9ED8-8AB1B459B200}"/>
    <cellStyle name="0_Copy of AW09 Costing &amp; Pre-costing_CMP &amp; the rating of thread_Trim balance for Atreebute" xfId="679" xr:uid="{6530A3D1-8EEE-4CB7-B328-4A250E6357B6}"/>
    <cellStyle name="0_Copy of AW09 Costing &amp; Pre-costing_CMP &amp; the rating of thread_Trim balance for Atreebute 1ST" xfId="680" xr:uid="{0001B700-5A26-4A18-ACD6-ED72846A1AD1}"/>
    <cellStyle name="0_Copy of AW09 Costing &amp; Pre-costing_CMP &amp; the rating of thread_Trim balance for SS11" xfId="681" xr:uid="{9413764B-A1D9-4037-AF92-851E4E161D78}"/>
    <cellStyle name="0_Copy of AW09 Costing &amp; Pre-costing_CMP &amp; the rating of thread_YKK#135" xfId="682" xr:uid="{7C915E8F-7AE0-4C36-9281-69769E2D5F05}"/>
    <cellStyle name="0_Copy of AW09 Costing &amp; Pre-costing_CMP &amp; the rating of thread_YKK#135 2" xfId="683" xr:uid="{EF8A72FD-1431-4850-9427-E0C9B0105149}"/>
    <cellStyle name="0_Copy of AW09 Costing &amp; Pre-costing_CMP &amp; the rating of thread_YKK#135_PO BAO GIA-DUNG" xfId="684" xr:uid="{2B451E92-B788-48CD-B759-1E3DA2CEA841}"/>
    <cellStyle name="0_Copy of AW09 Costing &amp; Pre-costing_CMP &amp; the rating of thread_YKK#135_SPRING - Trim 2nd" xfId="685" xr:uid="{72A0025F-1415-44BE-9BA8-C5111A98DE22}"/>
    <cellStyle name="0_Copy of AW09 Costing &amp; Pre-costing_CMP &amp; the rating of thread_YKK#135_Trim balance for Atreebute" xfId="686" xr:uid="{6FDCA331-F414-4E69-8A8F-D87BD6CD0958}"/>
    <cellStyle name="0_Copy of AW09 Costing &amp; Pre-costing_CMP &amp; the rating of thread_YKK#135_Trim balance for Atreebute 1ST" xfId="687" xr:uid="{3C235FCA-4779-4F14-A103-6AB0C1B44D92}"/>
    <cellStyle name="0_Copy of AW09 Costing &amp; Pre-costing_Copy of #1542-1-revised quotation (2)" xfId="688" xr:uid="{5CDCC22C-DFF7-4C74-B86B-6BEB4770302E}"/>
    <cellStyle name="0_Copy of AW09 Costing &amp; Pre-costing_Copy of Copy of Copy of Fabric balance for AW10 pro" xfId="689" xr:uid="{9C56434C-F7A3-455E-B274-2F654E2604E3}"/>
    <cellStyle name="0_Copy of AW09 Costing &amp; Pre-costing_Copy of Copy of Copy of Fabric balance for AW10 pro 2" xfId="690" xr:uid="{FC78A223-EA3A-401F-8C40-F5D184DE27A3}"/>
    <cellStyle name="0_Copy of AW09 Costing &amp; Pre-costing_Copy of Copy of Copy of Fabric balance for AW10 pro_AW11 Atreebutes fabric balance sheet" xfId="691" xr:uid="{1BFC5FE7-F1BB-43FE-861E-0AC1D203C039}"/>
    <cellStyle name="0_Copy of AW09 Costing &amp; Pre-costing_Copy of Copy of Copy of Fabric balance for AW10 pro_Copy of #1542-1-revised quotation (2)" xfId="692" xr:uid="{0DC99410-3F8D-42A2-8BED-A23D41566C27}"/>
    <cellStyle name="0_Copy of AW09 Costing &amp; Pre-costing_Copy of Copy of Copy of Fabric balance for AW10 pro_Copy of the status of KOTAI fabric 21-10" xfId="693" xr:uid="{C7FE4754-27E5-4CBC-98A1-C9EF89471172}"/>
    <cellStyle name="0_Copy of AW09 Costing &amp; Pre-costing_Copy of Copy of Copy of Fabric balance for AW10 pro_Fabric balance for AW10 pro" xfId="694" xr:uid="{8A64424F-A5F0-4C0E-8F6F-274432BCD0A8}"/>
    <cellStyle name="0_Copy of AW09 Costing &amp; Pre-costing_Copy of Copy of Copy of Fabric balance for AW10 pro_MA expense (AW10 &amp; SS11)" xfId="695" xr:uid="{FA9A68DB-A67C-4F8A-9BFE-30E15DFC346A}"/>
    <cellStyle name="0_Copy of AW09 Costing &amp; Pre-costing_Copy of Copy of Copy of Fabric balance for AW10 pro_MA expense (AW10 &amp; SS11) 2" xfId="696" xr:uid="{8FE43BAE-2F71-4069-A14B-8027784E2AE8}"/>
    <cellStyle name="0_Copy of AW09 Costing &amp; Pre-costing_Copy of Copy of Copy of Fabric balance for AW10 pro_MA expense (AW10 &amp; SS11)_AW11 Atreebutes fabric balance sheet" xfId="697" xr:uid="{EACC0019-F0A6-4880-B756-95B928048F5D}"/>
    <cellStyle name="0_Copy of AW09 Costing &amp; Pre-costing_Copy of Copy of Copy of Fabric balance for AW10 pro_MA expense (AW10 &amp; SS11)_QUICK SILVER fab balance" xfId="698" xr:uid="{68B06953-CF6D-4938-8943-55A0DE8D9E1C}"/>
    <cellStyle name="0_Copy of AW09 Costing &amp; Pre-costing_Copy of Copy of Copy of Fabric balance for AW10 pro_MA expense (AW10 &amp; SS11)_QUICK SILVER fab balance 2" xfId="699" xr:uid="{D8EA2761-41CD-4075-97F2-B6BF36E273FD}"/>
    <cellStyle name="0_Copy of AW09 Costing &amp; Pre-costing_Copy of Copy of Copy of Fabric balance for AW10 pro_MA expense (AW10 &amp; SS11)_SPRING - Trim 2nd" xfId="700" xr:uid="{AFDAA775-403B-4A0A-BA1A-FADCBD714772}"/>
    <cellStyle name="0_Copy of AW09 Costing &amp; Pre-costing_Copy of Copy of Copy of Fabric balance for AW10 pro_MA expense (AW10 &amp; SS11)_SPRING 2011 - TRIM 1st" xfId="701" xr:uid="{AF16FE71-02D8-4FB2-BD58-779E0C425393}"/>
    <cellStyle name="0_Copy of AW09 Costing &amp; Pre-costing_Copy of Copy of Copy of Fabric balance for AW10 pro_MA expense (AW10 &amp; SS11)_SPRING 2011 - TRIM 2nd" xfId="702" xr:uid="{89B47EBD-F374-4F43-A4C2-3CF986AEE867}"/>
    <cellStyle name="0_Copy of AW09 Costing &amp; Pre-costing_Copy of Copy of Copy of Fabric balance for AW10 pro_MA expense (AW10 &amp; SS11)_SS12 Atreebutes fab balance" xfId="703" xr:uid="{3CD51B78-EACF-4340-A847-5B07CAE63CB0}"/>
    <cellStyle name="0_Copy of AW09 Costing &amp; Pre-costing_Copy of Copy of Copy of Fabric balance for AW10 pro_MA expense (AW10 &amp; SS11)_The composition of fabric" xfId="704" xr:uid="{1A47400D-C482-4378-8243-AFB64FB19CA6}"/>
    <cellStyle name="0_Copy of AW09 Costing &amp; Pre-costing_Copy of Copy of Copy of Fabric balance for AW10 pro_PO BAO GIA-DUNG" xfId="705" xr:uid="{7F60DDC9-44F3-429E-96F4-DCB8011A0096}"/>
    <cellStyle name="0_Copy of AW09 Costing &amp; Pre-costing_Copy of Copy of Copy of Fabric balance for AW10 pro_QUICK SILVER fab balance" xfId="706" xr:uid="{95F91551-DD77-4855-BD50-4E5DAD7BF714}"/>
    <cellStyle name="0_Copy of AW09 Costing &amp; Pre-costing_Copy of Copy of Copy of Fabric balance for AW10 pro_QUICK SILVER fab balance 2" xfId="707" xr:uid="{DF2F03B1-45A5-4060-B7B6-C981BF0F8D97}"/>
    <cellStyle name="0_Copy of AW09 Costing &amp; Pre-costing_Copy of Copy of Copy of Fabric balance for AW10 pro_SPRING - Trim 2nd" xfId="708" xr:uid="{EFE2E090-38FC-4396-BEE1-9C36E95BBD43}"/>
    <cellStyle name="0_Copy of AW09 Costing &amp; Pre-costing_Copy of Copy of Copy of Fabric balance for AW10 pro_SPRING 2011 - TRIM 1st" xfId="709" xr:uid="{22ECA859-CB0A-4DD7-8320-54D6D776AAD5}"/>
    <cellStyle name="0_Copy of AW09 Costing &amp; Pre-costing_Copy of Copy of Copy of Fabric balance for AW10 pro_SPRING 2011 - TRIM 2nd" xfId="710" xr:uid="{BEB2E50A-88F5-4311-A170-5ACFD01E4BA7}"/>
    <cellStyle name="0_Copy of AW09 Costing &amp; Pre-costing_Copy of Copy of Copy of Fabric balance for AW10 pro_SS12 Atreebutes fab balance" xfId="711" xr:uid="{3B7C1A99-3193-4AD5-81B7-48CF48566599}"/>
    <cellStyle name="0_Copy of AW09 Costing &amp; Pre-costing_Copy of Copy of Copy of Fabric balance for AW10 pro_SUMMER 2011 - TRIM UN007" xfId="712" xr:uid="{82CAA887-BA25-4377-B7D9-7FA5788710E1}"/>
    <cellStyle name="0_Copy of AW09 Costing &amp; Pre-costing_Copy of Copy of Copy of Fabric balance for AW10 pro_The composition of fabric" xfId="713" xr:uid="{1855C5B2-73ED-46EB-96EB-69FC3AE7B1AC}"/>
    <cellStyle name="0_Copy of AW09 Costing &amp; Pre-costing_Copy of Copy of Copy of Fabric balance for AW10 pro_Trim balance for Atreebute" xfId="714" xr:uid="{F670ABDE-2B98-435A-BF74-AE250FE4C9BA}"/>
    <cellStyle name="0_Copy of AW09 Costing &amp; Pre-costing_Copy of Copy of Copy of Fabric balance for AW10 pro_Trim balance for Atreebute 1ST" xfId="715" xr:uid="{0F164EFB-49BF-4854-8B1A-B93A4D851E7E}"/>
    <cellStyle name="0_Copy of AW09 Costing &amp; Pre-costing_Copy of Copy of Copy of Fabric balance for AW10 pro_Trim balance for SS11" xfId="716" xr:uid="{E53132EA-6647-4160-A599-1094C313D6BA}"/>
    <cellStyle name="0_Copy of AW09 Costing &amp; Pre-costing_Copy of Copy of Copy of Fabric balance for AW10 pro_YKK#135" xfId="717" xr:uid="{53CB2E87-D709-4442-8C26-0419F4D29523}"/>
    <cellStyle name="0_Copy of AW09 Costing &amp; Pre-costing_Copy of Copy of Copy of Fabric balance for AW10 pro_YKK#135 2" xfId="718" xr:uid="{4E00102A-6445-4264-91B8-B2A842105CAA}"/>
    <cellStyle name="0_Copy of AW09 Costing &amp; Pre-costing_Copy of Copy of Copy of Fabric balance for AW10 pro_YKK#135_PO BAO GIA-DUNG" xfId="719" xr:uid="{6674513E-64C5-4E57-A9E1-18DBC3990E2E}"/>
    <cellStyle name="0_Copy of AW09 Costing &amp; Pre-costing_Copy of Copy of Copy of Fabric balance for AW10 pro_YKK#135_SPRING - Trim 2nd" xfId="720" xr:uid="{23673285-2BDF-4EC1-B7E1-E619E57ADFC0}"/>
    <cellStyle name="0_Copy of AW09 Costing &amp; Pre-costing_Copy of Copy of Copy of Fabric balance for AW10 pro_YKK#135_Trim balance for Atreebute" xfId="721" xr:uid="{65ACE743-43E5-4CCB-AE4C-CAA35DD0CBBE}"/>
    <cellStyle name="0_Copy of AW09 Costing &amp; Pre-costing_Copy of Copy of Copy of Fabric balance for AW10 pro_YKK#135_Trim balance for Atreebute 1ST" xfId="722" xr:uid="{0DB551C1-FB92-496F-BA1F-395662AA007D}"/>
    <cellStyle name="0_Copy of AW09 Costing &amp; Pre-costing_Copy of Copy of Fabric balance for AW10 pro" xfId="723" xr:uid="{9B7C2BA5-681B-478C-8B5D-94C0A05A18A2}"/>
    <cellStyle name="0_Copy of AW09 Costing &amp; Pre-costing_Copy of Copy of Fabric balance for AW10 pro 2" xfId="724" xr:uid="{37101C90-EAD3-43EB-98F8-4BE7ED9F3693}"/>
    <cellStyle name="0_Copy of AW09 Costing &amp; Pre-costing_Copy of Copy of Fabric balance for AW10 pro_AW11 Atreebutes fabric balance sheet" xfId="725" xr:uid="{C65FD2EE-746A-445B-A21F-8B8A0D4FAC67}"/>
    <cellStyle name="0_Copy of AW09 Costing &amp; Pre-costing_Copy of Copy of Fabric balance for AW10 pro_Copy of #1542-1-revised quotation (2)" xfId="726" xr:uid="{FEC312A3-2929-42F4-B121-366DF914024F}"/>
    <cellStyle name="0_Copy of AW09 Costing &amp; Pre-costing_Copy of Copy of Fabric balance for AW10 pro_Copy of the status of KOTAI fabric 21-10" xfId="727" xr:uid="{A5C89B17-99CB-405E-B456-18CFFBEA69B1}"/>
    <cellStyle name="0_Copy of AW09 Costing &amp; Pre-costing_Copy of Copy of Fabric balance for AW10 pro_Fabric balance for AW10 pro" xfId="728" xr:uid="{003B0E03-C8C4-4EE8-8C91-C354C18198FA}"/>
    <cellStyle name="0_Copy of AW09 Costing &amp; Pre-costing_Copy of Copy of Fabric balance for AW10 pro_MA expense (AW10 &amp; SS11)" xfId="729" xr:uid="{3F2284D8-5B82-4A0D-9A26-CAEC71FDCCF7}"/>
    <cellStyle name="0_Copy of AW09 Costing &amp; Pre-costing_Copy of Copy of Fabric balance for AW10 pro_MA expense (AW10 &amp; SS11) 2" xfId="730" xr:uid="{BA02EE9A-A4AA-4C32-8E0F-7BD803AC5715}"/>
    <cellStyle name="0_Copy of AW09 Costing &amp; Pre-costing_Copy of Copy of Fabric balance for AW10 pro_MA expense (AW10 &amp; SS11)_AW11 Atreebutes fabric balance sheet" xfId="731" xr:uid="{8CB619CA-E22B-4376-B40B-400574C4A917}"/>
    <cellStyle name="0_Copy of AW09 Costing &amp; Pre-costing_Copy of Copy of Fabric balance for AW10 pro_MA expense (AW10 &amp; SS11)_QUICK SILVER fab balance" xfId="732" xr:uid="{A295AFE9-CB5E-4720-9432-E18BB6B92EE8}"/>
    <cellStyle name="0_Copy of AW09 Costing &amp; Pre-costing_Copy of Copy of Fabric balance for AW10 pro_MA expense (AW10 &amp; SS11)_QUICK SILVER fab balance 2" xfId="733" xr:uid="{339AA174-24FE-4C9A-9637-596BD0BBAC0D}"/>
    <cellStyle name="0_Copy of AW09 Costing &amp; Pre-costing_Copy of Copy of Fabric balance for AW10 pro_MA expense (AW10 &amp; SS11)_SPRING - Trim 2nd" xfId="734" xr:uid="{9E7CDAAB-A98A-4DCA-A714-47C09EA351A0}"/>
    <cellStyle name="0_Copy of AW09 Costing &amp; Pre-costing_Copy of Copy of Fabric balance for AW10 pro_MA expense (AW10 &amp; SS11)_SPRING 2011 - TRIM 1st" xfId="735" xr:uid="{422CB267-2805-455C-A1FF-0972C5FF052C}"/>
    <cellStyle name="0_Copy of AW09 Costing &amp; Pre-costing_Copy of Copy of Fabric balance for AW10 pro_MA expense (AW10 &amp; SS11)_SPRING 2011 - TRIM 2nd" xfId="736" xr:uid="{FFCF4302-8626-476E-BD49-5ADAB6E858A6}"/>
    <cellStyle name="0_Copy of AW09 Costing &amp; Pre-costing_Copy of Copy of Fabric balance for AW10 pro_MA expense (AW10 &amp; SS11)_SS12 Atreebutes fab balance" xfId="737" xr:uid="{B0EC4E5E-B132-4BE6-AD0F-D4E9898C9579}"/>
    <cellStyle name="0_Copy of AW09 Costing &amp; Pre-costing_Copy of Copy of Fabric balance for AW10 pro_MA expense (AW10 &amp; SS11)_The composition of fabric" xfId="738" xr:uid="{4A61138E-5E98-4BDC-A95B-61188EF9E2D6}"/>
    <cellStyle name="0_Copy of AW09 Costing &amp; Pre-costing_Copy of Copy of Fabric balance for AW10 pro_PO BAO GIA-DUNG" xfId="739" xr:uid="{EB3A2921-0E59-4A2D-9361-B7F9EE2919F0}"/>
    <cellStyle name="0_Copy of AW09 Costing &amp; Pre-costing_Copy of Copy of Fabric balance for AW10 pro_QUICK SILVER fab balance" xfId="740" xr:uid="{D193EA46-19E0-4333-89A0-07FAEA32E67F}"/>
    <cellStyle name="0_Copy of AW09 Costing &amp; Pre-costing_Copy of Copy of Fabric balance for AW10 pro_QUICK SILVER fab balance 2" xfId="741" xr:uid="{BD54245E-4D60-4125-8894-343EE36BCEAB}"/>
    <cellStyle name="0_Copy of AW09 Costing &amp; Pre-costing_Copy of Copy of Fabric balance for AW10 pro_SPRING - Trim 2nd" xfId="742" xr:uid="{E5356398-07FE-4116-8ADF-BFCA65163E25}"/>
    <cellStyle name="0_Copy of AW09 Costing &amp; Pre-costing_Copy of Copy of Fabric balance for AW10 pro_SPRING 2011 - TRIM 1st" xfId="743" xr:uid="{8EDA43E2-4E6E-4648-B05B-F0E25BB42ACB}"/>
    <cellStyle name="0_Copy of AW09 Costing &amp; Pre-costing_Copy of Copy of Fabric balance for AW10 pro_SPRING 2011 - TRIM 2nd" xfId="744" xr:uid="{8821B56D-DFDC-469F-B019-BA4DD15989E2}"/>
    <cellStyle name="0_Copy of AW09 Costing &amp; Pre-costing_Copy of Copy of Fabric balance for AW10 pro_SS12 Atreebutes fab balance" xfId="745" xr:uid="{87B791F5-873C-44E0-95AB-743F4DFA3825}"/>
    <cellStyle name="0_Copy of AW09 Costing &amp; Pre-costing_Copy of Copy of Fabric balance for AW10 pro_SUMMER 2011 - TRIM UN007" xfId="746" xr:uid="{FFFEF851-DD54-43A4-BCBE-D4F2C743E12A}"/>
    <cellStyle name="0_Copy of AW09 Costing &amp; Pre-costing_Copy of Copy of Fabric balance for AW10 pro_The composition of fabric" xfId="747" xr:uid="{72B0F526-CE55-4210-A87E-EA57983E4087}"/>
    <cellStyle name="0_Copy of AW09 Costing &amp; Pre-costing_Copy of Copy of Fabric balance for AW10 pro_Trim balance for Atreebute" xfId="748" xr:uid="{F87B78D0-5281-488F-BCB8-3E17E6437157}"/>
    <cellStyle name="0_Copy of AW09 Costing &amp; Pre-costing_Copy of Copy of Fabric balance for AW10 pro_Trim balance for Atreebute 1ST" xfId="749" xr:uid="{8168A7A5-F9EF-4892-93E1-4B535967CE37}"/>
    <cellStyle name="0_Copy of AW09 Costing &amp; Pre-costing_Copy of Copy of Fabric balance for AW10 pro_Trim balance for SS11" xfId="750" xr:uid="{FC1586E4-3C3E-4A1D-9D2E-EDED3E5C077F}"/>
    <cellStyle name="0_Copy of AW09 Costing &amp; Pre-costing_Copy of Copy of Fabric balance for AW10 pro_YKK#135" xfId="751" xr:uid="{1FE67723-6233-4C7B-9E31-E816137979DE}"/>
    <cellStyle name="0_Copy of AW09 Costing &amp; Pre-costing_Copy of Copy of Fabric balance for AW10 pro_YKK#135 2" xfId="752" xr:uid="{083E2A1A-4746-469F-A796-5D888B0148F0}"/>
    <cellStyle name="0_Copy of AW09 Costing &amp; Pre-costing_Copy of Copy of Fabric balance for AW10 pro_YKK#135_PO BAO GIA-DUNG" xfId="753" xr:uid="{44897C40-D49C-47A7-A74D-1262D8C26821}"/>
    <cellStyle name="0_Copy of AW09 Costing &amp; Pre-costing_Copy of Copy of Fabric balance for AW10 pro_YKK#135_SPRING - Trim 2nd" xfId="754" xr:uid="{39752FDB-FDC4-4CDD-B2CF-F3EFC1A0595C}"/>
    <cellStyle name="0_Copy of AW09 Costing &amp; Pre-costing_Copy of Copy of Fabric balance for AW10 pro_YKK#135_Trim balance for Atreebute" xfId="755" xr:uid="{5A283548-B5DA-4D7A-95F5-B461CE563556}"/>
    <cellStyle name="0_Copy of AW09 Costing &amp; Pre-costing_Copy of Copy of Fabric balance for AW10 pro_YKK#135_Trim balance for Atreebute 1ST" xfId="756" xr:uid="{1E9F9732-A085-4A32-9BA7-38C39EDC5A6C}"/>
    <cellStyle name="0_Copy of AW09 Costing &amp; Pre-costing_Copy of Fabric balance for AW10 pro" xfId="757" xr:uid="{8A3CB545-BE31-4399-92C2-8B9A6F346003}"/>
    <cellStyle name="0_Copy of AW09 Costing &amp; Pre-costing_Copy of Fabric balance for AW10 pro 2" xfId="758" xr:uid="{3FA6C0B9-3233-41BC-9CDB-57774250C4DD}"/>
    <cellStyle name="0_Copy of AW09 Costing &amp; Pre-costing_Copy of Fabric balance for AW10 pro_AW11 Atreebutes fabric balance sheet" xfId="759" xr:uid="{A7BAE444-AD49-4161-97A6-A8D810FE4695}"/>
    <cellStyle name="0_Copy of AW09 Costing &amp; Pre-costing_Copy of Fabric balance for AW10 pro_Copy of #1542-1-revised quotation (2)" xfId="760" xr:uid="{262CB314-6D82-488E-B996-DB3D3E82CF66}"/>
    <cellStyle name="0_Copy of AW09 Costing &amp; Pre-costing_Copy of Fabric balance for AW10 pro_Copy of the status of KOTAI fabric 21-10" xfId="761" xr:uid="{08F8436F-0D90-40AC-9306-C6BDD4E20E3D}"/>
    <cellStyle name="0_Copy of AW09 Costing &amp; Pre-costing_Copy of Fabric balance for AW10 pro_Fabric balance for AW10 pro" xfId="762" xr:uid="{6A6DFAAB-9C10-4060-9394-78DE5EF0704A}"/>
    <cellStyle name="0_Copy of AW09 Costing &amp; Pre-costing_Copy of Fabric balance for AW10 pro_MA expense (AW10 &amp; SS11)" xfId="763" xr:uid="{D7274C30-053B-4BEE-96FB-426E1E89C100}"/>
    <cellStyle name="0_Copy of AW09 Costing &amp; Pre-costing_Copy of Fabric balance for AW10 pro_MA expense (AW10 &amp; SS11) 2" xfId="764" xr:uid="{E499A1A8-5528-4628-91A5-E03A58DC46EA}"/>
    <cellStyle name="0_Copy of AW09 Costing &amp; Pre-costing_Copy of Fabric balance for AW10 pro_MA expense (AW10 &amp; SS11)_AW11 Atreebutes fabric balance sheet" xfId="765" xr:uid="{A0C6FA37-F8F8-4B1E-B66E-DF5E8076A242}"/>
    <cellStyle name="0_Copy of AW09 Costing &amp; Pre-costing_Copy of Fabric balance for AW10 pro_MA expense (AW10 &amp; SS11)_QUICK SILVER fab balance" xfId="766" xr:uid="{A1B271EC-5F1F-404D-9B3C-1A9370C1706B}"/>
    <cellStyle name="0_Copy of AW09 Costing &amp; Pre-costing_Copy of Fabric balance for AW10 pro_MA expense (AW10 &amp; SS11)_QUICK SILVER fab balance 2" xfId="767" xr:uid="{62E3A95E-BA36-49DB-AF3B-B3F45331FFFC}"/>
    <cellStyle name="0_Copy of AW09 Costing &amp; Pre-costing_Copy of Fabric balance for AW10 pro_MA expense (AW10 &amp; SS11)_SPRING - Trim 2nd" xfId="768" xr:uid="{C82858BA-836E-4224-B630-4E3E7F156ED2}"/>
    <cellStyle name="0_Copy of AW09 Costing &amp; Pre-costing_Copy of Fabric balance for AW10 pro_MA expense (AW10 &amp; SS11)_SPRING 2011 - TRIM 1st" xfId="769" xr:uid="{86CA727F-756C-4D01-8817-C2F2CA4894DB}"/>
    <cellStyle name="0_Copy of AW09 Costing &amp; Pre-costing_Copy of Fabric balance for AW10 pro_MA expense (AW10 &amp; SS11)_SPRING 2011 - TRIM 2nd" xfId="770" xr:uid="{C29E4AF8-B930-4CB2-9AD9-C0D5E8C329A5}"/>
    <cellStyle name="0_Copy of AW09 Costing &amp; Pre-costing_Copy of Fabric balance for AW10 pro_MA expense (AW10 &amp; SS11)_SS12 Atreebutes fab balance" xfId="771" xr:uid="{AE8B1C46-CA6E-4DB3-B0EE-316FAA44F144}"/>
    <cellStyle name="0_Copy of AW09 Costing &amp; Pre-costing_Copy of Fabric balance for AW10 pro_MA expense (AW10 &amp; SS11)_The composition of fabric" xfId="772" xr:uid="{B2C2AED8-E2B1-4869-A1B0-8A4CA4F1D643}"/>
    <cellStyle name="0_Copy of AW09 Costing &amp; Pre-costing_Copy of Fabric balance for AW10 pro_PO BAO GIA-DUNG" xfId="773" xr:uid="{F276B73D-226D-4F67-B2C4-45E72D3C188C}"/>
    <cellStyle name="0_Copy of AW09 Costing &amp; Pre-costing_Copy of Fabric balance for AW10 pro_QUICK SILVER fab balance" xfId="774" xr:uid="{F6E52ABC-B94A-4711-89D0-1A304071FEDA}"/>
    <cellStyle name="0_Copy of AW09 Costing &amp; Pre-costing_Copy of Fabric balance for AW10 pro_QUICK SILVER fab balance 2" xfId="775" xr:uid="{79FB61E4-5775-470F-A254-C0C3C67ADBB3}"/>
    <cellStyle name="0_Copy of AW09 Costing &amp; Pre-costing_Copy of Fabric balance for AW10 pro_SPRING - Trim 2nd" xfId="776" xr:uid="{284994B3-3C56-4376-9040-EC6474355FA2}"/>
    <cellStyle name="0_Copy of AW09 Costing &amp; Pre-costing_Copy of Fabric balance for AW10 pro_SPRING 2011 - TRIM 1st" xfId="777" xr:uid="{73B26CA6-D539-41A7-99F6-77B4E150EDFB}"/>
    <cellStyle name="0_Copy of AW09 Costing &amp; Pre-costing_Copy of Fabric balance for AW10 pro_SPRING 2011 - TRIM 2nd" xfId="778" xr:uid="{A5DB4FB7-0B96-4D21-B15B-3B37387DDAC7}"/>
    <cellStyle name="0_Copy of AW09 Costing &amp; Pre-costing_Copy of Fabric balance for AW10 pro_SS12 Atreebutes fab balance" xfId="779" xr:uid="{E0A90378-136E-4310-B07C-E604A49DFFEC}"/>
    <cellStyle name="0_Copy of AW09 Costing &amp; Pre-costing_Copy of Fabric balance for AW10 pro_SUMMER 2011 - TRIM UN007" xfId="780" xr:uid="{C3539382-6E29-4AC1-82F1-8815581C1ED1}"/>
    <cellStyle name="0_Copy of AW09 Costing &amp; Pre-costing_Copy of Fabric balance for AW10 pro_The composition of fabric" xfId="781" xr:uid="{BAB72F09-D6BF-4E9A-B0A0-703C81B98613}"/>
    <cellStyle name="0_Copy of AW09 Costing &amp; Pre-costing_Copy of Fabric balance for AW10 pro_Trim balance for Atreebute" xfId="782" xr:uid="{8AC341B4-AE26-4A8E-9596-3969B1086A43}"/>
    <cellStyle name="0_Copy of AW09 Costing &amp; Pre-costing_Copy of Fabric balance for AW10 pro_Trim balance for Atreebute 1ST" xfId="783" xr:uid="{A735B3EB-5F3C-41AC-B6FC-F92E4CD3BD87}"/>
    <cellStyle name="0_Copy of AW09 Costing &amp; Pre-costing_Copy of Fabric balance for AW10 pro_Trim balance for SS11" xfId="784" xr:uid="{DC569397-4BC3-4ED6-8BAD-AD22082989EC}"/>
    <cellStyle name="0_Copy of AW09 Costing &amp; Pre-costing_Copy of Fabric balance for AW10 pro_YKK#135" xfId="785" xr:uid="{4F24FC5C-B146-4744-9873-DA2AD65AB4EF}"/>
    <cellStyle name="0_Copy of AW09 Costing &amp; Pre-costing_Copy of Fabric balance for AW10 pro_YKK#135 2" xfId="786" xr:uid="{DCDA2390-447D-411E-B02A-02DA98E43156}"/>
    <cellStyle name="0_Copy of AW09 Costing &amp; Pre-costing_Copy of Fabric balance for AW10 pro_YKK#135_PO BAO GIA-DUNG" xfId="787" xr:uid="{6902E0A3-A05B-445C-A577-834C3BEB5FF8}"/>
    <cellStyle name="0_Copy of AW09 Costing &amp; Pre-costing_Copy of Fabric balance for AW10 pro_YKK#135_SPRING - Trim 2nd" xfId="788" xr:uid="{5005BF32-4890-46D5-8BE5-38B3145C8FB1}"/>
    <cellStyle name="0_Copy of AW09 Costing &amp; Pre-costing_Copy of Fabric balance for AW10 pro_YKK#135_Trim balance for Atreebute" xfId="789" xr:uid="{5A4401D4-455E-4845-B700-F771D49BD665}"/>
    <cellStyle name="0_Copy of AW09 Costing &amp; Pre-costing_Copy of Fabric balance for AW10 pro_YKK#135_Trim balance for Atreebute 1ST" xfId="790" xr:uid="{CE9CF679-3DB0-4087-848D-7E9298413394}"/>
    <cellStyle name="0_Copy of AW09 Costing &amp; Pre-costing_Copy of the status of KOTAI fabric 21-10" xfId="791" xr:uid="{59909C21-D7D1-4C98-82F3-B660AE227D5E}"/>
    <cellStyle name="0_Copy of AW09 Costing &amp; Pre-costing_Fabric balance for AW10 pro" xfId="792" xr:uid="{98662616-135F-4E6D-9126-FA501781744B}"/>
    <cellStyle name="0_Copy of AW09 Costing &amp; Pre-costing_Fabric balance for AW10 pro 2" xfId="793" xr:uid="{E16FDF16-23AB-4A1D-BFDD-AA24E1BF9134}"/>
    <cellStyle name="0_Copy of AW09 Costing &amp; Pre-costing_Fabric balance for AW10 pro_1" xfId="794" xr:uid="{4ED2658C-FF6B-4E25-B1FB-93EBD0266359}"/>
    <cellStyle name="0_Copy of AW09 Costing &amp; Pre-costing_Fabric balance for AW10 pro_AW11 Atreebutes fabric balance sheet" xfId="795" xr:uid="{8311F9F8-835B-4C22-8B72-5D8F0F231446}"/>
    <cellStyle name="0_Copy of AW09 Costing &amp; Pre-costing_Fabric balance for AW10 pro_Copy of #1542-1-revised quotation (2)" xfId="796" xr:uid="{3DCFC31B-6AD7-4B29-8C2D-21D72CAE712D}"/>
    <cellStyle name="0_Copy of AW09 Costing &amp; Pre-costing_Fabric balance for AW10 pro_Copy of 2010-5-10 Kotai fabric - PO#1456REV (2)" xfId="797" xr:uid="{3AB02DB0-D365-45F5-ADAB-607DBABA36DC}"/>
    <cellStyle name="0_Copy of AW09 Costing &amp; Pre-costing_Fabric balance for AW10 pro_Copy of the status of KOTAI fabric 21-10" xfId="798" xr:uid="{30315EEB-C142-4958-8D4D-033BDD9E2956}"/>
    <cellStyle name="0_Copy of AW09 Costing &amp; Pre-costing_Fabric balance for AW10 pro_Fabric balance for AW10 pro" xfId="799" xr:uid="{BC49CA32-8218-4F5C-BD80-9316D45F1176}"/>
    <cellStyle name="0_Copy of AW09 Costing &amp; Pre-costing_Fabric balance for AW10 pro_kotai fabric - first order for AW10 (status)" xfId="800" xr:uid="{755145DD-B89E-4100-9D6F-AE21496535D0}"/>
    <cellStyle name="0_Copy of AW09 Costing &amp; Pre-costing_Fabric balance for AW10 pro_MA expense (AW10 &amp; SS11)" xfId="801" xr:uid="{E202BB95-C721-4783-B942-7C7BBBF48FEF}"/>
    <cellStyle name="0_Copy of AW09 Costing &amp; Pre-costing_Fabric balance for AW10 pro_MA expense (AW10 &amp; SS11) 2" xfId="802" xr:uid="{83BF02DA-F39A-45FD-8391-70D26F85AC4E}"/>
    <cellStyle name="0_Copy of AW09 Costing &amp; Pre-costing_Fabric balance for AW10 pro_MA expense (AW10 &amp; SS11)_AW11 Atreebutes fabric balance sheet" xfId="803" xr:uid="{736ACCC8-898A-4086-9539-1E52E709C150}"/>
    <cellStyle name="0_Copy of AW09 Costing &amp; Pre-costing_Fabric balance for AW10 pro_MA expense (AW10 &amp; SS11)_QUICK SILVER fab balance" xfId="804" xr:uid="{1276A70D-BC9B-4D73-9026-1D8375D791EC}"/>
    <cellStyle name="0_Copy of AW09 Costing &amp; Pre-costing_Fabric balance for AW10 pro_MA expense (AW10 &amp; SS11)_QUICK SILVER fab balance 2" xfId="805" xr:uid="{0681D2FB-9771-4E67-9048-2B36B88D0E2A}"/>
    <cellStyle name="0_Copy of AW09 Costing &amp; Pre-costing_Fabric balance for AW10 pro_MA expense (AW10 &amp; SS11)_SPRING - Trim 2nd" xfId="806" xr:uid="{456170E2-35FB-41B4-B139-DCA56B4D3609}"/>
    <cellStyle name="0_Copy of AW09 Costing &amp; Pre-costing_Fabric balance for AW10 pro_MA expense (AW10 &amp; SS11)_SPRING 2011 - TRIM 1st" xfId="807" xr:uid="{9D0E4C83-B699-4C8C-95DA-6445CCE1D9E8}"/>
    <cellStyle name="0_Copy of AW09 Costing &amp; Pre-costing_Fabric balance for AW10 pro_MA expense (AW10 &amp; SS11)_SPRING 2011 - TRIM 2nd" xfId="808" xr:uid="{0F586E72-D9B4-4975-8E46-47AC811FAD52}"/>
    <cellStyle name="0_Copy of AW09 Costing &amp; Pre-costing_Fabric balance for AW10 pro_MA expense (AW10 &amp; SS11)_SS12 Atreebutes fab balance" xfId="809" xr:uid="{1304BA71-3F5D-4DB6-9E20-493E285EDC9E}"/>
    <cellStyle name="0_Copy of AW09 Costing &amp; Pre-costing_Fabric balance for AW10 pro_MA expense (AW10 &amp; SS11)_The composition of fabric" xfId="810" xr:uid="{47BB787C-20C5-44E5-B573-7CFBE06A4972}"/>
    <cellStyle name="0_Copy of AW09 Costing &amp; Pre-costing_Fabric balance for AW10 pro_PO BAO GIA-DUNG" xfId="811" xr:uid="{33ADEFD7-B41B-4EEB-A0E1-A560C2FA37FF}"/>
    <cellStyle name="0_Copy of AW09 Costing &amp; Pre-costing_Fabric balance for AW10 pro_QUICK SILVER fab balance" xfId="812" xr:uid="{96B0A496-D8DA-4D60-A87E-AC456497EB6F}"/>
    <cellStyle name="0_Copy of AW09 Costing &amp; Pre-costing_Fabric balance for AW10 pro_QUICK SILVER fab balance 2" xfId="813" xr:uid="{E2898B3F-2589-432C-9D74-CA940D178688}"/>
    <cellStyle name="0_Copy of AW09 Costing &amp; Pre-costing_Fabric balance for AW10 pro_SPRING - Trim 2nd" xfId="814" xr:uid="{D7A22694-CFB5-4023-9189-69F95392E9FD}"/>
    <cellStyle name="0_Copy of AW09 Costing &amp; Pre-costing_Fabric balance for AW10 pro_SPRING 2011 - TRIM 1st" xfId="815" xr:uid="{9775A690-3F27-4A31-9154-85BB9991C633}"/>
    <cellStyle name="0_Copy of AW09 Costing &amp; Pre-costing_Fabric balance for AW10 pro_SPRING 2011 - TRIM 2nd" xfId="816" xr:uid="{47FC4D06-5EED-4A86-8A68-AA1F83383A5B}"/>
    <cellStyle name="0_Copy of AW09 Costing &amp; Pre-costing_Fabric balance for AW10 pro_SS12 Atreebutes fab balance" xfId="817" xr:uid="{613B33E0-406B-4034-BC75-3264C52B596F}"/>
    <cellStyle name="0_Copy of AW09 Costing &amp; Pre-costing_Fabric balance for AW10 pro_SUMMER 2011 - TRIM UN007" xfId="818" xr:uid="{C782EBFF-2794-486B-A910-74F2BCF874F2}"/>
    <cellStyle name="0_Copy of AW09 Costing &amp; Pre-costing_Fabric balance for AW10 pro_The composition of fabric" xfId="819" xr:uid="{1F5CA9FD-6B39-41AC-86FF-7959CDC9229B}"/>
    <cellStyle name="0_Copy of AW09 Costing &amp; Pre-costing_Fabric balance for AW10 pro_Trim balance for Atreebute" xfId="820" xr:uid="{93B6A3A9-FDE2-4F81-ABC9-14764191B79D}"/>
    <cellStyle name="0_Copy of AW09 Costing &amp; Pre-costing_Fabric balance for AW10 pro_Trim balance for Atreebute 1ST" xfId="821" xr:uid="{4383E349-F9EB-4389-97A4-4DE825368FE9}"/>
    <cellStyle name="0_Copy of AW09 Costing &amp; Pre-costing_Fabric balance for AW10 pro_Trim balance for SS11" xfId="822" xr:uid="{77D16F05-5F9D-4F1A-ACB5-45B6CB085C61}"/>
    <cellStyle name="0_Copy of AW09 Costing &amp; Pre-costing_Fabric balance for AW10 pro_YKK#135" xfId="823" xr:uid="{14518F51-AEF4-45FB-B66E-E40813595582}"/>
    <cellStyle name="0_Copy of AW09 Costing &amp; Pre-costing_Fabric balance for AW10 pro_YKK#135 2" xfId="824" xr:uid="{11AEFF4B-488E-4D6B-B936-F54B5582B29A}"/>
    <cellStyle name="0_Copy of AW09 Costing &amp; Pre-costing_Fabric balance for AW10 pro_YKK#135_PO BAO GIA-DUNG" xfId="825" xr:uid="{8E7A8BFB-170B-4E51-9C3E-DAEA5741F178}"/>
    <cellStyle name="0_Copy of AW09 Costing &amp; Pre-costing_Fabric balance for AW10 pro_YKK#135_SPRING - Trim 2nd" xfId="826" xr:uid="{40C6A0DC-232E-43F3-B617-6A3CD5E937B4}"/>
    <cellStyle name="0_Copy of AW09 Costing &amp; Pre-costing_Fabric balance for AW10 pro_YKK#135_Trim balance for Atreebute" xfId="827" xr:uid="{813F4AF1-3D11-4602-9850-1AFAB6BE8BC9}"/>
    <cellStyle name="0_Copy of AW09 Costing &amp; Pre-costing_Fabric balance for AW10 pro_YKK#135_Trim balance for Atreebute 1ST" xfId="828" xr:uid="{0E1B7FBA-C53D-46AC-8FDC-9F6BCA16CEB2}"/>
    <cellStyle name="0_Copy of AW09 Costing &amp; Pre-costing_Fabric balance for SPRING 2012 sample sms ( RV 22.06)" xfId="829" xr:uid="{10A11C8A-EB0F-49B9-88C7-A3C83E15C851}"/>
    <cellStyle name="0_Copy of AW09 Costing &amp; Pre-costing_Fabric balance for SPRING 2012 sample sms ( RV 22.06) 2" xfId="830" xr:uid="{6AF2A2C7-33F4-48BF-966A-413CF9634061}"/>
    <cellStyle name="0_Copy of AW09 Costing &amp; Pre-costing_kotai fabric - first order for AW10 (status)" xfId="831" xr:uid="{EF8EFBB9-BE07-448A-83AE-BC3B980CB1D8}"/>
    <cellStyle name="0_Copy of AW09 Costing &amp; Pre-costing_MA expense (AW10 &amp; SS11)" xfId="832" xr:uid="{4630C5E1-D930-418A-9F0C-6E5A79969B5A}"/>
    <cellStyle name="0_Copy of AW09 Costing &amp; Pre-costing_MA expense (AW10 &amp; SS11) 2" xfId="833" xr:uid="{1BDB2E01-B5DF-4D1A-8546-7962DC620A8A}"/>
    <cellStyle name="0_Copy of AW09 Costing &amp; Pre-costing_MA expense (AW10 &amp; SS11)_AW11 Atreebutes fabric balance sheet" xfId="834" xr:uid="{F652A14D-362A-4958-BF5A-CDD4049CF8EF}"/>
    <cellStyle name="0_Copy of AW09 Costing &amp; Pre-costing_MA expense (AW10 &amp; SS11)_QUICK SILVER fab balance" xfId="835" xr:uid="{823CEA11-8DBD-41C1-9B92-ACDB4D3CED48}"/>
    <cellStyle name="0_Copy of AW09 Costing &amp; Pre-costing_MA expense (AW10 &amp; SS11)_QUICK SILVER fab balance 2" xfId="836" xr:uid="{A1ED93C2-ADCE-4409-AD87-57477AA5C119}"/>
    <cellStyle name="0_Copy of AW09 Costing &amp; Pre-costing_MA expense (AW10 &amp; SS11)_SPRING - Trim 2nd" xfId="837" xr:uid="{10E75BA7-3014-4AE0-9BB0-E08FE02A39A0}"/>
    <cellStyle name="0_Copy of AW09 Costing &amp; Pre-costing_MA expense (AW10 &amp; SS11)_SPRING 2011 - TRIM 1st" xfId="838" xr:uid="{AB0FFBFA-5C58-4282-9A61-148EC446BF90}"/>
    <cellStyle name="0_Copy of AW09 Costing &amp; Pre-costing_MA expense (AW10 &amp; SS11)_SPRING 2011 - TRIM 2nd" xfId="839" xr:uid="{FF99E999-E049-4893-A104-0BD462560093}"/>
    <cellStyle name="0_Copy of AW09 Costing &amp; Pre-costing_MA expense (AW10 &amp; SS11)_SS12 Atreebutes fab balance" xfId="840" xr:uid="{EF3BCE80-73B3-4E34-85BA-B6786C5BF8F9}"/>
    <cellStyle name="0_Copy of AW09 Costing &amp; Pre-costing_MA expense (AW10 &amp; SS11)_The composition of fabric" xfId="841" xr:uid="{D83BAEF2-8A71-497C-ADCC-C69825F46A57}"/>
    <cellStyle name="0_Copy of AW09 Costing &amp; Pre-costing_QUICK SILVER fab balance" xfId="842" xr:uid="{52F0FCC6-A3C8-44FA-96DF-EDAB31F4FF77}"/>
    <cellStyle name="0_Copy of AW09 Costing &amp; Pre-costing_QUICK SILVER fab balance 2" xfId="843" xr:uid="{6136E547-B47B-4CBB-8E4E-CA23AF2DFA1A}"/>
    <cellStyle name="0_Copy of AW09 Costing &amp; Pre-costing_SPRING - Trim 2nd" xfId="844" xr:uid="{5266D50A-9F40-43CF-8DBA-922D21ABF84E}"/>
    <cellStyle name="0_Copy of AW09 Costing &amp; Pre-costing_SPRING 2011 - TRIM 1st" xfId="845" xr:uid="{725D8D63-852C-42D1-8914-20A879C49F9E}"/>
    <cellStyle name="0_Copy of AW09 Costing &amp; Pre-costing_SPRING 2011 - TRIM 2nd" xfId="846" xr:uid="{F226FFD3-801C-44B9-A28C-565F28343E3D}"/>
    <cellStyle name="0_Copy of AW09 Costing &amp; Pre-costing_SS11 PO" xfId="847" xr:uid="{46F82245-43A8-44E0-A12F-F179315C3E94}"/>
    <cellStyle name="0_Copy of AW09 Costing &amp; Pre-costing_SS11 PO-office" xfId="848" xr:uid="{6CC6DF2E-D001-4C8B-B58D-1AD9D311B212}"/>
    <cellStyle name="0_Copy of AW09 Costing &amp; Pre-costing_SS12 Atreebutes fab balance" xfId="849" xr:uid="{1D2C0BBC-E0FC-4571-BB07-34F09702F74B}"/>
    <cellStyle name="0_Copy of AW09 Costing &amp; Pre-costing_The composition of fabric" xfId="850" xr:uid="{F1BE0873-10E6-4AF3-9595-63217242BE4A}"/>
    <cellStyle name="0_Copy of AW09 Costing &amp; Pre-costing_the plan for trims SS11" xfId="851" xr:uid="{D4EB1ACE-3DCB-40E0-8FDD-6C0CBA951780}"/>
    <cellStyle name="0_Copy of AW09 Costing &amp; Pre-costing_Trim balance for Atreebute" xfId="852" xr:uid="{92695EDC-95C1-4C34-8085-7D5EB9BB7566}"/>
    <cellStyle name="0_Copy of AW09 Costing &amp; Pre-costing_Trim balance for AW10" xfId="853" xr:uid="{FA1484A4-5CFA-41DA-BFC3-EC6E487EC12C}"/>
    <cellStyle name="0_Copy of AW09 Costing &amp; Pre-costing_Trim balance for SS11" xfId="854" xr:uid="{0C3DADBE-CDEC-4F11-818D-11C1CC378BE5}"/>
    <cellStyle name="0_Copy of Copy of SS11 Costing - 2" xfId="855" xr:uid="{F670673E-2F2F-4C23-8317-1463DC6D204B}"/>
    <cellStyle name="0_Copy of Copy of SS11 Costing - 2 2" xfId="856" xr:uid="{3FABD1FC-8106-4214-B339-1F507300A3DD}"/>
    <cellStyle name="0_Copy of Copy of SS11 Costing - 2_AW11 Atreebutes fabric balance sheet" xfId="857" xr:uid="{FF998D84-DB29-4EF9-8B7B-DF8BD66B79F8}"/>
    <cellStyle name="0_Copy of Copy of SS11 Costing - 2_Copy of the status of KOTAI fabric 21-10" xfId="858" xr:uid="{C6819C96-BA49-45B2-83E0-5BA82C8C3CE5}"/>
    <cellStyle name="0_Copy of Copy of SS11 Costing - 2_QUICK SILVER fab balance" xfId="859" xr:uid="{BF3C1647-4703-4AB3-9F90-BE7236665B3B}"/>
    <cellStyle name="0_Copy of Copy of SS11 Costing - 2_QUICK SILVER fab balance 2" xfId="860" xr:uid="{26376EAE-5A87-41B7-8E3D-6CC275EA22F7}"/>
    <cellStyle name="0_Copy of Copy of SS11 Costing - 2_SPRING - Trim 2nd" xfId="861" xr:uid="{3D9DEF83-8A42-4018-94F0-44CF8C990C56}"/>
    <cellStyle name="0_Copy of Copy of SS11 Costing - 2_SPRING 2011 - TRIM 1st" xfId="862" xr:uid="{C051D0F3-900C-4CE5-BA3F-9AEBCE8A0429}"/>
    <cellStyle name="0_Copy of Copy of SS11 Costing - 2_SPRING 2011 - TRIM 2nd" xfId="863" xr:uid="{1B8E51EA-0403-416B-82A4-3055AC4E0083}"/>
    <cellStyle name="0_Copy of Copy of SS11 Costing - 2_SS12 Atreebutes fab balance" xfId="864" xr:uid="{00A9D290-9F30-4B89-B9FD-644394D1E889}"/>
    <cellStyle name="0_Copy of Copy of SS11 Costing - 2_The composition of fabric" xfId="865" xr:uid="{877AEE91-9A98-4BAF-B10E-A1B624C9DE6D}"/>
    <cellStyle name="0_Copy of SS11 Costing - 2" xfId="866" xr:uid="{A427F529-A351-4FAF-BA6F-AF888AD3D0B4}"/>
    <cellStyle name="0_Copy of SS11 Costing - 2 2" xfId="867" xr:uid="{DB95D412-D6C6-40FA-914F-B8C9E1A4CB8A}"/>
    <cellStyle name="0_Copy of SS11 Costing - 2_AW11 Atreebutes fabric balance sheet" xfId="868" xr:uid="{00F0EE8C-79B7-4914-BBAA-C2BA95E2C4EF}"/>
    <cellStyle name="0_Copy of SS11 Costing - 2_Copy of #1542-1-revised quotation (2)" xfId="869" xr:uid="{6D2A3B3E-B692-46EA-8567-782436CE304C}"/>
    <cellStyle name="0_Copy of SS11 Costing - 2_Copy of the status of KOTAI fabric 21-10" xfId="870" xr:uid="{F993E551-4514-4F75-AEA2-93CB6FB0B985}"/>
    <cellStyle name="0_Copy of SS11 Costing - 2_QUICK SILVER fab balance" xfId="871" xr:uid="{38D80FA7-2BB8-4A28-98C8-906C352C6D1A}"/>
    <cellStyle name="0_Copy of SS11 Costing - 2_QUICK SILVER fab balance 2" xfId="872" xr:uid="{83EC65A7-B1B5-44CC-ADC4-9B5FCE482EF3}"/>
    <cellStyle name="0_Copy of SS11 Costing - 2_SPRING - Trim 2nd" xfId="873" xr:uid="{CF4E9164-A177-4820-B193-DE54B57702E8}"/>
    <cellStyle name="0_Copy of SS11 Costing - 2_SPRING 2011 - TRIM 1st" xfId="874" xr:uid="{DB4346DE-AE4A-4283-BB08-5E81622D4B6A}"/>
    <cellStyle name="0_Copy of SS11 Costing - 2_SPRING 2011 - TRIM 2nd" xfId="875" xr:uid="{288D62BF-132D-4557-B933-456EF04ABE32}"/>
    <cellStyle name="0_Copy of SS11 Costing - 2_SS12 Atreebutes fab balance" xfId="876" xr:uid="{F5851695-DED6-4FCB-8FF0-CD4456CFF209}"/>
    <cellStyle name="0_Copy of SS11 Costing - 2_The composition of fabric" xfId="877" xr:uid="{F7526F65-9F36-4D07-B749-4371CAAC1C52}"/>
    <cellStyle name="0_Copy of the status of KOTAI fabric 21-10" xfId="878" xr:uid="{FE3CF8B0-9429-4AAE-8B21-FA351DA8FCEA}"/>
    <cellStyle name="0_debit note summer 10-DK" xfId="879" xr:uid="{A5824F03-F572-4503-B67F-B4C4B98CFC37}"/>
    <cellStyle name="0_debit note summer 10-DK 2" xfId="880" xr:uid="{73542C33-DBFD-4956-A129-5CC340F7B409}"/>
    <cellStyle name="0_debit note summer 10-DK_AW11 Atreebutes fabric balance sheet" xfId="881" xr:uid="{3E404069-72F5-4860-889A-AAE94A65E50D}"/>
    <cellStyle name="0_debit note summer 10-DK_Copy of #1542-1-revised quotation (2)" xfId="882" xr:uid="{55E7A9B6-FE8F-4368-BC98-A5A72850D855}"/>
    <cellStyle name="0_debit note summer 10-DK_Copy of the status of KOTAI fabric 21-10" xfId="883" xr:uid="{935A8978-472C-4790-961B-FEA327A77785}"/>
    <cellStyle name="0_debit note summer 10-DK_Fabric balance for AW10 pro" xfId="884" xr:uid="{A9CF35C2-E0D3-4098-A909-2B2A4F272C5D}"/>
    <cellStyle name="0_debit note summer 10-DK_MA expense (AW10 &amp; SS11)" xfId="885" xr:uid="{ECC19538-2B62-4A0D-80C7-23158EA44E4F}"/>
    <cellStyle name="0_debit note summer 10-DK_MA expense (AW10 &amp; SS11) 2" xfId="886" xr:uid="{F850FCA6-4C12-4C44-93CB-B24AC3F1A990}"/>
    <cellStyle name="0_debit note summer 10-DK_MA expense (AW10 &amp; SS11)_AW11 Atreebutes fabric balance sheet" xfId="887" xr:uid="{FC543D89-A917-47AA-ABE5-54505F741FE8}"/>
    <cellStyle name="0_debit note summer 10-DK_MA expense (AW10 &amp; SS11)_QUICK SILVER fab balance" xfId="888" xr:uid="{CEABC16D-F6A4-43B7-BD34-68CF20A94589}"/>
    <cellStyle name="0_debit note summer 10-DK_MA expense (AW10 &amp; SS11)_QUICK SILVER fab balance 2" xfId="889" xr:uid="{E4C7030D-CC63-4FFF-BE33-66D816915E6A}"/>
    <cellStyle name="0_debit note summer 10-DK_MA expense (AW10 &amp; SS11)_SPRING - Trim 2nd" xfId="890" xr:uid="{BDB9F9CD-A264-4C1E-B1E7-0C47B172B9BF}"/>
    <cellStyle name="0_debit note summer 10-DK_MA expense (AW10 &amp; SS11)_SPRING 2011 - TRIM 1st" xfId="891" xr:uid="{5CCD388A-B025-4236-B723-8669AB55B76E}"/>
    <cellStyle name="0_debit note summer 10-DK_MA expense (AW10 &amp; SS11)_SPRING 2011 - TRIM 2nd" xfId="892" xr:uid="{F753CA06-54BB-4567-928E-4ABC8E01CAED}"/>
    <cellStyle name="0_debit note summer 10-DK_MA expense (AW10 &amp; SS11)_SS12 Atreebutes fab balance" xfId="893" xr:uid="{F7FBD63A-A084-4B12-8892-1D38F2A39251}"/>
    <cellStyle name="0_debit note summer 10-DK_MA expense (AW10 &amp; SS11)_The composition of fabric" xfId="894" xr:uid="{CA8219EE-6D38-4FCE-9D0D-4EDD6B4B4EF3}"/>
    <cellStyle name="0_debit note summer 10-DK_PO BAO GIA-DUNG" xfId="895" xr:uid="{88B7C68D-5B86-45FB-8A5B-A11C4261DD09}"/>
    <cellStyle name="0_debit note summer 10-DK_QUICK SILVER fab balance" xfId="896" xr:uid="{A236EF22-491D-4059-AA8C-330DDA37A34C}"/>
    <cellStyle name="0_debit note summer 10-DK_QUICK SILVER fab balance 2" xfId="897" xr:uid="{915123A8-A6E1-4E2C-B630-0991133FAB79}"/>
    <cellStyle name="0_debit note summer 10-DK_SPRING - Trim 2nd" xfId="898" xr:uid="{3023E1B1-8E16-4E96-A18D-7E8A9583D41E}"/>
    <cellStyle name="0_debit note summer 10-DK_SPRING 2011 - TRIM 1st" xfId="899" xr:uid="{E6217973-0F99-4180-AEF6-B8810D909511}"/>
    <cellStyle name="0_debit note summer 10-DK_SPRING 2011 - TRIM 2nd" xfId="900" xr:uid="{6BD0AC06-3289-442A-B135-C8EE29764198}"/>
    <cellStyle name="0_debit note summer 10-DK_SS12 Atreebutes fab balance" xfId="901" xr:uid="{899DA4F8-74BB-494D-82AC-D178094EF57C}"/>
    <cellStyle name="0_debit note summer 10-DK_SUMMER 2011 - TRIM UN007" xfId="902" xr:uid="{05AE4803-50AC-40E2-82DD-C9018ACD3F08}"/>
    <cellStyle name="0_debit note summer 10-DK_The composition of fabric" xfId="903" xr:uid="{39AF43D7-38B5-42CC-85A8-7C356B1878AA}"/>
    <cellStyle name="0_debit note summer 10-DK_Trim balance for Atreebute" xfId="904" xr:uid="{061365EB-96B3-40A4-9882-E3716ABCAE2D}"/>
    <cellStyle name="0_debit note summer 10-DK_Trim balance for Atreebute 1ST" xfId="905" xr:uid="{C0B1E742-D86C-434E-8429-1B5610E50BC4}"/>
    <cellStyle name="0_debit note summer 10-DK_Trim balance for SS11" xfId="906" xr:uid="{36CE8B6B-9239-4A59-8A19-013CE381ADC7}"/>
    <cellStyle name="0_debit note summer 10-DK_YKK#135" xfId="907" xr:uid="{3F0EC092-5B12-4D9E-A73D-4E1311A366F8}"/>
    <cellStyle name="0_debit note summer 10-DK_YKK#135 2" xfId="908" xr:uid="{3CCB60F5-9222-4E6B-BE1C-CABC7C988762}"/>
    <cellStyle name="0_debit note summer 10-DK_YKK#135_PO BAO GIA-DUNG" xfId="909" xr:uid="{35FBBF2D-52DA-4A95-88A7-07310F20A966}"/>
    <cellStyle name="0_debit note summer 10-DK_YKK#135_SPRING - Trim 2nd" xfId="910" xr:uid="{DDE475E5-B7FC-4143-9579-89557DAF74B1}"/>
    <cellStyle name="0_debit note summer 10-DK_YKK#135_Trim balance for Atreebute" xfId="911" xr:uid="{DD524A4D-F85E-4DC8-8421-6ADCB0E0EEEC}"/>
    <cellStyle name="0_debit note summer 10-DK_YKK#135_Trim balance for Atreebute 1ST" xfId="912" xr:uid="{EB94FEF0-863E-47D4-A13D-8D46E64166E0}"/>
    <cellStyle name="0_EU Summer09 Production" xfId="913" xr:uid="{0A2AC860-342B-41B4-80C4-5B824BA10244}"/>
    <cellStyle name="0_EU Summer09 Production_Atreebutes fab balance" xfId="914" xr:uid="{17A65C1F-CBB2-45F3-8083-DFDCCA6F4C84}"/>
    <cellStyle name="0_EU Summer09 Production_fabric list EU Winter 09" xfId="915" xr:uid="{5D2936E0-4DBF-4023-B111-AED9DACF5D8A}"/>
    <cellStyle name="0_EU Summer09 Production_fabric list EU Winter 09_Atreebutes fab balance" xfId="916" xr:uid="{AD4D01B9-FE4C-46FA-807C-BEB21009CC94}"/>
    <cellStyle name="0_EU Summer09 Production_fabric list EU Winter 09_SEASON 01QS - FABRIC 2nd" xfId="917" xr:uid="{B64B0204-095A-4571-85BD-D62895123AB0}"/>
    <cellStyle name="0_EU Summer09 Production_fabric list EU Winter 09_SPRING 2011 - TRIM 2nd" xfId="918" xr:uid="{CB757BF6-5BC3-4F06-9516-6AE2505E2D6C}"/>
    <cellStyle name="0_EU Summer09 Production_fabric list Summer09 prod- Drop 3" xfId="919" xr:uid="{EB2C217D-CC21-4CAB-B395-90AD5428088F}"/>
    <cellStyle name="0_EU Summer09 Production_fabric list Summer09 prod- Drop 3_Atreebutes fab balance" xfId="920" xr:uid="{AE4A3228-3B20-494D-8B89-5596367F2EA6}"/>
    <cellStyle name="0_EU Summer09 Production_fabric list Summer09 prod- Drop 3_SEASON 01QS - FABRIC 2nd" xfId="921" xr:uid="{0CC615BA-80E1-4769-A9B4-0F17FE62E85B}"/>
    <cellStyle name="0_EU Summer09 Production_fabric list Summer09 prod- Drop 3_SPRING 2011 - TRIM 2nd" xfId="922" xr:uid="{1D18E99F-BC73-44F0-8489-FEBFA2575BBC}"/>
    <cellStyle name="0_EU Summer09 Production_fabric list Summer09 prod- Drop2" xfId="923" xr:uid="{F69777E8-B757-4670-9B5C-CD8DDB06F298}"/>
    <cellStyle name="0_EU Summer09 Production_fabric list Summer09 prod- Drop2_Atreebutes fab balance" xfId="924" xr:uid="{E1144589-54B9-4143-8871-F20FF5AAB860}"/>
    <cellStyle name="0_EU Summer09 Production_fabric list Summer09 prod- Drop2_SEASON 01QS - FABRIC 2nd" xfId="925" xr:uid="{4006CF54-F955-46E0-9972-506AA5DA83AC}"/>
    <cellStyle name="0_EU Summer09 Production_fabric list Summer09 prod- Drop2_SPRING 2011 - TRIM 2nd" xfId="926" xr:uid="{CF642159-BFC9-45B7-BFCE-9D28592A604D}"/>
    <cellStyle name="0_EU Summer09 Production_SEASON 01QS - FABRIC 2nd" xfId="927" xr:uid="{FD136860-78E2-43B7-96FD-EF835559FA3B}"/>
    <cellStyle name="0_EU Summer09 Production_SPRING 2011 - TRIM 2nd" xfId="928" xr:uid="{C83BE647-5A09-4980-8671-C5F6F36336FE}"/>
    <cellStyle name="0_EU W09-fabric balance" xfId="929" xr:uid="{3BD1806F-2458-4C32-914C-7289C0399D9E}"/>
    <cellStyle name="0_EU W09-fabric balance 2" xfId="930" xr:uid="{C6BA10EC-404E-4BE6-8920-BCBB3AB82708}"/>
    <cellStyle name="0_EU W09-fabric balance_Atreebutes fab balance" xfId="931" xr:uid="{11664C20-A777-4D0D-8F95-5D9523297651}"/>
    <cellStyle name="0_EU W09-fabric balance_Atreebutes fab balance_AW11 Atreebutes fabric balance sheet" xfId="932" xr:uid="{2F2709F8-F785-4969-9988-0D9622678FEB}"/>
    <cellStyle name="0_EU W09-fabric balance_Atreebutes fab balance_QUICK SILVER fab balance" xfId="933" xr:uid="{3CC866B9-9018-452B-85E6-D6D702F155F7}"/>
    <cellStyle name="0_EU W09-fabric balance_Atreebutes fab balance_SPRING - Trim 2nd" xfId="934" xr:uid="{1727B740-A530-4B61-AE5F-7525A755C089}"/>
    <cellStyle name="0_EU W09-fabric balance_Atreebutes fab balance_SPRING 2011 - TRIM 1st" xfId="935" xr:uid="{E51D2714-FB24-4B5D-85B9-537DB9E3413D}"/>
    <cellStyle name="0_EU W09-fabric balance_Atreebutes fab balance_SPRING 2011 - TRIM 2nd" xfId="936" xr:uid="{0EA40D0C-351E-4F71-BB05-AD980BEFD8DB}"/>
    <cellStyle name="0_EU W09-fabric balance_Atreebutes fab balance_SS12 Atreebutes fab balance" xfId="937" xr:uid="{58103D97-290C-4410-9967-230ACAF0F8B0}"/>
    <cellStyle name="0_EU W09-fabric balance_AW11 Atreebutes fabric balance sheet" xfId="938" xr:uid="{3A5F5BA5-3FC6-47FE-97CD-5F17CEE536BE}"/>
    <cellStyle name="0_EU W09-fabric balance_Copy of #1542-1-revised quotation (2)" xfId="939" xr:uid="{6A197737-96B1-45B1-AC39-A172E840C7E3}"/>
    <cellStyle name="0_EU W09-fabric balance_Copy of the status of KOTAI fabric 21-10" xfId="940" xr:uid="{C61C1C75-C933-4CE3-B55D-E9700A610FAA}"/>
    <cellStyle name="0_EU W09-fabric balance_COSTING AW11 ( revised the fabric price) 26.01" xfId="941" xr:uid="{9B30459B-8474-4371-B2EB-7C64F4DAE1BD}"/>
    <cellStyle name="0_EU W09-fabric balance_Fabric balance for AW10 pro" xfId="942" xr:uid="{0DC1165D-555E-438D-B169-B8AAFEFF6D45}"/>
    <cellStyle name="0_EU W09-fabric balance_Invoice Blanks W10 15 8" xfId="943" xr:uid="{564232C3-1D5A-4C35-BEEE-59F3B68ECD7D}"/>
    <cellStyle name="0_EU W09-fabric balance_Invoice Blanks W10 15 8_Proforma invoice 01 -Outlet W '10" xfId="944" xr:uid="{8A5051AB-FC6A-4FEB-8C90-E3F044CBAB7E}"/>
    <cellStyle name="0_EU W09-fabric balance_Invoice Blanks W10 15 8_Proforma invoice 02-Sprinter W '10" xfId="945" xr:uid="{3634B53B-E765-4A4B-A07D-0936BDC06C3C}"/>
    <cellStyle name="0_EU W09-fabric balance_Invoice Blanks W10 15 8_Statement of Account-Rusty AUST2009 (Vegas)" xfId="946" xr:uid="{8F45C402-87F5-4230-8286-3FBBB3C0D8D0}"/>
    <cellStyle name="0_EU W09-fabric balance_Invoice Blanks W10 15 8_Statement of Account-Rusty AUST2009 (Vegas)1" xfId="947" xr:uid="{48751B39-4559-4EA1-AB9F-EAD6135C11AA}"/>
    <cellStyle name="0_EU W09-fabric balance_Invoice DHL Blanks W10 26 8" xfId="948" xr:uid="{7326A0DF-CB1F-46CE-94A7-4636901D2F44}"/>
    <cellStyle name="0_EU W09-fabric balance_Invoice DHL Blanks W10 26 8_Proforma invoice 01 -Outlet W '10" xfId="949" xr:uid="{408767CE-1A07-4DC2-B72B-D7437D252C4B}"/>
    <cellStyle name="0_EU W09-fabric balance_Invoice DHL Blanks W10 26 8_Proforma invoice 02-Sprinter W '10" xfId="950" xr:uid="{86B092A1-37FF-4C9E-8DEE-34325FB70121}"/>
    <cellStyle name="0_EU W09-fabric balance_Invoice DHL Blanks W10 26 8_Statement of Account-Rusty AUST2009 (Vegas)" xfId="951" xr:uid="{B1F4E2CF-C395-4803-88F6-A68D14D4565C}"/>
    <cellStyle name="0_EU W09-fabric balance_Invoice DHL Blanks W10 26 8_Statement of Account-Rusty AUST2009 (Vegas)1" xfId="952" xr:uid="{CD544862-9E0D-41F3-A040-C18844EE4204}"/>
    <cellStyle name="0_EU W09-fabric balance_Invoice list Blanks W10 22 8" xfId="953" xr:uid="{F963D9B2-AA76-40BA-97E5-A146762060FE}"/>
    <cellStyle name="0_EU W09-fabric balance_Invoice list Blanks W10 22 8_Proforma invoice 01 -Outlet W '10" xfId="954" xr:uid="{93681D6F-370D-40E7-B57E-726916283893}"/>
    <cellStyle name="0_EU W09-fabric balance_Invoice list Blanks W10 22 8_Proforma invoice 02-Sprinter W '10" xfId="955" xr:uid="{922E3C65-7D27-480C-8356-5038FB7850E9}"/>
    <cellStyle name="0_EU W09-fabric balance_Invoice list Blanks W10 22 8_Statement of Account-Rusty AUST2009 (Vegas)" xfId="956" xr:uid="{E499C9ED-E083-4B1C-9CF3-B48BFDAAB71D}"/>
    <cellStyle name="0_EU W09-fabric balance_Invoice list Blanks W10 22 8_Statement of Account-Rusty AUST2009 (Vegas)1" xfId="957" xr:uid="{5206277A-9F0B-4EA0-84BF-B429534F9851}"/>
    <cellStyle name="0_EU W09-fabric balance_MA expense (AW10 &amp; SS11)" xfId="958" xr:uid="{153E899C-C823-4E6E-B464-E98E5AE5C0BE}"/>
    <cellStyle name="0_EU W09-fabric balance_MA expense (AW10 &amp; SS11) 2" xfId="959" xr:uid="{7FE13A85-E2CF-44E3-B0CE-15B19948E2C0}"/>
    <cellStyle name="0_EU W09-fabric balance_MA expense (AW10 &amp; SS11)_AW11 Atreebutes fabric balance sheet" xfId="960" xr:uid="{4678822A-2639-4C55-B74F-6539BAEC0984}"/>
    <cellStyle name="0_EU W09-fabric balance_MA expense (AW10 &amp; SS11)_QUICK SILVER fab balance" xfId="961" xr:uid="{C373A8A1-4E1E-4F01-8A24-E0877C2A6770}"/>
    <cellStyle name="0_EU W09-fabric balance_MA expense (AW10 &amp; SS11)_QUICK SILVER fab balance 2" xfId="962" xr:uid="{B7D13C31-426A-4AAE-A035-B8D7540B5608}"/>
    <cellStyle name="0_EU W09-fabric balance_MA expense (AW10 &amp; SS11)_SPRING - Trim 2nd" xfId="963" xr:uid="{C861F75B-C60D-4356-98C5-F14054172774}"/>
    <cellStyle name="0_EU W09-fabric balance_MA expense (AW10 &amp; SS11)_SPRING 2011 - TRIM 1st" xfId="964" xr:uid="{777DB130-28FC-4E50-8D25-31C7E3B5E002}"/>
    <cellStyle name="0_EU W09-fabric balance_MA expense (AW10 &amp; SS11)_SPRING 2011 - TRIM 2nd" xfId="965" xr:uid="{96563988-7361-443B-9C20-5A25EEDA3C59}"/>
    <cellStyle name="0_EU W09-fabric balance_MA expense (AW10 &amp; SS11)_SS12 Atreebutes fab balance" xfId="966" xr:uid="{8D3AC2E6-4CC1-4BEB-B2DF-98A2686F9701}"/>
    <cellStyle name="0_EU W09-fabric balance_MA expense (AW10 &amp; SS11)_The composition of fabric" xfId="967" xr:uid="{4C4396FA-F12C-4B53-B283-25D2FF5AC866}"/>
    <cellStyle name="0_EU W09-fabric balance_PO BAO GIA-DUNG" xfId="968" xr:uid="{B66C76C2-0B76-4E2E-99D4-9C307993CDEB}"/>
    <cellStyle name="0_EU W09-fabric balance_Proforma invoice 01 -Outlet W '10" xfId="969" xr:uid="{F14593C9-93C9-41C5-81E9-C2E195231368}"/>
    <cellStyle name="0_EU W09-fabric balance_Proforma invoice 02-Sprinter W '10" xfId="970" xr:uid="{44C9CD68-B4EB-417E-84EE-2C937BADBA36}"/>
    <cellStyle name="0_EU W09-fabric balance_QUICK SILVER fab balance" xfId="971" xr:uid="{844878B5-DA3F-4368-B534-0D53BDB083D2}"/>
    <cellStyle name="0_EU W09-fabric balance_QUICK SILVER fab balance 2" xfId="972" xr:uid="{193335B1-E606-472F-A213-08E035B2ADD9}"/>
    <cellStyle name="0_EU W09-fabric balance_SEASON 01QS - FABRIC 2nd" xfId="973" xr:uid="{200FD671-5475-4D16-B9FE-5C5150CE5C1F}"/>
    <cellStyle name="0_EU W09-fabric balance_SPRING - Trim 2nd" xfId="974" xr:uid="{203278B3-03CE-46EC-AC5F-31F21595A7C8}"/>
    <cellStyle name="0_EU W09-fabric balance_SPRING 2011 - TRIM 1st" xfId="975" xr:uid="{42992F18-7309-4372-BAFC-2916E8A9FDBB}"/>
    <cellStyle name="0_EU W09-fabric balance_SPRING 2011 - TRIM 2nd" xfId="976" xr:uid="{ADEA75B9-3CD2-4497-A0DF-62F036B5ED3E}"/>
    <cellStyle name="0_EU W09-fabric balance_SPRING 2011 - TRIM 2nd_1" xfId="977" xr:uid="{254414F7-1ACD-48C1-9844-0DC401775F01}"/>
    <cellStyle name="0_EU W09-fabric balance_SPRING 2011 - TRIM 2nd_AW11 Atreebutes fabric balance sheet" xfId="978" xr:uid="{83B82312-240B-4E9A-BB91-B8E0188582E6}"/>
    <cellStyle name="0_EU W09-fabric balance_SPRING 2011 - TRIM 2nd_QUICK SILVER fab balance" xfId="979" xr:uid="{664BA063-4B58-4314-9941-749E6487FC51}"/>
    <cellStyle name="0_EU W09-fabric balance_SPRING 2011 - TRIM 2nd_SPRING - Trim 2nd" xfId="980" xr:uid="{4292844A-831A-4D8C-B691-3BFE4FDEF086}"/>
    <cellStyle name="0_EU W09-fabric balance_SPRING 2011 - TRIM 2nd_SPRING 2011 - TRIM 1st" xfId="981" xr:uid="{12FD8EB5-A5BE-47B8-B405-27BCC8BD2619}"/>
    <cellStyle name="0_EU W09-fabric balance_SPRING 2011 - TRIM 2nd_SPRING 2011 - TRIM 2nd" xfId="982" xr:uid="{3BF87696-F30B-411F-96F3-E2D19523852B}"/>
    <cellStyle name="0_EU W09-fabric balance_SPRING 2011 - TRIM 2nd_SS12 Atreebutes fab balance" xfId="983" xr:uid="{B50D8B01-417D-4AC3-87F2-5F843D896BDF}"/>
    <cellStyle name="0_EU W09-fabric balance_SS12 ATREEBUTES costing" xfId="984" xr:uid="{C35D4D88-3A53-4E0F-9BF8-BDA9CFF8B9D9}"/>
    <cellStyle name="0_EU W09-fabric balance_SS12 Atreebutes fab balance" xfId="985" xr:uid="{D5734357-27B5-4B8E-AAA5-D8E9DF421BB1}"/>
    <cellStyle name="0_EU W09-fabric balance_Statement of Account-Rusty AUST2009 (Vegas)" xfId="986" xr:uid="{67A2F32A-1691-4EB9-984E-C8A6888990EB}"/>
    <cellStyle name="0_EU W09-fabric balance_Statement of Account-Rusty AUST2009 (Vegas)1" xfId="987" xr:uid="{5F6CE0BF-CD9B-43EB-BECF-78758BEEF858}"/>
    <cellStyle name="0_EU W09-fabric balance_SUMMER 2011 - TRIM UN007" xfId="988" xr:uid="{5B728167-F424-4D96-A81D-7D3788E11098}"/>
    <cellStyle name="0_EU W09-fabric balance_Trim balance for Atreebute" xfId="989" xr:uid="{E2353C11-4AE8-4961-BDCD-855790F90461}"/>
    <cellStyle name="0_EU W09-fabric balance_Trim balance for Atreebute 1ST" xfId="990" xr:uid="{E68C495D-2AB0-4253-B7C5-0AD73280D61D}"/>
    <cellStyle name="0_EU W09-fabric balance_Trim balance for SS11" xfId="991" xr:uid="{C068AB8D-3B98-457E-9AE5-4A65EE0BC164}"/>
    <cellStyle name="0_EU W09-fabric balance_YKK#135" xfId="992" xr:uid="{6DF23A7C-BEA4-4BF4-BC10-95A58DD01903}"/>
    <cellStyle name="0_EU W09-fabric balance_YKK#135 2" xfId="993" xr:uid="{2FB507A6-BFDC-4CE5-8324-9BA6A6944100}"/>
    <cellStyle name="0_EU W09-fabric balance_YKK#135_PO BAO GIA-DUNG" xfId="994" xr:uid="{B0743AD7-F4CE-42AD-BE0E-403DCF129B01}"/>
    <cellStyle name="0_EU W09-fabric balance_YKK#135_SPRING - Trim 2nd" xfId="995" xr:uid="{014401F4-26D1-44F0-B0AC-2C314FCF7BD9}"/>
    <cellStyle name="0_EU W09-fabric balance_YKK#135_Trim balance for Atreebute" xfId="996" xr:uid="{67375AEC-1F24-41B8-BC36-4AC8399766E5}"/>
    <cellStyle name="0_EU W09-fabric balance_YKK#135_Trim balance for Atreebute 1ST" xfId="997" xr:uid="{C72041D8-C77F-432D-98BE-1E56F4FE9602}"/>
    <cellStyle name="0_Fabric balance for SS11 pro" xfId="998" xr:uid="{C2E9704A-7CEA-40F9-9348-CC124EB70CBD}"/>
    <cellStyle name="0_Fabric consumption" xfId="999" xr:uid="{71A03A2A-7A24-4F0E-A9C1-42694C65DEB6}"/>
    <cellStyle name="0_Fabric consumption 2" xfId="1000" xr:uid="{256D58F1-DF3F-4641-AF82-DD77B91E8C9B}"/>
    <cellStyle name="0_Fabric consumption_AW11 Atreebutes fabric balance sheet" xfId="1001" xr:uid="{66E92EE3-E062-4253-8680-DC3CE9DB6346}"/>
    <cellStyle name="0_Fabric consumption_Copy of #1542-1-revised quotation (2)" xfId="1002" xr:uid="{14C2E3F7-7E49-4721-BAEC-E86B1613E333}"/>
    <cellStyle name="0_Fabric consumption_Copy of the status of KOTAI fabric 21-10" xfId="1003" xr:uid="{B0B3A102-733D-48DA-B8E1-AA9C0996987C}"/>
    <cellStyle name="0_Fabric consumption_QUICK SILVER fab balance" xfId="1004" xr:uid="{46F88BEE-6FE4-4982-91DA-1F299981878F}"/>
    <cellStyle name="0_Fabric consumption_QUICK SILVER fab balance 2" xfId="1005" xr:uid="{37EA1AD6-1DF3-4713-B238-B04BF3C336A8}"/>
    <cellStyle name="0_Fabric consumption_SPRING - Trim 2nd" xfId="1006" xr:uid="{E55F128E-BF66-4A4E-BF62-0FDAB32884F8}"/>
    <cellStyle name="0_Fabric consumption_SPRING 2011 - TRIM 1st" xfId="1007" xr:uid="{9ECD8C72-A9E9-4FB1-AC3C-465D916F9487}"/>
    <cellStyle name="0_Fabric consumption_SPRING 2011 - TRIM 2nd" xfId="1008" xr:uid="{8B4232C7-62D6-42C8-8AE2-3723DFB610EE}"/>
    <cellStyle name="0_Fabric consumption_SS12 Atreebutes fab balance" xfId="1009" xr:uid="{12D63497-CFCA-43E5-AF5E-6A4163FB8EA1}"/>
    <cellStyle name="0_Fabric consumption_The composition of fabric" xfId="1010" xr:uid="{08773B6D-5727-4317-919A-90F5005AE5D0}"/>
    <cellStyle name="0_fabric list EU Winter 09" xfId="1011" xr:uid="{AA6E4763-FA31-414B-92C1-289D9C4180D9}"/>
    <cellStyle name="0_fabric list EU Winter 09_Atreebutes fab balance" xfId="1012" xr:uid="{563871B9-6B81-48C4-AE3F-B9C3CA71B4FC}"/>
    <cellStyle name="0_fabric list EU Winter 09_SEASON 01QS - FABRIC 2nd" xfId="1013" xr:uid="{5B1114B1-675B-4DF4-A23F-268E9E9F7366}"/>
    <cellStyle name="0_fabric list EU Winter 09_SPRING 2011 - TRIM 2nd" xfId="1014" xr:uid="{2BC5B272-E82D-4CDA-BBA5-558F54C1E9C3}"/>
    <cellStyle name="0_fabric list Summer09 prod- Drop 3" xfId="1015" xr:uid="{24AE9A9A-C268-4E31-8C88-53A36C464783}"/>
    <cellStyle name="0_fabric list Summer09 prod- Drop 3_Atreebutes fab balance" xfId="1016" xr:uid="{97CF8C5D-FF9F-4BC6-A243-1B29CA03DEC9}"/>
    <cellStyle name="0_fabric list Summer09 prod- Drop 3_SEASON 01QS - FABRIC 2nd" xfId="1017" xr:uid="{8CF4F7AA-8BCD-4286-A071-10E7551DB443}"/>
    <cellStyle name="0_fabric list Summer09 prod- Drop 3_SPRING 2011 - TRIM 2nd" xfId="1018" xr:uid="{3CC426D2-D5E2-446D-934D-63ABF4557745}"/>
    <cellStyle name="0_Invoice Blanks W10 15 8" xfId="1019" xr:uid="{D02B49B7-78B3-40EB-A09B-0378B0B23C09}"/>
    <cellStyle name="0_Invoice Blanks W10 15 8_Proforma invoice 01 -Outlet W '10" xfId="1020" xr:uid="{41E9D34D-5A2D-48D5-B146-4792E558A8C3}"/>
    <cellStyle name="0_Invoice Blanks W10 15 8_Proforma invoice 02-Sprinter W '10" xfId="1021" xr:uid="{27FA76AB-2893-4903-9041-397EF2835C5E}"/>
    <cellStyle name="0_Invoice Blanks W10 15 8_Statement of Account-Rusty AUST2009 (Vegas)" xfId="1022" xr:uid="{043FF653-1A60-4F45-B6DA-FDC07E9D5E79}"/>
    <cellStyle name="0_Invoice Blanks W10 15 8_Statement of Account-Rusty AUST2009 (Vegas)1" xfId="1023" xr:uid="{E571890B-E4FB-44B6-9964-4CFB471C5748}"/>
    <cellStyle name="0_Invoice DHL Blanks W10 26 8" xfId="1024" xr:uid="{32F670AF-F3CD-4CA5-8D6A-5B4BDD05A8DB}"/>
    <cellStyle name="0_Invoice DHL Blanks W10 26 8_Proforma invoice 01 -Outlet W '10" xfId="1025" xr:uid="{FD6E1D2D-4C3B-46F6-A349-E37DCE3DD5A3}"/>
    <cellStyle name="0_Invoice DHL Blanks W10 26 8_Proforma invoice 02-Sprinter W '10" xfId="1026" xr:uid="{96C9BBC9-C8E8-4872-9D7B-0B8D913D1A8D}"/>
    <cellStyle name="0_Invoice DHL Blanks W10 26 8_Statement of Account-Rusty AUST2009 (Vegas)" xfId="1027" xr:uid="{3AE2FB88-AA7D-43E9-B49E-D94B1AC8E490}"/>
    <cellStyle name="0_Invoice DHL Blanks W10 26 8_Statement of Account-Rusty AUST2009 (Vegas)1" xfId="1028" xr:uid="{C910C476-6558-4B7D-A7CB-4448A6006B73}"/>
    <cellStyle name="0_Invoice list Blanks W10 22 8" xfId="1029" xr:uid="{12BE36BB-2D7A-464D-99B5-4A4CE1839A2D}"/>
    <cellStyle name="0_Invoice list Blanks W10 22 8_Proforma invoice 01 -Outlet W '10" xfId="1030" xr:uid="{DAFCFEF8-C021-4BD5-B258-FA5C14C64592}"/>
    <cellStyle name="0_Invoice list Blanks W10 22 8_Proforma invoice 02-Sprinter W '10" xfId="1031" xr:uid="{404541D0-CF78-471B-8EA2-790090351C4E}"/>
    <cellStyle name="0_Invoice list Blanks W10 22 8_Statement of Account-Rusty AUST2009 (Vegas)" xfId="1032" xr:uid="{548D3D83-21E2-455B-B786-3DD5F38ABB89}"/>
    <cellStyle name="0_Invoice list Blanks W10 22 8_Statement of Account-Rusty AUST2009 (Vegas)1" xfId="1033" xr:uid="{A9B2689D-D225-4FBF-A3EE-E90222C4A230}"/>
    <cellStyle name="0_IV 132-Chile- S'09" xfId="1034" xr:uid="{24730B35-623C-40B4-8440-5BBEFC9DF37F}"/>
    <cellStyle name="0_IV 132-Chile- S'09_Proforma invoice 01 -Outlet W '10" xfId="1035" xr:uid="{A3FA8699-4620-485A-8F0A-F5110A9D6DB8}"/>
    <cellStyle name="0_IV 132-Chile- S'09_Proforma invoice 02-Sprinter W '10" xfId="1036" xr:uid="{42AE61D4-28DA-48D3-B9CC-C739CF245979}"/>
    <cellStyle name="0_IV 132-Chile- S'09_Statement of Account-Rusty AUST2009 (Vegas)" xfId="1037" xr:uid="{A497586F-C641-4C20-A366-3134135E429C}"/>
    <cellStyle name="0_IV 132-Chile- S'09_Statement of Account-Rusty AUST2009 (Vegas)1" xfId="1038" xr:uid="{B12E072F-926F-4DE7-A1FB-016EB15D8A63}"/>
    <cellStyle name="0_IV 133-Mia- S'09" xfId="1039" xr:uid="{440193FC-557B-496D-BA2C-C8D77475D7EA}"/>
    <cellStyle name="0_IV 133-Mia- S'09_Proforma invoice 01 -Outlet W '10" xfId="1040" xr:uid="{74BF5757-C60B-4767-B9DD-956A37638F52}"/>
    <cellStyle name="0_IV 133-Mia- S'09_Proforma invoice 02-Sprinter W '10" xfId="1041" xr:uid="{4A264C05-D4AD-4487-8468-4944184BD1E3}"/>
    <cellStyle name="0_IV 133-Mia- S'09_Statement of Account-Rusty AUST2009 (Vegas)" xfId="1042" xr:uid="{F92702C4-A838-4CBC-98DE-CB8EA249A97E}"/>
    <cellStyle name="0_IV 133-Mia- S'09_Statement of Account-Rusty AUST2009 (Vegas)1" xfId="1043" xr:uid="{406C12CE-CCEF-4F18-BFD3-F324EADF4770}"/>
    <cellStyle name="0_IV 134-SA- S'09" xfId="1044" xr:uid="{77EDD93B-8349-41B0-9F5E-5D31DE52B1F3}"/>
    <cellStyle name="0_IV 134-SA- S'09_Proforma invoice 01 -Outlet W '10" xfId="1045" xr:uid="{0638D26D-6B80-43F6-85D4-58F194AD8506}"/>
    <cellStyle name="0_IV 134-SA- S'09_Proforma invoice 02-Sprinter W '10" xfId="1046" xr:uid="{3CEC5AA4-B0C1-474D-843C-DC77FDC3F67A}"/>
    <cellStyle name="0_IV 134-SA- S'09_Statement of Account-Rusty AUST2009 (Vegas)" xfId="1047" xr:uid="{DFBBC44D-3336-403C-A6FE-0CAA548CAD99}"/>
    <cellStyle name="0_IV 134-SA- S'09_Statement of Account-Rusty AUST2009 (Vegas)1" xfId="1048" xr:uid="{DAE39018-9C13-413C-87D0-3491D2525585}"/>
    <cellStyle name="0_IV 135-US- S'09-LoJolla" xfId="1049" xr:uid="{B46AE5D4-79B9-41C9-82AD-DF8302288E7E}"/>
    <cellStyle name="0_IV 135-US- S'09-LoJolla_Proforma invoice 01 -Outlet W '10" xfId="1050" xr:uid="{7B2F0795-4080-4B3F-ABF9-9E8DC5D96C2A}"/>
    <cellStyle name="0_IV 135-US- S'09-LoJolla_Proforma invoice 02-Sprinter W '10" xfId="1051" xr:uid="{5A4978FD-DE06-4226-AFB5-202E30156F3A}"/>
    <cellStyle name="0_IV 135-US- S'09-LoJolla_Statement of Account-Rusty AUST2009 (Vegas)" xfId="1052" xr:uid="{FEDF3D7A-3ADA-4202-94D7-20C4F9D6FB02}"/>
    <cellStyle name="0_IV 135-US- S'09-LoJolla_Statement of Account-Rusty AUST2009 (Vegas)1" xfId="1053" xr:uid="{EA72D6AD-D309-432C-9C22-6BF474262A29}"/>
    <cellStyle name="0_OMS W'09 Rusty-ref SMS" xfId="1054" xr:uid="{C624EB40-1DBB-44D8-AE76-5A15D3BE3E66}"/>
    <cellStyle name="0_OMS W'09 Rusty-ref SMS_Atreebutes fab balance" xfId="1055" xr:uid="{A5080721-0AFC-4D62-8E01-B0F734411C6E}"/>
    <cellStyle name="0_OMS W'09 Rusty-ref SMS_SEASON 01QS - FABRIC 2nd" xfId="1056" xr:uid="{AD828B51-59B2-49BE-9E63-81829C00514E}"/>
    <cellStyle name="0_OMS W'09 Rusty-ref SMS_SPRING 2011 - TRIM 2nd" xfId="1057" xr:uid="{C8F2557B-4D6F-406E-87F6-C87D93A03171}"/>
    <cellStyle name="0_OPR EU S9" xfId="1058" xr:uid="{D86B228E-4F75-4D28-94D4-BCCC8F27B48E}"/>
    <cellStyle name="0_OPR EU S9 2" xfId="1059" xr:uid="{A98CE2BF-19D5-409C-BAFA-BA9C90344D27}"/>
    <cellStyle name="0_OPR EU S9_2ND Summer09  fabric list -prod Drop3" xfId="1060" xr:uid="{AEE9FB04-3B8F-4B6C-980D-206337D2675F}"/>
    <cellStyle name="0_OPR EU S9_2ND Summer09  fabric list -prod Drop3_Atreebutes fab balance" xfId="1061" xr:uid="{78983761-B9D4-4B4E-BFD0-9F192D2313F0}"/>
    <cellStyle name="0_OPR EU S9_2ND Summer09  fabric list -prod Drop3_SEASON 01QS - FABRIC 2nd" xfId="1062" xr:uid="{B9CF6571-F349-4508-81F7-748EE7C36333}"/>
    <cellStyle name="0_OPR EU S9_2ND Summer09  fabric list -prod Drop3_SPRING 2011 - TRIM 2nd" xfId="1063" xr:uid="{F3B8DA4F-B22E-45D5-B08F-CF054D748D4E}"/>
    <cellStyle name="0_OPR EU S9_Atreebutes fab balance" xfId="1064" xr:uid="{BF45D970-3F3B-48A1-B6FC-7616C3BD7815}"/>
    <cellStyle name="0_OPR EU S9_Atreebutes fab balance_AW11 Atreebutes fabric balance sheet" xfId="1065" xr:uid="{02DC359E-937B-4CEB-A77E-924DA444239D}"/>
    <cellStyle name="0_OPR EU S9_Atreebutes fab balance_QUICK SILVER fab balance" xfId="1066" xr:uid="{E1B80175-2FBF-42DB-AD03-CB281098F44C}"/>
    <cellStyle name="0_OPR EU S9_Atreebutes fab balance_SPRING - Trim 2nd" xfId="1067" xr:uid="{0D1FF867-0DD5-46A8-8372-E26C28FD2C4E}"/>
    <cellStyle name="0_OPR EU S9_Atreebutes fab balance_SPRING 2011 - TRIM 1st" xfId="1068" xr:uid="{636B78A2-4F74-470E-A84D-16F9F2305C25}"/>
    <cellStyle name="0_OPR EU S9_Atreebutes fab balance_SPRING 2011 - TRIM 2nd" xfId="1069" xr:uid="{0D853D70-2B85-4BE3-95DA-0707043894E4}"/>
    <cellStyle name="0_OPR EU S9_Atreebutes fab balance_SS12 Atreebutes fab balance" xfId="1070" xr:uid="{C12F1331-75D0-4D7B-8135-152C20929316}"/>
    <cellStyle name="0_OPR EU S9_AW11 Atreebutes fabric balance sheet" xfId="1071" xr:uid="{53C84F95-0B0D-48C1-87A9-2F57462DD5B1}"/>
    <cellStyle name="0_OPR EU S9_Copy of #1542-1-revised quotation (2)" xfId="1072" xr:uid="{B7BD92BD-5BF6-4859-AD29-3501BE92FC62}"/>
    <cellStyle name="0_OPR EU S9_Copy of the status of KOTAI fabric 21-10" xfId="1073" xr:uid="{874C1307-00A5-4A3A-B79A-73967A457671}"/>
    <cellStyle name="0_OPR EU S9_COSTING AW11 ( revised the fabric price) 26.01" xfId="1074" xr:uid="{3C269DF6-CBF8-467E-BCED-3A32120965C1}"/>
    <cellStyle name="0_OPR EU S9_Fabric balance for AW10 pro" xfId="1075" xr:uid="{CFAA09B5-82FB-4EFC-837A-100FCFDA62C3}"/>
    <cellStyle name="0_OPR EU S9_fabric list EU Winter 09" xfId="1076" xr:uid="{C249595B-6FE7-42FE-8309-63DEDF3E0B00}"/>
    <cellStyle name="0_OPR EU S9_fabric list EU Winter 09_Atreebutes fab balance" xfId="1077" xr:uid="{D58F5910-5EBC-4C8F-AC43-34A33D7378D0}"/>
    <cellStyle name="0_OPR EU S9_fabric list EU Winter 09_SEASON 01QS - FABRIC 2nd" xfId="1078" xr:uid="{1957C098-90D6-4C81-B2AB-3D0319944881}"/>
    <cellStyle name="0_OPR EU S9_fabric list EU Winter 09_SPRING 2011 - TRIM 2nd" xfId="1079" xr:uid="{841B2A5F-84FC-4F49-BBFC-182D21BF5D3A}"/>
    <cellStyle name="0_OPR EU S9_Invoice Blanks W10 15 8" xfId="1080" xr:uid="{E40419BA-D971-49D4-A33F-B1FF3D65B707}"/>
    <cellStyle name="0_OPR EU S9_Invoice Blanks W10 15 8_Proforma invoice 01 -Outlet W '10" xfId="1081" xr:uid="{31AE87C1-F2AA-4804-BE50-E96BFB500EFB}"/>
    <cellStyle name="0_OPR EU S9_Invoice Blanks W10 15 8_Proforma invoice 02-Sprinter W '10" xfId="1082" xr:uid="{B1EEF429-AC72-4AEE-AED1-37B25CD09749}"/>
    <cellStyle name="0_OPR EU S9_Invoice Blanks W10 15 8_Statement of Account-Rusty AUST2009 (Vegas)" xfId="1083" xr:uid="{0ABE0431-69F4-4067-B245-3602941FB95D}"/>
    <cellStyle name="0_OPR EU S9_Invoice Blanks W10 15 8_Statement of Account-Rusty AUST2009 (Vegas)1" xfId="1084" xr:uid="{97287857-F6DF-413B-A1D6-3A10C76687C8}"/>
    <cellStyle name="0_OPR EU S9_Invoice DHL Blanks W10 26 8" xfId="1085" xr:uid="{65631991-5EBB-4044-B7C6-932C29C29D5A}"/>
    <cellStyle name="0_OPR EU S9_Invoice DHL Blanks W10 26 8_Proforma invoice 01 -Outlet W '10" xfId="1086" xr:uid="{84D1A424-6E70-4773-B865-45D14F273CCE}"/>
    <cellStyle name="0_OPR EU S9_Invoice DHL Blanks W10 26 8_Proforma invoice 02-Sprinter W '10" xfId="1087" xr:uid="{AD0479E1-54A0-45C6-B13B-D733C5A10BED}"/>
    <cellStyle name="0_OPR EU S9_Invoice DHL Blanks W10 26 8_Statement of Account-Rusty AUST2009 (Vegas)" xfId="1088" xr:uid="{989CD6C9-2D59-4259-8675-7EE1083EABE9}"/>
    <cellStyle name="0_OPR EU S9_Invoice DHL Blanks W10 26 8_Statement of Account-Rusty AUST2009 (Vegas)1" xfId="1089" xr:uid="{3D74BF74-C1F8-4286-BFE1-491777AF54B8}"/>
    <cellStyle name="0_OPR EU S9_Invoice list Blanks W10 22 8" xfId="1090" xr:uid="{CC8E98A9-125E-4738-A92F-47D818CD59B6}"/>
    <cellStyle name="0_OPR EU S9_Invoice list Blanks W10 22 8_Proforma invoice 01 -Outlet W '10" xfId="1091" xr:uid="{16EFD639-1715-4BB4-AA8F-8983BCA72B99}"/>
    <cellStyle name="0_OPR EU S9_Invoice list Blanks W10 22 8_Proforma invoice 02-Sprinter W '10" xfId="1092" xr:uid="{15B6A3BF-9998-4EE7-B1AD-0F5E89854992}"/>
    <cellStyle name="0_OPR EU S9_Invoice list Blanks W10 22 8_Statement of Account-Rusty AUST2009 (Vegas)" xfId="1093" xr:uid="{47EF3B05-395E-4949-9186-F050171BC0E1}"/>
    <cellStyle name="0_OPR EU S9_Invoice list Blanks W10 22 8_Statement of Account-Rusty AUST2009 (Vegas)1" xfId="1094" xr:uid="{4E7FB29A-A88E-4728-A02D-0C8CF8C3ECB1}"/>
    <cellStyle name="0_OPR EU S9_MA expense (AW10 &amp; SS11)" xfId="1095" xr:uid="{0FB7B0CF-C949-4F4E-AABB-CEB2D7F52AB3}"/>
    <cellStyle name="0_OPR EU S9_MA expense (AW10 &amp; SS11) 2" xfId="1096" xr:uid="{E12F618C-094B-4671-A7ED-38D72E497718}"/>
    <cellStyle name="0_OPR EU S9_MA expense (AW10 &amp; SS11)_AW11 Atreebutes fabric balance sheet" xfId="1097" xr:uid="{5027FC72-E831-40EB-91FC-BE9E7882D078}"/>
    <cellStyle name="0_OPR EU S9_MA expense (AW10 &amp; SS11)_QUICK SILVER fab balance" xfId="1098" xr:uid="{2D3DF498-6B1C-4C36-BBB6-5C77CAAD5D13}"/>
    <cellStyle name="0_OPR EU S9_MA expense (AW10 &amp; SS11)_QUICK SILVER fab balance 2" xfId="1099" xr:uid="{C11E7405-0706-42A1-868E-A8AA0F6F7705}"/>
    <cellStyle name="0_OPR EU S9_MA expense (AW10 &amp; SS11)_SPRING - Trim 2nd" xfId="1100" xr:uid="{F32C4C90-4DA3-448C-9534-85F14B80D270}"/>
    <cellStyle name="0_OPR EU S9_MA expense (AW10 &amp; SS11)_SPRING 2011 - TRIM 1st" xfId="1101" xr:uid="{534B9101-B33D-4097-91BB-DA7BF8702E1F}"/>
    <cellStyle name="0_OPR EU S9_MA expense (AW10 &amp; SS11)_SPRING 2011 - TRIM 2nd" xfId="1102" xr:uid="{BEA8365D-3B76-4EC7-8A7D-62A273303011}"/>
    <cellStyle name="0_OPR EU S9_MA expense (AW10 &amp; SS11)_SS12 Atreebutes fab balance" xfId="1103" xr:uid="{A0BD6A80-5652-4165-8E1C-20FE90AFD997}"/>
    <cellStyle name="0_OPR EU S9_MA expense (AW10 &amp; SS11)_The composition of fabric" xfId="1104" xr:uid="{24407A63-F469-414C-AA8A-FECDF013C77E}"/>
    <cellStyle name="0_OPR EU S9_PO BAO GIA-DUNG" xfId="1105" xr:uid="{B5F18438-05BB-4280-AA19-95D9EF765C8E}"/>
    <cellStyle name="0_OPR EU S9_Proforma invoice 01 -Outlet W '10" xfId="1106" xr:uid="{AFC515A1-0C50-4E8F-96BF-875B00B65576}"/>
    <cellStyle name="0_OPR EU S9_Proforma invoice 02-Sprinter W '10" xfId="1107" xr:uid="{2BAFBFF2-DC29-43B5-8973-8FC6FE09901D}"/>
    <cellStyle name="0_OPR EU S9_QUICK SILVER fab balance" xfId="1108" xr:uid="{AA0744DA-B15F-4C9D-BAF4-7C1A985A3A13}"/>
    <cellStyle name="0_OPR EU S9_QUICK SILVER fab balance 2" xfId="1109" xr:uid="{D26E1498-20D1-488E-A10C-55B35AA7904C}"/>
    <cellStyle name="0_OPR EU S9_SEASON 01QS - FABRIC 2nd" xfId="1110" xr:uid="{B3E81B66-C96E-4304-8D9E-4304D34C191D}"/>
    <cellStyle name="0_OPR EU S9_SPRING - Trim 2nd" xfId="1111" xr:uid="{5405E501-CCF8-49EE-871A-E2BB50AF39D0}"/>
    <cellStyle name="0_OPR EU S9_SPRING 2011 - TRIM 1st" xfId="1112" xr:uid="{F6DFA829-C78D-4BED-8004-1A5D630287ED}"/>
    <cellStyle name="0_OPR EU S9_SPRING 2011 - TRIM 2nd" xfId="1113" xr:uid="{AB2598BE-4829-4D71-A869-45E388ED2892}"/>
    <cellStyle name="0_OPR EU S9_SPRING 2011 - TRIM 2nd_1" xfId="1114" xr:uid="{EBF83A1F-7146-479D-8670-FB78B07026E4}"/>
    <cellStyle name="0_OPR EU S9_SPRING 2011 - TRIM 2nd_AW11 Atreebutes fabric balance sheet" xfId="1115" xr:uid="{1FA0DDAF-376A-4F04-9022-2B7E558F488C}"/>
    <cellStyle name="0_OPR EU S9_SPRING 2011 - TRIM 2nd_QUICK SILVER fab balance" xfId="1116" xr:uid="{145E475C-AAA9-43A5-9ADC-233C86ABCB8E}"/>
    <cellStyle name="0_OPR EU S9_SPRING 2011 - TRIM 2nd_SPRING - Trim 2nd" xfId="1117" xr:uid="{78272761-8F6C-4574-B954-ED08C1E22044}"/>
    <cellStyle name="0_OPR EU S9_SPRING 2011 - TRIM 2nd_SPRING 2011 - TRIM 1st" xfId="1118" xr:uid="{0F452B69-ECE3-4F47-9BF2-91C5D9E61E21}"/>
    <cellStyle name="0_OPR EU S9_SPRING 2011 - TRIM 2nd_SPRING 2011 - TRIM 2nd" xfId="1119" xr:uid="{1E5961BE-A47E-44AF-AC0F-00B8B7C01585}"/>
    <cellStyle name="0_OPR EU S9_SPRING 2011 - TRIM 2nd_SS12 Atreebutes fab balance" xfId="1120" xr:uid="{765DE8FF-65F2-4F39-AFD4-6FCA0F9DCC53}"/>
    <cellStyle name="0_OPR EU S9_SS12 ATREEBUTES costing" xfId="1121" xr:uid="{D68D9146-E916-435E-AD75-9000ED27306D}"/>
    <cellStyle name="0_OPR EU S9_SS12 Atreebutes fab balance" xfId="1122" xr:uid="{170D7647-57AA-45FB-811A-6C47D5342C0E}"/>
    <cellStyle name="0_OPR EU S9_Statement of Account-Rusty AUST2009 (Vegas)" xfId="1123" xr:uid="{1C2BF4E4-3CD8-422D-9E1B-19BBE4EDD82A}"/>
    <cellStyle name="0_OPR EU S9_Statement of Account-Rusty AUST2009 (Vegas)1" xfId="1124" xr:uid="{3C64A42E-B9CF-42EF-A562-CB37ABDA2EEF}"/>
    <cellStyle name="0_OPR EU S9_SUMMER 2011 - TRIM UN007" xfId="1125" xr:uid="{4F66BCE0-F002-4A4D-B964-429F23212A14}"/>
    <cellStyle name="0_OPR EU S9_Trim balance for Atreebute" xfId="1126" xr:uid="{C4F69046-C11D-44C8-B789-31C842C05B7D}"/>
    <cellStyle name="0_OPR EU S9_Trim balance for Atreebute 1ST" xfId="1127" xr:uid="{9515FC41-1922-4197-BC63-6CE3CB585CA5}"/>
    <cellStyle name="0_OPR EU S9_Trim balance for SS11" xfId="1128" xr:uid="{E81CCE4C-7DCB-47B2-96C3-49E0B49DC490}"/>
    <cellStyle name="0_OPR EU S9_YKK#135" xfId="1129" xr:uid="{1C0F4EDD-D4CB-42B3-AFF2-2FAC42984029}"/>
    <cellStyle name="0_OPR EU S9_YKK#135 2" xfId="1130" xr:uid="{E7F46DD0-F1D4-4394-B4E2-CB08CA30E146}"/>
    <cellStyle name="0_OPR EU S9_YKK#135_PO BAO GIA-DUNG" xfId="1131" xr:uid="{010F2762-7BF8-4C01-96DA-0B6BC4CB40F5}"/>
    <cellStyle name="0_OPR EU S9_YKK#135_SPRING - Trim 2nd" xfId="1132" xr:uid="{5FCDD02B-F8A1-4622-B849-F6E1F7CF25F2}"/>
    <cellStyle name="0_OPR EU S9_YKK#135_Trim balance for Atreebute" xfId="1133" xr:uid="{3389D31E-E12C-4A76-A162-998375AD7935}"/>
    <cellStyle name="0_OPR EU S9_YKK#135_Trim balance for Atreebute 1ST" xfId="1134" xr:uid="{58ECB389-6113-44C5-A271-3C03360E50ED}"/>
    <cellStyle name="0_OPR EU W09" xfId="1135" xr:uid="{E0DE3F8B-690D-4D30-86E7-F5AA32920B1C}"/>
    <cellStyle name="0_OPR EU W09 2" xfId="1136" xr:uid="{2DEA6565-E87B-4ABA-8DC2-B72407067ECD}"/>
    <cellStyle name="0_OPR EU W09_Atreebutes fab balance" xfId="1137" xr:uid="{F2B2507E-B401-4CB2-B714-883BF8BAC717}"/>
    <cellStyle name="0_OPR EU W09_Atreebutes fab balance_AW11 Atreebutes fabric balance sheet" xfId="1138" xr:uid="{89A280F7-1E06-46DE-9279-AC45B574DB22}"/>
    <cellStyle name="0_OPR EU W09_Atreebutes fab balance_QUICK SILVER fab balance" xfId="1139" xr:uid="{DC3BA5DE-53E3-4721-85B8-857D0C5759B8}"/>
    <cellStyle name="0_OPR EU W09_Atreebutes fab balance_SPRING - Trim 2nd" xfId="1140" xr:uid="{FEE373D5-B4B8-4FB4-A261-2C27526BD3B8}"/>
    <cellStyle name="0_OPR EU W09_Atreebutes fab balance_SPRING 2011 - TRIM 1st" xfId="1141" xr:uid="{233502BC-A80C-483E-972E-9803FF2BF345}"/>
    <cellStyle name="0_OPR EU W09_Atreebutes fab balance_SPRING 2011 - TRIM 2nd" xfId="1142" xr:uid="{E4DDE773-363E-4573-9A19-4BA4EA67D50B}"/>
    <cellStyle name="0_OPR EU W09_Atreebutes fab balance_SS12 Atreebutes fab balance" xfId="1143" xr:uid="{CB620E70-F183-4B14-B157-AA025B086CEA}"/>
    <cellStyle name="0_OPR EU W09_AW11 Atreebutes fabric balance sheet" xfId="1144" xr:uid="{BD33F013-8B23-41EA-9F1A-5ED068A8F4CA}"/>
    <cellStyle name="0_OPR EU W09_Copy of #1542-1-revised quotation (2)" xfId="1145" xr:uid="{1EA67D05-119C-4638-A7AE-C9EFE1586E83}"/>
    <cellStyle name="0_OPR EU W09_Copy of the status of KOTAI fabric 21-10" xfId="1146" xr:uid="{63AA664B-4BB3-4BE2-A368-7F6CFC036F41}"/>
    <cellStyle name="0_OPR EU W09_COSTING AW11 ( revised the fabric price) 26.01" xfId="1147" xr:uid="{15F5E695-AC61-46C1-B514-77E984483F01}"/>
    <cellStyle name="0_OPR EU W09_Fabric balance for AW10 pro" xfId="1148" xr:uid="{DD658DC2-8D87-4DFA-895C-79899FAB6103}"/>
    <cellStyle name="0_OPR EU W09_Invoice Blanks W10 15 8" xfId="1149" xr:uid="{D55B9D90-8F97-4397-8889-B3EFD2FF48D2}"/>
    <cellStyle name="0_OPR EU W09_Invoice Blanks W10 15 8_Proforma invoice 01 -Outlet W '10" xfId="1150" xr:uid="{A38D7509-5DF2-4AC7-A108-608118703927}"/>
    <cellStyle name="0_OPR EU W09_Invoice Blanks W10 15 8_Proforma invoice 02-Sprinter W '10" xfId="1151" xr:uid="{E291C4AD-A07C-46ED-9B5D-CA01A3A6E65C}"/>
    <cellStyle name="0_OPR EU W09_Invoice Blanks W10 15 8_Statement of Account-Rusty AUST2009 (Vegas)" xfId="1152" xr:uid="{DDC91C5D-7766-4CB9-A5C1-6DA205C94D4F}"/>
    <cellStyle name="0_OPR EU W09_Invoice Blanks W10 15 8_Statement of Account-Rusty AUST2009 (Vegas)1" xfId="1153" xr:uid="{903790F8-44FA-4E52-9551-0109A7CECEAC}"/>
    <cellStyle name="0_OPR EU W09_Invoice DHL Blanks W10 26 8" xfId="1154" xr:uid="{BC7E1481-10D0-4CF3-86F5-13BC3EB95321}"/>
    <cellStyle name="0_OPR EU W09_Invoice DHL Blanks W10 26 8_Proforma invoice 01 -Outlet W '10" xfId="1155" xr:uid="{115588E4-F5FC-4012-953E-CE2687E3F9C1}"/>
    <cellStyle name="0_OPR EU W09_Invoice DHL Blanks W10 26 8_Proforma invoice 02-Sprinter W '10" xfId="1156" xr:uid="{7B85E483-8B22-4124-BBD7-F1192DBC5A61}"/>
    <cellStyle name="0_OPR EU W09_Invoice DHL Blanks W10 26 8_Statement of Account-Rusty AUST2009 (Vegas)" xfId="1157" xr:uid="{B2881A1B-6DDB-459B-8C8A-16AB08DEF6E0}"/>
    <cellStyle name="0_OPR EU W09_Invoice DHL Blanks W10 26 8_Statement of Account-Rusty AUST2009 (Vegas)1" xfId="1158" xr:uid="{CFED0F3F-58ED-4CC8-9B85-9E5D6D97AFE8}"/>
    <cellStyle name="0_OPR EU W09_Invoice list Blanks W10 22 8" xfId="1159" xr:uid="{92702D66-B00D-457D-ACBF-644516E55F0C}"/>
    <cellStyle name="0_OPR EU W09_Invoice list Blanks W10 22 8_Proforma invoice 01 -Outlet W '10" xfId="1160" xr:uid="{840CD49B-6FDD-4027-A055-01688AA13B88}"/>
    <cellStyle name="0_OPR EU W09_Invoice list Blanks W10 22 8_Proforma invoice 02-Sprinter W '10" xfId="1161" xr:uid="{1CF375AC-E5CA-4AEB-8D78-C64B4EF9BBAA}"/>
    <cellStyle name="0_OPR EU W09_Invoice list Blanks W10 22 8_Statement of Account-Rusty AUST2009 (Vegas)" xfId="1162" xr:uid="{95EC0F4A-FCD2-4DA8-BAFC-E7460D6F6CBE}"/>
    <cellStyle name="0_OPR EU W09_Invoice list Blanks W10 22 8_Statement of Account-Rusty AUST2009 (Vegas)1" xfId="1163" xr:uid="{33D998C2-2BA3-4613-B413-CD23B12A8E0E}"/>
    <cellStyle name="0_OPR EU W09_MA expense (AW10 &amp; SS11)" xfId="1164" xr:uid="{0AD786E1-E671-46CF-9EB8-1016AF4135BD}"/>
    <cellStyle name="0_OPR EU W09_MA expense (AW10 &amp; SS11) 2" xfId="1165" xr:uid="{58911433-595D-4044-83EE-6670CBCA0B54}"/>
    <cellStyle name="0_OPR EU W09_MA expense (AW10 &amp; SS11)_AW11 Atreebutes fabric balance sheet" xfId="1166" xr:uid="{5730BD95-1C0D-4FE9-9087-7FE1E548F1E5}"/>
    <cellStyle name="0_OPR EU W09_MA expense (AW10 &amp; SS11)_QUICK SILVER fab balance" xfId="1167" xr:uid="{7F53850B-8FFB-4785-8658-A13CC7F1F589}"/>
    <cellStyle name="0_OPR EU W09_MA expense (AW10 &amp; SS11)_QUICK SILVER fab balance 2" xfId="1168" xr:uid="{76B6FE6F-3185-4296-84FB-6C1529D8C4A4}"/>
    <cellStyle name="0_OPR EU W09_MA expense (AW10 &amp; SS11)_SPRING - Trim 2nd" xfId="1169" xr:uid="{1200B195-DCA2-4F7B-AF47-B6B7C321B182}"/>
    <cellStyle name="0_OPR EU W09_MA expense (AW10 &amp; SS11)_SPRING 2011 - TRIM 1st" xfId="1170" xr:uid="{3D8A25B8-2CF3-4188-9000-502C27018F9B}"/>
    <cellStyle name="0_OPR EU W09_MA expense (AW10 &amp; SS11)_SPRING 2011 - TRIM 2nd" xfId="1171" xr:uid="{89C01101-9D58-4A24-948C-7F00F20E9B3D}"/>
    <cellStyle name="0_OPR EU W09_MA expense (AW10 &amp; SS11)_SS12 Atreebutes fab balance" xfId="1172" xr:uid="{122D0072-EBC6-4946-8F10-E92FAFE50778}"/>
    <cellStyle name="0_OPR EU W09_MA expense (AW10 &amp; SS11)_The composition of fabric" xfId="1173" xr:uid="{136FB1A6-F2A6-4878-8085-077A60EA71AD}"/>
    <cellStyle name="0_OPR EU W09_PO BAO GIA-DUNG" xfId="1174" xr:uid="{6482D5E0-9B7D-4E15-A2A1-3C9C0E04265F}"/>
    <cellStyle name="0_OPR EU W09_Proforma invoice 01 -Outlet W '10" xfId="1175" xr:uid="{C00F8880-3376-47C3-84A1-0C6DF8DB0E37}"/>
    <cellStyle name="0_OPR EU W09_Proforma invoice 02-Sprinter W '10" xfId="1176" xr:uid="{57EEFC2B-2A59-4728-951A-F21EFB5BE823}"/>
    <cellStyle name="0_OPR EU W09_QUICK SILVER fab balance" xfId="1177" xr:uid="{3F84F8A1-07CA-4F78-9677-C101C808D25D}"/>
    <cellStyle name="0_OPR EU W09_QUICK SILVER fab balance 2" xfId="1178" xr:uid="{FB9503A2-B7DC-4638-83AE-7331F5E8E5BE}"/>
    <cellStyle name="0_OPR EU W09_SEASON 01QS - FABRIC 2nd" xfId="1179" xr:uid="{C83D84C4-DAC2-4BA8-A039-2896DFA0225D}"/>
    <cellStyle name="0_OPR EU W09_SPRING - Trim 2nd" xfId="1180" xr:uid="{B880EA06-8E5D-4D4C-913D-502B0CFB8BC1}"/>
    <cellStyle name="0_OPR EU W09_SPRING 2011 - TRIM 1st" xfId="1181" xr:uid="{D05C3E31-BB56-462D-8223-FA6EF327A04E}"/>
    <cellStyle name="0_OPR EU W09_SPRING 2011 - TRIM 2nd" xfId="1182" xr:uid="{3273DF69-1CCE-4999-993D-0BDFAA61539D}"/>
    <cellStyle name="0_OPR EU W09_SPRING 2011 - TRIM 2nd_1" xfId="1183" xr:uid="{825BE1A9-62AE-4E17-8ACE-C6AD220BD5B0}"/>
    <cellStyle name="0_OPR EU W09_SPRING 2011 - TRIM 2nd_AW11 Atreebutes fabric balance sheet" xfId="1184" xr:uid="{C96930E7-7839-4994-929D-930C03467077}"/>
    <cellStyle name="0_OPR EU W09_SPRING 2011 - TRIM 2nd_QUICK SILVER fab balance" xfId="1185" xr:uid="{81692F85-EA99-4921-A77F-0F0320F8CEF1}"/>
    <cellStyle name="0_OPR EU W09_SPRING 2011 - TRIM 2nd_SPRING - Trim 2nd" xfId="1186" xr:uid="{CB64A837-4252-4781-ADB4-8F7DEFD08309}"/>
    <cellStyle name="0_OPR EU W09_SPRING 2011 - TRIM 2nd_SPRING 2011 - TRIM 1st" xfId="1187" xr:uid="{7B9D2360-381C-4EF1-8200-DFE2EC2CDF0B}"/>
    <cellStyle name="0_OPR EU W09_SPRING 2011 - TRIM 2nd_SPRING 2011 - TRIM 2nd" xfId="1188" xr:uid="{08E6BA09-CDF2-4E14-949F-68BD22FC6DAB}"/>
    <cellStyle name="0_OPR EU W09_SPRING 2011 - TRIM 2nd_SS12 Atreebutes fab balance" xfId="1189" xr:uid="{6082623C-207B-49F1-A116-9F3386432F84}"/>
    <cellStyle name="0_OPR EU W09_SS12 ATREEBUTES costing" xfId="1190" xr:uid="{FBFB4575-C80D-4311-A0C5-57D1E5B82709}"/>
    <cellStyle name="0_OPR EU W09_SS12 Atreebutes fab balance" xfId="1191" xr:uid="{B9097C7B-8D2D-4ACB-B7F7-EFEC3C55D5B3}"/>
    <cellStyle name="0_OPR EU W09_Statement of Account-Rusty AUST2009 (Vegas)" xfId="1192" xr:uid="{15A911AF-2159-483E-9BFD-35913BF4BC6B}"/>
    <cellStyle name="0_OPR EU W09_Statement of Account-Rusty AUST2009 (Vegas)1" xfId="1193" xr:uid="{58B0D3F2-BF45-4F87-98C7-C9DE4EE907F5}"/>
    <cellStyle name="0_OPR EU W09_SUMMER 2011 - TRIM UN007" xfId="1194" xr:uid="{25CC95FB-7494-40BA-A5C0-96781CF1F962}"/>
    <cellStyle name="0_OPR EU W09_Trim balance for Atreebute" xfId="1195" xr:uid="{CFF586F0-CB67-405B-9CC6-6BB8A8578F86}"/>
    <cellStyle name="0_OPR EU W09_Trim balance for Atreebute 1ST" xfId="1196" xr:uid="{D7882D11-67B6-42E9-8E90-ED29D637A67B}"/>
    <cellStyle name="0_OPR EU W09_Trim balance for SS11" xfId="1197" xr:uid="{C4304058-054D-4E5D-9D82-7B277F82EB78}"/>
    <cellStyle name="0_OPR EU W09_YKK#135" xfId="1198" xr:uid="{822AFD4D-222F-4AAA-8E28-324E182CF58B}"/>
    <cellStyle name="0_OPR EU W09_YKK#135 2" xfId="1199" xr:uid="{B32D925F-9D96-474C-BACB-D257A1E3795C}"/>
    <cellStyle name="0_OPR EU W09_YKK#135_PO BAO GIA-DUNG" xfId="1200" xr:uid="{36583498-33E4-46B0-960B-F98F4FBE0C99}"/>
    <cellStyle name="0_OPR EU W09_YKK#135_SPRING - Trim 2nd" xfId="1201" xr:uid="{30C2B630-606B-40B7-8310-AA696BBB2A0B}"/>
    <cellStyle name="0_OPR EU W09_YKK#135_Trim balance for Atreebute" xfId="1202" xr:uid="{B6B9B9D0-F517-4D32-B6A2-7EEA1354EC6F}"/>
    <cellStyle name="0_OPR EU W09_YKK#135_Trim balance for Atreebute 1ST" xfId="1203" xr:uid="{EB293111-2DB8-49D2-9B1A-3F026D6A9235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204" xr:uid="{FB1BAE78-F4F9-4501-B3C1-9ECEE2484684}"/>
    <cellStyle name="0_OPR Winter 09 Drop 2 (2)_QUICK SILVER fab balance" xfId="1205" xr:uid="{D314C3CC-B4B4-4819-AAF6-91C689F8666D}"/>
    <cellStyle name="0_OPR Winter 09 Drop 2 (2)_SEASON 01QS - FABRIC 2nd" xfId="1206" xr:uid="{9D38ED25-1976-4176-82A5-F23FA69E9A84}"/>
    <cellStyle name="0_OPR Winter 09 Drop 2 (2)_SPRING - Trim 2nd" xfId="1207" xr:uid="{DE2D448C-EB3E-4A3F-98BA-58BF2B116CF7}"/>
    <cellStyle name="0_OPR Winter 09 Drop 2 (2)_SPRING 2011 - TRIM" xfId="1208" xr:uid="{E10B02BC-F5D5-4212-9A81-260691C78F77}"/>
    <cellStyle name="0_OPR Winter 09 Drop 2 (2)_SPRING 2011 - TRIM 1st" xfId="1209" xr:uid="{235C593A-F58C-4C6D-A186-2BA5F95D6ECD}"/>
    <cellStyle name="0_OPR Winter 09 Drop 2 (2)_SPRING 2011 - TRIM 2nd" xfId="1210" xr:uid="{B5B67AD6-0DEF-4CD4-8102-65F941A63EC7}"/>
    <cellStyle name="0_OPR Winter 09 Drop 2 (2)_Trim balance for Atreebute" xfId="1211" xr:uid="{3A945712-2558-4496-BF16-0F85A03867A9}"/>
    <cellStyle name="0_OPR Winter 09 Drop 3" xfId="7" xr:uid="{00000000-0005-0000-0000-000004000000}"/>
    <cellStyle name="0_OPR Winter 09 Drop 3 (2)" xfId="1212" xr:uid="{A276470D-8104-4520-AF7A-60A2CAF0A36B}"/>
    <cellStyle name="0_OPR Winter 09 Drop 3 (2)_Atreebutes fab balance" xfId="1213" xr:uid="{4B6C936B-3BF0-4813-812F-10C8D9F6C3D8}"/>
    <cellStyle name="0_OPR Winter 09 Drop 3 (2)_fabric list EU Winter 09" xfId="1214" xr:uid="{B6FE85F0-242F-4ACD-8A33-5F81E7C3A6D0}"/>
    <cellStyle name="0_OPR Winter 09 Drop 3 (2)_fabric list EU Winter 09_Atreebutes fab balance" xfId="1215" xr:uid="{4EA03682-8CAA-4D08-9AF2-BA5A2788A85D}"/>
    <cellStyle name="0_OPR Winter 09 Drop 3 (2)_fabric list EU Winter 09_SEASON 01QS - FABRIC 2nd" xfId="1216" xr:uid="{C02BCAEA-2FCB-4DB4-B110-EE8C08094865}"/>
    <cellStyle name="0_OPR Winter 09 Drop 3 (2)_fabric list EU Winter 09_SPRING 2011 - TRIM 2nd" xfId="1217" xr:uid="{E13238C4-C155-4FEE-A43D-76E0B16DA9FF}"/>
    <cellStyle name="0_OPR Winter 09 Drop 3 (2)_fabric list Summer09 prod- Drop 3" xfId="1218" xr:uid="{2726EE8C-D18D-484F-95AF-2A9B5B1A08ED}"/>
    <cellStyle name="0_OPR Winter 09 Drop 3 (2)_fabric list Summer09 prod- Drop 3_Atreebutes fab balance" xfId="1219" xr:uid="{6A56862A-67F9-4EF5-A7C5-5C10C9B77D69}"/>
    <cellStyle name="0_OPR Winter 09 Drop 3 (2)_fabric list Summer09 prod- Drop 3_SEASON 01QS - FABRIC 2nd" xfId="1220" xr:uid="{14208A44-5D72-47DA-A092-D0FC74595EB8}"/>
    <cellStyle name="0_OPR Winter 09 Drop 3 (2)_fabric list Summer09 prod- Drop 3_SPRING 2011 - TRIM 2nd" xfId="1221" xr:uid="{0F069C10-C1C0-4D74-B4A9-90530E5D7EB0}"/>
    <cellStyle name="0_OPR Winter 09 Drop 3 (2)_fabric list Summer09 prod- Drop2" xfId="1222" xr:uid="{FCEE0DAC-8887-4B22-A62A-28E8498AF5DB}"/>
    <cellStyle name="0_OPR Winter 09 Drop 3 (2)_fabric list Summer09 prod- Drop2_Atreebutes fab balance" xfId="1223" xr:uid="{3489148A-6AE3-4001-B268-6ACD804F6F46}"/>
    <cellStyle name="0_OPR Winter 09 Drop 3 (2)_fabric list Summer09 prod- Drop2_SEASON 01QS - FABRIC 2nd" xfId="1224" xr:uid="{E4255DFC-9903-4802-8CE0-2DB030BC9DBE}"/>
    <cellStyle name="0_OPR Winter 09 Drop 3 (2)_fabric list Summer09 prod- Drop2_SPRING 2011 - TRIM 2nd" xfId="1225" xr:uid="{AAAB3873-DC6A-4C7C-B4C3-6DF5991826A8}"/>
    <cellStyle name="0_OPR Winter 09 Drop 3 (2)_SEASON 01QS - FABRIC 2nd" xfId="1226" xr:uid="{F41997F9-5356-4FDF-A221-9E008EC3F02F}"/>
    <cellStyle name="0_OPR Winter 09 Drop 3 (2)_SPRING 2011 - TRIM 2nd" xfId="1227" xr:uid="{45F7ADA1-39A4-4EC0-9CB1-A423D4A337B7}"/>
    <cellStyle name="0_OPR Winter 09 Drop 3_Atreebutes fab balance" xfId="1228" xr:uid="{0A09862C-AC6B-4E71-827E-4BAFD6632582}"/>
    <cellStyle name="0_OPR Winter 09 Drop 3_fabric list EU Winter 09" xfId="1229" xr:uid="{2E22FAAA-6F48-45E3-8BA2-DD11C98E86E4}"/>
    <cellStyle name="0_OPR Winter 09 Drop 3_fabric list EU Winter 09_Atreebutes fab balance" xfId="1230" xr:uid="{2D0E3177-920F-40BD-8266-6AC152C17B8F}"/>
    <cellStyle name="0_OPR Winter 09 Drop 3_fabric list EU Winter 09_SEASON 01QS - FABRIC 2nd" xfId="1231" xr:uid="{98937ED7-04AB-402B-A6E0-97F1838F9E0F}"/>
    <cellStyle name="0_OPR Winter 09 Drop 3_fabric list EU Winter 09_SPRING 2011 - TRIM 2nd" xfId="1232" xr:uid="{2A827B02-96E3-488E-8D3E-1D0FF91EBF93}"/>
    <cellStyle name="0_OPR Winter 09 Drop 3_fabric list Summer09 prod- Drop 3" xfId="1233" xr:uid="{AB194E2D-AFF2-4717-8BAD-385FD83C6851}"/>
    <cellStyle name="0_OPR Winter 09 Drop 3_fabric list Summer09 prod- Drop 3_Atreebutes fab balance" xfId="1234" xr:uid="{9A69ACBE-E2B9-4098-9ED6-C5DC38C18C5C}"/>
    <cellStyle name="0_OPR Winter 09 Drop 3_fabric list Summer09 prod- Drop 3_SEASON 01QS - FABRIC 2nd" xfId="1235" xr:uid="{457F6A3D-A8B3-43C2-906A-6FBB2C23FB1A}"/>
    <cellStyle name="0_OPR Winter 09 Drop 3_fabric list Summer09 prod- Drop 3_SPRING 2011 - TRIM 2nd" xfId="1236" xr:uid="{E630E47A-96D1-4A12-AB1D-F9B91280D1FC}"/>
    <cellStyle name="0_OPR Winter 09 Drop 3_fabric list Summer09 prod- Drop2" xfId="1237" xr:uid="{8930040D-226E-42D7-BC05-1045723A91CC}"/>
    <cellStyle name="0_OPR Winter 09 Drop 3_fabric list Summer09 prod- Drop2_Atreebutes fab balance" xfId="1238" xr:uid="{449AAF5A-D42A-4952-ACA1-80D105D84197}"/>
    <cellStyle name="0_OPR Winter 09 Drop 3_fabric list Summer09 prod- Drop2_SEASON 01QS - FABRIC 2nd" xfId="1239" xr:uid="{10E53C2B-AD0D-4D7E-B6DD-B5EAC8E733B5}"/>
    <cellStyle name="0_OPR Winter 09 Drop 3_fabric list Summer09 prod- Drop2_SPRING 2011 - TRIM 2nd" xfId="1240" xr:uid="{68F3B55E-15BB-4057-A467-88F6556418FC}"/>
    <cellStyle name="0_OPR Winter 09 Drop 3_QUICK SILVER fab balance" xfId="1241" xr:uid="{92F2D9E0-5E12-415D-87A1-E95407DC02E6}"/>
    <cellStyle name="0_OPR Winter 09 Drop 3_SEASON 01QS - FABRIC 2nd" xfId="1242" xr:uid="{65E2B426-C01F-4BD0-8FCC-80E7FD564A4D}"/>
    <cellStyle name="0_OPR Winter 09 Drop 3_SPRING - Trim 2nd" xfId="1243" xr:uid="{13AFEF01-8C30-4EDB-BF48-D9C576D48BED}"/>
    <cellStyle name="0_OPR Winter 09 Drop 3_SPRING 2011 - TRIM" xfId="1244" xr:uid="{96550475-6E64-4E94-A441-62E1D7D784A9}"/>
    <cellStyle name="0_OPR Winter 09 Drop 3_SPRING 2011 - TRIM 1st" xfId="1245" xr:uid="{F727536E-E31E-4AB1-A66F-7B707984E22F}"/>
    <cellStyle name="0_OPR Winter 09 Drop 3_SPRING 2011 - TRIM 2nd" xfId="1246" xr:uid="{D314E6B1-3828-46CC-812F-DBEFD8F800CB}"/>
    <cellStyle name="0_OPR Winter 09 Drop 3_Trim balance for Atreebute" xfId="1247" xr:uid="{A480D11D-C230-47E1-8A3C-2B4E714D0B95}"/>
    <cellStyle name="0_OPR Winter 09 Drop 3_TRIMLIST OF Summer09 PROD DR2" xfId="1248" xr:uid="{67FF8698-1E7A-4E66-A14A-A598CEFE35CD}"/>
    <cellStyle name="0_OPR Winter 09 Drop 3_TRIMLIST OF Summer09 PROD DR2_Atreebutes fab balance" xfId="1249" xr:uid="{CF0BFC61-89E9-46E3-941C-C5138BF51AFE}"/>
    <cellStyle name="0_OPR Winter 09 Drop 3_TRIMLIST OF Summer09 PROD DR2_QUICK SILVER fab balance" xfId="1250" xr:uid="{EC432EC3-F110-434C-8B66-F7E916E07054}"/>
    <cellStyle name="0_OPR Winter 09 Drop 3_TRIMLIST OF Summer09 PROD DR2_SEASON 01QS - FABRIC 2nd" xfId="1251" xr:uid="{886D8F8E-A334-4B38-83B8-FE1E1B014F42}"/>
    <cellStyle name="0_OPR Winter 09 Drop 3_TRIMLIST OF Summer09 PROD DR2_SPRING - Trim 2nd" xfId="1252" xr:uid="{57AD48C3-AE07-4130-AF62-6ADDFD6C8588}"/>
    <cellStyle name="0_OPR Winter 09 Drop 3_TRIMLIST OF Summer09 PROD DR2_SPRING 2011 - TRIM" xfId="1253" xr:uid="{D04E4E0E-B2F2-4861-9233-89D5EAACBE81}"/>
    <cellStyle name="0_OPR Winter 09 Drop 3_TRIMLIST OF Summer09 PROD DR2_SPRING 2011 - TRIM 1st" xfId="1254" xr:uid="{A88315A5-7FED-4BE3-BFF3-64D5EC48D3AD}"/>
    <cellStyle name="0_OPR Winter 09 Drop 3_TRIMLIST OF Summer09 PROD DR2_SPRING 2011 - TRIM 2nd" xfId="1255" xr:uid="{300632A4-D5F8-4CA8-AFF0-7464E74F6617}"/>
    <cellStyle name="0_OPR Winter 09 Drop 3_TRIMLIST OF Summer09 PROD DR2_Trim balance for Atreebute" xfId="1256" xr:uid="{0C172C9C-2422-4B72-A093-00C95448B7F9}"/>
    <cellStyle name="0_OPR Winter 09 Drop 3_trimlist W09 Drop3" xfId="8" xr:uid="{00000000-0005-0000-0000-000005000000}"/>
    <cellStyle name="0_OPR Winter 09 Drop 3_trimlist W09 Drop3_Atreebutes fab balance" xfId="1257" xr:uid="{697E7C62-FDB6-4953-9DF2-23C52D8BD45A}"/>
    <cellStyle name="0_OPR Winter 09 Drop 3_trimlist W09 Drop3_QUICK SILVER fab balance" xfId="1258" xr:uid="{C529148E-CBC1-414B-8E11-5662540C7B92}"/>
    <cellStyle name="0_OPR Winter 09 Drop 3_trimlist W09 Drop3_SEASON 01QS - FABRIC 2nd" xfId="1259" xr:uid="{95EB301B-E0FD-416E-947C-938D1F5AE4C9}"/>
    <cellStyle name="0_OPR Winter 09 Drop 3_trimlist W09 Drop3_SPRING - Trim 2nd" xfId="1260" xr:uid="{8046A2AF-28E2-416F-9BCC-ED9CACF841CE}"/>
    <cellStyle name="0_OPR Winter 09 Drop 3_trimlist W09 Drop3_SPRING 2011 - TRIM" xfId="1261" xr:uid="{98CA0698-28B0-450D-B92E-406DFD10A577}"/>
    <cellStyle name="0_OPR Winter 09 Drop 3_trimlist W09 Drop3_SPRING 2011 - TRIM 1st" xfId="1262" xr:uid="{F2ABC788-F496-41F1-81AD-287D39CF06F3}"/>
    <cellStyle name="0_OPR Winter 09 Drop 3_trimlist W09 Drop3_SPRING 2011 - TRIM 2nd" xfId="1263" xr:uid="{563C9FEA-3306-4128-B70D-804776950674}"/>
    <cellStyle name="0_OPR Winter 09 Drop 3_trimlist W09 Drop3_Trim balance for Atreebute" xfId="1264" xr:uid="{8E41A57C-7758-4A03-A1BB-0D7AA467922E}"/>
    <cellStyle name="0_OPR Winter 09 Drop 3_W09 production" xfId="1265" xr:uid="{9C03BC43-A1A9-4590-8A7A-4898F256472F}"/>
    <cellStyle name="0_OPR Winter 09 Drop 3_W09 production_Atreebutes fab balance" xfId="1266" xr:uid="{42BFF023-47F0-45F8-ACF7-4FD0107937DF}"/>
    <cellStyle name="0_OPR Winter 09 Drop 3_W09 production_fabric list EU Winter 09" xfId="1267" xr:uid="{DF238433-B31E-454D-A12E-F89AAAF1D0A0}"/>
    <cellStyle name="0_OPR Winter 09 Drop 3_W09 production_fabric list EU Winter 09_Atreebutes fab balance" xfId="1268" xr:uid="{CC4B3DDD-AA2D-4CF9-A854-C1D1DE84FDFB}"/>
    <cellStyle name="0_OPR Winter 09 Drop 3_W09 production_fabric list EU Winter 09_SEASON 01QS - FABRIC 2nd" xfId="1269" xr:uid="{4C8D24D5-4F01-4DB9-810C-A4B6B162D5A7}"/>
    <cellStyle name="0_OPR Winter 09 Drop 3_W09 production_fabric list EU Winter 09_SPRING 2011 - TRIM 2nd" xfId="1270" xr:uid="{109D0068-83EC-448E-BF32-88D56D7FA365}"/>
    <cellStyle name="0_OPR Winter 09 Drop 3_W09 production_fabric list Summer09 prod- Drop 3" xfId="1271" xr:uid="{B4E62D8E-5BA0-4C04-886C-27C1DDD8C9B8}"/>
    <cellStyle name="0_OPR Winter 09 Drop 3_W09 production_fabric list Summer09 prod- Drop 3_Atreebutes fab balance" xfId="1272" xr:uid="{F1BF4AF6-D395-40FA-83B1-BABE6D2977AC}"/>
    <cellStyle name="0_OPR Winter 09 Drop 3_W09 production_fabric list Summer09 prod- Drop 3_SEASON 01QS - FABRIC 2nd" xfId="1273" xr:uid="{2C849702-CC2C-48EB-910C-05817B3C09D0}"/>
    <cellStyle name="0_OPR Winter 09 Drop 3_W09 production_fabric list Summer09 prod- Drop 3_SPRING 2011 - TRIM 2nd" xfId="1274" xr:uid="{D8891FFE-BFF1-4EA3-95FF-4C73AF50F1C6}"/>
    <cellStyle name="0_OPR Winter 09 Drop 3_W09 production_fabric list Summer09 prod- Drop2" xfId="1275" xr:uid="{7FF8A446-1B3A-4ECB-A311-60A95A050939}"/>
    <cellStyle name="0_OPR Winter 09 Drop 3_W09 production_fabric list Summer09 prod- Drop2_Atreebutes fab balance" xfId="1276" xr:uid="{5BABF632-87C2-4DD9-B94D-8340736B7B4D}"/>
    <cellStyle name="0_OPR Winter 09 Drop 3_W09 production_fabric list Summer09 prod- Drop2_SEASON 01QS - FABRIC 2nd" xfId="1277" xr:uid="{51FAB7F8-1F4C-41A5-AB49-E404F100E2E6}"/>
    <cellStyle name="0_OPR Winter 09 Drop 3_W09 production_fabric list Summer09 prod- Drop2_SPRING 2011 - TRIM 2nd" xfId="1278" xr:uid="{144ABCD3-9A79-490C-83BC-22EDA0C281F0}"/>
    <cellStyle name="0_OPR Winter 09 Drop 3_W09 production_SEASON 01QS - FABRIC 2nd" xfId="1279" xr:uid="{191FEE92-ABFA-49E5-B7A5-1A20D37CEB4E}"/>
    <cellStyle name="0_OPR Winter 09 Drop 3_W09 production_SPRING 2011 - TRIM 2nd" xfId="1280" xr:uid="{63672B19-883E-4584-BDE4-939BE34412B9}"/>
    <cellStyle name="0_PAUL'S SHORT costing" xfId="1281" xr:uid="{E96C8647-C50B-479D-A93B-C9F8E5D5C48D}"/>
    <cellStyle name="0_PAUL'S SHORT costing 2" xfId="1282" xr:uid="{4CA949DE-69E5-4AA8-B0A3-A790D80B2A0A}"/>
    <cellStyle name="0_QUOTATION AW 11( chuyen cho lan)" xfId="1283" xr:uid="{F30215C0-EB86-46FD-89D5-4047B6DFB50E}"/>
    <cellStyle name="0_Rusty Packing list invoice 2nd S9 Basic Blank- Miami- Chile" xfId="1284" xr:uid="{673F0447-51D7-4EED-A886-CFF5A9D987BC}"/>
    <cellStyle name="0_Rusty Packing list invoice 2nd S9 Basic Blank- Miami- Chile_Proforma invoice 01 -Outlet W '10" xfId="1285" xr:uid="{3A01C056-2A05-486C-84B9-E5FAA862AD48}"/>
    <cellStyle name="0_Rusty Packing list invoice 2nd S9 Basic Blank- Miami- Chile_Proforma invoice 02-Sprinter W '10" xfId="1286" xr:uid="{5B9EA22D-21EC-4FBC-BC84-AD0783B01754}"/>
    <cellStyle name="0_Rusty Packing list invoice 2nd S9 Basic Blank- Miami- Chile_Statement of Account-Rusty AUST2009 (Vegas)" xfId="1287" xr:uid="{096AF78A-3853-403A-AE2B-E1F5B7858335}"/>
    <cellStyle name="0_Rusty Packing list invoice 2nd S9 Basic Blank- Miami- Chile_Statement of Account-Rusty AUST2009 (Vegas)1" xfId="1288" xr:uid="{3172178C-3B9A-41E3-8F7C-9740E276F2EC}"/>
    <cellStyle name="0_SPRINTER09" xfId="9" xr:uid="{00000000-0005-0000-0000-000006000000}"/>
    <cellStyle name="0_SS10 OPR" xfId="1289" xr:uid="{BEB09F16-825E-4569-9A3B-C04D350F0202}"/>
    <cellStyle name="0_SS10 OPR 2" xfId="1290" xr:uid="{2CFDC028-AFAA-4382-93CC-064C174CED57}"/>
    <cellStyle name="0_SS10 OPR_AW11 Atreebutes fabric balance sheet" xfId="1291" xr:uid="{60E2E096-2808-4530-8BD5-563D441F0DA8}"/>
    <cellStyle name="0_SS10 OPR_CMP &amp; the rating of thread" xfId="1292" xr:uid="{D1977961-D370-4A46-A0DE-45398BDD7E05}"/>
    <cellStyle name="0_SS10 OPR_CMP &amp; the rating of thread 2" xfId="1293" xr:uid="{64622E25-73FE-4570-9211-17FEBB4C48B2}"/>
    <cellStyle name="0_SS10 OPR_CMP &amp; the rating of thread_AW11 Atreebutes fabric balance sheet" xfId="1294" xr:uid="{E6295C25-2C16-4DFE-93A7-B3685560938E}"/>
    <cellStyle name="0_SS10 OPR_CMP &amp; the rating of thread_Copy of #1542-1-revised quotation (2)" xfId="1295" xr:uid="{B7818618-DA46-4D81-BDAD-DB820C3405A5}"/>
    <cellStyle name="0_SS10 OPR_CMP &amp; the rating of thread_Copy of 2010-5-10 Kotai fabric - PO#1456REV (2)" xfId="1296" xr:uid="{DB96DF64-EBC0-4601-9A3F-0094B11615B5}"/>
    <cellStyle name="0_SS10 OPR_CMP &amp; the rating of thread_Copy of the status of KOTAI fabric 21-10" xfId="1297" xr:uid="{0D0F7171-1019-4460-B8A3-0F8CAE62605C}"/>
    <cellStyle name="0_SS10 OPR_CMP &amp; the rating of thread_Fabric balance for AW10 pro" xfId="1298" xr:uid="{97008701-5927-4E82-9AE0-577D2FE3010B}"/>
    <cellStyle name="0_SS10 OPR_CMP &amp; the rating of thread_kotai fabric - first order for AW10 (status)" xfId="1299" xr:uid="{000257F9-A292-42E6-98C8-6A98ADB902CD}"/>
    <cellStyle name="0_SS10 OPR_CMP &amp; the rating of thread_MA expense (AW10 &amp; SS11)" xfId="1300" xr:uid="{6E226C19-2058-423B-92C8-23C86443CCAA}"/>
    <cellStyle name="0_SS10 OPR_CMP &amp; the rating of thread_MA expense (AW10 &amp; SS11) 2" xfId="1301" xr:uid="{11CBE1E1-E568-4100-8A8A-A70AEBF1AD64}"/>
    <cellStyle name="0_SS10 OPR_CMP &amp; the rating of thread_MA expense (AW10 &amp; SS11)_AW11 Atreebutes fabric balance sheet" xfId="1302" xr:uid="{8C63E3C2-AC73-4615-9327-59AF9B253DC8}"/>
    <cellStyle name="0_SS10 OPR_CMP &amp; the rating of thread_MA expense (AW10 &amp; SS11)_QUICK SILVER fab balance" xfId="1303" xr:uid="{2498F46B-DDD2-457B-86A1-3F39C1EDFF3F}"/>
    <cellStyle name="0_SS10 OPR_CMP &amp; the rating of thread_MA expense (AW10 &amp; SS11)_QUICK SILVER fab balance 2" xfId="1304" xr:uid="{3CBD658A-F7B7-4710-AA04-FD8CD227AB5A}"/>
    <cellStyle name="0_SS10 OPR_CMP &amp; the rating of thread_MA expense (AW10 &amp; SS11)_SPRING - Trim 2nd" xfId="1305" xr:uid="{ACBE51CE-9E2C-44CC-B2B1-6F326542E464}"/>
    <cellStyle name="0_SS10 OPR_CMP &amp; the rating of thread_MA expense (AW10 &amp; SS11)_SPRING 2011 - TRIM 1st" xfId="1306" xr:uid="{6FCAAE1F-8039-4188-8294-A06E2F0E791C}"/>
    <cellStyle name="0_SS10 OPR_CMP &amp; the rating of thread_MA expense (AW10 &amp; SS11)_SPRING 2011 - TRIM 2nd" xfId="1307" xr:uid="{2B8456FB-2927-4CCA-9035-3A3C0DBFA46A}"/>
    <cellStyle name="0_SS10 OPR_CMP &amp; the rating of thread_MA expense (AW10 &amp; SS11)_SS12 Atreebutes fab balance" xfId="1308" xr:uid="{9DA79A5D-D4E8-4B7C-B25A-B211784E559D}"/>
    <cellStyle name="0_SS10 OPR_CMP &amp; the rating of thread_MA expense (AW10 &amp; SS11)_The composition of fabric" xfId="1309" xr:uid="{170C6B35-9E24-467E-BDAE-60F8BB28E0BF}"/>
    <cellStyle name="0_SS10 OPR_CMP &amp; the rating of thread_PO BAO GIA-DUNG" xfId="1310" xr:uid="{94D52B54-BEA5-402C-B4D2-3AC3A5FCB7FF}"/>
    <cellStyle name="0_SS10 OPR_CMP &amp; the rating of thread_QUICK SILVER fab balance" xfId="1311" xr:uid="{9541E591-370E-4A43-9370-C1BC5D038DC4}"/>
    <cellStyle name="0_SS10 OPR_CMP &amp; the rating of thread_QUICK SILVER fab balance 2" xfId="1312" xr:uid="{95E41706-A542-4360-9D1B-D7C4D2C599D0}"/>
    <cellStyle name="0_SS10 OPR_CMP &amp; the rating of thread_SPRING - Trim 2nd" xfId="1313" xr:uid="{2C03E3A9-26F4-4F9F-9BAE-49C0442BD6C2}"/>
    <cellStyle name="0_SS10 OPR_CMP &amp; the rating of thread_SPRING 2011 - TRIM 1st" xfId="1314" xr:uid="{21A518C3-0FFF-433F-BA67-2AA21F52E361}"/>
    <cellStyle name="0_SS10 OPR_CMP &amp; the rating of thread_SPRING 2011 - TRIM 2nd" xfId="1315" xr:uid="{5E6E9413-4B78-4DAB-8D36-80EE0BCFCF8C}"/>
    <cellStyle name="0_SS10 OPR_CMP &amp; the rating of thread_SS12 Atreebutes fab balance" xfId="1316" xr:uid="{7B50781B-F456-45DA-B8B6-B83D6AF8BC74}"/>
    <cellStyle name="0_SS10 OPR_CMP &amp; the rating of thread_SUMMER 2011 - TRIM UN007" xfId="1317" xr:uid="{9751FB85-88EA-4295-A674-CB5E74950724}"/>
    <cellStyle name="0_SS10 OPR_CMP &amp; the rating of thread_The composition of fabric" xfId="1318" xr:uid="{525237E6-6E21-4960-8879-CC8D8FBA725D}"/>
    <cellStyle name="0_SS10 OPR_CMP &amp; the rating of thread_Trim balance for Atreebute" xfId="1319" xr:uid="{0EDD26E1-B3B0-4536-BFD7-18BD3BE1E388}"/>
    <cellStyle name="0_SS10 OPR_CMP &amp; the rating of thread_Trim balance for Atreebute 1ST" xfId="1320" xr:uid="{794C95B0-75C9-4164-ADED-8D8E5412E8BD}"/>
    <cellStyle name="0_SS10 OPR_CMP &amp; the rating of thread_Trim balance for SS11" xfId="1321" xr:uid="{51699097-32D6-45F8-85B1-5310EE4F9765}"/>
    <cellStyle name="0_SS10 OPR_CMP &amp; the rating of thread_YKK#135" xfId="1322" xr:uid="{9C0F0490-D67B-4226-96F1-FDF3DA5AB3A7}"/>
    <cellStyle name="0_SS10 OPR_CMP &amp; the rating of thread_YKK#135 2" xfId="1323" xr:uid="{4BD2386B-68A5-4041-8F40-1B7E19740DF2}"/>
    <cellStyle name="0_SS10 OPR_CMP &amp; the rating of thread_YKK#135_PO BAO GIA-DUNG" xfId="1324" xr:uid="{ECE8C3D7-0D31-45CA-A05A-FB2821C828F5}"/>
    <cellStyle name="0_SS10 OPR_CMP &amp; the rating of thread_YKK#135_SPRING - Trim 2nd" xfId="1325" xr:uid="{967E9F21-410E-4C0D-BBC6-6B2A0EA384C6}"/>
    <cellStyle name="0_SS10 OPR_CMP &amp; the rating of thread_YKK#135_Trim balance for Atreebute" xfId="1326" xr:uid="{568A04CD-2DED-4296-BE66-35FE2EFB9C38}"/>
    <cellStyle name="0_SS10 OPR_CMP &amp; the rating of thread_YKK#135_Trim balance for Atreebute 1ST" xfId="1327" xr:uid="{480B671E-E791-484D-B4D9-C4D8AE59C0CC}"/>
    <cellStyle name="0_SS10 OPR_Copy of #1542-1-revised quotation (2)" xfId="1328" xr:uid="{1D8E647E-0547-4749-A84A-5E72750843A4}"/>
    <cellStyle name="0_SS10 OPR_Copy of Copy of Copy of Fabric balance for AW10 pro" xfId="1329" xr:uid="{2DE9929D-D138-4350-ACEC-A5305DC4FEC3}"/>
    <cellStyle name="0_SS10 OPR_Copy of Copy of Copy of Fabric balance for AW10 pro 2" xfId="1330" xr:uid="{7A40ECCB-2095-4980-8C4F-0B135C3037A6}"/>
    <cellStyle name="0_SS10 OPR_Copy of Copy of Copy of Fabric balance for AW10 pro_AW11 Atreebutes fabric balance sheet" xfId="1331" xr:uid="{B20C6B99-41AD-4C17-AC7F-DDDA6622274C}"/>
    <cellStyle name="0_SS10 OPR_Copy of Copy of Copy of Fabric balance for AW10 pro_Copy of #1542-1-revised quotation (2)" xfId="1332" xr:uid="{BF79AA01-8945-4093-8739-51A34F2EA930}"/>
    <cellStyle name="0_SS10 OPR_Copy of Copy of Copy of Fabric balance for AW10 pro_Copy of the status of KOTAI fabric 21-10" xfId="1333" xr:uid="{3EC447F8-DB14-4E1D-A265-1968ADAB4933}"/>
    <cellStyle name="0_SS10 OPR_Copy of Copy of Copy of Fabric balance for AW10 pro_Fabric balance for AW10 pro" xfId="1334" xr:uid="{AB29E41D-676A-47E8-8897-028BFA81496F}"/>
    <cellStyle name="0_SS10 OPR_Copy of Copy of Copy of Fabric balance for AW10 pro_MA expense (AW10 &amp; SS11)" xfId="1335" xr:uid="{78FEB1BC-096D-4A62-8777-41EBDB5AE7F7}"/>
    <cellStyle name="0_SS10 OPR_Copy of Copy of Copy of Fabric balance for AW10 pro_MA expense (AW10 &amp; SS11) 2" xfId="1336" xr:uid="{6BB8CCE8-875A-49EA-ACFF-36850C0F72E4}"/>
    <cellStyle name="0_SS10 OPR_Copy of Copy of Copy of Fabric balance for AW10 pro_MA expense (AW10 &amp; SS11)_AW11 Atreebutes fabric balance sheet" xfId="1337" xr:uid="{4FD2CFC7-188E-4D4E-894D-7A217F00DCA6}"/>
    <cellStyle name="0_SS10 OPR_Copy of Copy of Copy of Fabric balance for AW10 pro_MA expense (AW10 &amp; SS11)_QUICK SILVER fab balance" xfId="1338" xr:uid="{86849438-E185-4AD0-8548-733EFABDA81E}"/>
    <cellStyle name="0_SS10 OPR_Copy of Copy of Copy of Fabric balance for AW10 pro_MA expense (AW10 &amp; SS11)_QUICK SILVER fab balance 2" xfId="1339" xr:uid="{4635F47B-E4A2-4C30-8E77-76A3B12D1FF6}"/>
    <cellStyle name="0_SS10 OPR_Copy of Copy of Copy of Fabric balance for AW10 pro_MA expense (AW10 &amp; SS11)_SPRING - Trim 2nd" xfId="1340" xr:uid="{07B00E43-FB65-4F7C-AD01-C1CDEE660919}"/>
    <cellStyle name="0_SS10 OPR_Copy of Copy of Copy of Fabric balance for AW10 pro_MA expense (AW10 &amp; SS11)_SPRING 2011 - TRIM 1st" xfId="1341" xr:uid="{E7843E09-FAC7-4B9B-B274-4A46075A3E38}"/>
    <cellStyle name="0_SS10 OPR_Copy of Copy of Copy of Fabric balance for AW10 pro_MA expense (AW10 &amp; SS11)_SPRING 2011 - TRIM 2nd" xfId="1342" xr:uid="{43D12492-1FAA-4B0C-80B7-F34E4C691C87}"/>
    <cellStyle name="0_SS10 OPR_Copy of Copy of Copy of Fabric balance for AW10 pro_MA expense (AW10 &amp; SS11)_SS12 Atreebutes fab balance" xfId="1343" xr:uid="{3F44C831-7BEF-4A5F-837C-C0DCE660EE15}"/>
    <cellStyle name="0_SS10 OPR_Copy of Copy of Copy of Fabric balance for AW10 pro_MA expense (AW10 &amp; SS11)_The composition of fabric" xfId="1344" xr:uid="{760B04CC-9256-4799-A87C-39A2CAF45A39}"/>
    <cellStyle name="0_SS10 OPR_Copy of Copy of Copy of Fabric balance for AW10 pro_PO BAO GIA-DUNG" xfId="1345" xr:uid="{73FF298F-BF74-4A9B-A4D1-3B09A161E08C}"/>
    <cellStyle name="0_SS10 OPR_Copy of Copy of Copy of Fabric balance for AW10 pro_QUICK SILVER fab balance" xfId="1346" xr:uid="{41295A34-154D-48D4-8D70-4164433AD0FA}"/>
    <cellStyle name="0_SS10 OPR_Copy of Copy of Copy of Fabric balance for AW10 pro_QUICK SILVER fab balance 2" xfId="1347" xr:uid="{65362B53-DD98-4A11-9424-0C08C62058FE}"/>
    <cellStyle name="0_SS10 OPR_Copy of Copy of Copy of Fabric balance for AW10 pro_SPRING - Trim 2nd" xfId="1348" xr:uid="{D0DB48DA-B434-42FD-851B-CB0E5C6F3A5A}"/>
    <cellStyle name="0_SS10 OPR_Copy of Copy of Copy of Fabric balance for AW10 pro_SPRING 2011 - TRIM 1st" xfId="1349" xr:uid="{F4F87B0D-933D-4954-84FA-E8791AEE0B6E}"/>
    <cellStyle name="0_SS10 OPR_Copy of Copy of Copy of Fabric balance for AW10 pro_SPRING 2011 - TRIM 2nd" xfId="1350" xr:uid="{490986D2-CCA0-4570-A39F-57BA85FE8E89}"/>
    <cellStyle name="0_SS10 OPR_Copy of Copy of Copy of Fabric balance for AW10 pro_SS12 Atreebutes fab balance" xfId="1351" xr:uid="{9FD38164-127A-4611-A318-53777FC17761}"/>
    <cellStyle name="0_SS10 OPR_Copy of Copy of Copy of Fabric balance for AW10 pro_SUMMER 2011 - TRIM UN007" xfId="1352" xr:uid="{D381CBA2-19B9-4368-BCB3-AE353D3B4BFC}"/>
    <cellStyle name="0_SS10 OPR_Copy of Copy of Copy of Fabric balance for AW10 pro_The composition of fabric" xfId="1353" xr:uid="{6119ABEC-0911-4E71-BCBC-868BC33A673D}"/>
    <cellStyle name="0_SS10 OPR_Copy of Copy of Copy of Fabric balance for AW10 pro_Trim balance for Atreebute" xfId="1354" xr:uid="{ED1C357B-875C-4F1C-9B6D-5ACC2D0EC6A9}"/>
    <cellStyle name="0_SS10 OPR_Copy of Copy of Copy of Fabric balance for AW10 pro_Trim balance for Atreebute 1ST" xfId="1355" xr:uid="{3C63E632-2031-4B64-9BB0-F42F0B29EA5B}"/>
    <cellStyle name="0_SS10 OPR_Copy of Copy of Copy of Fabric balance for AW10 pro_Trim balance for SS11" xfId="1356" xr:uid="{C99C97F2-1499-48E8-B31A-8F9468F3264A}"/>
    <cellStyle name="0_SS10 OPR_Copy of Copy of Copy of Fabric balance for AW10 pro_YKK#135" xfId="1357" xr:uid="{582A2BC6-D901-4C1F-9F87-750EA96BC49D}"/>
    <cellStyle name="0_SS10 OPR_Copy of Copy of Copy of Fabric balance for AW10 pro_YKK#135 2" xfId="1358" xr:uid="{F197EE68-84A6-4BF8-AFC2-9FE10D39C7F9}"/>
    <cellStyle name="0_SS10 OPR_Copy of Copy of Copy of Fabric balance for AW10 pro_YKK#135_PO BAO GIA-DUNG" xfId="1359" xr:uid="{DA2ADA0B-F544-4190-A096-D59F9FC4B1E0}"/>
    <cellStyle name="0_SS10 OPR_Copy of Copy of Copy of Fabric balance for AW10 pro_YKK#135_SPRING - Trim 2nd" xfId="1360" xr:uid="{F02E8996-86F0-4CEC-B001-3DD7E8ABE22A}"/>
    <cellStyle name="0_SS10 OPR_Copy of Copy of Copy of Fabric balance for AW10 pro_YKK#135_Trim balance for Atreebute" xfId="1361" xr:uid="{E69A2E69-93B1-4804-887E-BA27B335C721}"/>
    <cellStyle name="0_SS10 OPR_Copy of Copy of Copy of Fabric balance for AW10 pro_YKK#135_Trim balance for Atreebute 1ST" xfId="1362" xr:uid="{72EC84B5-FCD1-42E3-9311-2ADB9B34D993}"/>
    <cellStyle name="0_SS10 OPR_Copy of Copy of Fabric balance for AW10 pro" xfId="1363" xr:uid="{600565FC-F464-4FE6-ADCC-D1A6E75AC7FA}"/>
    <cellStyle name="0_SS10 OPR_Copy of Copy of Fabric balance for AW10 pro 2" xfId="1364" xr:uid="{F4F97BFE-A4ED-4E6C-BC33-52EFC94DC37B}"/>
    <cellStyle name="0_SS10 OPR_Copy of Copy of Fabric balance for AW10 pro_AW11 Atreebutes fabric balance sheet" xfId="1365" xr:uid="{9EDE8AA0-6F7D-4070-B654-22E6BCCC942C}"/>
    <cellStyle name="0_SS10 OPR_Copy of Copy of Fabric balance for AW10 pro_Copy of #1542-1-revised quotation (2)" xfId="1366" xr:uid="{DD0432B2-D174-426D-B55C-43744527357B}"/>
    <cellStyle name="0_SS10 OPR_Copy of Copy of Fabric balance for AW10 pro_Copy of the status of KOTAI fabric 21-10" xfId="1367" xr:uid="{2815A570-F985-48E7-8862-A59F4722E768}"/>
    <cellStyle name="0_SS10 OPR_Copy of Copy of Fabric balance for AW10 pro_Fabric balance for AW10 pro" xfId="1368" xr:uid="{F6CB4D35-AE15-4EFD-B75D-90455A107DE4}"/>
    <cellStyle name="0_SS10 OPR_Copy of Copy of Fabric balance for AW10 pro_MA expense (AW10 &amp; SS11)" xfId="1369" xr:uid="{B2D1326D-7CF6-45DC-ADC1-EDDFFC110020}"/>
    <cellStyle name="0_SS10 OPR_Copy of Copy of Fabric balance for AW10 pro_MA expense (AW10 &amp; SS11) 2" xfId="1370" xr:uid="{15CB6D49-43BF-4245-96C8-41DD514CD9BC}"/>
    <cellStyle name="0_SS10 OPR_Copy of Copy of Fabric balance for AW10 pro_MA expense (AW10 &amp; SS11)_AW11 Atreebutes fabric balance sheet" xfId="1371" xr:uid="{2604F5CD-27D9-4015-BF3C-1A46426F00CD}"/>
    <cellStyle name="0_SS10 OPR_Copy of Copy of Fabric balance for AW10 pro_MA expense (AW10 &amp; SS11)_QUICK SILVER fab balance" xfId="1372" xr:uid="{93577071-B41F-4E1A-B186-38DE8C0AC8A2}"/>
    <cellStyle name="0_SS10 OPR_Copy of Copy of Fabric balance for AW10 pro_MA expense (AW10 &amp; SS11)_QUICK SILVER fab balance 2" xfId="1373" xr:uid="{DA798DC1-326D-4C1B-9D9D-E268845B11D2}"/>
    <cellStyle name="0_SS10 OPR_Copy of Copy of Fabric balance for AW10 pro_MA expense (AW10 &amp; SS11)_SPRING - Trim 2nd" xfId="1374" xr:uid="{D0A68BB6-15E6-4812-9BAD-2F4640E79E70}"/>
    <cellStyle name="0_SS10 OPR_Copy of Copy of Fabric balance for AW10 pro_MA expense (AW10 &amp; SS11)_SPRING 2011 - TRIM 1st" xfId="1375" xr:uid="{55EFCE8B-553D-47AA-9998-E6C60D99FDEF}"/>
    <cellStyle name="0_SS10 OPR_Copy of Copy of Fabric balance for AW10 pro_MA expense (AW10 &amp; SS11)_SPRING 2011 - TRIM 2nd" xfId="1376" xr:uid="{3BAADDCB-D6C8-43E9-BE29-CA10DBF07C48}"/>
    <cellStyle name="0_SS10 OPR_Copy of Copy of Fabric balance for AW10 pro_MA expense (AW10 &amp; SS11)_SS12 Atreebutes fab balance" xfId="1377" xr:uid="{F15150D2-D839-444E-82A8-EA111DC15EFB}"/>
    <cellStyle name="0_SS10 OPR_Copy of Copy of Fabric balance for AW10 pro_MA expense (AW10 &amp; SS11)_The composition of fabric" xfId="1378" xr:uid="{8A1A8ACB-1944-4DB0-99BD-E328A87AFCE6}"/>
    <cellStyle name="0_SS10 OPR_Copy of Copy of Fabric balance for AW10 pro_PO BAO GIA-DUNG" xfId="1379" xr:uid="{B3DF7C05-D48A-4D94-8D43-B148D88DBC0B}"/>
    <cellStyle name="0_SS10 OPR_Copy of Copy of Fabric balance for AW10 pro_QUICK SILVER fab balance" xfId="1380" xr:uid="{17AA5A70-B9AD-461B-A4A2-4699DAD99ED2}"/>
    <cellStyle name="0_SS10 OPR_Copy of Copy of Fabric balance for AW10 pro_QUICK SILVER fab balance 2" xfId="1381" xr:uid="{38D07E54-A185-4388-A0BB-2364C6737F94}"/>
    <cellStyle name="0_SS10 OPR_Copy of Copy of Fabric balance for AW10 pro_SPRING - Trim 2nd" xfId="1382" xr:uid="{81AE09F7-3218-46BC-88E5-2ED6DED0F79A}"/>
    <cellStyle name="0_SS10 OPR_Copy of Copy of Fabric balance for AW10 pro_SPRING 2011 - TRIM 1st" xfId="1383" xr:uid="{9E92AC67-EFA0-4B36-A65F-CDB1A6ED82E9}"/>
    <cellStyle name="0_SS10 OPR_Copy of Copy of Fabric balance for AW10 pro_SPRING 2011 - TRIM 2nd" xfId="1384" xr:uid="{914E225D-C739-4E45-85AC-295573C2AE67}"/>
    <cellStyle name="0_SS10 OPR_Copy of Copy of Fabric balance for AW10 pro_SS12 Atreebutes fab balance" xfId="1385" xr:uid="{D8F49DCF-24DE-4A37-AA20-8A385595E233}"/>
    <cellStyle name="0_SS10 OPR_Copy of Copy of Fabric balance for AW10 pro_SUMMER 2011 - TRIM UN007" xfId="1386" xr:uid="{F7B7D200-C0D0-460F-8091-0D6055761421}"/>
    <cellStyle name="0_SS10 OPR_Copy of Copy of Fabric balance for AW10 pro_The composition of fabric" xfId="1387" xr:uid="{E749CCF5-DB75-40B9-ABAF-86B6D74838DB}"/>
    <cellStyle name="0_SS10 OPR_Copy of Copy of Fabric balance for AW10 pro_Trim balance for Atreebute" xfId="1388" xr:uid="{E3580497-C17D-4A9C-BF7F-A3035B535A14}"/>
    <cellStyle name="0_SS10 OPR_Copy of Copy of Fabric balance for AW10 pro_Trim balance for Atreebute 1ST" xfId="1389" xr:uid="{F2020E6A-1C34-43F4-A9AB-43B3958D39B0}"/>
    <cellStyle name="0_SS10 OPR_Copy of Copy of Fabric balance for AW10 pro_Trim balance for SS11" xfId="1390" xr:uid="{AA018C61-9186-41B5-BA00-18053DE6BD58}"/>
    <cellStyle name="0_SS10 OPR_Copy of Copy of Fabric balance for AW10 pro_YKK#135" xfId="1391" xr:uid="{EBA150C9-D535-4729-B358-30CEE1B938A3}"/>
    <cellStyle name="0_SS10 OPR_Copy of Copy of Fabric balance for AW10 pro_YKK#135 2" xfId="1392" xr:uid="{D99794E8-A341-4485-950D-01E83BBFA854}"/>
    <cellStyle name="0_SS10 OPR_Copy of Copy of Fabric balance for AW10 pro_YKK#135_PO BAO GIA-DUNG" xfId="1393" xr:uid="{C1F67E91-E82E-448E-9C4A-B435D2CD4C84}"/>
    <cellStyle name="0_SS10 OPR_Copy of Copy of Fabric balance for AW10 pro_YKK#135_SPRING - Trim 2nd" xfId="1394" xr:uid="{B0985E59-B37A-4C1C-A044-362CE4A806FE}"/>
    <cellStyle name="0_SS10 OPR_Copy of Copy of Fabric balance for AW10 pro_YKK#135_Trim balance for Atreebute" xfId="1395" xr:uid="{B599E911-834D-4CAA-ADC1-9979BC100BF5}"/>
    <cellStyle name="0_SS10 OPR_Copy of Copy of Fabric balance for AW10 pro_YKK#135_Trim balance for Atreebute 1ST" xfId="1396" xr:uid="{2F58EF72-D902-477B-977A-110F84EDF8C9}"/>
    <cellStyle name="0_SS10 OPR_Copy of Fabric balance for AW10 pro" xfId="1397" xr:uid="{4B8BCEDE-C190-4438-8F54-433A0F46DB5D}"/>
    <cellStyle name="0_SS10 OPR_Copy of Fabric balance for AW10 pro 2" xfId="1398" xr:uid="{CAABF6E8-4B9F-4C9A-93EF-BD5CD2E8B66E}"/>
    <cellStyle name="0_SS10 OPR_Copy of Fabric balance for AW10 pro_AW11 Atreebutes fabric balance sheet" xfId="1399" xr:uid="{D24EF9EE-45F8-4832-ACC4-0F30826436FD}"/>
    <cellStyle name="0_SS10 OPR_Copy of Fabric balance for AW10 pro_Copy of #1542-1-revised quotation (2)" xfId="1400" xr:uid="{5525A31C-3FC6-4BE5-8C80-69EFAAEC8CE9}"/>
    <cellStyle name="0_SS10 OPR_Copy of Fabric balance for AW10 pro_Copy of the status of KOTAI fabric 21-10" xfId="1401" xr:uid="{B70E9D73-FFB7-48F9-BE64-8F9E1CF48A5B}"/>
    <cellStyle name="0_SS10 OPR_Copy of Fabric balance for AW10 pro_Fabric balance for AW10 pro" xfId="1402" xr:uid="{8F01EBF5-420C-4C65-A0F9-FB60EF23D83B}"/>
    <cellStyle name="0_SS10 OPR_Copy of Fabric balance for AW10 pro_MA expense (AW10 &amp; SS11)" xfId="1403" xr:uid="{76CD8B67-3826-42A4-927A-512FB52243E1}"/>
    <cellStyle name="0_SS10 OPR_Copy of Fabric balance for AW10 pro_MA expense (AW10 &amp; SS11) 2" xfId="1404" xr:uid="{45779C55-3513-48D1-800A-AE9AB1B34C29}"/>
    <cellStyle name="0_SS10 OPR_Copy of Fabric balance for AW10 pro_MA expense (AW10 &amp; SS11)_AW11 Atreebutes fabric balance sheet" xfId="1405" xr:uid="{AF185867-8E90-4E30-ADB4-EF49560C9034}"/>
    <cellStyle name="0_SS10 OPR_Copy of Fabric balance for AW10 pro_MA expense (AW10 &amp; SS11)_QUICK SILVER fab balance" xfId="1406" xr:uid="{C858393B-A3EE-4CF6-83A0-831EB0B9F204}"/>
    <cellStyle name="0_SS10 OPR_Copy of Fabric balance for AW10 pro_MA expense (AW10 &amp; SS11)_QUICK SILVER fab balance 2" xfId="1407" xr:uid="{92EC194B-656F-4696-AFE0-3A80B3F3A0FA}"/>
    <cellStyle name="0_SS10 OPR_Copy of Fabric balance for AW10 pro_MA expense (AW10 &amp; SS11)_SPRING - Trim 2nd" xfId="1408" xr:uid="{AA485925-752E-4E08-9E2C-AD7E68C9CBFE}"/>
    <cellStyle name="0_SS10 OPR_Copy of Fabric balance for AW10 pro_MA expense (AW10 &amp; SS11)_SPRING 2011 - TRIM 1st" xfId="1409" xr:uid="{C451CAED-B889-49B2-B99B-3F8F29B06AE5}"/>
    <cellStyle name="0_SS10 OPR_Copy of Fabric balance for AW10 pro_MA expense (AW10 &amp; SS11)_SPRING 2011 - TRIM 2nd" xfId="1410" xr:uid="{BD878D56-B07F-4FE5-80AF-60C274E2AEEA}"/>
    <cellStyle name="0_SS10 OPR_Copy of Fabric balance for AW10 pro_MA expense (AW10 &amp; SS11)_SS12 Atreebutes fab balance" xfId="1411" xr:uid="{452498A6-2A34-416C-9E19-C1335DA78052}"/>
    <cellStyle name="0_SS10 OPR_Copy of Fabric balance for AW10 pro_MA expense (AW10 &amp; SS11)_The composition of fabric" xfId="1412" xr:uid="{AA0E9E94-C719-4F3E-A84D-1A5A25DFEF38}"/>
    <cellStyle name="0_SS10 OPR_Copy of Fabric balance for AW10 pro_PO BAO GIA-DUNG" xfId="1413" xr:uid="{77F4D9E0-449F-40AC-999D-536D10A085A3}"/>
    <cellStyle name="0_SS10 OPR_Copy of Fabric balance for AW10 pro_QUICK SILVER fab balance" xfId="1414" xr:uid="{CDA03576-A131-4939-A63B-9C6D9215B396}"/>
    <cellStyle name="0_SS10 OPR_Copy of Fabric balance for AW10 pro_QUICK SILVER fab balance 2" xfId="1415" xr:uid="{50073FF6-AD80-45FF-9684-D6A24F3058F3}"/>
    <cellStyle name="0_SS10 OPR_Copy of Fabric balance for AW10 pro_SPRING - Trim 2nd" xfId="1416" xr:uid="{CB0B4A40-D672-489D-80FF-29D405B79117}"/>
    <cellStyle name="0_SS10 OPR_Copy of Fabric balance for AW10 pro_SPRING 2011 - TRIM 1st" xfId="1417" xr:uid="{7F6505F5-F3CB-4D34-B647-77B743F9B300}"/>
    <cellStyle name="0_SS10 OPR_Copy of Fabric balance for AW10 pro_SPRING 2011 - TRIM 2nd" xfId="1418" xr:uid="{4712D8B1-39DC-4F4B-9A0B-1E1A994BE7F3}"/>
    <cellStyle name="0_SS10 OPR_Copy of Fabric balance for AW10 pro_SS12 Atreebutes fab balance" xfId="1419" xr:uid="{005EC54C-5AE4-4042-9527-163EAFCB6036}"/>
    <cellStyle name="0_SS10 OPR_Copy of Fabric balance for AW10 pro_SUMMER 2011 - TRIM UN007" xfId="1420" xr:uid="{C2187C81-1BAC-49C3-9CBB-B390312D6ACD}"/>
    <cellStyle name="0_SS10 OPR_Copy of Fabric balance for AW10 pro_The composition of fabric" xfId="1421" xr:uid="{7A50CD48-1610-4489-B168-B203A922E079}"/>
    <cellStyle name="0_SS10 OPR_Copy of Fabric balance for AW10 pro_Trim balance for Atreebute" xfId="1422" xr:uid="{C93EA63B-A448-48EE-9905-18D66764A959}"/>
    <cellStyle name="0_SS10 OPR_Copy of Fabric balance for AW10 pro_Trim balance for Atreebute 1ST" xfId="1423" xr:uid="{CAE5D4C1-F0C2-4AAE-B591-18F1DD81B6DC}"/>
    <cellStyle name="0_SS10 OPR_Copy of Fabric balance for AW10 pro_Trim balance for SS11" xfId="1424" xr:uid="{9EA392CE-F303-4D24-B68E-08ECA16515C5}"/>
    <cellStyle name="0_SS10 OPR_Copy of Fabric balance for AW10 pro_YKK#135" xfId="1425" xr:uid="{75593C06-7656-4F89-9AF9-0A59CD830DE5}"/>
    <cellStyle name="0_SS10 OPR_Copy of Fabric balance for AW10 pro_YKK#135 2" xfId="1426" xr:uid="{448D9D1F-B9B0-4DA8-8D0B-32F41C6F5332}"/>
    <cellStyle name="0_SS10 OPR_Copy of Fabric balance for AW10 pro_YKK#135_PO BAO GIA-DUNG" xfId="1427" xr:uid="{3BA00651-FE2E-4815-98E5-76767ED4E1AC}"/>
    <cellStyle name="0_SS10 OPR_Copy of Fabric balance for AW10 pro_YKK#135_SPRING - Trim 2nd" xfId="1428" xr:uid="{1BEA975F-8A2E-4849-926B-944F28D04A8A}"/>
    <cellStyle name="0_SS10 OPR_Copy of Fabric balance for AW10 pro_YKK#135_Trim balance for Atreebute" xfId="1429" xr:uid="{422312B8-4FC5-4D21-A8B0-EEEC77262421}"/>
    <cellStyle name="0_SS10 OPR_Copy of Fabric balance for AW10 pro_YKK#135_Trim balance for Atreebute 1ST" xfId="1430" xr:uid="{E690060D-3DF4-46B3-99A4-60CB826EDE11}"/>
    <cellStyle name="0_SS10 OPR_Copy of the status of KOTAI fabric 21-10" xfId="1431" xr:uid="{F9AF54B0-CA76-4B4A-A350-E70500693A51}"/>
    <cellStyle name="0_SS10 OPR_Fabric balance for AW10 pro" xfId="1432" xr:uid="{15E675C1-CCF8-4D72-B0F8-1D626094D620}"/>
    <cellStyle name="0_SS10 OPR_Fabric balance for AW10 pro 2" xfId="1433" xr:uid="{E9A0C5BC-D009-4F19-995D-D15622C69FF5}"/>
    <cellStyle name="0_SS10 OPR_Fabric balance for AW10 pro_1" xfId="1434" xr:uid="{F5FC0CB9-AEB5-45E8-A5F4-2F40A5987685}"/>
    <cellStyle name="0_SS10 OPR_Fabric balance for AW10 pro_AW11 Atreebutes fabric balance sheet" xfId="1435" xr:uid="{7F3F3791-A4F0-4957-A8A6-3776E5300D9A}"/>
    <cellStyle name="0_SS10 OPR_Fabric balance for AW10 pro_Copy of #1542-1-revised quotation (2)" xfId="1436" xr:uid="{AD780366-1B1D-4B57-AE1E-A3C0F210351D}"/>
    <cellStyle name="0_SS10 OPR_Fabric balance for AW10 pro_Copy of 2010-5-10 Kotai fabric - PO#1456REV (2)" xfId="1437" xr:uid="{BF036114-6E13-4747-A1CB-440E977C9CD3}"/>
    <cellStyle name="0_SS10 OPR_Fabric balance for AW10 pro_Copy of the status of KOTAI fabric 21-10" xfId="1438" xr:uid="{AE45C4C4-465C-4A59-90A3-CDF94DEBE3A6}"/>
    <cellStyle name="0_SS10 OPR_Fabric balance for AW10 pro_Fabric balance for AW10 pro" xfId="1439" xr:uid="{E645DCED-5B3A-426B-A5B8-C9BD06C7FC66}"/>
    <cellStyle name="0_SS10 OPR_Fabric balance for AW10 pro_kotai fabric - first order for AW10 (status)" xfId="1440" xr:uid="{379238A2-81C9-40D5-AB41-A0450B2BF37A}"/>
    <cellStyle name="0_SS10 OPR_Fabric balance for AW10 pro_MA expense (AW10 &amp; SS11)" xfId="1441" xr:uid="{EC5C84E4-78F1-4625-8E5C-8162571805D1}"/>
    <cellStyle name="0_SS10 OPR_Fabric balance for AW10 pro_MA expense (AW10 &amp; SS11) 2" xfId="1442" xr:uid="{43AC65C0-5EEE-40DE-8F46-B8D98A5F36E6}"/>
    <cellStyle name="0_SS10 OPR_Fabric balance for AW10 pro_MA expense (AW10 &amp; SS11)_AW11 Atreebutes fabric balance sheet" xfId="1443" xr:uid="{9C45960B-E9E1-410C-ACC9-682A20A9040B}"/>
    <cellStyle name="0_SS10 OPR_Fabric balance for AW10 pro_MA expense (AW10 &amp; SS11)_QUICK SILVER fab balance" xfId="1444" xr:uid="{EFFD72B6-3A9A-4000-8DA0-007514346AD5}"/>
    <cellStyle name="0_SS10 OPR_Fabric balance for AW10 pro_MA expense (AW10 &amp; SS11)_QUICK SILVER fab balance 2" xfId="1445" xr:uid="{A8C17F4B-36CB-42C0-93BD-F55FC0B56575}"/>
    <cellStyle name="0_SS10 OPR_Fabric balance for AW10 pro_MA expense (AW10 &amp; SS11)_SPRING - Trim 2nd" xfId="1446" xr:uid="{3DE8978A-317C-40BF-8261-DE5F2A6257FF}"/>
    <cellStyle name="0_SS10 OPR_Fabric balance for AW10 pro_MA expense (AW10 &amp; SS11)_SPRING 2011 - TRIM 1st" xfId="1447" xr:uid="{99101700-D09B-4F89-8769-139395545FB5}"/>
    <cellStyle name="0_SS10 OPR_Fabric balance for AW10 pro_MA expense (AW10 &amp; SS11)_SPRING 2011 - TRIM 2nd" xfId="1448" xr:uid="{AD76DEE8-442D-4FCA-93BB-F84496B9D239}"/>
    <cellStyle name="0_SS10 OPR_Fabric balance for AW10 pro_MA expense (AW10 &amp; SS11)_SS12 Atreebutes fab balance" xfId="1449" xr:uid="{55AB49C4-4311-44E0-A24A-B1197C1B6AD6}"/>
    <cellStyle name="0_SS10 OPR_Fabric balance for AW10 pro_MA expense (AW10 &amp; SS11)_The composition of fabric" xfId="1450" xr:uid="{0AB4FFE0-F447-4987-A522-8CEABD71E49C}"/>
    <cellStyle name="0_SS10 OPR_Fabric balance for AW10 pro_PO BAO GIA-DUNG" xfId="1451" xr:uid="{ECB38C51-5F62-4B45-9A33-172D4F26D577}"/>
    <cellStyle name="0_SS10 OPR_Fabric balance for AW10 pro_QUICK SILVER fab balance" xfId="1452" xr:uid="{E0C68F77-AB79-497C-9535-9863F7944734}"/>
    <cellStyle name="0_SS10 OPR_Fabric balance for AW10 pro_QUICK SILVER fab balance 2" xfId="1453" xr:uid="{877CE45D-CD56-480D-92F9-E956869F62C2}"/>
    <cellStyle name="0_SS10 OPR_Fabric balance for AW10 pro_SPRING - Trim 2nd" xfId="1454" xr:uid="{415DDC4E-8139-4771-AE85-A60F3CCB740F}"/>
    <cellStyle name="0_SS10 OPR_Fabric balance for AW10 pro_SPRING 2011 - TRIM 1st" xfId="1455" xr:uid="{27DC547D-6A03-4009-933F-29522B7D0858}"/>
    <cellStyle name="0_SS10 OPR_Fabric balance for AW10 pro_SPRING 2011 - TRIM 2nd" xfId="1456" xr:uid="{EB33AA14-F50A-4818-853D-F380144A083A}"/>
    <cellStyle name="0_SS10 OPR_Fabric balance for AW10 pro_SS12 Atreebutes fab balance" xfId="1457" xr:uid="{3143F5C4-7299-49C3-81D9-C48F7DF16561}"/>
    <cellStyle name="0_SS10 OPR_Fabric balance for AW10 pro_SUMMER 2011 - TRIM UN007" xfId="1458" xr:uid="{430E8FD0-D7CE-4067-9122-F1F73BCD3843}"/>
    <cellStyle name="0_SS10 OPR_Fabric balance for AW10 pro_The composition of fabric" xfId="1459" xr:uid="{EC453CB8-0639-46E2-A1D1-4CC5E552854B}"/>
    <cellStyle name="0_SS10 OPR_Fabric balance for AW10 pro_Trim balance for Atreebute" xfId="1460" xr:uid="{52D7E642-B083-4E0A-B228-B0474043EBDB}"/>
    <cellStyle name="0_SS10 OPR_Fabric balance for AW10 pro_Trim balance for Atreebute 1ST" xfId="1461" xr:uid="{3D13C339-6AD9-41AF-82EF-76AD8B7913AC}"/>
    <cellStyle name="0_SS10 OPR_Fabric balance for AW10 pro_Trim balance for SS11" xfId="1462" xr:uid="{3A9B3764-5202-498A-BD53-9888AFAE5C42}"/>
    <cellStyle name="0_SS10 OPR_Fabric balance for AW10 pro_YKK#135" xfId="1463" xr:uid="{B1C3429D-726E-41ED-B436-9ADDA226F4BB}"/>
    <cellStyle name="0_SS10 OPR_Fabric balance for AW10 pro_YKK#135 2" xfId="1464" xr:uid="{6FFED3A8-3C40-475F-B5F5-6F4C956754AF}"/>
    <cellStyle name="0_SS10 OPR_Fabric balance for AW10 pro_YKK#135_PO BAO GIA-DUNG" xfId="1465" xr:uid="{215C8196-7D16-48BC-8213-CD3286FB9FAF}"/>
    <cellStyle name="0_SS10 OPR_Fabric balance for AW10 pro_YKK#135_SPRING - Trim 2nd" xfId="1466" xr:uid="{F2CA71F7-E3FE-4B9A-9A8A-12019E3930EB}"/>
    <cellStyle name="0_SS10 OPR_Fabric balance for AW10 pro_YKK#135_Trim balance for Atreebute" xfId="1467" xr:uid="{ABBBFA39-81D9-4584-9CD3-56990060E0DF}"/>
    <cellStyle name="0_SS10 OPR_Fabric balance for AW10 pro_YKK#135_Trim balance for Atreebute 1ST" xfId="1468" xr:uid="{42BBE1A7-F31F-4863-9EFC-21543EBA0EDC}"/>
    <cellStyle name="0_SS10 OPR_Fabric balance for SPRING 2012 sample sms ( RV 22.06)" xfId="1469" xr:uid="{0F577186-4C51-443D-987E-F6591F22809B}"/>
    <cellStyle name="0_SS10 OPR_Fabric balance for SPRING 2012 sample sms ( RV 22.06) 2" xfId="1470" xr:uid="{FC9051AE-C6CA-4396-BED5-327EE6E87511}"/>
    <cellStyle name="0_SS10 OPR_kotai fabric - first order for AW10 (status)" xfId="1471" xr:uid="{ADF74F1D-6800-46DB-8C15-8C1D0B741E2D}"/>
    <cellStyle name="0_SS10 OPR_MA expense (AW10 &amp; SS11)" xfId="1472" xr:uid="{AB37C14F-C47A-4F46-8F3D-ACDC18DD288B}"/>
    <cellStyle name="0_SS10 OPR_MA expense (AW10 &amp; SS11) 2" xfId="1473" xr:uid="{CF6EAA4C-7792-4D2A-BCAF-8108E9DEEF46}"/>
    <cellStyle name="0_SS10 OPR_MA expense (AW10 &amp; SS11)_AW11 Atreebutes fabric balance sheet" xfId="1474" xr:uid="{71FEE24E-BBDF-4AED-9F3C-F2B2268FC182}"/>
    <cellStyle name="0_SS10 OPR_MA expense (AW10 &amp; SS11)_QUICK SILVER fab balance" xfId="1475" xr:uid="{6F6D2561-17D7-493F-AF3A-DE11462274AE}"/>
    <cellStyle name="0_SS10 OPR_MA expense (AW10 &amp; SS11)_QUICK SILVER fab balance 2" xfId="1476" xr:uid="{02E3E92D-BA26-49F9-A14B-2F9D4F3D9DBB}"/>
    <cellStyle name="0_SS10 OPR_MA expense (AW10 &amp; SS11)_SPRING - Trim 2nd" xfId="1477" xr:uid="{A1DDDCF4-B7F4-4456-A21D-2905B11257B0}"/>
    <cellStyle name="0_SS10 OPR_MA expense (AW10 &amp; SS11)_SPRING 2011 - TRIM 1st" xfId="1478" xr:uid="{7A864044-DD9A-482B-ABA9-9FA16C0D3E75}"/>
    <cellStyle name="0_SS10 OPR_MA expense (AW10 &amp; SS11)_SPRING 2011 - TRIM 2nd" xfId="1479" xr:uid="{EE9E2AC3-7650-475F-B661-29343EC0CF75}"/>
    <cellStyle name="0_SS10 OPR_MA expense (AW10 &amp; SS11)_SS12 Atreebutes fab balance" xfId="1480" xr:uid="{7F80F726-171F-4DC3-B47D-6F866168BA4B}"/>
    <cellStyle name="0_SS10 OPR_MA expense (AW10 &amp; SS11)_The composition of fabric" xfId="1481" xr:uid="{09251C67-BF52-47E0-8C4A-BCC8646DC450}"/>
    <cellStyle name="0_SS10 OPR_QUICK SILVER fab balance" xfId="1482" xr:uid="{463DB37C-4259-4D7F-91D1-33B74FBB492F}"/>
    <cellStyle name="0_SS10 OPR_QUICK SILVER fab balance 2" xfId="1483" xr:uid="{92CC4421-FB7A-4C99-B0BB-5E36D24A1603}"/>
    <cellStyle name="0_SS10 OPR_SPRING - Trim 2nd" xfId="1484" xr:uid="{6238C2B0-9B50-4652-8C1F-E43976450083}"/>
    <cellStyle name="0_SS10 OPR_SPRING 2011 - TRIM 1st" xfId="1485" xr:uid="{8FFD21B2-9E5F-4C46-BF88-258FDB1EE2ED}"/>
    <cellStyle name="0_SS10 OPR_SPRING 2011 - TRIM 2nd" xfId="1486" xr:uid="{C5AA81B1-5B45-4043-90E6-DA078255C640}"/>
    <cellStyle name="0_SS10 OPR_SS11 PO" xfId="1487" xr:uid="{0AA9D6E4-F47D-4F21-A90C-78835F5FDC47}"/>
    <cellStyle name="0_SS10 OPR_SS11 PO-office" xfId="1488" xr:uid="{6EEA07F4-E0A1-4CF6-8881-A5E9E984A398}"/>
    <cellStyle name="0_SS10 OPR_SS12 Atreebutes fab balance" xfId="1489" xr:uid="{C2140D3F-A065-4F89-9F9D-6660DAD811A9}"/>
    <cellStyle name="0_SS10 OPR_The composition of fabric" xfId="1490" xr:uid="{E85A1BAB-0A7C-4CAE-9AF0-7BB686569835}"/>
    <cellStyle name="0_SS10 OPR_the plan for trims SS11" xfId="1491" xr:uid="{2CC2F2FE-AED2-4854-AC61-321DDEDCE3CC}"/>
    <cellStyle name="0_SS10 OPR_Trim balance for Atreebute" xfId="1492" xr:uid="{8AA19E35-1ED1-400A-AFDA-5CDA85523BFC}"/>
    <cellStyle name="0_SS10 OPR_Trim balance for AW10" xfId="1493" xr:uid="{BC6CC1AA-A800-4287-BFEF-324CCA4FE890}"/>
    <cellStyle name="0_SS10 OPR_Trim balance for SS11" xfId="1494" xr:uid="{54DFCA7B-DBB0-4563-BB86-7E3B35AFC6D6}"/>
    <cellStyle name="0_SS11 OPR - FILE THAM KHAO CHO CAC FILE KHAC KHONG DUOC XOA" xfId="1495" xr:uid="{6B11CE41-7889-4430-91EB-605806CCAA85}"/>
    <cellStyle name="0_SS11 OPR - FILE THAM KHAO CHO CAC FILE KHAC KHONG DUOC XOA 2" xfId="1496" xr:uid="{800634AD-4FB6-4EF2-8813-0845CC8AE980}"/>
    <cellStyle name="0_SS11 OPR - FILE THAM KHAO CHO CAC FILE KHAC KHONG DUOC XOA_AW11 Atreebutes fabric balance sheet" xfId="1497" xr:uid="{B808350F-4B02-46E4-8E8B-86623813F24E}"/>
    <cellStyle name="0_SS11 OPR - FILE THAM KHAO CHO CAC FILE KHAC KHONG DUOC XOA_Copy of #1542-1-revised quotation (2)" xfId="1498" xr:uid="{6F791088-5499-4809-A4C7-E48968CE56B6}"/>
    <cellStyle name="0_SS11 OPR - FILE THAM KHAO CHO CAC FILE KHAC KHONG DUOC XOA_Copy of the status of KOTAI fabric 21-10" xfId="1499" xr:uid="{2BCC4055-A966-4D46-B7CE-CBD0ED6966C9}"/>
    <cellStyle name="0_SS11 OPR - FILE THAM KHAO CHO CAC FILE KHAC KHONG DUOC XOA_QUICK SILVER fab balance" xfId="1500" xr:uid="{E211C21C-71CC-4BD2-B80A-AD4F34B68DB6}"/>
    <cellStyle name="0_SS11 OPR - FILE THAM KHAO CHO CAC FILE KHAC KHONG DUOC XOA_QUICK SILVER fab balance 2" xfId="1501" xr:uid="{EBB18B0C-F549-4FFB-B991-693F6C4546BA}"/>
    <cellStyle name="0_SS11 OPR - FILE THAM KHAO CHO CAC FILE KHAC KHONG DUOC XOA_SPRING - Trim 2nd" xfId="1502" xr:uid="{9EDF28D9-33AE-4F86-ADF2-062B4243E8D0}"/>
    <cellStyle name="0_SS11 OPR - FILE THAM KHAO CHO CAC FILE KHAC KHONG DUOC XOA_SPRING 2011 - TRIM 1st" xfId="1503" xr:uid="{DF55781F-0EDF-4198-B168-7B55255D21E5}"/>
    <cellStyle name="0_SS11 OPR - FILE THAM KHAO CHO CAC FILE KHAC KHONG DUOC XOA_SPRING 2011 - TRIM 2nd" xfId="1504" xr:uid="{8AC583B3-6F68-44C6-93C7-8AA84AD48C71}"/>
    <cellStyle name="0_SS11 OPR - FILE THAM KHAO CHO CAC FILE KHAC KHONG DUOC XOA_SS12 Atreebutes fab balance" xfId="1505" xr:uid="{C4FF1593-CCD8-4BA8-844E-0BDDA05C302A}"/>
    <cellStyle name="0_SS11 OPR - FILE THAM KHAO CHO CAC FILE KHAC KHONG DUOC XOA_The composition of fabric" xfId="1506" xr:uid="{4CD11044-28AE-454A-AC42-2EA18058A9C7}"/>
    <cellStyle name="0_SS11 PO" xfId="1507" xr:uid="{90132B27-7B51-4A49-99C3-C30622CC4CC5}"/>
    <cellStyle name="0_SS11 PO-office" xfId="1508" xr:uid="{3AEC39C7-AE82-4765-B145-ED80AB1594A5}"/>
    <cellStyle name="0_SS12 ATREEBUTES costing" xfId="1509" xr:uid="{A80DAF21-25C6-4EA7-97A8-34CB23CF3801}"/>
    <cellStyle name="0_SS12 ATREEBUTES costing_AW11 Atreebutes fabric balance sheet" xfId="1510" xr:uid="{03A64B10-3288-4233-810A-1212BBB5EC14}"/>
    <cellStyle name="0_SS12 ATREEBUTES costing_SS12 Atreebutes fab balance" xfId="1511" xr:uid="{BD12E1B3-A528-4083-B1C8-17405C1C9B63}"/>
    <cellStyle name="0_T&amp;B SHORT costing (08-03-10)" xfId="1512" xr:uid="{81B0AEA2-6ED7-42C2-A023-D25D7FD25DA3}"/>
    <cellStyle name="0_T&amp;B SHORT costing (08-03-10) 2" xfId="1513" xr:uid="{5E7979AD-23BB-42CE-A7CB-270879978C72}"/>
    <cellStyle name="0_T&amp;B SHORT costing (08-03-10)_Copy of the quotation from KOTAI (2)" xfId="1514" xr:uid="{2E37789D-1A8E-4C9C-B8A6-BFFABF03A866}"/>
    <cellStyle name="0_T&amp;B SHORT costing (08-03-10)_SMS TO CHINA" xfId="1515" xr:uid="{F72F27A9-9468-4CFF-AB03-7AF74DDCB071}"/>
    <cellStyle name="0_T&amp;B SHORT costing (08-03-10)_SMS TO CHINA_Courier Invoice 29-Jun '11" xfId="1516" xr:uid="{6DDBF4D5-38DB-45D9-B2C3-E4E024ACC62B}"/>
    <cellStyle name="0_T&amp;B SHORT costing (08-03-10)_SMS TO CHINA_Statement of Account-Munster-2011" xfId="1517" xr:uid="{C45D063E-3D5E-4DFB-B2F6-F3E20E846389}"/>
    <cellStyle name="0_The composition of fabric" xfId="1518" xr:uid="{237A7C78-C0B9-4E6E-93CF-CEC2450217C4}"/>
    <cellStyle name="0_the planning of fab  trim - SS11" xfId="1519" xr:uid="{02A4F7B7-52D4-4655-B0E6-B49E4813F5B3}"/>
    <cellStyle name="0_the report of fabri and trim for SS11" xfId="1520" xr:uid="{9C8A355A-0B74-43E7-99DA-2C8D0D112895}"/>
    <cellStyle name="0_trim card &amp; cutting docket for AW09" xfId="1521" xr:uid="{ED78352F-1329-4E1A-A950-D6FF835B304A}"/>
    <cellStyle name="0_trim card &amp; cutting docket for AW09 2" xfId="1522" xr:uid="{7AA0B363-BC9D-4EF9-80E3-74E18A1FF42B}"/>
    <cellStyle name="0_trim card &amp; cutting docket for AW09_AW11 Atreebutes fabric balance sheet" xfId="1523" xr:uid="{24520619-4480-4835-9CA2-82048D3F15BC}"/>
    <cellStyle name="0_trim card &amp; cutting docket for AW09_CMP &amp; the rating of thread" xfId="1524" xr:uid="{885FA03F-1AC3-4C92-A10F-C8F1D11F0F71}"/>
    <cellStyle name="0_trim card &amp; cutting docket for AW09_CMP &amp; the rating of thread 2" xfId="1525" xr:uid="{EC39F01D-D982-4AE2-B1D7-FDA73C32366A}"/>
    <cellStyle name="0_trim card &amp; cutting docket for AW09_CMP &amp; the rating of thread_AW11 Atreebutes fabric balance sheet" xfId="1526" xr:uid="{ACF219A4-08A3-4966-866D-C0123EA5981B}"/>
    <cellStyle name="0_trim card &amp; cutting docket for AW09_CMP &amp; the rating of thread_Copy of #1542-1-revised quotation (2)" xfId="1527" xr:uid="{0B534CC5-A56C-4FED-A507-563D33C675E0}"/>
    <cellStyle name="0_trim card &amp; cutting docket for AW09_CMP &amp; the rating of thread_Copy of 2010-5-10 Kotai fabric - PO#1456REV (2)" xfId="1528" xr:uid="{6D175D16-C7CE-4B47-ACE1-8F3F1AB22C26}"/>
    <cellStyle name="0_trim card &amp; cutting docket for AW09_CMP &amp; the rating of thread_Copy of the status of KOTAI fabric 21-10" xfId="1529" xr:uid="{2B64F641-3C7E-4590-AAD6-7D1C4CD6B895}"/>
    <cellStyle name="0_trim card &amp; cutting docket for AW09_CMP &amp; the rating of thread_Fabric balance for AW10 pro" xfId="1530" xr:uid="{0690C140-2E7A-47E6-AB69-90C54640D2B3}"/>
    <cellStyle name="0_trim card &amp; cutting docket for AW09_CMP &amp; the rating of thread_kotai fabric - first order for AW10 (status)" xfId="1531" xr:uid="{0C9E06F3-EC79-49C5-ADB4-34F2F50BE2CE}"/>
    <cellStyle name="0_trim card &amp; cutting docket for AW09_CMP &amp; the rating of thread_MA expense (AW10 &amp; SS11)" xfId="1532" xr:uid="{3175F117-BDF4-44B4-8F87-6256B0864AFA}"/>
    <cellStyle name="0_trim card &amp; cutting docket for AW09_CMP &amp; the rating of thread_MA expense (AW10 &amp; SS11) 2" xfId="1533" xr:uid="{15D74577-B895-4601-A9B4-39C461FB1D22}"/>
    <cellStyle name="0_trim card &amp; cutting docket for AW09_CMP &amp; the rating of thread_MA expense (AW10 &amp; SS11)_AW11 Atreebutes fabric balance sheet" xfId="1534" xr:uid="{B6297CB8-B2D4-45E0-BD1D-0C218B98FC0C}"/>
    <cellStyle name="0_trim card &amp; cutting docket for AW09_CMP &amp; the rating of thread_MA expense (AW10 &amp; SS11)_QUICK SILVER fab balance" xfId="1535" xr:uid="{7C8DC4B8-7182-4647-A313-9C4106DB008F}"/>
    <cellStyle name="0_trim card &amp; cutting docket for AW09_CMP &amp; the rating of thread_MA expense (AW10 &amp; SS11)_QUICK SILVER fab balance 2" xfId="1536" xr:uid="{83213751-BC26-4D8C-B33E-83F21E9BF366}"/>
    <cellStyle name="0_trim card &amp; cutting docket for AW09_CMP &amp; the rating of thread_MA expense (AW10 &amp; SS11)_SPRING - Trim 2nd" xfId="1537" xr:uid="{C7B8FFC6-ACF4-4B56-820F-297D844085F4}"/>
    <cellStyle name="0_trim card &amp; cutting docket for AW09_CMP &amp; the rating of thread_MA expense (AW10 &amp; SS11)_SPRING 2011 - TRIM 1st" xfId="1538" xr:uid="{EC0BBB90-C283-4D3F-A9F1-532DDEBE370F}"/>
    <cellStyle name="0_trim card &amp; cutting docket for AW09_CMP &amp; the rating of thread_MA expense (AW10 &amp; SS11)_SPRING 2011 - TRIM 2nd" xfId="1539" xr:uid="{06802F74-6315-4F36-B627-1B972BEE0DD5}"/>
    <cellStyle name="0_trim card &amp; cutting docket for AW09_CMP &amp; the rating of thread_MA expense (AW10 &amp; SS11)_SS12 Atreebutes fab balance" xfId="1540" xr:uid="{74670A75-2B6A-4EB7-99C8-CD0EF8A368B8}"/>
    <cellStyle name="0_trim card &amp; cutting docket for AW09_CMP &amp; the rating of thread_MA expense (AW10 &amp; SS11)_The composition of fabric" xfId="1541" xr:uid="{B5AA6ECE-0BF4-49C4-814E-9CEC8F51730B}"/>
    <cellStyle name="0_trim card &amp; cutting docket for AW09_CMP &amp; the rating of thread_PO BAO GIA-DUNG" xfId="1542" xr:uid="{8FCBBB30-DD1F-4C58-AD76-DB391D8028CC}"/>
    <cellStyle name="0_trim card &amp; cutting docket for AW09_CMP &amp; the rating of thread_QUICK SILVER fab balance" xfId="1543" xr:uid="{0D7F5DFB-071B-4A7D-93B3-B6A4F343A34A}"/>
    <cellStyle name="0_trim card &amp; cutting docket for AW09_CMP &amp; the rating of thread_QUICK SILVER fab balance 2" xfId="1544" xr:uid="{2E9B8FE6-1C0B-42E7-8D80-252570AF6FA4}"/>
    <cellStyle name="0_trim card &amp; cutting docket for AW09_CMP &amp; the rating of thread_SPRING - Trim 2nd" xfId="1545" xr:uid="{F5D3D5B2-A847-4B90-AA6D-30AE9F48F3C6}"/>
    <cellStyle name="0_trim card &amp; cutting docket for AW09_CMP &amp; the rating of thread_SPRING 2011 - TRIM 1st" xfId="1546" xr:uid="{B2071B5A-A695-4F16-B527-E120B26E3394}"/>
    <cellStyle name="0_trim card &amp; cutting docket for AW09_CMP &amp; the rating of thread_SPRING 2011 - TRIM 2nd" xfId="1547" xr:uid="{2E2348E0-40AF-4788-96EC-501441AAFFBC}"/>
    <cellStyle name="0_trim card &amp; cutting docket for AW09_CMP &amp; the rating of thread_SS12 Atreebutes fab balance" xfId="1548" xr:uid="{8D2D8B8F-C075-4F1C-929B-D845C1658723}"/>
    <cellStyle name="0_trim card &amp; cutting docket for AW09_CMP &amp; the rating of thread_SUMMER 2011 - TRIM UN007" xfId="1549" xr:uid="{AB2D9CC2-C6EC-4098-B1FC-2D3F1CD2F056}"/>
    <cellStyle name="0_trim card &amp; cutting docket for AW09_CMP &amp; the rating of thread_The composition of fabric" xfId="1550" xr:uid="{F8D823EC-84DC-4F42-9788-838B6A0DC81D}"/>
    <cellStyle name="0_trim card &amp; cutting docket for AW09_CMP &amp; the rating of thread_Trim balance for Atreebute" xfId="1551" xr:uid="{370E8FFA-BBCE-4AE9-857C-E387EAE3DAE8}"/>
    <cellStyle name="0_trim card &amp; cutting docket for AW09_CMP &amp; the rating of thread_Trim balance for Atreebute 1ST" xfId="1552" xr:uid="{4ED42AA7-F192-4CC7-A88E-84851DBCD614}"/>
    <cellStyle name="0_trim card &amp; cutting docket for AW09_CMP &amp; the rating of thread_Trim balance for SS11" xfId="1553" xr:uid="{7978C01A-412E-4472-BB0D-1AC74E878691}"/>
    <cellStyle name="0_trim card &amp; cutting docket for AW09_CMP &amp; the rating of thread_YKK#135" xfId="1554" xr:uid="{431E7C90-6E78-4F53-B21B-7C9BA349F12A}"/>
    <cellStyle name="0_trim card &amp; cutting docket for AW09_CMP &amp; the rating of thread_YKK#135 2" xfId="1555" xr:uid="{D4C0891E-DBE5-4AD7-8031-5223400A16F9}"/>
    <cellStyle name="0_trim card &amp; cutting docket for AW09_CMP &amp; the rating of thread_YKK#135_PO BAO GIA-DUNG" xfId="1556" xr:uid="{2E4D89B0-E487-47E3-AF4F-D4BB8A7060C8}"/>
    <cellStyle name="0_trim card &amp; cutting docket for AW09_CMP &amp; the rating of thread_YKK#135_SPRING - Trim 2nd" xfId="1557" xr:uid="{84D0B28A-CDB5-4F58-86DD-0CE6810A491F}"/>
    <cellStyle name="0_trim card &amp; cutting docket for AW09_CMP &amp; the rating of thread_YKK#135_Trim balance for Atreebute" xfId="1558" xr:uid="{20CB1051-5CF6-469D-B46B-30F5EE1E562D}"/>
    <cellStyle name="0_trim card &amp; cutting docket for AW09_CMP &amp; the rating of thread_YKK#135_Trim balance for Atreebute 1ST" xfId="1559" xr:uid="{6B0D3A7B-7686-4571-A6A4-D6CEB7D2A57D}"/>
    <cellStyle name="0_trim card &amp; cutting docket for AW09_Copy of #1542-1-revised quotation (2)" xfId="1560" xr:uid="{C58D3450-5071-4469-834F-55B0FD45FD41}"/>
    <cellStyle name="0_trim card &amp; cutting docket for AW09_Copy of Copy of Copy of Fabric balance for AW10 pro" xfId="1561" xr:uid="{80D03535-20AB-4376-854F-00B665D72582}"/>
    <cellStyle name="0_trim card &amp; cutting docket for AW09_Copy of Copy of Copy of Fabric balance for AW10 pro 2" xfId="1562" xr:uid="{8D24F4C3-3127-4EAC-95FE-8AA2DE0868C5}"/>
    <cellStyle name="0_trim card &amp; cutting docket for AW09_Copy of Copy of Copy of Fabric balance for AW10 pro_AW11 Atreebutes fabric balance sheet" xfId="1563" xr:uid="{7788498A-B25C-4722-BDB3-C7C2E57169CC}"/>
    <cellStyle name="0_trim card &amp; cutting docket for AW09_Copy of Copy of Copy of Fabric balance for AW10 pro_Copy of #1542-1-revised quotation (2)" xfId="1564" xr:uid="{A89DE623-5EE7-4B6B-9D97-BF1AAF16923F}"/>
    <cellStyle name="0_trim card &amp; cutting docket for AW09_Copy of Copy of Copy of Fabric balance for AW10 pro_Copy of the status of KOTAI fabric 21-10" xfId="1565" xr:uid="{1CE69689-343D-44B9-AEB1-6CD211A2166D}"/>
    <cellStyle name="0_trim card &amp; cutting docket for AW09_Copy of Copy of Copy of Fabric balance for AW10 pro_Fabric balance for AW10 pro" xfId="1566" xr:uid="{D021949F-9CAE-4B37-85EE-A0FCFC5243C8}"/>
    <cellStyle name="0_trim card &amp; cutting docket for AW09_Copy of Copy of Copy of Fabric balance for AW10 pro_MA expense (AW10 &amp; SS11)" xfId="1567" xr:uid="{D912621C-A01E-4805-B00A-329F3CCDC599}"/>
    <cellStyle name="0_trim card &amp; cutting docket for AW09_Copy of Copy of Copy of Fabric balance for AW10 pro_MA expense (AW10 &amp; SS11) 2" xfId="1568" xr:uid="{AE24D318-A274-454B-8CF5-1A5205650A99}"/>
    <cellStyle name="0_trim card &amp; cutting docket for AW09_Copy of Copy of Copy of Fabric balance for AW10 pro_MA expense (AW10 &amp; SS11)_AW11 Atreebutes fabric balance sheet" xfId="1569" xr:uid="{FFA372FD-69AE-43DD-9000-8CEEC0DACF64}"/>
    <cellStyle name="0_trim card &amp; cutting docket for AW09_Copy of Copy of Copy of Fabric balance for AW10 pro_MA expense (AW10 &amp; SS11)_QUICK SILVER fab balance" xfId="1570" xr:uid="{481E240F-3204-4609-80A3-0605125E9E63}"/>
    <cellStyle name="0_trim card &amp; cutting docket for AW09_Copy of Copy of Copy of Fabric balance for AW10 pro_MA expense (AW10 &amp; SS11)_QUICK SILVER fab balance 2" xfId="1571" xr:uid="{67A69A68-10FC-4676-8C17-D460C768B3DD}"/>
    <cellStyle name="0_trim card &amp; cutting docket for AW09_Copy of Copy of Copy of Fabric balance for AW10 pro_MA expense (AW10 &amp; SS11)_SPRING - Trim 2nd" xfId="1572" xr:uid="{28188EA3-5951-45BE-8275-F059148151A2}"/>
    <cellStyle name="0_trim card &amp; cutting docket for AW09_Copy of Copy of Copy of Fabric balance for AW10 pro_MA expense (AW10 &amp; SS11)_SPRING 2011 - TRIM 1st" xfId="1573" xr:uid="{59340C5A-E3A6-423E-A972-A6853C59FDEC}"/>
    <cellStyle name="0_trim card &amp; cutting docket for AW09_Copy of Copy of Copy of Fabric balance for AW10 pro_MA expense (AW10 &amp; SS11)_SPRING 2011 - TRIM 2nd" xfId="1574" xr:uid="{CB6B8901-D808-4AAD-B3C6-A653207C4D23}"/>
    <cellStyle name="0_trim card &amp; cutting docket for AW09_Copy of Copy of Copy of Fabric balance for AW10 pro_MA expense (AW10 &amp; SS11)_SS12 Atreebutes fab balance" xfId="1575" xr:uid="{4A8CD83C-9C54-4FDA-A3FE-9896E4BE046F}"/>
    <cellStyle name="0_trim card &amp; cutting docket for AW09_Copy of Copy of Copy of Fabric balance for AW10 pro_MA expense (AW10 &amp; SS11)_The composition of fabric" xfId="1576" xr:uid="{8686538F-A61E-4C63-9CA8-D516BD1A5698}"/>
    <cellStyle name="0_trim card &amp; cutting docket for AW09_Copy of Copy of Copy of Fabric balance for AW10 pro_PO BAO GIA-DUNG" xfId="1577" xr:uid="{15F848F1-7515-4CEB-8804-907F624C66C1}"/>
    <cellStyle name="0_trim card &amp; cutting docket for AW09_Copy of Copy of Copy of Fabric balance for AW10 pro_QUICK SILVER fab balance" xfId="1578" xr:uid="{47E1CFD8-9948-469F-A8CD-850B4B210978}"/>
    <cellStyle name="0_trim card &amp; cutting docket for AW09_Copy of Copy of Copy of Fabric balance for AW10 pro_QUICK SILVER fab balance 2" xfId="1579" xr:uid="{CACCE544-4FC2-4314-8926-E6A2A381345C}"/>
    <cellStyle name="0_trim card &amp; cutting docket for AW09_Copy of Copy of Copy of Fabric balance for AW10 pro_SPRING - Trim 2nd" xfId="1580" xr:uid="{D7E1DBB4-1DF0-48E4-A450-14342BB1427E}"/>
    <cellStyle name="0_trim card &amp; cutting docket for AW09_Copy of Copy of Copy of Fabric balance for AW10 pro_SPRING 2011 - TRIM 1st" xfId="1581" xr:uid="{CA292151-F917-43DB-B8A9-0269092963DA}"/>
    <cellStyle name="0_trim card &amp; cutting docket for AW09_Copy of Copy of Copy of Fabric balance for AW10 pro_SPRING 2011 - TRIM 2nd" xfId="1582" xr:uid="{9282C268-8CD8-46FE-914E-D07B820E835C}"/>
    <cellStyle name="0_trim card &amp; cutting docket for AW09_Copy of Copy of Copy of Fabric balance for AW10 pro_SS12 Atreebutes fab balance" xfId="1583" xr:uid="{859DB7FF-45FF-4387-8220-748238F01C6F}"/>
    <cellStyle name="0_trim card &amp; cutting docket for AW09_Copy of Copy of Copy of Fabric balance for AW10 pro_SUMMER 2011 - TRIM UN007" xfId="1584" xr:uid="{D8BD146A-7BA3-48D3-A94A-C5E24BCDC04B}"/>
    <cellStyle name="0_trim card &amp; cutting docket for AW09_Copy of Copy of Copy of Fabric balance for AW10 pro_The composition of fabric" xfId="1585" xr:uid="{D2613F95-4B5C-4504-B199-4178273BA435}"/>
    <cellStyle name="0_trim card &amp; cutting docket for AW09_Copy of Copy of Copy of Fabric balance for AW10 pro_Trim balance for Atreebute" xfId="1586" xr:uid="{819A1203-62D3-4411-97FB-7583FF34CD8E}"/>
    <cellStyle name="0_trim card &amp; cutting docket for AW09_Copy of Copy of Copy of Fabric balance for AW10 pro_Trim balance for Atreebute 1ST" xfId="1587" xr:uid="{30C370D5-2D37-4250-BE40-E5E97B2FA89B}"/>
    <cellStyle name="0_trim card &amp; cutting docket for AW09_Copy of Copy of Copy of Fabric balance for AW10 pro_Trim balance for SS11" xfId="1588" xr:uid="{882A4094-96DD-44F9-A4B7-DFDA4BD7E414}"/>
    <cellStyle name="0_trim card &amp; cutting docket for AW09_Copy of Copy of Copy of Fabric balance for AW10 pro_YKK#135" xfId="1589" xr:uid="{6F25E3A6-442E-4A50-AB92-E50DA60FF089}"/>
    <cellStyle name="0_trim card &amp; cutting docket for AW09_Copy of Copy of Copy of Fabric balance for AW10 pro_YKK#135 2" xfId="1590" xr:uid="{AC415DBE-EF62-4E3E-B90C-9313769AF0AA}"/>
    <cellStyle name="0_trim card &amp; cutting docket for AW09_Copy of Copy of Copy of Fabric balance for AW10 pro_YKK#135_PO BAO GIA-DUNG" xfId="1591" xr:uid="{13156521-1CB0-42EF-B510-0ECD752C80CB}"/>
    <cellStyle name="0_trim card &amp; cutting docket for AW09_Copy of Copy of Copy of Fabric balance for AW10 pro_YKK#135_SPRING - Trim 2nd" xfId="1592" xr:uid="{6D6870EE-D28D-4FF4-8E74-04EA64C101D3}"/>
    <cellStyle name="0_trim card &amp; cutting docket for AW09_Copy of Copy of Copy of Fabric balance for AW10 pro_YKK#135_Trim balance for Atreebute" xfId="1593" xr:uid="{1F21E986-F74C-4B8E-A248-B7F71A5EA882}"/>
    <cellStyle name="0_trim card &amp; cutting docket for AW09_Copy of Copy of Copy of Fabric balance for AW10 pro_YKK#135_Trim balance for Atreebute 1ST" xfId="1594" xr:uid="{2253B048-58D6-4786-80E4-3D0FE0A391D5}"/>
    <cellStyle name="0_trim card &amp; cutting docket for AW09_Copy of Copy of Fabric balance for AW10 pro" xfId="1595" xr:uid="{0E7D1996-C048-46BB-8E5C-728EE393D788}"/>
    <cellStyle name="0_trim card &amp; cutting docket for AW09_Copy of Copy of Fabric balance for AW10 pro 2" xfId="1596" xr:uid="{01B89A16-DD94-4AC3-A296-BFA7C568467E}"/>
    <cellStyle name="0_trim card &amp; cutting docket for AW09_Copy of Copy of Fabric balance for AW10 pro_AW11 Atreebutes fabric balance sheet" xfId="1597" xr:uid="{674FEDD6-76E2-467F-98C5-1CD63E2463D9}"/>
    <cellStyle name="0_trim card &amp; cutting docket for AW09_Copy of Copy of Fabric balance for AW10 pro_Copy of #1542-1-revised quotation (2)" xfId="1598" xr:uid="{2C069672-5576-46F9-BB36-BEFF57BF49B5}"/>
    <cellStyle name="0_trim card &amp; cutting docket for AW09_Copy of Copy of Fabric balance for AW10 pro_Copy of the status of KOTAI fabric 21-10" xfId="1599" xr:uid="{30A0349D-ADD6-45A0-BBFD-D7C7D4163690}"/>
    <cellStyle name="0_trim card &amp; cutting docket for AW09_Copy of Copy of Fabric balance for AW10 pro_Fabric balance for AW10 pro" xfId="1600" xr:uid="{D4346CF9-8FAD-41FA-AB61-D516314414F6}"/>
    <cellStyle name="0_trim card &amp; cutting docket for AW09_Copy of Copy of Fabric balance for AW10 pro_MA expense (AW10 &amp; SS11)" xfId="1601" xr:uid="{C25F8790-BC37-4F37-A438-B2C32B7355C7}"/>
    <cellStyle name="0_trim card &amp; cutting docket for AW09_Copy of Copy of Fabric balance for AW10 pro_MA expense (AW10 &amp; SS11) 2" xfId="1602" xr:uid="{D533D2B4-D36E-4AA1-A0D5-4153E9AAC1EC}"/>
    <cellStyle name="0_trim card &amp; cutting docket for AW09_Copy of Copy of Fabric balance for AW10 pro_MA expense (AW10 &amp; SS11)_AW11 Atreebutes fabric balance sheet" xfId="1603" xr:uid="{E85450AF-07E4-497C-A7A9-547163C564AF}"/>
    <cellStyle name="0_trim card &amp; cutting docket for AW09_Copy of Copy of Fabric balance for AW10 pro_MA expense (AW10 &amp; SS11)_QUICK SILVER fab balance" xfId="1604" xr:uid="{AE6684E1-A6A2-48E2-8983-206289BCCEE2}"/>
    <cellStyle name="0_trim card &amp; cutting docket for AW09_Copy of Copy of Fabric balance for AW10 pro_MA expense (AW10 &amp; SS11)_QUICK SILVER fab balance 2" xfId="1605" xr:uid="{72032C3B-4C91-4030-8D7A-BB9D19FB04C1}"/>
    <cellStyle name="0_trim card &amp; cutting docket for AW09_Copy of Copy of Fabric balance for AW10 pro_MA expense (AW10 &amp; SS11)_SPRING - Trim 2nd" xfId="1606" xr:uid="{71F7A143-E5AE-47C7-967C-D8EBAA6D7A1E}"/>
    <cellStyle name="0_trim card &amp; cutting docket for AW09_Copy of Copy of Fabric balance for AW10 pro_MA expense (AW10 &amp; SS11)_SPRING 2011 - TRIM 1st" xfId="1607" xr:uid="{BF9E4D42-B8A6-4576-9B13-6BE1B90398D6}"/>
    <cellStyle name="0_trim card &amp; cutting docket for AW09_Copy of Copy of Fabric balance for AW10 pro_MA expense (AW10 &amp; SS11)_SPRING 2011 - TRIM 2nd" xfId="1608" xr:uid="{A163D5FF-2A96-4539-B3E0-026050BCF9D8}"/>
    <cellStyle name="0_trim card &amp; cutting docket for AW09_Copy of Copy of Fabric balance for AW10 pro_MA expense (AW10 &amp; SS11)_SS12 Atreebutes fab balance" xfId="1609" xr:uid="{E02CCE2D-0BD7-4A24-B73E-9ECB5903F2E2}"/>
    <cellStyle name="0_trim card &amp; cutting docket for AW09_Copy of Copy of Fabric balance for AW10 pro_MA expense (AW10 &amp; SS11)_The composition of fabric" xfId="1610" xr:uid="{3EFB9AC6-CCC4-44B0-8E95-2D7688D098B2}"/>
    <cellStyle name="0_trim card &amp; cutting docket for AW09_Copy of Copy of Fabric balance for AW10 pro_PO BAO GIA-DUNG" xfId="1611" xr:uid="{CC5AC9C5-5384-4F86-B3C8-7BB326DAB8A7}"/>
    <cellStyle name="0_trim card &amp; cutting docket for AW09_Copy of Copy of Fabric balance for AW10 pro_QUICK SILVER fab balance" xfId="1612" xr:uid="{D91E4455-A8ED-4502-ACDC-A1E669F9F038}"/>
    <cellStyle name="0_trim card &amp; cutting docket for AW09_Copy of Copy of Fabric balance for AW10 pro_QUICK SILVER fab balance 2" xfId="1613" xr:uid="{3CF054EB-A550-4350-A6E7-5B32C5CB0F12}"/>
    <cellStyle name="0_trim card &amp; cutting docket for AW09_Copy of Copy of Fabric balance for AW10 pro_SPRING - Trim 2nd" xfId="1614" xr:uid="{69BE5192-6273-4954-BA4C-EEA9F1364E46}"/>
    <cellStyle name="0_trim card &amp; cutting docket for AW09_Copy of Copy of Fabric balance for AW10 pro_SPRING 2011 - TRIM 1st" xfId="1615" xr:uid="{4E648D36-0F4F-489F-85FC-E6BE71A80211}"/>
    <cellStyle name="0_trim card &amp; cutting docket for AW09_Copy of Copy of Fabric balance for AW10 pro_SPRING 2011 - TRIM 2nd" xfId="1616" xr:uid="{5BAC0200-624F-4FC6-867C-F7E783A4BCAC}"/>
    <cellStyle name="0_trim card &amp; cutting docket for AW09_Copy of Copy of Fabric balance for AW10 pro_SS12 Atreebutes fab balance" xfId="1617" xr:uid="{9731F46B-9ADC-45F9-8389-E6F30C007157}"/>
    <cellStyle name="0_trim card &amp; cutting docket for AW09_Copy of Copy of Fabric balance for AW10 pro_SUMMER 2011 - TRIM UN007" xfId="1618" xr:uid="{EAEABE2F-ED9B-48BE-AE69-D610BA55240E}"/>
    <cellStyle name="0_trim card &amp; cutting docket for AW09_Copy of Copy of Fabric balance for AW10 pro_The composition of fabric" xfId="1619" xr:uid="{EAB23206-E296-4F4B-85E4-737B3AF59576}"/>
    <cellStyle name="0_trim card &amp; cutting docket for AW09_Copy of Copy of Fabric balance for AW10 pro_Trim balance for Atreebute" xfId="1620" xr:uid="{F75D00B6-C030-4EC3-B20F-859C331263C2}"/>
    <cellStyle name="0_trim card &amp; cutting docket for AW09_Copy of Copy of Fabric balance for AW10 pro_Trim balance for Atreebute 1ST" xfId="1621" xr:uid="{61684D3B-6189-4450-9CE4-CE4379092F68}"/>
    <cellStyle name="0_trim card &amp; cutting docket for AW09_Copy of Copy of Fabric balance for AW10 pro_Trim balance for SS11" xfId="1622" xr:uid="{111AE28E-D2E9-4B13-A32F-E22FD3BDED81}"/>
    <cellStyle name="0_trim card &amp; cutting docket for AW09_Copy of Copy of Fabric balance for AW10 pro_YKK#135" xfId="1623" xr:uid="{F0E2BBF8-83F6-45B9-822D-5D5ADAEEE55E}"/>
    <cellStyle name="0_trim card &amp; cutting docket for AW09_Copy of Copy of Fabric balance for AW10 pro_YKK#135 2" xfId="1624" xr:uid="{DA56197A-F767-43B7-A84A-84126A05CFC3}"/>
    <cellStyle name="0_trim card &amp; cutting docket for AW09_Copy of Copy of Fabric balance for AW10 pro_YKK#135_PO BAO GIA-DUNG" xfId="1625" xr:uid="{8D86B1BE-B38D-43DE-89B5-832BA0836252}"/>
    <cellStyle name="0_trim card &amp; cutting docket for AW09_Copy of Copy of Fabric balance for AW10 pro_YKK#135_SPRING - Trim 2nd" xfId="1626" xr:uid="{4DA243B0-DEC0-4E9C-8CE8-F349EBAD49FC}"/>
    <cellStyle name="0_trim card &amp; cutting docket for AW09_Copy of Copy of Fabric balance for AW10 pro_YKK#135_Trim balance for Atreebute" xfId="1627" xr:uid="{4CB59A8F-0045-4559-9A76-A970BD73675D}"/>
    <cellStyle name="0_trim card &amp; cutting docket for AW09_Copy of Copy of Fabric balance for AW10 pro_YKK#135_Trim balance for Atreebute 1ST" xfId="1628" xr:uid="{0F531936-28C3-44E2-9C02-A6E5004B32BA}"/>
    <cellStyle name="0_trim card &amp; cutting docket for AW09_Copy of Fabric balance for AW10 pro" xfId="1629" xr:uid="{82E69754-1F7F-43A2-B25E-203A312B9F57}"/>
    <cellStyle name="0_trim card &amp; cutting docket for AW09_Copy of Fabric balance for AW10 pro 2" xfId="1630" xr:uid="{973B8C36-27EC-4B49-BE53-2B1186036AE0}"/>
    <cellStyle name="0_trim card &amp; cutting docket for AW09_Copy of Fabric balance for AW10 pro_AW11 Atreebutes fabric balance sheet" xfId="1631" xr:uid="{0D1283F3-763A-44E0-A29A-7823095CEC00}"/>
    <cellStyle name="0_trim card &amp; cutting docket for AW09_Copy of Fabric balance for AW10 pro_Copy of #1542-1-revised quotation (2)" xfId="1632" xr:uid="{CB8748D6-CA20-4788-973B-041A5AABEBBB}"/>
    <cellStyle name="0_trim card &amp; cutting docket for AW09_Copy of Fabric balance for AW10 pro_Copy of the status of KOTAI fabric 21-10" xfId="1633" xr:uid="{FF0809BC-3A54-4911-837F-99CD585910CB}"/>
    <cellStyle name="0_trim card &amp; cutting docket for AW09_Copy of Fabric balance for AW10 pro_Fabric balance for AW10 pro" xfId="1634" xr:uid="{0F50425B-2B90-4137-ACFA-C8C3221D69AB}"/>
    <cellStyle name="0_trim card &amp; cutting docket for AW09_Copy of Fabric balance for AW10 pro_MA expense (AW10 &amp; SS11)" xfId="1635" xr:uid="{5754BFFD-C8BE-4A81-A74A-8AEB2E24A9EB}"/>
    <cellStyle name="0_trim card &amp; cutting docket for AW09_Copy of Fabric balance for AW10 pro_MA expense (AW10 &amp; SS11) 2" xfId="1636" xr:uid="{64A62C9E-E877-4993-B5F8-BF264C6B0E5D}"/>
    <cellStyle name="0_trim card &amp; cutting docket for AW09_Copy of Fabric balance for AW10 pro_MA expense (AW10 &amp; SS11)_AW11 Atreebutes fabric balance sheet" xfId="1637" xr:uid="{C676417D-2EA1-4EE2-8421-48A6C49B8706}"/>
    <cellStyle name="0_trim card &amp; cutting docket for AW09_Copy of Fabric balance for AW10 pro_MA expense (AW10 &amp; SS11)_QUICK SILVER fab balance" xfId="1638" xr:uid="{F9B67BA8-9DBE-431B-8763-9F647ECC9117}"/>
    <cellStyle name="0_trim card &amp; cutting docket for AW09_Copy of Fabric balance for AW10 pro_MA expense (AW10 &amp; SS11)_QUICK SILVER fab balance 2" xfId="1639" xr:uid="{CAA12EFE-72FD-4981-9DFC-5E42191BEE7E}"/>
    <cellStyle name="0_trim card &amp; cutting docket for AW09_Copy of Fabric balance for AW10 pro_MA expense (AW10 &amp; SS11)_SPRING - Trim 2nd" xfId="1640" xr:uid="{95D3FD58-F5F1-43EC-81AA-4165C7DA4099}"/>
    <cellStyle name="0_trim card &amp; cutting docket for AW09_Copy of Fabric balance for AW10 pro_MA expense (AW10 &amp; SS11)_SPRING 2011 - TRIM 1st" xfId="1641" xr:uid="{5A71A82C-BA39-4E37-A107-DC4382F70B37}"/>
    <cellStyle name="0_trim card &amp; cutting docket for AW09_Copy of Fabric balance for AW10 pro_MA expense (AW10 &amp; SS11)_SPRING 2011 - TRIM 2nd" xfId="1642" xr:uid="{DC3D29B4-EA3E-4C63-91D2-0E41D4556E79}"/>
    <cellStyle name="0_trim card &amp; cutting docket for AW09_Copy of Fabric balance for AW10 pro_MA expense (AW10 &amp; SS11)_SS12 Atreebutes fab balance" xfId="1643" xr:uid="{5518026C-4368-4A0D-A8CE-E3733482FE6B}"/>
    <cellStyle name="0_trim card &amp; cutting docket for AW09_Copy of Fabric balance for AW10 pro_MA expense (AW10 &amp; SS11)_The composition of fabric" xfId="1644" xr:uid="{68ADA99B-D97B-42EE-B28E-9D8A8B7D8BEE}"/>
    <cellStyle name="0_trim card &amp; cutting docket for AW09_Copy of Fabric balance for AW10 pro_PO BAO GIA-DUNG" xfId="1645" xr:uid="{D0F7747D-9413-41BE-AF39-04809AD7FBD2}"/>
    <cellStyle name="0_trim card &amp; cutting docket for AW09_Copy of Fabric balance for AW10 pro_QUICK SILVER fab balance" xfId="1646" xr:uid="{6D5278D8-D7DA-4B96-A5BC-0477BEFB40B8}"/>
    <cellStyle name="0_trim card &amp; cutting docket for AW09_Copy of Fabric balance for AW10 pro_QUICK SILVER fab balance 2" xfId="1647" xr:uid="{5046088A-6570-40E3-93C5-198DD80DA97A}"/>
    <cellStyle name="0_trim card &amp; cutting docket for AW09_Copy of Fabric balance for AW10 pro_SPRING - Trim 2nd" xfId="1648" xr:uid="{BE85F218-899D-4F73-8985-7CEAE0FBCDDE}"/>
    <cellStyle name="0_trim card &amp; cutting docket for AW09_Copy of Fabric balance for AW10 pro_SPRING 2011 - TRIM 1st" xfId="1649" xr:uid="{320ABAE4-52F9-494F-9D01-19A2DA3D2598}"/>
    <cellStyle name="0_trim card &amp; cutting docket for AW09_Copy of Fabric balance for AW10 pro_SPRING 2011 - TRIM 2nd" xfId="1650" xr:uid="{6395E449-43CD-4D33-B9D5-32522CB84980}"/>
    <cellStyle name="0_trim card &amp; cutting docket for AW09_Copy of Fabric balance for AW10 pro_SS12 Atreebutes fab balance" xfId="1651" xr:uid="{47FE71E4-42D8-41B9-B491-70FAF4D8C636}"/>
    <cellStyle name="0_trim card &amp; cutting docket for AW09_Copy of Fabric balance for AW10 pro_SUMMER 2011 - TRIM UN007" xfId="1652" xr:uid="{4257FDC0-D287-42E4-93F3-51883E58C09E}"/>
    <cellStyle name="0_trim card &amp; cutting docket for AW09_Copy of Fabric balance for AW10 pro_The composition of fabric" xfId="1653" xr:uid="{90E01D57-9119-4252-8438-EEA3220E7F74}"/>
    <cellStyle name="0_trim card &amp; cutting docket for AW09_Copy of Fabric balance for AW10 pro_Trim balance for Atreebute" xfId="1654" xr:uid="{C9FFC6C8-DB5C-4297-9FC4-7C13EBD3FD13}"/>
    <cellStyle name="0_trim card &amp; cutting docket for AW09_Copy of Fabric balance for AW10 pro_Trim balance for Atreebute 1ST" xfId="1655" xr:uid="{C618327B-F294-4F7C-857B-9430E117597D}"/>
    <cellStyle name="0_trim card &amp; cutting docket for AW09_Copy of Fabric balance for AW10 pro_Trim balance for SS11" xfId="1656" xr:uid="{60D7CFD8-30D2-4AF8-B2AE-9C98B178ABDD}"/>
    <cellStyle name="0_trim card &amp; cutting docket for AW09_Copy of Fabric balance for AW10 pro_YKK#135" xfId="1657" xr:uid="{1DF6F7C2-088C-4693-A400-2F7E2266A29E}"/>
    <cellStyle name="0_trim card &amp; cutting docket for AW09_Copy of Fabric balance for AW10 pro_YKK#135 2" xfId="1658" xr:uid="{CA1F8042-CA89-4FAD-B8F5-928D8EB7D580}"/>
    <cellStyle name="0_trim card &amp; cutting docket for AW09_Copy of Fabric balance for AW10 pro_YKK#135_PO BAO GIA-DUNG" xfId="1659" xr:uid="{7A49D2E5-ED84-46FE-859E-93180251FBA7}"/>
    <cellStyle name="0_trim card &amp; cutting docket for AW09_Copy of Fabric balance for AW10 pro_YKK#135_SPRING - Trim 2nd" xfId="1660" xr:uid="{FE50B6B6-2850-47AC-A137-CECF789140E2}"/>
    <cellStyle name="0_trim card &amp; cutting docket for AW09_Copy of Fabric balance for AW10 pro_YKK#135_Trim balance for Atreebute" xfId="1661" xr:uid="{843D1580-68D9-4D95-A4F9-D3489674A586}"/>
    <cellStyle name="0_trim card &amp; cutting docket for AW09_Copy of Fabric balance for AW10 pro_YKK#135_Trim balance for Atreebute 1ST" xfId="1662" xr:uid="{D88412DA-9AD5-4FA7-8869-C1D7D17D746D}"/>
    <cellStyle name="0_trim card &amp; cutting docket for AW09_Copy of the status of KOTAI fabric 21-10" xfId="1663" xr:uid="{462C33A2-0869-4386-84D5-1F1E6421ED96}"/>
    <cellStyle name="0_trim card &amp; cutting docket for AW09_Fabric balance for AW10 pro" xfId="1664" xr:uid="{25428DB6-7AE4-45F1-ADD3-200490D2BB68}"/>
    <cellStyle name="0_trim card &amp; cutting docket for AW09_Fabric balance for AW10 pro 2" xfId="1665" xr:uid="{E6EAA687-4C3F-4A0A-BFC4-318182D3D8C6}"/>
    <cellStyle name="0_trim card &amp; cutting docket for AW09_Fabric balance for AW10 pro_1" xfId="1666" xr:uid="{C8896C0B-0DCC-486A-95E9-893D1DA1EBC2}"/>
    <cellStyle name="0_trim card &amp; cutting docket for AW09_Fabric balance for AW10 pro_AW11 Atreebutes fabric balance sheet" xfId="1667" xr:uid="{06452A78-CC19-444B-BCB4-D48790ADB71E}"/>
    <cellStyle name="0_trim card &amp; cutting docket for AW09_Fabric balance for AW10 pro_Copy of #1542-1-revised quotation (2)" xfId="1668" xr:uid="{078FE7E3-F98C-4B99-9A05-8748344E2F55}"/>
    <cellStyle name="0_trim card &amp; cutting docket for AW09_Fabric balance for AW10 pro_Copy of 2010-5-10 Kotai fabric - PO#1456REV (2)" xfId="1669" xr:uid="{AEB8B889-D817-4461-9EBF-B7BCB575CA5F}"/>
    <cellStyle name="0_trim card &amp; cutting docket for AW09_Fabric balance for AW10 pro_Copy of the status of KOTAI fabric 21-10" xfId="1670" xr:uid="{19C178A1-0F44-403F-BC15-5B827A2D3979}"/>
    <cellStyle name="0_trim card &amp; cutting docket for AW09_Fabric balance for AW10 pro_Fabric balance for AW10 pro" xfId="1671" xr:uid="{8CE5C833-277F-45AE-B5E3-79CC3285A691}"/>
    <cellStyle name="0_trim card &amp; cutting docket for AW09_Fabric balance for AW10 pro_kotai fabric - first order for AW10 (status)" xfId="1672" xr:uid="{408A0878-461D-4B35-8B1B-5115A6029FA1}"/>
    <cellStyle name="0_trim card &amp; cutting docket for AW09_Fabric balance for AW10 pro_MA expense (AW10 &amp; SS11)" xfId="1673" xr:uid="{28B5EC58-D455-40D5-826D-6D67C60EC63C}"/>
    <cellStyle name="0_trim card &amp; cutting docket for AW09_Fabric balance for AW10 pro_MA expense (AW10 &amp; SS11) 2" xfId="1674" xr:uid="{20E0EC0D-F681-41D2-A0F8-48CE297C1309}"/>
    <cellStyle name="0_trim card &amp; cutting docket for AW09_Fabric balance for AW10 pro_MA expense (AW10 &amp; SS11)_AW11 Atreebutes fabric balance sheet" xfId="1675" xr:uid="{6E0F2352-6F05-42C4-904A-C027CBF34B07}"/>
    <cellStyle name="0_trim card &amp; cutting docket for AW09_Fabric balance for AW10 pro_MA expense (AW10 &amp; SS11)_QUICK SILVER fab balance" xfId="1676" xr:uid="{C656874C-A172-4D8D-8377-40F0C311959E}"/>
    <cellStyle name="0_trim card &amp; cutting docket for AW09_Fabric balance for AW10 pro_MA expense (AW10 &amp; SS11)_QUICK SILVER fab balance 2" xfId="1677" xr:uid="{50D90560-B26F-4D24-AAC8-D60AD84576F0}"/>
    <cellStyle name="0_trim card &amp; cutting docket for AW09_Fabric balance for AW10 pro_MA expense (AW10 &amp; SS11)_SPRING - Trim 2nd" xfId="1678" xr:uid="{6DBE54D9-4857-47E6-8BA7-02FCEFB1B5B8}"/>
    <cellStyle name="0_trim card &amp; cutting docket for AW09_Fabric balance for AW10 pro_MA expense (AW10 &amp; SS11)_SPRING 2011 - TRIM 1st" xfId="1679" xr:uid="{717552B1-554F-44C3-95AB-3741A4E366CA}"/>
    <cellStyle name="0_trim card &amp; cutting docket for AW09_Fabric balance for AW10 pro_MA expense (AW10 &amp; SS11)_SPRING 2011 - TRIM 2nd" xfId="1680" xr:uid="{B6A11DDB-2BE8-4E07-ADFA-D4120DA7F5C2}"/>
    <cellStyle name="0_trim card &amp; cutting docket for AW09_Fabric balance for AW10 pro_MA expense (AW10 &amp; SS11)_SS12 Atreebutes fab balance" xfId="1681" xr:uid="{86F4B3A6-C272-4824-A338-8A410EC681CE}"/>
    <cellStyle name="0_trim card &amp; cutting docket for AW09_Fabric balance for AW10 pro_MA expense (AW10 &amp; SS11)_The composition of fabric" xfId="1682" xr:uid="{231487CF-FD9F-425F-9B21-C3FCA22766B1}"/>
    <cellStyle name="0_trim card &amp; cutting docket for AW09_Fabric balance for AW10 pro_PO BAO GIA-DUNG" xfId="1683" xr:uid="{532F2C14-E782-4EC4-97CB-597A7F9F88FC}"/>
    <cellStyle name="0_trim card &amp; cutting docket for AW09_Fabric balance for AW10 pro_QUICK SILVER fab balance" xfId="1684" xr:uid="{74793F86-35C0-4B31-BA94-CF893A9FA14B}"/>
    <cellStyle name="0_trim card &amp; cutting docket for AW09_Fabric balance for AW10 pro_QUICK SILVER fab balance 2" xfId="1685" xr:uid="{EE2EDA18-4DE8-4614-AA55-358854C4D5B0}"/>
    <cellStyle name="0_trim card &amp; cutting docket for AW09_Fabric balance for AW10 pro_SPRING - Trim 2nd" xfId="1686" xr:uid="{E51D8ADA-BC8E-423F-98E4-1219B46AA3FE}"/>
    <cellStyle name="0_trim card &amp; cutting docket for AW09_Fabric balance for AW10 pro_SPRING 2011 - TRIM 1st" xfId="1687" xr:uid="{BEFED569-75E8-46E9-BEC0-51979AC2A119}"/>
    <cellStyle name="0_trim card &amp; cutting docket for AW09_Fabric balance for AW10 pro_SPRING 2011 - TRIM 2nd" xfId="1688" xr:uid="{D8C81AB2-5A56-4110-BB67-F905A8502600}"/>
    <cellStyle name="0_trim card &amp; cutting docket for AW09_Fabric balance for AW10 pro_SS12 Atreebutes fab balance" xfId="1689" xr:uid="{22C22326-3BD8-47F1-ACE2-AED7F77723B2}"/>
    <cellStyle name="0_trim card &amp; cutting docket for AW09_Fabric balance for AW10 pro_SUMMER 2011 - TRIM UN007" xfId="1690" xr:uid="{C4AEEC79-0A3C-4096-BD94-BB84EDA693A2}"/>
    <cellStyle name="0_trim card &amp; cutting docket for AW09_Fabric balance for AW10 pro_The composition of fabric" xfId="1691" xr:uid="{20AEDC7C-8E97-41B7-B640-86BD3BD6CC9D}"/>
    <cellStyle name="0_trim card &amp; cutting docket for AW09_Fabric balance for AW10 pro_Trim balance for Atreebute" xfId="1692" xr:uid="{FA5F851F-5794-4845-9FBE-CB4321529196}"/>
    <cellStyle name="0_trim card &amp; cutting docket for AW09_Fabric balance for AW10 pro_Trim balance for Atreebute 1ST" xfId="1693" xr:uid="{7751E5C7-46A5-4171-85ED-9E5CBD1A1903}"/>
    <cellStyle name="0_trim card &amp; cutting docket for AW09_Fabric balance for AW10 pro_Trim balance for SS11" xfId="1694" xr:uid="{91BD3287-5C43-4237-8FCD-262BF10FA0FC}"/>
    <cellStyle name="0_trim card &amp; cutting docket for AW09_Fabric balance for AW10 pro_YKK#135" xfId="1695" xr:uid="{6A3229CD-3D30-498B-AE9C-D4774BCCBB87}"/>
    <cellStyle name="0_trim card &amp; cutting docket for AW09_Fabric balance for AW10 pro_YKK#135 2" xfId="1696" xr:uid="{B3D20DF6-4C2E-43C8-B96F-AF2EE325DD52}"/>
    <cellStyle name="0_trim card &amp; cutting docket for AW09_Fabric balance for AW10 pro_YKK#135_PO BAO GIA-DUNG" xfId="1697" xr:uid="{EBB3B92E-7967-4574-B88D-DFAA344AF56B}"/>
    <cellStyle name="0_trim card &amp; cutting docket for AW09_Fabric balance for AW10 pro_YKK#135_SPRING - Trim 2nd" xfId="1698" xr:uid="{3E884D00-643C-4545-959E-3B1E8252E2EC}"/>
    <cellStyle name="0_trim card &amp; cutting docket for AW09_Fabric balance for AW10 pro_YKK#135_Trim balance for Atreebute" xfId="1699" xr:uid="{F5657E58-F563-4251-9671-EFE76347BB3B}"/>
    <cellStyle name="0_trim card &amp; cutting docket for AW09_Fabric balance for AW10 pro_YKK#135_Trim balance for Atreebute 1ST" xfId="1700" xr:uid="{5CD278A1-0C03-4A23-8022-D20E5758B745}"/>
    <cellStyle name="0_trim card &amp; cutting docket for AW09_Fabric balance for SPRING 2012 sample sms ( RV 22.06)" xfId="1701" xr:uid="{A40B6572-38CF-4468-9B82-998E3B0EE34A}"/>
    <cellStyle name="0_trim card &amp; cutting docket for AW09_Fabric balance for SPRING 2012 sample sms ( RV 22.06) 2" xfId="1702" xr:uid="{DAFAB1FB-4C7A-4CBD-A93A-DFA34BE6C5CF}"/>
    <cellStyle name="0_trim card &amp; cutting docket for AW09_kotai fabric - first order for AW10 (status)" xfId="1703" xr:uid="{6CEA102D-F995-42A8-BCCE-52CAA35F6F96}"/>
    <cellStyle name="0_trim card &amp; cutting docket for AW09_MA expense (AW10 &amp; SS11)" xfId="1704" xr:uid="{B0C88DA2-6731-4F20-942B-4B85868FE030}"/>
    <cellStyle name="0_trim card &amp; cutting docket for AW09_MA expense (AW10 &amp; SS11) 2" xfId="1705" xr:uid="{41B5F02E-86A0-4629-B11F-FDDF1CA220FA}"/>
    <cellStyle name="0_trim card &amp; cutting docket for AW09_MA expense (AW10 &amp; SS11)_AW11 Atreebutes fabric balance sheet" xfId="1706" xr:uid="{05D62956-E1F6-4B22-9BAF-0905D0AEA91B}"/>
    <cellStyle name="0_trim card &amp; cutting docket for AW09_MA expense (AW10 &amp; SS11)_QUICK SILVER fab balance" xfId="1707" xr:uid="{BF1921AD-E1EE-465E-86ED-007AB33BDE1A}"/>
    <cellStyle name="0_trim card &amp; cutting docket for AW09_MA expense (AW10 &amp; SS11)_QUICK SILVER fab balance 2" xfId="1708" xr:uid="{22753ABB-0A11-4642-B0FF-000D549B8126}"/>
    <cellStyle name="0_trim card &amp; cutting docket for AW09_MA expense (AW10 &amp; SS11)_SPRING - Trim 2nd" xfId="1709" xr:uid="{D6CFC1B9-9A15-4036-B493-7BF516FB0FB7}"/>
    <cellStyle name="0_trim card &amp; cutting docket for AW09_MA expense (AW10 &amp; SS11)_SPRING 2011 - TRIM 1st" xfId="1710" xr:uid="{6D743368-F46F-46D0-BD66-CE25D04BD2F1}"/>
    <cellStyle name="0_trim card &amp; cutting docket for AW09_MA expense (AW10 &amp; SS11)_SPRING 2011 - TRIM 2nd" xfId="1711" xr:uid="{2AE51EC5-6659-41E9-B9FA-E79EDE82CB5C}"/>
    <cellStyle name="0_trim card &amp; cutting docket for AW09_MA expense (AW10 &amp; SS11)_SS12 Atreebutes fab balance" xfId="1712" xr:uid="{3A964599-0BFC-41FF-8B97-02B484344ABE}"/>
    <cellStyle name="0_trim card &amp; cutting docket for AW09_MA expense (AW10 &amp; SS11)_The composition of fabric" xfId="1713" xr:uid="{8913C082-E6E5-470C-9F8D-29C14BD37CDD}"/>
    <cellStyle name="0_trim card &amp; cutting docket for AW09_QUICK SILVER fab balance" xfId="1714" xr:uid="{DDD3A2E8-D40B-46BC-AAB9-8B9733C91BCB}"/>
    <cellStyle name="0_trim card &amp; cutting docket for AW09_QUICK SILVER fab balance 2" xfId="1715" xr:uid="{CC382661-7C78-478E-85BE-79070FFF1A37}"/>
    <cellStyle name="0_trim card &amp; cutting docket for AW09_SPRING - Trim 2nd" xfId="1716" xr:uid="{2992D8BF-7FB6-4798-8C41-93D6698F896C}"/>
    <cellStyle name="0_trim card &amp; cutting docket for AW09_SPRING 2011 - TRIM 1st" xfId="1717" xr:uid="{D3730FAD-930E-47F3-89A0-603D65F0D75D}"/>
    <cellStyle name="0_trim card &amp; cutting docket for AW09_SPRING 2011 - TRIM 2nd" xfId="1718" xr:uid="{8E2B5D92-9C14-4839-A444-95A2CF6FC03A}"/>
    <cellStyle name="0_trim card &amp; cutting docket for AW09_SS11 PO" xfId="1719" xr:uid="{36F25443-7A78-49E8-8810-90222F37F852}"/>
    <cellStyle name="0_trim card &amp; cutting docket for AW09_SS11 PO-office" xfId="1720" xr:uid="{E3A4DB30-6C02-434B-950E-85A02FB2ACFA}"/>
    <cellStyle name="0_trim card &amp; cutting docket for AW09_SS12 Atreebutes fab balance" xfId="1721" xr:uid="{0BD650F9-DB92-4C3A-A659-A11C90BBF066}"/>
    <cellStyle name="0_trim card &amp; cutting docket for AW09_The composition of fabric" xfId="1722" xr:uid="{2BEAA34B-AC1A-40AB-B686-C235F18D0C18}"/>
    <cellStyle name="0_trim card &amp; cutting docket for AW09_the plan for trims SS11" xfId="1723" xr:uid="{7C935490-E53B-4BCE-93A6-43F5CFC9FFC6}"/>
    <cellStyle name="0_trim card &amp; cutting docket for AW09_Trim balance for Atreebute" xfId="1724" xr:uid="{18ABFD9D-2FAC-4916-B687-5877513D3328}"/>
    <cellStyle name="0_trim card &amp; cutting docket for AW09_Trim balance for AW10" xfId="1725" xr:uid="{B3A138C7-9B81-4DAD-BAD4-15C8740CC53E}"/>
    <cellStyle name="0_trim card &amp; cutting docket for AW09_Trim balance for SS11" xfId="1726" xr:uid="{5A675B79-97FC-4D8B-B5DA-A6475FC5628D}"/>
    <cellStyle name="0_TRIMLIST OF Summer09 PROD DR3" xfId="1727" xr:uid="{719E03AE-4017-448E-BE3B-FC3936D27F1E}"/>
    <cellStyle name="0_TRIMLIST OF Summer09 PROD DR3_Atreebutes fab balance" xfId="1728" xr:uid="{AB0B9F00-379F-4E28-8D15-ADC94B23322A}"/>
    <cellStyle name="0_TRIMLIST OF Summer09 PROD DR3_QUICK SILVER fab balance" xfId="1729" xr:uid="{4AF52031-CD88-41DA-A899-8F85EFC1DB7E}"/>
    <cellStyle name="0_TRIMLIST OF Summer09 PROD DR3_SEASON 01QS - FABRIC 2nd" xfId="1730" xr:uid="{5F3706DF-7319-4564-BADE-73A6C849F3E8}"/>
    <cellStyle name="0_TRIMLIST OF Summer09 PROD DR3_SPRING - Trim 2nd" xfId="1731" xr:uid="{90DB7126-EC4C-44FC-9984-2F4F88ADC212}"/>
    <cellStyle name="0_TRIMLIST OF Summer09 PROD DR3_SPRING 2011 - TRIM" xfId="1732" xr:uid="{630528CB-4973-45FB-A1D8-CA80E88002EF}"/>
    <cellStyle name="0_TRIMLIST OF Summer09 PROD DR3_SPRING 2011 - TRIM 1st" xfId="1733" xr:uid="{CDE379E2-1EB8-4424-9C40-F0D8A0035E43}"/>
    <cellStyle name="0_TRIMLIST OF Summer09 PROD DR3_SPRING 2011 - TRIM 2nd" xfId="1734" xr:uid="{48E33CD9-E4F2-491D-BD8C-CD2556D39838}"/>
    <cellStyle name="0_TRIMLIST OF Summer09 PROD DR3_Trim balance for Atreebute" xfId="1735" xr:uid="{C4D427F0-F332-4D17-9137-FBFBE92C1BAA}"/>
    <cellStyle name="0_trimlist W09 Drop3" xfId="1736" xr:uid="{DB5EA7BF-85E8-4508-889A-8CE336C16757}"/>
    <cellStyle name="0_trimlist W09 Drop3_Atreebutes fab balance" xfId="1737" xr:uid="{AC7EA5F2-218D-48CB-B59B-853CF22DB3F9}"/>
    <cellStyle name="0_trimlist W09 Drop3_QUICK SILVER fab balance" xfId="1738" xr:uid="{7059748F-9F36-42F4-AF31-8E5F125F1A47}"/>
    <cellStyle name="0_trimlist W09 Drop3_SEASON 01QS - FABRIC 2nd" xfId="1739" xr:uid="{2C35F27B-E56C-4776-A973-45995F811383}"/>
    <cellStyle name="0_trimlist W09 Drop3_SPRING - Trim 2nd" xfId="1740" xr:uid="{63D28E81-BEF0-4A2C-B842-542FC643C0EF}"/>
    <cellStyle name="0_trimlist W09 Drop3_SPRING 2011 - TRIM" xfId="1741" xr:uid="{2F87E869-4454-4211-AE00-E90F259EB491}"/>
    <cellStyle name="0_trimlist W09 Drop3_SPRING 2011 - TRIM 1st" xfId="1742" xr:uid="{D7F4C664-66B4-4205-B0BF-66644753A066}"/>
    <cellStyle name="0_trimlist W09 Drop3_SPRING 2011 - TRIM 2nd" xfId="1743" xr:uid="{9748BFED-74AD-4D4D-BD55-F86E5AAD2055}"/>
    <cellStyle name="0_trimlist W09 Drop3_Trim balance for Atreebute" xfId="1744" xr:uid="{C51EFE28-3D71-41DA-915D-B1D5300709ED}"/>
    <cellStyle name="0_Trimslist of W09 EU prod" xfId="1745" xr:uid="{4554DE27-1F22-415F-9179-5AB14AE26B2D}"/>
    <cellStyle name="0_Trimslist of W09 EU prod_Atreebutes fab balance" xfId="1746" xr:uid="{ED50F0D8-F66A-4368-8B71-6B099E22D47B}"/>
    <cellStyle name="0_Trimslist of W09 EU prod_SEASON 01QS - FABRIC 2nd" xfId="1747" xr:uid="{73F2331F-5C5D-4145-9BF6-74C03BE83883}"/>
    <cellStyle name="0_Trimslist of W09 EU prod_SPRING 2011 - TRIM 2nd" xfId="1748" xr:uid="{98E91255-8464-4B1A-953B-9267CAB460BA}"/>
    <cellStyle name="0_Trimslist Winter 09 drop2" xfId="10" xr:uid="{00000000-0005-0000-0000-000007000000}"/>
    <cellStyle name="0_Trimslist Winter 09 drop2_Atreebutes fab balance" xfId="1749" xr:uid="{67B91046-28EB-4F5A-A30F-2A64D574B29A}"/>
    <cellStyle name="0_Trimslist Winter 09 drop2_OM W'10" xfId="1750" xr:uid="{D9B91358-4DCF-4055-BDC2-4847A09E4DE0}"/>
    <cellStyle name="0_Trimslist Winter 09 drop2_OM W'10_Atreebutes fab balance" xfId="1751" xr:uid="{F95FE75E-489C-40A1-B174-59400FE299F0}"/>
    <cellStyle name="0_Trimslist Winter 09 drop2_OM W'10_SEASON 01QS - FABRIC 2nd" xfId="1752" xr:uid="{84408065-CF19-4B02-A170-E747441E8114}"/>
    <cellStyle name="0_Trimslist Winter 09 drop2_OM W'10_SPRING 2011 - TRIM 2nd" xfId="1753" xr:uid="{64761F7D-C2E5-4E79-AADD-321430C38FD7}"/>
    <cellStyle name="0_Trimslist Winter 09 drop2_OM-Basic program Tee 2009 Organic  revised at production" xfId="1754" xr:uid="{78859010-8478-4684-B8E7-7EAE09734A9C}"/>
    <cellStyle name="0_Trimslist Winter 09 drop2_OM-Basic program Tee 2009 Organic  revised at production 2" xfId="1755" xr:uid="{6AED6B49-3F49-45AF-BE31-D89C41609709}"/>
    <cellStyle name="0_Trimslist Winter 09 drop2_OM-Basic program Tee 2009 Organic  revised at production_Atreebutes fab balance" xfId="1756" xr:uid="{DDCAF0E1-0468-4EE6-845C-AC8C77342783}"/>
    <cellStyle name="0_Trimslist Winter 09 drop2_OM-Basic program Tee 2009 Organic  revised at production_Atreebutes fab balance_AW11 Atreebutes fabric balance sheet" xfId="1757" xr:uid="{7E68F7FA-94B5-4074-8CFF-EA2E2B77F8C8}"/>
    <cellStyle name="0_Trimslist Winter 09 drop2_OM-Basic program Tee 2009 Organic  revised at production_Atreebutes fab balance_QUICK SILVER fab balance" xfId="1758" xr:uid="{E8443FC3-3CA3-4C66-AF8B-D0EE2CB3778D}"/>
    <cellStyle name="0_Trimslist Winter 09 drop2_OM-Basic program Tee 2009 Organic  revised at production_Atreebutes fab balance_SPRING - Trim 2nd" xfId="1759" xr:uid="{AF4A0F32-D70D-4029-AF9D-FF5153D61763}"/>
    <cellStyle name="0_Trimslist Winter 09 drop2_OM-Basic program Tee 2009 Organic  revised at production_Atreebutes fab balance_SPRING 2011 - TRIM 1st" xfId="1760" xr:uid="{A0877EE5-F782-43D6-AC15-1A975031A481}"/>
    <cellStyle name="0_Trimslist Winter 09 drop2_OM-Basic program Tee 2009 Organic  revised at production_Atreebutes fab balance_SPRING 2011 - TRIM 2nd" xfId="1761" xr:uid="{5E5FF927-07C1-4509-BB3E-CE707491D166}"/>
    <cellStyle name="0_Trimslist Winter 09 drop2_OM-Basic program Tee 2009 Organic  revised at production_Atreebutes fab balance_SS12 Atreebutes fab balance" xfId="1762" xr:uid="{4C5CBB61-AC72-404B-93D0-1D50A0F167BC}"/>
    <cellStyle name="0_Trimslist Winter 09 drop2_OM-Basic program Tee 2009 Organic  revised at production_AW11 Atreebutes fabric balance sheet" xfId="1763" xr:uid="{4773EB85-6A64-4985-98F6-7C4977286354}"/>
    <cellStyle name="0_Trimslist Winter 09 drop2_OM-Basic program Tee 2009 Organic  revised at production_Copy of #1542-1-revised quotation (2)" xfId="1764" xr:uid="{5B3DEDD7-DD81-47F6-A076-0A418EB0F546}"/>
    <cellStyle name="0_Trimslist Winter 09 drop2_OM-Basic program Tee 2009 Organic  revised at production_Copy of the status of KOTAI fabric 21-10" xfId="1765" xr:uid="{7C5F7722-EFE8-4192-AD49-544E45E38671}"/>
    <cellStyle name="0_Trimslist Winter 09 drop2_OM-Basic program Tee 2009 Organic  revised at production_Fabric balance for AW10 pro" xfId="1766" xr:uid="{D27417A2-6D8D-440A-83DE-9FB9963BF19B}"/>
    <cellStyle name="0_Trimslist Winter 09 drop2_OM-Basic program Tee 2009 Organic  revised at production_MA expense (AW10 &amp; SS11)" xfId="1767" xr:uid="{91DD7C94-F08F-4D03-9791-D3123D8F50A1}"/>
    <cellStyle name="0_Trimslist Winter 09 drop2_OM-Basic program Tee 2009 Organic  revised at production_MA expense (AW10 &amp; SS11) 2" xfId="1768" xr:uid="{ED12EF65-9C98-4E4B-85AD-9B2330E73DBB}"/>
    <cellStyle name="0_Trimslist Winter 09 drop2_OM-Basic program Tee 2009 Organic  revised at production_MA expense (AW10 &amp; SS11)_AW11 Atreebutes fabric balance sheet" xfId="1769" xr:uid="{B4CE9E61-33B1-48D0-966A-639E0A62FA3D}"/>
    <cellStyle name="0_Trimslist Winter 09 drop2_OM-Basic program Tee 2009 Organic  revised at production_MA expense (AW10 &amp; SS11)_QUICK SILVER fab balance" xfId="1770" xr:uid="{29A42B77-9C11-468F-B3AD-36171258F36C}"/>
    <cellStyle name="0_Trimslist Winter 09 drop2_OM-Basic program Tee 2009 Organic  revised at production_MA expense (AW10 &amp; SS11)_QUICK SILVER fab balance 2" xfId="1771" xr:uid="{0D67B250-1837-4874-BFCF-0BE2E73D1CF7}"/>
    <cellStyle name="0_Trimslist Winter 09 drop2_OM-Basic program Tee 2009 Organic  revised at production_MA expense (AW10 &amp; SS11)_SPRING - Trim 2nd" xfId="1772" xr:uid="{59599802-5E1A-40A9-9AB8-3DA2DF3182EC}"/>
    <cellStyle name="0_Trimslist Winter 09 drop2_OM-Basic program Tee 2009 Organic  revised at production_MA expense (AW10 &amp; SS11)_SPRING 2011 - TRIM 1st" xfId="1773" xr:uid="{97A7D1E5-D099-4EEB-9D29-7A282E0A1D04}"/>
    <cellStyle name="0_Trimslist Winter 09 drop2_OM-Basic program Tee 2009 Organic  revised at production_MA expense (AW10 &amp; SS11)_SPRING 2011 - TRIM 2nd" xfId="1774" xr:uid="{3B6684AF-B0F1-4D6C-AC18-770CE1AAD599}"/>
    <cellStyle name="0_Trimslist Winter 09 drop2_OM-Basic program Tee 2009 Organic  revised at production_MA expense (AW10 &amp; SS11)_SS12 Atreebutes fab balance" xfId="1775" xr:uid="{A78198CF-7F72-4C44-8B5C-44A5CA2F491A}"/>
    <cellStyle name="0_Trimslist Winter 09 drop2_OM-Basic program Tee 2009 Organic  revised at production_MA expense (AW10 &amp; SS11)_The composition of fabric" xfId="1776" xr:uid="{EEFF2744-CE07-4E9B-8C78-ADFCF0D62960}"/>
    <cellStyle name="0_Trimslist Winter 09 drop2_OM-Basic program Tee 2009 Organic  revised at production_PO BAO GIA-DUNG" xfId="1777" xr:uid="{D7D79AE6-6F84-441F-9E5D-1164D25F9680}"/>
    <cellStyle name="0_Trimslist Winter 09 drop2_OM-Basic program Tee 2009 Organic  revised at production_QUICK SILVER fab balance" xfId="1778" xr:uid="{9761B94F-D3ED-436D-B4F4-DEA9BB3C3E87}"/>
    <cellStyle name="0_Trimslist Winter 09 drop2_OM-Basic program Tee 2009 Organic  revised at production_QUICK SILVER fab balance 2" xfId="1779" xr:uid="{498E767E-B764-431D-BF73-E757A3065751}"/>
    <cellStyle name="0_Trimslist Winter 09 drop2_OM-Basic program Tee 2009 Organic  revised at production_SEASON 01QS - FABRIC 2nd" xfId="1780" xr:uid="{629D63E5-EDA0-4116-95E1-4D90CC50FFF5}"/>
    <cellStyle name="0_Trimslist Winter 09 drop2_OM-Basic program Tee 2009 Organic  revised at production_SPRING - Trim 2nd" xfId="1781" xr:uid="{2ED62523-E8A0-4819-990B-79D3FD5275A7}"/>
    <cellStyle name="0_Trimslist Winter 09 drop2_OM-Basic program Tee 2009 Organic  revised at production_SPRING 2011 - TRIM 1st" xfId="1782" xr:uid="{9C1AFBA3-228B-45B1-B793-122B73F6E05C}"/>
    <cellStyle name="0_Trimslist Winter 09 drop2_OM-Basic program Tee 2009 Organic  revised at production_SPRING 2011 - TRIM 2nd" xfId="1783" xr:uid="{DD518D33-2F01-4DC7-9504-3D6D7636757D}"/>
    <cellStyle name="0_Trimslist Winter 09 drop2_OM-Basic program Tee 2009 Organic  revised at production_SPRING 2011 - TRIM 2nd_1" xfId="1784" xr:uid="{EE0876C0-3524-4C22-A90D-9B2BFE57A000}"/>
    <cellStyle name="0_Trimslist Winter 09 drop2_OM-Basic program Tee 2009 Organic  revised at production_SPRING 2011 - TRIM 2nd_AW11 Atreebutes fabric balance sheet" xfId="1785" xr:uid="{66BC6169-3F2E-48AF-8AC1-9BDEAEBD1EBA}"/>
    <cellStyle name="0_Trimslist Winter 09 drop2_OM-Basic program Tee 2009 Organic  revised at production_SPRING 2011 - TRIM 2nd_QUICK SILVER fab balance" xfId="1786" xr:uid="{B82DE88D-96B5-4856-833C-1D3E85828DED}"/>
    <cellStyle name="0_Trimslist Winter 09 drop2_OM-Basic program Tee 2009 Organic  revised at production_SPRING 2011 - TRIM 2nd_SPRING - Trim 2nd" xfId="1787" xr:uid="{73F4E29A-8BA1-47CE-8BF5-BC5BA423BCB4}"/>
    <cellStyle name="0_Trimslist Winter 09 drop2_OM-Basic program Tee 2009 Organic  revised at production_SPRING 2011 - TRIM 2nd_SPRING 2011 - TRIM 1st" xfId="1788" xr:uid="{6F07D0D6-B793-4995-8AD9-63809DDBCDEC}"/>
    <cellStyle name="0_Trimslist Winter 09 drop2_OM-Basic program Tee 2009 Organic  revised at production_SPRING 2011 - TRIM 2nd_SPRING 2011 - TRIM 2nd" xfId="1789" xr:uid="{EC8968FA-46CC-4EC2-A5B7-56FBFA0556ED}"/>
    <cellStyle name="0_Trimslist Winter 09 drop2_OM-Basic program Tee 2009 Organic  revised at production_SPRING 2011 - TRIM 2nd_SS12 Atreebutes fab balance" xfId="1790" xr:uid="{7B79042D-BB49-465E-AE0E-3BD228BAFD85}"/>
    <cellStyle name="0_Trimslist Winter 09 drop2_OM-Basic program Tee 2009 Organic  revised at production_SS12 Atreebutes fab balance" xfId="1791" xr:uid="{8C21735F-8B9F-465E-969B-67185DA980BA}"/>
    <cellStyle name="0_Trimslist Winter 09 drop2_OM-Basic program Tee 2009 Organic  revised at production_SUMMER 2011 - TRIM UN007" xfId="1792" xr:uid="{F8305307-D99B-4023-988A-7ECEE4B5791E}"/>
    <cellStyle name="0_Trimslist Winter 09 drop2_OM-Basic program Tee 2009 Organic  revised at production_The composition of fabric" xfId="1793" xr:uid="{6CD2627D-B615-424A-9006-AFF95E4756C2}"/>
    <cellStyle name="0_Trimslist Winter 09 drop2_OM-Basic program Tee 2009 Organic  revised at production_Trim balance for Atreebute" xfId="1794" xr:uid="{787DA2CE-44BE-4CF3-994D-8E019CA596D1}"/>
    <cellStyle name="0_Trimslist Winter 09 drop2_OM-Basic program Tee 2009 Organic  revised at production_Trim balance for Atreebute 1ST" xfId="1795" xr:uid="{FFBC3D14-9383-4B0B-AFCC-6E0F3485A5A1}"/>
    <cellStyle name="0_Trimslist Winter 09 drop2_OM-Basic program Tee 2009 Organic  revised at production_Trim balance for SS11" xfId="1796" xr:uid="{9B5F4212-E4A3-4B92-A589-479474746076}"/>
    <cellStyle name="0_Trimslist Winter 09 drop2_OM-Basic program Tee 2009 Organic  revised at production_YKK#135" xfId="1797" xr:uid="{BB7CC116-637A-4D46-B0E6-FB369EFE83EF}"/>
    <cellStyle name="0_Trimslist Winter 09 drop2_OM-Basic program Tee 2009 Organic  revised at production_YKK#135 2" xfId="1798" xr:uid="{8ABDAE81-E9FF-4FDE-8745-3307C5332294}"/>
    <cellStyle name="0_Trimslist Winter 09 drop2_OM-Basic program Tee 2009 Organic  revised at production_YKK#135_PO BAO GIA-DUNG" xfId="1799" xr:uid="{55D1361C-51ED-40A8-B78D-1F61EEBE6E56}"/>
    <cellStyle name="0_Trimslist Winter 09 drop2_OM-Basic program Tee 2009 Organic  revised at production_YKK#135_SPRING - Trim 2nd" xfId="1800" xr:uid="{B161E1A0-41EB-44C3-ACD2-AF0890521893}"/>
    <cellStyle name="0_Trimslist Winter 09 drop2_OM-Basic program Tee 2009 Organic  revised at production_YKK#135_Trim balance for Atreebute" xfId="1801" xr:uid="{FA0F4A13-DEE1-4BC0-82F5-89BD2B36FF6C}"/>
    <cellStyle name="0_Trimslist Winter 09 drop2_OM-Basic program Tee 2009 Organic  revised at production_YKK#135_Trim balance for Atreebute 1ST" xfId="1802" xr:uid="{2372E6B6-800F-4F52-B66B-8281880DC528}"/>
    <cellStyle name="0_Trimslist Winter 09 drop2_OM-Basic program Tee 2009 Organic 19.5" xfId="1803" xr:uid="{AADBF7E3-8B9B-40C1-87FC-110B71C5D69F}"/>
    <cellStyle name="0_Trimslist Winter 09 drop2_OM-Basic program Tee 2009 Organic 19.5 2" xfId="1804" xr:uid="{EAC1F0DC-CA59-4CB6-B235-DE50600A6388}"/>
    <cellStyle name="0_Trimslist Winter 09 drop2_OM-Basic program Tee 2009 Organic 19.5_Atreebutes fab balance" xfId="1805" xr:uid="{188531A5-C08C-402A-A772-A2ED61F80A40}"/>
    <cellStyle name="0_Trimslist Winter 09 drop2_OM-Basic program Tee 2009 Organic 19.5_Atreebutes fab balance_AW11 Atreebutes fabric balance sheet" xfId="1806" xr:uid="{DAE03546-2E50-42EA-ADAD-DB7569FB5581}"/>
    <cellStyle name="0_Trimslist Winter 09 drop2_OM-Basic program Tee 2009 Organic 19.5_Atreebutes fab balance_QUICK SILVER fab balance" xfId="1807" xr:uid="{065E4413-0738-422B-ACCA-47BDDBBDCB87}"/>
    <cellStyle name="0_Trimslist Winter 09 drop2_OM-Basic program Tee 2009 Organic 19.5_Atreebutes fab balance_SPRING - Trim 2nd" xfId="1808" xr:uid="{4D1EAB95-3173-4A15-9CAE-F55B25F1A407}"/>
    <cellStyle name="0_Trimslist Winter 09 drop2_OM-Basic program Tee 2009 Organic 19.5_Atreebutes fab balance_SPRING 2011 - TRIM 1st" xfId="1809" xr:uid="{9744030E-8670-4E13-B3AF-42AF9D91DEB1}"/>
    <cellStyle name="0_Trimslist Winter 09 drop2_OM-Basic program Tee 2009 Organic 19.5_Atreebutes fab balance_SPRING 2011 - TRIM 2nd" xfId="1810" xr:uid="{B921B743-DAE1-45A5-AFF0-38B02C7244F4}"/>
    <cellStyle name="0_Trimslist Winter 09 drop2_OM-Basic program Tee 2009 Organic 19.5_Atreebutes fab balance_SS12 Atreebutes fab balance" xfId="1811" xr:uid="{415845C4-7E2E-40EE-9176-18EDC3BFC5B4}"/>
    <cellStyle name="0_Trimslist Winter 09 drop2_OM-Basic program Tee 2009 Organic 19.5_AW11 Atreebutes fabric balance sheet" xfId="1812" xr:uid="{4ED8245F-6A6B-4D19-9DCF-026A5667EDE9}"/>
    <cellStyle name="0_Trimslist Winter 09 drop2_OM-Basic program Tee 2009 Organic 19.5_Copy of #1542-1-revised quotation (2)" xfId="1813" xr:uid="{CF7206D5-7A52-4A5E-A342-45178FA1260D}"/>
    <cellStyle name="0_Trimslist Winter 09 drop2_OM-Basic program Tee 2009 Organic 19.5_Copy of the status of KOTAI fabric 21-10" xfId="1814" xr:uid="{BE7D6D0F-B0AD-472E-8D0E-C46CBC50B003}"/>
    <cellStyle name="0_Trimslist Winter 09 drop2_OM-Basic program Tee 2009 Organic 19.5_Fabric balance for AW10 pro" xfId="1815" xr:uid="{FEE80055-42E4-4F11-A7E5-2D7B48F59FAB}"/>
    <cellStyle name="0_Trimslist Winter 09 drop2_OM-Basic program Tee 2009 Organic 19.5_MA expense (AW10 &amp; SS11)" xfId="1816" xr:uid="{4CBF1634-8D2A-4419-B967-98B0265BF953}"/>
    <cellStyle name="0_Trimslist Winter 09 drop2_OM-Basic program Tee 2009 Organic 19.5_MA expense (AW10 &amp; SS11) 2" xfId="1817" xr:uid="{927ABFF7-40C5-4ADE-A057-45BC19090A2F}"/>
    <cellStyle name="0_Trimslist Winter 09 drop2_OM-Basic program Tee 2009 Organic 19.5_MA expense (AW10 &amp; SS11)_AW11 Atreebutes fabric balance sheet" xfId="1818" xr:uid="{BDBCD6A5-A2A8-4002-9437-A57AF369F321}"/>
    <cellStyle name="0_Trimslist Winter 09 drop2_OM-Basic program Tee 2009 Organic 19.5_MA expense (AW10 &amp; SS11)_QUICK SILVER fab balance" xfId="1819" xr:uid="{BE0F320A-FA0B-4A93-A9EC-CE303F10BFB4}"/>
    <cellStyle name="0_Trimslist Winter 09 drop2_OM-Basic program Tee 2009 Organic 19.5_MA expense (AW10 &amp; SS11)_QUICK SILVER fab balance 2" xfId="1820" xr:uid="{198660E8-776D-470C-8A03-13EA3B089E98}"/>
    <cellStyle name="0_Trimslist Winter 09 drop2_OM-Basic program Tee 2009 Organic 19.5_MA expense (AW10 &amp; SS11)_SPRING - Trim 2nd" xfId="1821" xr:uid="{3BE39F8B-6839-4FDD-B71C-D6C230409851}"/>
    <cellStyle name="0_Trimslist Winter 09 drop2_OM-Basic program Tee 2009 Organic 19.5_MA expense (AW10 &amp; SS11)_SPRING 2011 - TRIM 1st" xfId="1822" xr:uid="{3F8F2BA0-BC1F-4F43-B056-C6DBF6F810DF}"/>
    <cellStyle name="0_Trimslist Winter 09 drop2_OM-Basic program Tee 2009 Organic 19.5_MA expense (AW10 &amp; SS11)_SPRING 2011 - TRIM 2nd" xfId="1823" xr:uid="{5F779330-113E-4835-90CC-6CEFD3A784E0}"/>
    <cellStyle name="0_Trimslist Winter 09 drop2_OM-Basic program Tee 2009 Organic 19.5_MA expense (AW10 &amp; SS11)_SS12 Atreebutes fab balance" xfId="1824" xr:uid="{54582481-1A6D-4118-B4CC-27681A0020F4}"/>
    <cellStyle name="0_Trimslist Winter 09 drop2_OM-Basic program Tee 2009 Organic 19.5_MA expense (AW10 &amp; SS11)_The composition of fabric" xfId="1825" xr:uid="{C13E32CF-3968-40C7-BA1B-E1FFB6917D7C}"/>
    <cellStyle name="0_Trimslist Winter 09 drop2_OM-Basic program Tee 2009 Organic 19.5_PO BAO GIA-DUNG" xfId="1826" xr:uid="{C0756B40-3215-46A1-A7F3-F3A0D3F70DE7}"/>
    <cellStyle name="0_Trimslist Winter 09 drop2_OM-Basic program Tee 2009 Organic 19.5_QUICK SILVER fab balance" xfId="1827" xr:uid="{5E2D812C-E600-48F2-B10D-2C1A905DC4CA}"/>
    <cellStyle name="0_Trimslist Winter 09 drop2_OM-Basic program Tee 2009 Organic 19.5_QUICK SILVER fab balance 2" xfId="1828" xr:uid="{6CAC4913-18F8-41ED-8E03-6AF118388750}"/>
    <cellStyle name="0_Trimslist Winter 09 drop2_OM-Basic program Tee 2009 Organic 19.5_SEASON 01QS - FABRIC 2nd" xfId="1829" xr:uid="{344C0C92-C2BE-4924-8569-83AC5CA556D1}"/>
    <cellStyle name="0_Trimslist Winter 09 drop2_OM-Basic program Tee 2009 Organic 19.5_SPRING - Trim 2nd" xfId="1830" xr:uid="{98AFA828-D3BD-4D49-8CD9-AA42201F9179}"/>
    <cellStyle name="0_Trimslist Winter 09 drop2_OM-Basic program Tee 2009 Organic 19.5_SPRING 2011 - TRIM 1st" xfId="1831" xr:uid="{52EBAFCB-3A6E-4B27-99A0-D69B9588BC07}"/>
    <cellStyle name="0_Trimslist Winter 09 drop2_OM-Basic program Tee 2009 Organic 19.5_SPRING 2011 - TRIM 2nd" xfId="1832" xr:uid="{6236C14A-0D5E-480C-9544-C51BA39E8D44}"/>
    <cellStyle name="0_Trimslist Winter 09 drop2_OM-Basic program Tee 2009 Organic 19.5_SPRING 2011 - TRIM 2nd_1" xfId="1833" xr:uid="{45F57318-EA96-4B46-A0A3-B00B4194BB6A}"/>
    <cellStyle name="0_Trimslist Winter 09 drop2_OM-Basic program Tee 2009 Organic 19.5_SPRING 2011 - TRIM 2nd_AW11 Atreebutes fabric balance sheet" xfId="1834" xr:uid="{7B871E60-E4E1-47B9-821E-4292D4B449F1}"/>
    <cellStyle name="0_Trimslist Winter 09 drop2_OM-Basic program Tee 2009 Organic 19.5_SPRING 2011 - TRIM 2nd_QUICK SILVER fab balance" xfId="1835" xr:uid="{20ED4575-A480-4371-B523-4F37B83B2BF9}"/>
    <cellStyle name="0_Trimslist Winter 09 drop2_OM-Basic program Tee 2009 Organic 19.5_SPRING 2011 - TRIM 2nd_SPRING - Trim 2nd" xfId="1836" xr:uid="{9F4BEC77-C702-4867-BD28-4FF5E4FF5C7B}"/>
    <cellStyle name="0_Trimslist Winter 09 drop2_OM-Basic program Tee 2009 Organic 19.5_SPRING 2011 - TRIM 2nd_SPRING 2011 - TRIM 1st" xfId="1837" xr:uid="{DD6306D6-DE36-454A-8BC8-4881FBAE1000}"/>
    <cellStyle name="0_Trimslist Winter 09 drop2_OM-Basic program Tee 2009 Organic 19.5_SPRING 2011 - TRIM 2nd_SPRING 2011 - TRIM 2nd" xfId="1838" xr:uid="{DA22F2D0-55AE-409C-B351-670E92312885}"/>
    <cellStyle name="0_Trimslist Winter 09 drop2_OM-Basic program Tee 2009 Organic 19.5_SPRING 2011 - TRIM 2nd_SS12 Atreebutes fab balance" xfId="1839" xr:uid="{EA61A9A8-5CE8-4E0E-AB0B-798ACBA80071}"/>
    <cellStyle name="0_Trimslist Winter 09 drop2_OM-Basic program Tee 2009 Organic 19.5_SS12 Atreebutes fab balance" xfId="1840" xr:uid="{EC964900-5E37-4AE4-B5F5-C6C3E568A620}"/>
    <cellStyle name="0_Trimslist Winter 09 drop2_OM-Basic program Tee 2009 Organic 19.5_SUMMER 2011 - TRIM UN007" xfId="1841" xr:uid="{C62383DF-4683-4FEF-842C-D0D3C7A22297}"/>
    <cellStyle name="0_Trimslist Winter 09 drop2_OM-Basic program Tee 2009 Organic 19.5_The composition of fabric" xfId="1842" xr:uid="{B5618EB9-3514-4FC8-8826-9D8EA0AE6020}"/>
    <cellStyle name="0_Trimslist Winter 09 drop2_OM-Basic program Tee 2009 Organic 19.5_Trim balance for Atreebute" xfId="1843" xr:uid="{2BA777B6-0058-4023-828B-1C21DA31F835}"/>
    <cellStyle name="0_Trimslist Winter 09 drop2_OM-Basic program Tee 2009 Organic 19.5_Trim balance for Atreebute 1ST" xfId="1844" xr:uid="{CA02A7B6-2B1D-4DB6-B6F1-A1C20CEA548E}"/>
    <cellStyle name="0_Trimslist Winter 09 drop2_OM-Basic program Tee 2009 Organic 19.5_Trim balance for SS11" xfId="1845" xr:uid="{53C8B6D4-95D4-464D-BDA9-EFF3702B9472}"/>
    <cellStyle name="0_Trimslist Winter 09 drop2_OM-Basic program Tee 2009 Organic 19.5_YKK#135" xfId="1846" xr:uid="{D87C9005-3510-4E50-ADA5-E84C9A682B29}"/>
    <cellStyle name="0_Trimslist Winter 09 drop2_OM-Basic program Tee 2009 Organic 19.5_YKK#135 2" xfId="1847" xr:uid="{A6560895-F232-443B-86F6-933E7BC67F97}"/>
    <cellStyle name="0_Trimslist Winter 09 drop2_OM-Basic program Tee 2009 Organic 19.5_YKK#135_PO BAO GIA-DUNG" xfId="1848" xr:uid="{694BB923-9FA5-42FF-87FD-2AC85B8E248C}"/>
    <cellStyle name="0_Trimslist Winter 09 drop2_OM-Basic program Tee 2009 Organic 19.5_YKK#135_SPRING - Trim 2nd" xfId="1849" xr:uid="{A4DF7671-F038-4F5F-8A98-F95D3AE88A6D}"/>
    <cellStyle name="0_Trimslist Winter 09 drop2_OM-Basic program Tee 2009 Organic 19.5_YKK#135_Trim balance for Atreebute" xfId="1850" xr:uid="{0578E145-94D6-4CD9-A1BE-4BCFB81DBBC3}"/>
    <cellStyle name="0_Trimslist Winter 09 drop2_OM-Basic program Tee 2009 Organic 19.5_YKK#135_Trim balance for Atreebute 1ST" xfId="1851" xr:uid="{A6B49558-A4C2-444B-9240-A9BD7CC56B65}"/>
    <cellStyle name="0_Trimslist Winter 09 drop2_OM-Basic program Tee 2009 rvsd 18.5" xfId="1852" xr:uid="{8A653D06-EE72-4D2C-9C8F-C62C90532463}"/>
    <cellStyle name="0_Trimslist Winter 09 drop2_OM-Basic program Tee 2009 rvsd 18.5 2" xfId="1853" xr:uid="{03D659B1-0EC2-4A82-B07F-F4ECF8BB0321}"/>
    <cellStyle name="0_Trimslist Winter 09 drop2_OM-Basic program Tee 2009 rvsd 18.5_Atreebutes fab balance" xfId="1854" xr:uid="{5D07A5AF-0D2A-4BA3-B1E3-F75CB0F7375B}"/>
    <cellStyle name="0_Trimslist Winter 09 drop2_OM-Basic program Tee 2009 rvsd 18.5_Atreebutes fab balance_AW11 Atreebutes fabric balance sheet" xfId="1855" xr:uid="{4D7AFE31-9616-4839-8E90-2AB312E16FD9}"/>
    <cellStyle name="0_Trimslist Winter 09 drop2_OM-Basic program Tee 2009 rvsd 18.5_Atreebutes fab balance_QUICK SILVER fab balance" xfId="1856" xr:uid="{0992C61E-0E9F-4DC3-8E35-A0779F9BD819}"/>
    <cellStyle name="0_Trimslist Winter 09 drop2_OM-Basic program Tee 2009 rvsd 18.5_Atreebutes fab balance_SPRING - Trim 2nd" xfId="1857" xr:uid="{EB0F270A-13AE-4A90-BC33-851A1D26AF68}"/>
    <cellStyle name="0_Trimslist Winter 09 drop2_OM-Basic program Tee 2009 rvsd 18.5_Atreebutes fab balance_SPRING 2011 - TRIM 1st" xfId="1858" xr:uid="{88BCE596-9D19-43BA-9FB2-F54AFA805F82}"/>
    <cellStyle name="0_Trimslist Winter 09 drop2_OM-Basic program Tee 2009 rvsd 18.5_Atreebutes fab balance_SPRING 2011 - TRIM 2nd" xfId="1859" xr:uid="{93F90CDD-E8FF-47CB-B0D7-AA3FFAB5603D}"/>
    <cellStyle name="0_Trimslist Winter 09 drop2_OM-Basic program Tee 2009 rvsd 18.5_Atreebutes fab balance_SS12 Atreebutes fab balance" xfId="1860" xr:uid="{BAA9E48A-CF8B-43D1-9430-29D640A8DDF4}"/>
    <cellStyle name="0_Trimslist Winter 09 drop2_OM-Basic program Tee 2009 rvsd 18.5_AW11 Atreebutes fabric balance sheet" xfId="1861" xr:uid="{47BA9343-E0E5-4C76-8FB1-BE36C663CCAF}"/>
    <cellStyle name="0_Trimslist Winter 09 drop2_OM-Basic program Tee 2009 rvsd 18.5_Copy of #1542-1-revised quotation (2)" xfId="1862" xr:uid="{C277DB3B-9E59-4B0C-8CEB-DC61B4596E64}"/>
    <cellStyle name="0_Trimslist Winter 09 drop2_OM-Basic program Tee 2009 rvsd 18.5_Copy of the status of KOTAI fabric 21-10" xfId="1863" xr:uid="{CDF2D531-C6E1-4B8D-AB95-C5BB3CA4E710}"/>
    <cellStyle name="0_Trimslist Winter 09 drop2_OM-Basic program Tee 2009 rvsd 18.5_Fabric balance for AW10 pro" xfId="1864" xr:uid="{6900F04A-F414-4A3F-8B01-E9D674073B7D}"/>
    <cellStyle name="0_Trimslist Winter 09 drop2_OM-Basic program Tee 2009 rvsd 18.5_MA expense (AW10 &amp; SS11)" xfId="1865" xr:uid="{A9D601AC-67B5-4974-B112-BBFA2E47C323}"/>
    <cellStyle name="0_Trimslist Winter 09 drop2_OM-Basic program Tee 2009 rvsd 18.5_MA expense (AW10 &amp; SS11) 2" xfId="1866" xr:uid="{243FCFB6-A2BB-46E1-8F2B-34CA4E0C1EB6}"/>
    <cellStyle name="0_Trimslist Winter 09 drop2_OM-Basic program Tee 2009 rvsd 18.5_MA expense (AW10 &amp; SS11)_AW11 Atreebutes fabric balance sheet" xfId="1867" xr:uid="{610AD358-D343-4553-8E90-AFF80595B59F}"/>
    <cellStyle name="0_Trimslist Winter 09 drop2_OM-Basic program Tee 2009 rvsd 18.5_MA expense (AW10 &amp; SS11)_QUICK SILVER fab balance" xfId="1868" xr:uid="{23FE64BE-DFBA-40B3-A831-871E87BE031A}"/>
    <cellStyle name="0_Trimslist Winter 09 drop2_OM-Basic program Tee 2009 rvsd 18.5_MA expense (AW10 &amp; SS11)_QUICK SILVER fab balance 2" xfId="1869" xr:uid="{4C5F8F28-4318-4297-BFFF-70A60343ED2D}"/>
    <cellStyle name="0_Trimslist Winter 09 drop2_OM-Basic program Tee 2009 rvsd 18.5_MA expense (AW10 &amp; SS11)_SPRING - Trim 2nd" xfId="1870" xr:uid="{88DF43D1-ECF2-4450-BFD2-F5CD362237A0}"/>
    <cellStyle name="0_Trimslist Winter 09 drop2_OM-Basic program Tee 2009 rvsd 18.5_MA expense (AW10 &amp; SS11)_SPRING 2011 - TRIM 1st" xfId="1871" xr:uid="{298A6A15-9F6D-44F8-9742-7EBDAAAC5317}"/>
    <cellStyle name="0_Trimslist Winter 09 drop2_OM-Basic program Tee 2009 rvsd 18.5_MA expense (AW10 &amp; SS11)_SPRING 2011 - TRIM 2nd" xfId="1872" xr:uid="{6BD44B6D-F2AF-4F51-8561-6CEDFA8F3597}"/>
    <cellStyle name="0_Trimslist Winter 09 drop2_OM-Basic program Tee 2009 rvsd 18.5_MA expense (AW10 &amp; SS11)_SS12 Atreebutes fab balance" xfId="1873" xr:uid="{8535BF2E-6F9C-4A35-B105-63DEB974ACF3}"/>
    <cellStyle name="0_Trimslist Winter 09 drop2_OM-Basic program Tee 2009 rvsd 18.5_MA expense (AW10 &amp; SS11)_The composition of fabric" xfId="1874" xr:uid="{C5A0275C-6DDC-4474-89DB-E83CF49C634C}"/>
    <cellStyle name="0_Trimslist Winter 09 drop2_OM-Basic program Tee 2009 rvsd 18.5_PO BAO GIA-DUNG" xfId="1875" xr:uid="{875F6C4D-AB8D-4185-8D91-72D3AF0F2B82}"/>
    <cellStyle name="0_Trimslist Winter 09 drop2_OM-Basic program Tee 2009 rvsd 18.5_QUICK SILVER fab balance" xfId="1876" xr:uid="{3C0F71A2-A387-4228-A163-0EDABDED50C3}"/>
    <cellStyle name="0_Trimslist Winter 09 drop2_OM-Basic program Tee 2009 rvsd 18.5_QUICK SILVER fab balance 2" xfId="1877" xr:uid="{4523BE00-E6A7-455B-B183-D1A51FF75A27}"/>
    <cellStyle name="0_Trimslist Winter 09 drop2_OM-Basic program Tee 2009 rvsd 18.5_SEASON 01QS - FABRIC 2nd" xfId="1878" xr:uid="{D62E1203-E5AD-48DA-ACE9-CBAA7E570442}"/>
    <cellStyle name="0_Trimslist Winter 09 drop2_OM-Basic program Tee 2009 rvsd 18.5_SPRING - Trim 2nd" xfId="1879" xr:uid="{B3441F74-497B-455F-A0D6-0CFDB957A4A4}"/>
    <cellStyle name="0_Trimslist Winter 09 drop2_OM-Basic program Tee 2009 rvsd 18.5_SPRING 2011 - TRIM 1st" xfId="1880" xr:uid="{69BCA8F9-A17C-4467-9AFC-471AFF6C9615}"/>
    <cellStyle name="0_Trimslist Winter 09 drop2_OM-Basic program Tee 2009 rvsd 18.5_SPRING 2011 - TRIM 2nd" xfId="1881" xr:uid="{8CA126DD-6554-4362-B150-B1CAD115E80C}"/>
    <cellStyle name="0_Trimslist Winter 09 drop2_OM-Basic program Tee 2009 rvsd 18.5_SPRING 2011 - TRIM 2nd_1" xfId="1882" xr:uid="{5FE56C46-8E56-4421-89AB-5F3BDB1EFD6F}"/>
    <cellStyle name="0_Trimslist Winter 09 drop2_OM-Basic program Tee 2009 rvsd 18.5_SPRING 2011 - TRIM 2nd_AW11 Atreebutes fabric balance sheet" xfId="1883" xr:uid="{98068160-3834-4097-AAF9-FF0962FB3B9D}"/>
    <cellStyle name="0_Trimslist Winter 09 drop2_OM-Basic program Tee 2009 rvsd 18.5_SPRING 2011 - TRIM 2nd_QUICK SILVER fab balance" xfId="1884" xr:uid="{BD496A65-E4F2-4F68-8619-DCCE367CA889}"/>
    <cellStyle name="0_Trimslist Winter 09 drop2_OM-Basic program Tee 2009 rvsd 18.5_SPRING 2011 - TRIM 2nd_SPRING - Trim 2nd" xfId="1885" xr:uid="{0DF6A30B-B6BE-4877-BA2C-046CDB067B35}"/>
    <cellStyle name="0_Trimslist Winter 09 drop2_OM-Basic program Tee 2009 rvsd 18.5_SPRING 2011 - TRIM 2nd_SPRING 2011 - TRIM 1st" xfId="1886" xr:uid="{B9F53B29-89D1-4004-B604-60218CCC62C5}"/>
    <cellStyle name="0_Trimslist Winter 09 drop2_OM-Basic program Tee 2009 rvsd 18.5_SPRING 2011 - TRIM 2nd_SPRING 2011 - TRIM 2nd" xfId="1887" xr:uid="{220BF3C8-AFA6-41DC-9445-2397A5A458E5}"/>
    <cellStyle name="0_Trimslist Winter 09 drop2_OM-Basic program Tee 2009 rvsd 18.5_SPRING 2011 - TRIM 2nd_SS12 Atreebutes fab balance" xfId="1888" xr:uid="{3058EF10-4FA3-4F5B-B33E-3F3A94C01D6A}"/>
    <cellStyle name="0_Trimslist Winter 09 drop2_OM-Basic program Tee 2009 rvsd 18.5_SS12 Atreebutes fab balance" xfId="1889" xr:uid="{74E829BB-8A8C-4350-9C9D-52D255B0FD2E}"/>
    <cellStyle name="0_Trimslist Winter 09 drop2_OM-Basic program Tee 2009 rvsd 18.5_SUMMER 2011 - TRIM UN007" xfId="1890" xr:uid="{05C308F3-26D2-491F-B529-7E1FCD1CBFF0}"/>
    <cellStyle name="0_Trimslist Winter 09 drop2_OM-Basic program Tee 2009 rvsd 18.5_The composition of fabric" xfId="1891" xr:uid="{EBC67DE2-67E7-49DB-8FE8-C9366AAAEA02}"/>
    <cellStyle name="0_Trimslist Winter 09 drop2_OM-Basic program Tee 2009 rvsd 18.5_Trim balance for Atreebute" xfId="1892" xr:uid="{A478A30B-BBF3-4720-8C09-C41344BD34FE}"/>
    <cellStyle name="0_Trimslist Winter 09 drop2_OM-Basic program Tee 2009 rvsd 18.5_Trim balance for Atreebute 1ST" xfId="1893" xr:uid="{3E779176-8E4B-4347-B0F0-DD8B4BF4D508}"/>
    <cellStyle name="0_Trimslist Winter 09 drop2_OM-Basic program Tee 2009 rvsd 18.5_Trim balance for SS11" xfId="1894" xr:uid="{95DB69F8-A948-4438-90BA-1288D19EF61E}"/>
    <cellStyle name="0_Trimslist Winter 09 drop2_OM-Basic program Tee 2009 rvsd 18.5_YKK#135" xfId="1895" xr:uid="{08BA4E21-BC75-426B-B3CA-D50BF151A053}"/>
    <cellStyle name="0_Trimslist Winter 09 drop2_OM-Basic program Tee 2009 rvsd 18.5_YKK#135 2" xfId="1896" xr:uid="{7A12BABA-DED6-49BF-B2BB-3A98C5707F5C}"/>
    <cellStyle name="0_Trimslist Winter 09 drop2_OM-Basic program Tee 2009 rvsd 18.5_YKK#135_PO BAO GIA-DUNG" xfId="1897" xr:uid="{9F04BD2F-0894-4700-8D86-6F5F4A04883F}"/>
    <cellStyle name="0_Trimslist Winter 09 drop2_OM-Basic program Tee 2009 rvsd 18.5_YKK#135_SPRING - Trim 2nd" xfId="1898" xr:uid="{EB730EC3-1E2A-4D3E-B40B-02A847A6F473}"/>
    <cellStyle name="0_Trimslist Winter 09 drop2_OM-Basic program Tee 2009 rvsd 18.5_YKK#135_Trim balance for Atreebute" xfId="1899" xr:uid="{4ABBD7FE-40D1-4540-BB6B-8FE23E472208}"/>
    <cellStyle name="0_Trimslist Winter 09 drop2_OM-Basic program Tee 2009 rvsd 18.5_YKK#135_Trim balance for Atreebute 1ST" xfId="1900" xr:uid="{5AD22590-C312-470B-B22C-520568AE6103}"/>
    <cellStyle name="0_Trimslist Winter 09 drop2_OM-BLANKS W10" xfId="1901" xr:uid="{AD25FEB1-2B92-4FFA-8081-5BA0893E4EA4}"/>
    <cellStyle name="0_Trimslist Winter 09 drop2_OM-BLANKS W10 2" xfId="1902" xr:uid="{78606EED-81E1-4396-A460-43F5387D2DEA}"/>
    <cellStyle name="0_Trimslist Winter 09 drop2_OM-BLANKS W10- carry over fr S09" xfId="1903" xr:uid="{2D66A162-802A-4D85-A1A3-D3F88DDFBAEB}"/>
    <cellStyle name="0_Trimslist Winter 09 drop2_OM-BLANKS W10- carry over fr S09 2" xfId="1904" xr:uid="{F424FEBA-5408-4D80-8D15-4A6FF8C221D3}"/>
    <cellStyle name="0_Trimslist Winter 09 drop2_OM-BLANKS W10- carry over fr S09_Atreebutes fab balance" xfId="1905" xr:uid="{1C65C028-159D-4060-96D0-67D4548D2E14}"/>
    <cellStyle name="0_Trimslist Winter 09 drop2_OM-BLANKS W10- carry over fr S09_Atreebutes fab balance_AW11 Atreebutes fabric balance sheet" xfId="1906" xr:uid="{D5548604-AB24-4D0A-A6DF-4CE0072DE7DE}"/>
    <cellStyle name="0_Trimslist Winter 09 drop2_OM-BLANKS W10- carry over fr S09_Atreebutes fab balance_QUICK SILVER fab balance" xfId="1907" xr:uid="{9439CA17-D5A1-402D-9263-91CC96222050}"/>
    <cellStyle name="0_Trimslist Winter 09 drop2_OM-BLANKS W10- carry over fr S09_Atreebutes fab balance_SPRING - Trim 2nd" xfId="1908" xr:uid="{B9615853-21CC-4420-8E55-24A3824E196D}"/>
    <cellStyle name="0_Trimslist Winter 09 drop2_OM-BLANKS W10- carry over fr S09_Atreebutes fab balance_SPRING 2011 - TRIM 1st" xfId="1909" xr:uid="{FEA07ACE-4A99-4133-8BD7-250885D233CF}"/>
    <cellStyle name="0_Trimslist Winter 09 drop2_OM-BLANKS W10- carry over fr S09_Atreebutes fab balance_SPRING 2011 - TRIM 2nd" xfId="1910" xr:uid="{364F7016-20C7-446B-851E-E2A9D7EE01F4}"/>
    <cellStyle name="0_Trimslist Winter 09 drop2_OM-BLANKS W10- carry over fr S09_Atreebutes fab balance_SS12 Atreebutes fab balance" xfId="1911" xr:uid="{FA18AC87-CFCB-48F7-9009-240F8633B193}"/>
    <cellStyle name="0_Trimslist Winter 09 drop2_OM-BLANKS W10- carry over fr S09_AW11 Atreebutes fabric balance sheet" xfId="1912" xr:uid="{49D55F95-0588-48AA-A3FD-191969C6F442}"/>
    <cellStyle name="0_Trimslist Winter 09 drop2_OM-BLANKS W10- carry over fr S09_Copy of #1542-1-revised quotation (2)" xfId="1913" xr:uid="{1843E9F6-B86E-4807-B3E6-1C74A8A230BF}"/>
    <cellStyle name="0_Trimslist Winter 09 drop2_OM-BLANKS W10- carry over fr S09_Copy of the status of KOTAI fabric 21-10" xfId="1914" xr:uid="{4FE610B3-2625-49CC-810C-5D4C2B1A8DD0}"/>
    <cellStyle name="0_Trimslist Winter 09 drop2_OM-BLANKS W10- carry over fr S09_Fabric balance for AW10 pro" xfId="1915" xr:uid="{C5FB7074-1D48-481C-A58B-ABE17C937B93}"/>
    <cellStyle name="0_Trimslist Winter 09 drop2_OM-BLANKS W10- carry over fr S09_MA expense (AW10 &amp; SS11)" xfId="1916" xr:uid="{7B006CDC-DDA5-429A-B424-2F92855262B3}"/>
    <cellStyle name="0_Trimslist Winter 09 drop2_OM-BLANKS W10- carry over fr S09_MA expense (AW10 &amp; SS11) 2" xfId="1917" xr:uid="{1E64FDF7-CC16-4902-A532-8BC2F3BDE16E}"/>
    <cellStyle name="0_Trimslist Winter 09 drop2_OM-BLANKS W10- carry over fr S09_MA expense (AW10 &amp; SS11)_AW11 Atreebutes fabric balance sheet" xfId="1918" xr:uid="{F5AD80D6-BE55-4E64-AD3F-8B8736949BDB}"/>
    <cellStyle name="0_Trimslist Winter 09 drop2_OM-BLANKS W10- carry over fr S09_MA expense (AW10 &amp; SS11)_QUICK SILVER fab balance" xfId="1919" xr:uid="{CC603131-448B-42FB-915F-BB28D55D1070}"/>
    <cellStyle name="0_Trimslist Winter 09 drop2_OM-BLANKS W10- carry over fr S09_MA expense (AW10 &amp; SS11)_QUICK SILVER fab balance 2" xfId="1920" xr:uid="{3456ED71-5645-44E5-99C1-C1310890F647}"/>
    <cellStyle name="0_Trimslist Winter 09 drop2_OM-BLANKS W10- carry over fr S09_MA expense (AW10 &amp; SS11)_SPRING - Trim 2nd" xfId="1921" xr:uid="{75EE0B8F-94C0-47BD-80CC-DFE05B513758}"/>
    <cellStyle name="0_Trimslist Winter 09 drop2_OM-BLANKS W10- carry over fr S09_MA expense (AW10 &amp; SS11)_SPRING 2011 - TRIM 1st" xfId="1922" xr:uid="{9A7AC803-BEFD-48DD-8DD3-D302DB0E9BA2}"/>
    <cellStyle name="0_Trimslist Winter 09 drop2_OM-BLANKS W10- carry over fr S09_MA expense (AW10 &amp; SS11)_SPRING 2011 - TRIM 2nd" xfId="1923" xr:uid="{68184988-FE2A-404E-A64F-A5C794BF5EC6}"/>
    <cellStyle name="0_Trimslist Winter 09 drop2_OM-BLANKS W10- carry over fr S09_MA expense (AW10 &amp; SS11)_SS12 Atreebutes fab balance" xfId="1924" xr:uid="{28E4FAB7-7F89-47A3-B75F-8873F1A770AE}"/>
    <cellStyle name="0_Trimslist Winter 09 drop2_OM-BLANKS W10- carry over fr S09_MA expense (AW10 &amp; SS11)_The composition of fabric" xfId="1925" xr:uid="{D144A0F4-CC8A-4EE9-BA84-F453CBCBB7CD}"/>
    <cellStyle name="0_Trimslist Winter 09 drop2_OM-BLANKS W10- carry over fr S09_PO BAO GIA-DUNG" xfId="1926" xr:uid="{33022D81-2106-478C-8596-248D0E6EDBA5}"/>
    <cellStyle name="0_Trimslist Winter 09 drop2_OM-BLANKS W10- carry over fr S09_QUICK SILVER fab balance" xfId="1927" xr:uid="{7600FC2F-5A7A-4512-B2D2-2C26164D2C09}"/>
    <cellStyle name="0_Trimslist Winter 09 drop2_OM-BLANKS W10- carry over fr S09_QUICK SILVER fab balance 2" xfId="1928" xr:uid="{A094D6A3-2859-4F60-B165-EF4214AD6BD8}"/>
    <cellStyle name="0_Trimslist Winter 09 drop2_OM-BLANKS W10- carry over fr S09_SEASON 01QS - FABRIC 2nd" xfId="1929" xr:uid="{F67B849F-5C08-455A-838C-06D663D41B7D}"/>
    <cellStyle name="0_Trimslist Winter 09 drop2_OM-BLANKS W10- carry over fr S09_SPRING - Trim 2nd" xfId="1930" xr:uid="{7230F23E-FE2C-4FE9-8766-F3AC36B87FD5}"/>
    <cellStyle name="0_Trimslist Winter 09 drop2_OM-BLANKS W10- carry over fr S09_SPRING 2011 - TRIM 1st" xfId="1931" xr:uid="{F4F2F7B0-06EE-48B2-A775-2B7F7EF77FD6}"/>
    <cellStyle name="0_Trimslist Winter 09 drop2_OM-BLANKS W10- carry over fr S09_SPRING 2011 - TRIM 2nd" xfId="1932" xr:uid="{1EEA1492-CEFE-4F7D-ACC4-55732521B39A}"/>
    <cellStyle name="0_Trimslist Winter 09 drop2_OM-BLANKS W10- carry over fr S09_SPRING 2011 - TRIM 2nd_1" xfId="1933" xr:uid="{53546F5E-65AB-48AA-ADC8-219A70FD7D8B}"/>
    <cellStyle name="0_Trimslist Winter 09 drop2_OM-BLANKS W10- carry over fr S09_SPRING 2011 - TRIM 2nd_AW11 Atreebutes fabric balance sheet" xfId="1934" xr:uid="{22762A62-4BBF-4300-BC4F-54766B3604E6}"/>
    <cellStyle name="0_Trimslist Winter 09 drop2_OM-BLANKS W10- carry over fr S09_SPRING 2011 - TRIM 2nd_QUICK SILVER fab balance" xfId="1935" xr:uid="{427BA20C-4FFA-4DD5-B606-D568AFAB7AFD}"/>
    <cellStyle name="0_Trimslist Winter 09 drop2_OM-BLANKS W10- carry over fr S09_SPRING 2011 - TRIM 2nd_SPRING - Trim 2nd" xfId="1936" xr:uid="{3F2DF0DD-1963-4E9F-81F6-48BE765DE29B}"/>
    <cellStyle name="0_Trimslist Winter 09 drop2_OM-BLANKS W10- carry over fr S09_SPRING 2011 - TRIM 2nd_SPRING 2011 - TRIM 1st" xfId="1937" xr:uid="{7482161A-9C29-4E05-B2C4-272A11B5494E}"/>
    <cellStyle name="0_Trimslist Winter 09 drop2_OM-BLANKS W10- carry over fr S09_SPRING 2011 - TRIM 2nd_SPRING 2011 - TRIM 2nd" xfId="1938" xr:uid="{948CEA8E-B770-4EC3-87A0-7266F4FC5049}"/>
    <cellStyle name="0_Trimslist Winter 09 drop2_OM-BLANKS W10- carry over fr S09_SPRING 2011 - TRIM 2nd_SS12 Atreebutes fab balance" xfId="1939" xr:uid="{520402A3-6F5B-446B-A410-0414D8AEF55F}"/>
    <cellStyle name="0_Trimslist Winter 09 drop2_OM-BLANKS W10- carry over fr S09_SS12 Atreebutes fab balance" xfId="1940" xr:uid="{109E5C7C-12F3-485C-9C51-F6B7F319DE96}"/>
    <cellStyle name="0_Trimslist Winter 09 drop2_OM-BLANKS W10- carry over fr S09_SUMMER 2011 - TRIM UN007" xfId="1941" xr:uid="{AF5E1366-0CFC-41CC-A976-B4CEE0322216}"/>
    <cellStyle name="0_Trimslist Winter 09 drop2_OM-BLANKS W10- carry over fr S09_The composition of fabric" xfId="1942" xr:uid="{154D678C-EE17-4D92-8492-E97B5FF4AB56}"/>
    <cellStyle name="0_Trimslist Winter 09 drop2_OM-BLANKS W10- carry over fr S09_Trim balance for Atreebute" xfId="1943" xr:uid="{0E49D996-36E6-4C72-AFFB-2868C80C51A2}"/>
    <cellStyle name="0_Trimslist Winter 09 drop2_OM-BLANKS W10- carry over fr S09_Trim balance for Atreebute 1ST" xfId="1944" xr:uid="{BE127E41-094B-4313-9C4F-F633978232C7}"/>
    <cellStyle name="0_Trimslist Winter 09 drop2_OM-BLANKS W10- carry over fr S09_Trim balance for SS11" xfId="1945" xr:uid="{297DA590-3CD1-4B0B-9A8B-C5FB250DED13}"/>
    <cellStyle name="0_Trimslist Winter 09 drop2_OM-BLANKS W10- carry over fr S09_YKK#135" xfId="1946" xr:uid="{E9A4E0EF-3D8C-4138-B03B-B23203193DB0}"/>
    <cellStyle name="0_Trimslist Winter 09 drop2_OM-BLANKS W10- carry over fr S09_YKK#135 2" xfId="1947" xr:uid="{8FFFC398-3164-46F2-94C8-B6D4B6602005}"/>
    <cellStyle name="0_Trimslist Winter 09 drop2_OM-BLANKS W10- carry over fr S09_YKK#135_PO BAO GIA-DUNG" xfId="1948" xr:uid="{8168A348-CC64-433C-B808-52FE26D69A53}"/>
    <cellStyle name="0_Trimslist Winter 09 drop2_OM-BLANKS W10- carry over fr S09_YKK#135_SPRING - Trim 2nd" xfId="1949" xr:uid="{CB33C44C-1853-45A2-B420-881D68211F1F}"/>
    <cellStyle name="0_Trimslist Winter 09 drop2_OM-BLANKS W10- carry over fr S09_YKK#135_Trim balance for Atreebute" xfId="1950" xr:uid="{7C0141C0-A562-4F8E-BA99-40C9A2F7DD7F}"/>
    <cellStyle name="0_Trimslist Winter 09 drop2_OM-BLANKS W10- carry over fr S09_YKK#135_Trim balance for Atreebute 1ST" xfId="1951" xr:uid="{80542947-0706-44C2-87B5-F6DBED481C74}"/>
    <cellStyle name="0_Trimslist Winter 09 drop2_OM-BLANKS W10- Organic" xfId="1952" xr:uid="{ABB51B08-C57A-4116-908C-7F3FB30854ED}"/>
    <cellStyle name="0_Trimslist Winter 09 drop2_OM-BLANKS W10- Organic_Atreebutes fab balance" xfId="1953" xr:uid="{63426963-04F6-4B8D-ADB6-67E0FADB71C6}"/>
    <cellStyle name="0_Trimslist Winter 09 drop2_OM-BLANKS W10- Organic_SEASON 01QS - FABRIC 2nd" xfId="1954" xr:uid="{98208B8B-6225-4346-90C1-ACDC2747594C}"/>
    <cellStyle name="0_Trimslist Winter 09 drop2_OM-BLANKS W10- Organic_SPRING 2011 - TRIM 2nd" xfId="1955" xr:uid="{90A7B0B6-F337-4DCF-8A7D-D618E3306665}"/>
    <cellStyle name="0_Trimslist Winter 09 drop2_OM-BLANKS W10_Atreebutes fab balance" xfId="1956" xr:uid="{A7A76322-1B21-44D2-979B-B2C8F46C8282}"/>
    <cellStyle name="0_Trimslist Winter 09 drop2_OM-BLANKS W10_Atreebutes fab balance_AW11 Atreebutes fabric balance sheet" xfId="1957" xr:uid="{F6FB2BB0-C16A-4ACB-A74F-B6CB835934D4}"/>
    <cellStyle name="0_Trimslist Winter 09 drop2_OM-BLANKS W10_Atreebutes fab balance_QUICK SILVER fab balance" xfId="1958" xr:uid="{88189207-3CDF-40E9-9D24-ACC2CD135CE2}"/>
    <cellStyle name="0_Trimslist Winter 09 drop2_OM-BLANKS W10_Atreebutes fab balance_SPRING - Trim 2nd" xfId="1959" xr:uid="{F47B7473-A1C2-4331-8B96-0035E4BC6E6C}"/>
    <cellStyle name="0_Trimslist Winter 09 drop2_OM-BLANKS W10_Atreebutes fab balance_SPRING 2011 - TRIM 1st" xfId="1960" xr:uid="{78C90765-A589-4970-9B08-CCEBB213CD0C}"/>
    <cellStyle name="0_Trimslist Winter 09 drop2_OM-BLANKS W10_Atreebutes fab balance_SPRING 2011 - TRIM 2nd" xfId="1961" xr:uid="{F7BA524C-17D3-4567-B339-AC339ABD7045}"/>
    <cellStyle name="0_Trimslist Winter 09 drop2_OM-BLANKS W10_Atreebutes fab balance_SS12 Atreebutes fab balance" xfId="1962" xr:uid="{D2D6D831-1DF1-4B1E-8718-841D61C67BD3}"/>
    <cellStyle name="0_Trimslist Winter 09 drop2_OM-BLANKS W10_AW11 Atreebutes fabric balance sheet" xfId="1963" xr:uid="{CAB2D34A-0A1B-4D6F-98B5-15BE6C4D0E44}"/>
    <cellStyle name="0_Trimslist Winter 09 drop2_OM-BLANKS W10_Copy of #1542-1-revised quotation (2)" xfId="1964" xr:uid="{1E919CCA-CEAE-4BBD-903C-A743C51A470A}"/>
    <cellStyle name="0_Trimslist Winter 09 drop2_OM-BLANKS W10_Copy of the status of KOTAI fabric 21-10" xfId="1965" xr:uid="{CD964726-24E7-44A5-ACBC-AE6E6DF5319D}"/>
    <cellStyle name="0_Trimslist Winter 09 drop2_OM-BLANKS W10_Fabric balance for AW10 pro" xfId="1966" xr:uid="{DE0040DE-85D1-460B-9052-A687496DF575}"/>
    <cellStyle name="0_Trimslist Winter 09 drop2_OM-BLANKS W10_MA expense (AW10 &amp; SS11)" xfId="1967" xr:uid="{A4F85BEA-9FCC-4B86-9325-6D59717CACDF}"/>
    <cellStyle name="0_Trimslist Winter 09 drop2_OM-BLANKS W10_MA expense (AW10 &amp; SS11) 2" xfId="1968" xr:uid="{9FF51D2D-2D6F-4F4A-9D73-2EED3911A2B7}"/>
    <cellStyle name="0_Trimslist Winter 09 drop2_OM-BLANKS W10_MA expense (AW10 &amp; SS11)_AW11 Atreebutes fabric balance sheet" xfId="1969" xr:uid="{744CC65B-3959-45F3-8861-3D113D73F7E0}"/>
    <cellStyle name="0_Trimslist Winter 09 drop2_OM-BLANKS W10_MA expense (AW10 &amp; SS11)_QUICK SILVER fab balance" xfId="1970" xr:uid="{458AE745-4369-48B4-9C17-0EC86457BD36}"/>
    <cellStyle name="0_Trimslist Winter 09 drop2_OM-BLANKS W10_MA expense (AW10 &amp; SS11)_QUICK SILVER fab balance 2" xfId="1971" xr:uid="{4446EF37-E874-4025-BEE5-993BFA5F8C86}"/>
    <cellStyle name="0_Trimslist Winter 09 drop2_OM-BLANKS W10_MA expense (AW10 &amp; SS11)_SPRING - Trim 2nd" xfId="1972" xr:uid="{36EA5180-E802-4D5F-A59E-FA7E41F00D60}"/>
    <cellStyle name="0_Trimslist Winter 09 drop2_OM-BLANKS W10_MA expense (AW10 &amp; SS11)_SPRING 2011 - TRIM 1st" xfId="1973" xr:uid="{486B414F-7F6C-4D26-8FA2-196DCA692EB9}"/>
    <cellStyle name="0_Trimslist Winter 09 drop2_OM-BLANKS W10_MA expense (AW10 &amp; SS11)_SPRING 2011 - TRIM 2nd" xfId="1974" xr:uid="{D9942877-F155-4579-A8C2-83A5625142E5}"/>
    <cellStyle name="0_Trimslist Winter 09 drop2_OM-BLANKS W10_MA expense (AW10 &amp; SS11)_SS12 Atreebutes fab balance" xfId="1975" xr:uid="{027115C2-8DF7-4545-BBD5-EDD66053FDD1}"/>
    <cellStyle name="0_Trimslist Winter 09 drop2_OM-BLANKS W10_MA expense (AW10 &amp; SS11)_The composition of fabric" xfId="1976" xr:uid="{C5947593-38A6-493B-A6EC-98BD207CCB2C}"/>
    <cellStyle name="0_Trimslist Winter 09 drop2_OM-BLANKS W10_PO BAO GIA-DUNG" xfId="1977" xr:uid="{6515107C-820A-4318-92AB-8DD1866F5EA8}"/>
    <cellStyle name="0_Trimslist Winter 09 drop2_OM-BLANKS W10_QUICK SILVER fab balance" xfId="1978" xr:uid="{F2F757E8-F281-4591-BD82-755BC0AA49E0}"/>
    <cellStyle name="0_Trimslist Winter 09 drop2_OM-BLANKS W10_QUICK SILVER fab balance 2" xfId="1979" xr:uid="{E87060E9-A653-4250-8FC1-33146EFA4D14}"/>
    <cellStyle name="0_Trimslist Winter 09 drop2_OM-BLANKS W10_SEASON 01QS - FABRIC 2nd" xfId="1980" xr:uid="{0D158CFD-5509-4F45-849D-83AEDD50706B}"/>
    <cellStyle name="0_Trimslist Winter 09 drop2_OM-BLANKS W10_SPRING - Trim 2nd" xfId="1981" xr:uid="{33B386C6-4083-4D54-9A57-52D9171DB1B3}"/>
    <cellStyle name="0_Trimslist Winter 09 drop2_OM-BLANKS W10_SPRING 2011 - TRIM 1st" xfId="1982" xr:uid="{2BEF96EE-EA20-482B-B48A-116CF87A4858}"/>
    <cellStyle name="0_Trimslist Winter 09 drop2_OM-BLANKS W10_SPRING 2011 - TRIM 2nd" xfId="1983" xr:uid="{167E7755-5B6A-4F1B-B36F-E267A2648FEF}"/>
    <cellStyle name="0_Trimslist Winter 09 drop2_OM-BLANKS W10_SPRING 2011 - TRIM 2nd_1" xfId="1984" xr:uid="{F79B8E63-E225-4DF5-9CD9-EE8A7AD6B0BB}"/>
    <cellStyle name="0_Trimslist Winter 09 drop2_OM-BLANKS W10_SPRING 2011 - TRIM 2nd_AW11 Atreebutes fabric balance sheet" xfId="1985" xr:uid="{1F54615A-1F93-43A8-A153-CEF94747065B}"/>
    <cellStyle name="0_Trimslist Winter 09 drop2_OM-BLANKS W10_SPRING 2011 - TRIM 2nd_QUICK SILVER fab balance" xfId="1986" xr:uid="{BCBF690D-AB1B-4359-B96A-29036FCA1440}"/>
    <cellStyle name="0_Trimslist Winter 09 drop2_OM-BLANKS W10_SPRING 2011 - TRIM 2nd_SPRING - Trim 2nd" xfId="1987" xr:uid="{238FDEF9-1E07-48CB-9682-BB7ED6B8882B}"/>
    <cellStyle name="0_Trimslist Winter 09 drop2_OM-BLANKS W10_SPRING 2011 - TRIM 2nd_SPRING 2011 - TRIM 1st" xfId="1988" xr:uid="{8CF3DBBD-888E-41BD-8FA3-B38D017D247E}"/>
    <cellStyle name="0_Trimslist Winter 09 drop2_OM-BLANKS W10_SPRING 2011 - TRIM 2nd_SPRING 2011 - TRIM 2nd" xfId="1989" xr:uid="{CF10134F-BF9B-4234-B3F9-499A6A8B186A}"/>
    <cellStyle name="0_Trimslist Winter 09 drop2_OM-BLANKS W10_SPRING 2011 - TRIM 2nd_SS12 Atreebutes fab balance" xfId="1990" xr:uid="{52DFEC50-03A9-412A-9F94-4F15F71230E0}"/>
    <cellStyle name="0_Trimslist Winter 09 drop2_OM-BLANKS W10_SS12 Atreebutes fab balance" xfId="1991" xr:uid="{36A9377F-0688-4935-BCE9-6F12780E2C21}"/>
    <cellStyle name="0_Trimslist Winter 09 drop2_OM-BLANKS W10_SUMMER 2011 - TRIM UN007" xfId="1992" xr:uid="{59713680-E866-426E-893E-60A84F435D8C}"/>
    <cellStyle name="0_Trimslist Winter 09 drop2_OM-BLANKS W10_The composition of fabric" xfId="1993" xr:uid="{19908D37-2F8C-41BF-AC67-6CAD952EC7F5}"/>
    <cellStyle name="0_Trimslist Winter 09 drop2_OM-BLANKS W10_Trim balance for Atreebute" xfId="1994" xr:uid="{D2766CA7-03ED-44BA-BC85-583517932869}"/>
    <cellStyle name="0_Trimslist Winter 09 drop2_OM-BLANKS W10_Trim balance for Atreebute 1ST" xfId="1995" xr:uid="{A8A8548E-7F02-4671-8AD5-458C300E272D}"/>
    <cellStyle name="0_Trimslist Winter 09 drop2_OM-BLANKS W10_Trim balance for SS11" xfId="1996" xr:uid="{50AEFECD-07C4-456C-A299-EBB736F11795}"/>
    <cellStyle name="0_Trimslist Winter 09 drop2_OM-BLANKS W10_YKK#135" xfId="1997" xr:uid="{186553D4-A6F4-4A03-BD70-2F5E97F156D2}"/>
    <cellStyle name="0_Trimslist Winter 09 drop2_OM-BLANKS W10_YKK#135 2" xfId="1998" xr:uid="{5DE4C235-46AC-48CE-8F65-B8437C0EEDC7}"/>
    <cellStyle name="0_Trimslist Winter 09 drop2_OM-BLANKS W10_YKK#135_PO BAO GIA-DUNG" xfId="1999" xr:uid="{DE9CEF36-A0CB-4A6A-BF13-2ABA861094FA}"/>
    <cellStyle name="0_Trimslist Winter 09 drop2_OM-BLANKS W10_YKK#135_SPRING - Trim 2nd" xfId="2000" xr:uid="{922AEAF0-BCDC-4F4F-BC84-D8C94FA652DE}"/>
    <cellStyle name="0_Trimslist Winter 09 drop2_OM-BLANKS W10_YKK#135_Trim balance for Atreebute" xfId="2001" xr:uid="{C99C5999-9E5D-4826-AD51-FA26823F83FA}"/>
    <cellStyle name="0_Trimslist Winter 09 drop2_OM-BLANKS W10_YKK#135_Trim balance for Atreebute 1ST" xfId="2002" xr:uid="{3C781297-852B-4264-889E-D885E2521BD8}"/>
    <cellStyle name="0_Trimslist Winter 09 drop2_QUICK SILVER fab balance" xfId="2003" xr:uid="{AC52B07D-E053-4220-91FE-53F6502A9FB0}"/>
    <cellStyle name="0_Trimslist Winter 09 drop2_SEASON 01QS - FABRIC 2nd" xfId="2004" xr:uid="{9A739946-C655-4702-B15D-8C9E0E669CB9}"/>
    <cellStyle name="0_Trimslist Winter 09 drop2_SPRING - Trim 2nd" xfId="2005" xr:uid="{BBAE399D-43B0-4E8D-9885-61DAE48BBBB6}"/>
    <cellStyle name="0_Trimslist Winter 09 drop2_SPRING 2011 - TRIM" xfId="2006" xr:uid="{7989031A-0374-4573-A23D-9B1FD0AAAE7F}"/>
    <cellStyle name="0_Trimslist Winter 09 drop2_SPRING 2011 - TRIM 1st" xfId="2007" xr:uid="{71E57837-1E7D-433F-BCC5-0C7403EB438D}"/>
    <cellStyle name="0_Trimslist Winter 09 drop2_SPRING 2011 - TRIM 2nd" xfId="2008" xr:uid="{58362896-0017-4FC1-BE47-19E3398D7B1D}"/>
    <cellStyle name="0_Trimslist Winter 09 drop2_Trim balance for Atreebute" xfId="2009" xr:uid="{3BE962C4-DF19-4C41-8EEF-4F96EA9C3A29}"/>
    <cellStyle name="0_Trimslist Winter 09 drop2_W'10 &amp; Blanks W10- Pre costing" xfId="2010" xr:uid="{A152146A-5CBE-4423-8C58-5D95535A94AE}"/>
    <cellStyle name="0_Trimslist Winter 09 drop2_W'10 &amp; Blanks W10- Pre costing 2" xfId="2011" xr:uid="{BC308E76-9F90-4313-BC98-49EA90F9E938}"/>
    <cellStyle name="0_Trimslist Winter 09 drop2_W'10 &amp; Blanks W10- Pre costing_Atreebutes fab balance" xfId="2012" xr:uid="{5F1A0175-B151-420B-9656-89D5B6928AF2}"/>
    <cellStyle name="0_Trimslist Winter 09 drop2_W'10 &amp; Blanks W10- Pre costing_Atreebutes fab balance_AW11 Atreebutes fabric balance sheet" xfId="2013" xr:uid="{4B12C11A-CEB0-49B0-8FE7-F73BC7827537}"/>
    <cellStyle name="0_Trimslist Winter 09 drop2_W'10 &amp; Blanks W10- Pre costing_Atreebutes fab balance_QUICK SILVER fab balance" xfId="2014" xr:uid="{4A2FB18E-8540-4C65-9543-C4CA001181E4}"/>
    <cellStyle name="0_Trimslist Winter 09 drop2_W'10 &amp; Blanks W10- Pre costing_Atreebutes fab balance_SPRING - Trim 2nd" xfId="2015" xr:uid="{1AC94731-DD24-433E-9442-80080DC945A7}"/>
    <cellStyle name="0_Trimslist Winter 09 drop2_W'10 &amp; Blanks W10- Pre costing_Atreebutes fab balance_SPRING 2011 - TRIM 1st" xfId="2016" xr:uid="{564D6B7F-6D37-41CA-AFF5-AE7D2D905465}"/>
    <cellStyle name="0_Trimslist Winter 09 drop2_W'10 &amp; Blanks W10- Pre costing_Atreebutes fab balance_SPRING 2011 - TRIM 2nd" xfId="2017" xr:uid="{6A888C77-F425-4420-B0AC-6A77DE0A5682}"/>
    <cellStyle name="0_Trimslist Winter 09 drop2_W'10 &amp; Blanks W10- Pre costing_Atreebutes fab balance_SS12 Atreebutes fab balance" xfId="2018" xr:uid="{B877671A-878E-4B97-973A-9C2221F206C0}"/>
    <cellStyle name="0_Trimslist Winter 09 drop2_W'10 &amp; Blanks W10- Pre costing_AW11 Atreebutes fabric balance sheet" xfId="2019" xr:uid="{60BDB9CA-309F-4CCF-B170-BCB66F583828}"/>
    <cellStyle name="0_Trimslist Winter 09 drop2_W'10 &amp; Blanks W10- Pre costing_Copy of #1542-1-revised quotation (2)" xfId="2020" xr:uid="{33B50429-6625-4F05-B002-F6BA2EA7A71D}"/>
    <cellStyle name="0_Trimslist Winter 09 drop2_W'10 &amp; Blanks W10- Pre costing_Copy of the status of KOTAI fabric 21-10" xfId="2021" xr:uid="{3266D18C-5C02-4A65-9E7C-A2E87E1787B1}"/>
    <cellStyle name="0_Trimslist Winter 09 drop2_W'10 &amp; Blanks W10- Pre costing_Fabric balance for AW10 pro" xfId="2022" xr:uid="{D0325FBB-F4F0-4E9C-B59D-D032739DF2D6}"/>
    <cellStyle name="0_Trimslist Winter 09 drop2_W'10 &amp; Blanks W10- Pre costing_MA expense (AW10 &amp; SS11)" xfId="2023" xr:uid="{46CD3945-4FC4-4C88-BCB8-535A9C1193B7}"/>
    <cellStyle name="0_Trimslist Winter 09 drop2_W'10 &amp; Blanks W10- Pre costing_MA expense (AW10 &amp; SS11) 2" xfId="2024" xr:uid="{70B270B8-36AD-46BE-92EE-524DCBED6785}"/>
    <cellStyle name="0_Trimslist Winter 09 drop2_W'10 &amp; Blanks W10- Pre costing_MA expense (AW10 &amp; SS11)_AW11 Atreebutes fabric balance sheet" xfId="2025" xr:uid="{AD3FAB24-2897-43F0-9759-CA667D08BF9F}"/>
    <cellStyle name="0_Trimslist Winter 09 drop2_W'10 &amp; Blanks W10- Pre costing_MA expense (AW10 &amp; SS11)_QUICK SILVER fab balance" xfId="2026" xr:uid="{B22AAB78-9F24-4607-9933-2C20EA643D68}"/>
    <cellStyle name="0_Trimslist Winter 09 drop2_W'10 &amp; Blanks W10- Pre costing_MA expense (AW10 &amp; SS11)_QUICK SILVER fab balance 2" xfId="2027" xr:uid="{0F589FDA-FA32-4B99-B6F3-DF3B0C34302A}"/>
    <cellStyle name="0_Trimslist Winter 09 drop2_W'10 &amp; Blanks W10- Pre costing_MA expense (AW10 &amp; SS11)_SPRING - Trim 2nd" xfId="2028" xr:uid="{47C96606-3C95-4941-9985-1EF678E5253A}"/>
    <cellStyle name="0_Trimslist Winter 09 drop2_W'10 &amp; Blanks W10- Pre costing_MA expense (AW10 &amp; SS11)_SPRING 2011 - TRIM 1st" xfId="2029" xr:uid="{47816AF3-DE4D-4583-B792-2DFA9850D33E}"/>
    <cellStyle name="0_Trimslist Winter 09 drop2_W'10 &amp; Blanks W10- Pre costing_MA expense (AW10 &amp; SS11)_SPRING 2011 - TRIM 2nd" xfId="2030" xr:uid="{DA6BF2EF-12C2-4C0E-91BE-6DD2C728F95B}"/>
    <cellStyle name="0_Trimslist Winter 09 drop2_W'10 &amp; Blanks W10- Pre costing_MA expense (AW10 &amp; SS11)_SS12 Atreebutes fab balance" xfId="2031" xr:uid="{E895F485-7EB8-4756-BD12-A83346F1D8B2}"/>
    <cellStyle name="0_Trimslist Winter 09 drop2_W'10 &amp; Blanks W10- Pre costing_MA expense (AW10 &amp; SS11)_The composition of fabric" xfId="2032" xr:uid="{28C62E98-5500-4D42-A1E3-CFB62E0462C8}"/>
    <cellStyle name="0_Trimslist Winter 09 drop2_W'10 &amp; Blanks W10- Pre costing_PO BAO GIA-DUNG" xfId="2033" xr:uid="{9C8A9197-1002-40DA-A48F-0FAEA8CC97FD}"/>
    <cellStyle name="0_Trimslist Winter 09 drop2_W'10 &amp; Blanks W10- Pre costing_QUICK SILVER fab balance" xfId="2034" xr:uid="{E08FAE73-1DF5-4D2F-A863-5376AEEC1D1E}"/>
    <cellStyle name="0_Trimslist Winter 09 drop2_W'10 &amp; Blanks W10- Pre costing_QUICK SILVER fab balance 2" xfId="2035" xr:uid="{D2BDB31F-E890-4FD6-9EF0-A1A098EDE982}"/>
    <cellStyle name="0_Trimslist Winter 09 drop2_W'10 &amp; Blanks W10- Pre costing_SEASON 01QS - FABRIC 2nd" xfId="2036" xr:uid="{824D5EB9-32A8-4926-BF68-7BB8FC117C0F}"/>
    <cellStyle name="0_Trimslist Winter 09 drop2_W'10 &amp; Blanks W10- Pre costing_SPRING - Trim 2nd" xfId="2037" xr:uid="{95AB7255-8180-418C-AD1B-2E08AD52A4FB}"/>
    <cellStyle name="0_Trimslist Winter 09 drop2_W'10 &amp; Blanks W10- Pre costing_SPRING 2011 - TRIM 1st" xfId="2038" xr:uid="{8B81A432-C397-4146-9963-9C91C0DDA1A3}"/>
    <cellStyle name="0_Trimslist Winter 09 drop2_W'10 &amp; Blanks W10- Pre costing_SPRING 2011 - TRIM 2nd" xfId="2039" xr:uid="{860A7334-1B6F-48CD-8BA7-61CDB06B1BE6}"/>
    <cellStyle name="0_Trimslist Winter 09 drop2_W'10 &amp; Blanks W10- Pre costing_SPRING 2011 - TRIM 2nd_1" xfId="2040" xr:uid="{8654C715-A1B7-4D95-B9AD-6F9A64E66F7D}"/>
    <cellStyle name="0_Trimslist Winter 09 drop2_W'10 &amp; Blanks W10- Pre costing_SPRING 2011 - TRIM 2nd_AW11 Atreebutes fabric balance sheet" xfId="2041" xr:uid="{74AC7FC5-DC5B-4BE2-ACDE-352B26719E0A}"/>
    <cellStyle name="0_Trimslist Winter 09 drop2_W'10 &amp; Blanks W10- Pre costing_SPRING 2011 - TRIM 2nd_QUICK SILVER fab balance" xfId="2042" xr:uid="{8BB2C7ED-7A5E-4383-8215-4781DAF07DA1}"/>
    <cellStyle name="0_Trimslist Winter 09 drop2_W'10 &amp; Blanks W10- Pre costing_SPRING 2011 - TRIM 2nd_SPRING - Trim 2nd" xfId="2043" xr:uid="{1C15BE7A-BAD4-4C76-8DF0-A54B92846929}"/>
    <cellStyle name="0_Trimslist Winter 09 drop2_W'10 &amp; Blanks W10- Pre costing_SPRING 2011 - TRIM 2nd_SPRING 2011 - TRIM 1st" xfId="2044" xr:uid="{71F7C211-935B-4FD7-A298-1C39E79C302E}"/>
    <cellStyle name="0_Trimslist Winter 09 drop2_W'10 &amp; Blanks W10- Pre costing_SPRING 2011 - TRIM 2nd_SPRING 2011 - TRIM 2nd" xfId="2045" xr:uid="{A254B2CA-ED04-43EF-9752-6422DD3E36A2}"/>
    <cellStyle name="0_Trimslist Winter 09 drop2_W'10 &amp; Blanks W10- Pre costing_SPRING 2011 - TRIM 2nd_SS12 Atreebutes fab balance" xfId="2046" xr:uid="{C58759A7-9F34-45E0-A4C6-75A2337A542B}"/>
    <cellStyle name="0_Trimslist Winter 09 drop2_W'10 &amp; Blanks W10- Pre costing_SS12 Atreebutes fab balance" xfId="2047" xr:uid="{AC8E8269-2DDE-4D9D-8D14-8C10A18FFBAC}"/>
    <cellStyle name="0_Trimslist Winter 09 drop2_W'10 &amp; Blanks W10- Pre costing_SUMMER 2011 - TRIM UN007" xfId="2048" xr:uid="{AFB50E7E-C3EB-487D-8A7A-8E5A88B170F6}"/>
    <cellStyle name="0_Trimslist Winter 09 drop2_W'10 &amp; Blanks W10- Pre costing_The composition of fabric" xfId="2049" xr:uid="{2A611DE1-92C8-4B09-B2B8-B46F0142F0D6}"/>
    <cellStyle name="0_Trimslist Winter 09 drop2_W'10 &amp; Blanks W10- Pre costing_Trim balance for Atreebute" xfId="2050" xr:uid="{F088E2ED-C5E2-4D96-96A0-228356E3F386}"/>
    <cellStyle name="0_Trimslist Winter 09 drop2_W'10 &amp; Blanks W10- Pre costing_Trim balance for Atreebute 1ST" xfId="2051" xr:uid="{3EC788BB-2705-42D2-9A0D-67A27E039A5D}"/>
    <cellStyle name="0_Trimslist Winter 09 drop2_W'10 &amp; Blanks W10- Pre costing_Trim balance for SS11" xfId="2052" xr:uid="{758FEFE4-8625-437D-868C-3DA66A3C6F6B}"/>
    <cellStyle name="0_Trimslist Winter 09 drop2_W'10 &amp; Blanks W10- Pre costing_YKK#135" xfId="2053" xr:uid="{A13E8714-236B-40A8-95E0-B0541581010A}"/>
    <cellStyle name="0_Trimslist Winter 09 drop2_W'10 &amp; Blanks W10- Pre costing_YKK#135 2" xfId="2054" xr:uid="{BB9E6152-9CAF-4B48-809A-D399AFC0BE06}"/>
    <cellStyle name="0_Trimslist Winter 09 drop2_W'10 &amp; Blanks W10- Pre costing_YKK#135_PO BAO GIA-DUNG" xfId="2055" xr:uid="{4AE83052-5B25-4023-AC37-C439D94A924C}"/>
    <cellStyle name="0_Trimslist Winter 09 drop2_W'10 &amp; Blanks W10- Pre costing_YKK#135_SPRING - Trim 2nd" xfId="2056" xr:uid="{0E3D89FF-623B-4452-9A6A-766E55885382}"/>
    <cellStyle name="0_Trimslist Winter 09 drop2_W'10 &amp; Blanks W10- Pre costing_YKK#135_Trim balance for Atreebute" xfId="2057" xr:uid="{B47AFEC3-E724-4512-96B9-E68DBBE9318E}"/>
    <cellStyle name="0_Trimslist Winter 09 drop2_W'10 &amp; Blanks W10- Pre costing_YKK#135_Trim balance for Atreebute 1ST" xfId="2058" xr:uid="{A87678A6-A762-4332-AB04-FD7C88FABB9E}"/>
    <cellStyle name="0_W09 production" xfId="2059" xr:uid="{A1A355A4-C6C6-4EB3-8553-07E9B2D9EB75}"/>
    <cellStyle name="0_W09 production_Atreebutes fab balance" xfId="2060" xr:uid="{653E2E6E-12A8-4332-BA13-4E97A5AF8C19}"/>
    <cellStyle name="0_W09 production_fabric list EU Winter 09" xfId="2061" xr:uid="{8A0BD788-E17E-4EAD-8F9B-8371E641FBA4}"/>
    <cellStyle name="0_W09 production_fabric list EU Winter 09_Atreebutes fab balance" xfId="2062" xr:uid="{3764B04C-A3FC-424C-BD9F-86F30EB9D4DC}"/>
    <cellStyle name="0_W09 production_fabric list EU Winter 09_SEASON 01QS - FABRIC 2nd" xfId="2063" xr:uid="{97C9FDEB-B511-4D56-84C0-72CB7C4BB6D4}"/>
    <cellStyle name="0_W09 production_fabric list EU Winter 09_SPRING 2011 - TRIM 2nd" xfId="2064" xr:uid="{3D0B161A-3874-401C-9141-C48796B2BC36}"/>
    <cellStyle name="0_W09 production_fabric list Summer09 prod- Drop 3" xfId="2065" xr:uid="{CC159BCB-665E-4E75-A6F1-864DE7538627}"/>
    <cellStyle name="0_W09 production_fabric list Summer09 prod- Drop 3_Atreebutes fab balance" xfId="2066" xr:uid="{C1A87D8D-A15B-4130-9007-11AA8CC5273B}"/>
    <cellStyle name="0_W09 production_fabric list Summer09 prod- Drop 3_SEASON 01QS - FABRIC 2nd" xfId="2067" xr:uid="{6094D2D2-083D-4600-96D4-B18B9DF264CF}"/>
    <cellStyle name="0_W09 production_fabric list Summer09 prod- Drop 3_SPRING 2011 - TRIM 2nd" xfId="2068" xr:uid="{32E4776D-56D4-41DA-BE2E-D8A185DD653D}"/>
    <cellStyle name="0_W09 production_fabric list Summer09 prod- Drop2" xfId="2069" xr:uid="{04C7C76B-14EF-4A14-8E8C-5AD93B6B615E}"/>
    <cellStyle name="0_W09 production_fabric list Summer09 prod- Drop2_Atreebutes fab balance" xfId="2070" xr:uid="{0C8B7957-C41F-4D7D-B93B-61209CF2A625}"/>
    <cellStyle name="0_W09 production_fabric list Summer09 prod- Drop2_SEASON 01QS - FABRIC 2nd" xfId="2071" xr:uid="{2EEB7681-02D3-490F-A50A-D27D9327786F}"/>
    <cellStyle name="0_W09 production_fabric list Summer09 prod- Drop2_SPRING 2011 - TRIM 2nd" xfId="2072" xr:uid="{55F44EBC-4DD8-4E3D-A071-BF697C08EC60}"/>
    <cellStyle name="0_W09 production_SEASON 01QS - FABRIC 2nd" xfId="2073" xr:uid="{35012875-C774-48D2-9840-0F0EC52630BD}"/>
    <cellStyle name="0_W09 production_SPRING 2011 - TRIM 2nd" xfId="2074" xr:uid="{17071BE8-C4CB-4418-988F-E5C3166CD151}"/>
    <cellStyle name="1" xfId="2075" xr:uid="{8855E40A-F4FE-435B-8A2E-EFD6BBBBE022}"/>
    <cellStyle name="1 2" xfId="2076" xr:uid="{ED65839E-5868-4121-8397-10585AB66777}"/>
    <cellStyle name="1 3" xfId="2077" xr:uid="{B78E2758-5B6E-487C-95B3-91E2E486175B}"/>
    <cellStyle name="1 4" xfId="2078" xr:uid="{7D50304B-E671-4CCB-840A-DB99A7EBDB63}"/>
    <cellStyle name="¹éºÐÀ²_±âÅ¸" xfId="2079" xr:uid="{471691C4-4205-4C2B-893C-7794E78D91B8}"/>
    <cellStyle name="2" xfId="2080" xr:uid="{1EBA1ABE-0951-46EC-A066-4706CD0219F3}"/>
    <cellStyle name="2 2" xfId="2081" xr:uid="{90F96074-9D2D-48AE-8BB9-6989F9EDC736}"/>
    <cellStyle name="2 3" xfId="2082" xr:uid="{70F4DA9F-E061-442C-B1D2-8B0AFD11ED0C}"/>
    <cellStyle name="2 4" xfId="2083" xr:uid="{4DB68BCC-348F-43BE-B5A7-CD6D7701420C}"/>
    <cellStyle name="20 % - Accent1" xfId="2084" xr:uid="{0404F1F0-5B53-4920-A804-0A4BDF34B8FC}"/>
    <cellStyle name="20 % - Accent1 2" xfId="2085" xr:uid="{71D01060-A979-4907-BFE9-A60B5F9BB652}"/>
    <cellStyle name="20 % - Accent1 2 2" xfId="2086" xr:uid="{8C3F58CF-4F13-431C-8ED6-E2B41E692D20}"/>
    <cellStyle name="20 % - Accent1 3" xfId="2087" xr:uid="{29D10E83-010B-4C22-BE02-1EA149287155}"/>
    <cellStyle name="20 % - Accent2" xfId="2088" xr:uid="{CAA6D503-8A5E-4DD7-A39A-ECCDCA7A2C38}"/>
    <cellStyle name="20 % - Accent2 2" xfId="2089" xr:uid="{33CFBB28-02C7-4A9A-B087-41C62A8470C3}"/>
    <cellStyle name="20 % - Accent2 2 2" xfId="2090" xr:uid="{4CE01622-7AAF-4499-B3FE-ABD2637D6BC0}"/>
    <cellStyle name="20 % - Accent2 3" xfId="2091" xr:uid="{2A2CB52E-5A2A-4BB6-8F9F-B143F9B2B592}"/>
    <cellStyle name="20 % - Accent3" xfId="2092" xr:uid="{7F639A9A-E294-4635-935E-5385731BCBD8}"/>
    <cellStyle name="20 % - Accent3 2" xfId="2093" xr:uid="{814E0E6F-4E32-46AA-96AD-D0056B27C807}"/>
    <cellStyle name="20 % - Accent3 2 2" xfId="2094" xr:uid="{521267AE-DB6E-435D-AB3C-95FBC1D1EB63}"/>
    <cellStyle name="20 % - Accent3 3" xfId="2095" xr:uid="{86B22D53-FA6C-4AF9-BF56-41800FDA9AE6}"/>
    <cellStyle name="20 % - Accent4" xfId="2096" xr:uid="{F25B6A93-C8C7-44C6-9E2E-BB44029CA74F}"/>
    <cellStyle name="20 % - Accent4 2" xfId="2097" xr:uid="{4FBEEDC2-FAD6-43B9-BF02-26E746E9E377}"/>
    <cellStyle name="20 % - Accent4 2 2" xfId="2098" xr:uid="{E1E3A827-3D9D-4B52-8863-8CDA91314B59}"/>
    <cellStyle name="20 % - Accent4 3" xfId="2099" xr:uid="{9923AB15-EA29-4D6A-81F8-6CDA0C94102F}"/>
    <cellStyle name="20 % - Accent5" xfId="2100" xr:uid="{D47997E0-C9FB-4EA7-976E-B12F7EB446F8}"/>
    <cellStyle name="20 % - Accent5 2" xfId="2101" xr:uid="{B732B7C9-9080-457F-A0F9-170C766F0928}"/>
    <cellStyle name="20 % - Accent5 2 2" xfId="2102" xr:uid="{FF5EF394-6DED-4833-B910-90A77E4CDD34}"/>
    <cellStyle name="20 % - Accent5 3" xfId="2103" xr:uid="{AFA5DC81-F1D3-47DA-9CDC-7672BB81F3A3}"/>
    <cellStyle name="20 % - Accent6" xfId="2104" xr:uid="{0DEACA68-A249-4D1E-AAAB-2E20BF0EC29A}"/>
    <cellStyle name="20 % - Accent6 2" xfId="2105" xr:uid="{1E89AE20-E09F-4911-B041-1F673F12D033}"/>
    <cellStyle name="20 % - Accent6 2 2" xfId="2106" xr:uid="{13968C5C-E5FE-4EAD-A1AA-E5F0DA10900F}"/>
    <cellStyle name="20 % - Accent6 3" xfId="2107" xr:uid="{F179CE82-64C7-4FE3-BA61-CC99440DE224}"/>
    <cellStyle name="20% - Accent1" xfId="84" builtinId="30" customBuiltin="1"/>
    <cellStyle name="20% - Accent1 2" xfId="2108" xr:uid="{E2440FEA-07FD-4C8B-9189-5A2A4FD99F4D}"/>
    <cellStyle name="20% - Accent2" xfId="88" builtinId="34" customBuiltin="1"/>
    <cellStyle name="20% - Accent2 2" xfId="2109" xr:uid="{340B7CDB-D67B-454B-A0CF-CB5ACB48BC65}"/>
    <cellStyle name="20% - Accent3" xfId="92" builtinId="38" customBuiltin="1"/>
    <cellStyle name="20% - Accent3 2" xfId="2110" xr:uid="{0B0EB6BC-CE1A-4B0A-A3D7-44DA3832BFD8}"/>
    <cellStyle name="20% - Accent4" xfId="96" builtinId="42" customBuiltin="1"/>
    <cellStyle name="20% - Accent4 2" xfId="2111" xr:uid="{8C6391B0-A091-4F26-AD7E-FE48E9A8E673}"/>
    <cellStyle name="20% - Accent5" xfId="100" builtinId="46" customBuiltin="1"/>
    <cellStyle name="20% - Accent5 2" xfId="2112" xr:uid="{34388154-968C-4FCA-8B6F-DF8402B8F286}"/>
    <cellStyle name="20% - Accent6" xfId="104" builtinId="50" customBuiltin="1"/>
    <cellStyle name="20% - Accent6 2" xfId="2113" xr:uid="{BA11F222-ADAB-4489-B69B-7AB9D2990886}"/>
    <cellStyle name="20% - 輔色1" xfId="2114" xr:uid="{CB2810E2-984B-4333-A53A-A0A3C1681067}"/>
    <cellStyle name="20% - 輔色1 2" xfId="2115" xr:uid="{C42D27BD-C292-4A80-A000-E5D604B6A5E8}"/>
    <cellStyle name="20% - 輔色1 2 2" xfId="2116" xr:uid="{A87B0570-31D3-48FB-B9EE-69BD0F13D7A9}"/>
    <cellStyle name="20% - 輔色1 3" xfId="2117" xr:uid="{9BD51694-148F-4A0F-84A9-65617A730711}"/>
    <cellStyle name="20% - 輔色1 4" xfId="2118" xr:uid="{B95B96A7-5408-4708-AC74-6B65F79DB553}"/>
    <cellStyle name="20% - 輔色2" xfId="2119" xr:uid="{7ED0B211-D924-4A5B-8D40-042B0558DEE3}"/>
    <cellStyle name="20% - 輔色2 2" xfId="2120" xr:uid="{5E54FFE0-4E02-451F-8D9F-B77A7E60ACE4}"/>
    <cellStyle name="20% - 輔色2 2 2" xfId="2121" xr:uid="{4B516E39-7BC8-48D8-B904-8633C3691798}"/>
    <cellStyle name="20% - 輔色2 3" xfId="2122" xr:uid="{C4DB4727-C8FC-4501-BE00-CDE0116EEAE7}"/>
    <cellStyle name="20% - 輔色2 4" xfId="2123" xr:uid="{9B999500-FB2B-4BA6-8C71-430D924CB8EC}"/>
    <cellStyle name="20% - 輔色3" xfId="2124" xr:uid="{115123E5-1272-44E1-8A56-51886B3A52A3}"/>
    <cellStyle name="20% - 輔色3 2" xfId="2125" xr:uid="{FB304155-7FDA-4651-B962-FF09637354A2}"/>
    <cellStyle name="20% - 輔色3 2 2" xfId="2126" xr:uid="{0553994E-CF08-4A7A-A419-C3DB02220B83}"/>
    <cellStyle name="20% - 輔色3 3" xfId="2127" xr:uid="{0905F319-92A6-4CE6-A73C-ECEBA0F87A2C}"/>
    <cellStyle name="20% - 輔色3 4" xfId="2128" xr:uid="{58605353-D142-493E-A8D0-0AC0861AA0DA}"/>
    <cellStyle name="20% - 輔色4" xfId="2129" xr:uid="{F6C53F79-1C62-4FA6-AAB7-A1EEF26DFDB7}"/>
    <cellStyle name="20% - 輔色4 2" xfId="2130" xr:uid="{BDC0E9CE-9220-487F-8735-B4CFF03898C0}"/>
    <cellStyle name="20% - 輔色4 2 2" xfId="2131" xr:uid="{E669EDDD-D44B-4310-BD0C-DB15F74B284A}"/>
    <cellStyle name="20% - 輔色4 3" xfId="2132" xr:uid="{05FD7B77-CD5A-4C8F-8D00-CF53D6536636}"/>
    <cellStyle name="20% - 輔色4 4" xfId="2133" xr:uid="{C445610F-B839-4ECB-A80F-3870BACCF1CA}"/>
    <cellStyle name="20% - 輔色5" xfId="2134" xr:uid="{C3C5699E-77F8-4ED6-9EB9-BA78A1F10AFC}"/>
    <cellStyle name="20% - 輔色5 2" xfId="2135" xr:uid="{9A772B79-02CC-4520-9D7E-AD5BE73E4714}"/>
    <cellStyle name="20% - 輔色5 2 2" xfId="2136" xr:uid="{88AA09D4-5E7B-4497-AE69-2D83CEDFA7B4}"/>
    <cellStyle name="20% - 輔色5 3" xfId="2137" xr:uid="{88BBE2BD-93F3-44F0-B007-A8DE1F5FA8E6}"/>
    <cellStyle name="20% - 輔色5 4" xfId="2138" xr:uid="{CE053AF0-D038-4A50-BFDF-C37BA0B266DA}"/>
    <cellStyle name="20% - 輔色6" xfId="2139" xr:uid="{6BBEB5CC-518C-4024-B58E-08C70F32F610}"/>
    <cellStyle name="20% - 輔色6 2" xfId="2140" xr:uid="{710A84F8-F8CD-45DA-8938-8B32AB7717F2}"/>
    <cellStyle name="20% - 輔色6 2 2" xfId="2141" xr:uid="{6E417807-C409-49B7-A501-BA046218504B}"/>
    <cellStyle name="20% - 輔色6 3" xfId="2142" xr:uid="{2E556BA3-2BB5-4FDE-80D6-592225C2C37F}"/>
    <cellStyle name="20% - 輔色6 4" xfId="2143" xr:uid="{3676B8ED-717E-4D33-8267-FD5AAB67CAC7}"/>
    <cellStyle name="3" xfId="2144" xr:uid="{3DFF46DE-354B-4144-9FD7-445C6601A7AE}"/>
    <cellStyle name="3 2" xfId="2145" xr:uid="{4FBF6E4C-BB6A-47BB-A9C8-09863A9C437E}"/>
    <cellStyle name="3 3" xfId="2146" xr:uid="{AD8F8F30-1B8E-46FE-99F0-285F74B707B7}"/>
    <cellStyle name="3 4" xfId="2147" xr:uid="{89F041A3-F2E6-490F-A758-67E5223C3BE3}"/>
    <cellStyle name="4" xfId="2148" xr:uid="{88F3E74E-CA3E-478C-9743-BD1FAA6491A4}"/>
    <cellStyle name="4 2" xfId="2149" xr:uid="{C5399784-73EB-44EF-A06B-A7923AB773B7}"/>
    <cellStyle name="4 3" xfId="2150" xr:uid="{11173A9C-BF1E-4095-A966-86A3F32BBF48}"/>
    <cellStyle name="4 4" xfId="2151" xr:uid="{AA7A07DD-A0BE-46FA-8B6D-8D09535F6D43}"/>
    <cellStyle name="40 % - Accent1" xfId="2152" xr:uid="{ED986F8F-2DA2-4EC2-B4A9-92355B98632C}"/>
    <cellStyle name="40 % - Accent1 2" xfId="2153" xr:uid="{840A843E-AFA8-4377-B9E4-F36EBAB3F729}"/>
    <cellStyle name="40 % - Accent1 2 2" xfId="2154" xr:uid="{04EB83E6-5107-4D7B-8A00-1E0F73B06E5A}"/>
    <cellStyle name="40 % - Accent1 3" xfId="2155" xr:uid="{A112C208-8600-4933-B405-C356BF6E20B4}"/>
    <cellStyle name="40 % - Accent2" xfId="2156" xr:uid="{8BB76C54-254C-43D6-9C12-65FE4F44FDA3}"/>
    <cellStyle name="40 % - Accent2 2" xfId="2157" xr:uid="{6BEB636A-759D-4D8E-8AB2-30ECB9710B21}"/>
    <cellStyle name="40 % - Accent2 2 2" xfId="2158" xr:uid="{DB1543AA-1B67-4283-9D21-B8B2B15141E8}"/>
    <cellStyle name="40 % - Accent2 3" xfId="2159" xr:uid="{71C7B217-4187-4A13-8FB0-A0CD8CBBAE98}"/>
    <cellStyle name="40 % - Accent3" xfId="2160" xr:uid="{EAB2D69C-A6D8-4F48-9884-9CB070687225}"/>
    <cellStyle name="40 % - Accent3 2" xfId="2161" xr:uid="{D07B6B0C-FC9E-4FA1-A050-A5F9B3E52BAF}"/>
    <cellStyle name="40 % - Accent3 2 2" xfId="2162" xr:uid="{66651DCF-CDD8-4521-BC6E-3A21856274CB}"/>
    <cellStyle name="40 % - Accent3 3" xfId="2163" xr:uid="{80FE0260-8731-4C63-9232-81C18153AE0D}"/>
    <cellStyle name="40 % - Accent4" xfId="2164" xr:uid="{FC3A8712-EB9D-4A99-B095-6F7959024A1F}"/>
    <cellStyle name="40 % - Accent4 2" xfId="2165" xr:uid="{66C43DB5-D292-4824-BE41-23A6DB7F1A2F}"/>
    <cellStyle name="40 % - Accent4 2 2" xfId="2166" xr:uid="{9BFB23DB-4C36-4385-8245-4DDD890BC1C0}"/>
    <cellStyle name="40 % - Accent4 3" xfId="2167" xr:uid="{5796F4A4-EE89-4224-AD86-1F05123091EB}"/>
    <cellStyle name="40 % - Accent5" xfId="2168" xr:uid="{C8785E11-8AEE-4C21-A3C4-B3423C583241}"/>
    <cellStyle name="40 % - Accent5 2" xfId="2169" xr:uid="{C21CC6BF-579D-49DB-8846-995B5FB1AE1C}"/>
    <cellStyle name="40 % - Accent5 2 2" xfId="2170" xr:uid="{5506BEA1-887B-4B6D-90CE-8960771070EF}"/>
    <cellStyle name="40 % - Accent5 3" xfId="2171" xr:uid="{787C2C51-7D2B-4FDE-9E3B-3DEF1EBF8F93}"/>
    <cellStyle name="40 % - Accent6" xfId="2172" xr:uid="{61693204-A442-47D6-AD43-F5393DDBC35F}"/>
    <cellStyle name="40 % - Accent6 2" xfId="2173" xr:uid="{86685BAB-D595-4AAF-A46A-6C37A0578F98}"/>
    <cellStyle name="40 % - Accent6 2 2" xfId="2174" xr:uid="{7C7E2E0E-F2B2-4B90-B460-39FD71FE9778}"/>
    <cellStyle name="40 % - Accent6 3" xfId="2175" xr:uid="{FEE806EC-C306-4D22-8686-8BF22F64494A}"/>
    <cellStyle name="40% - Accent1" xfId="85" builtinId="31" customBuiltin="1"/>
    <cellStyle name="40% - Accent1 2" xfId="2176" xr:uid="{1A7CAFC6-8C43-4845-9CF2-DAFF7461C067}"/>
    <cellStyle name="40% - Accent2" xfId="89" builtinId="35" customBuiltin="1"/>
    <cellStyle name="40% - Accent2 2" xfId="2177" xr:uid="{CB2D5212-76EF-4BB8-A169-9B078831C8C3}"/>
    <cellStyle name="40% - Accent3" xfId="93" builtinId="39" customBuiltin="1"/>
    <cellStyle name="40% - Accent3 2" xfId="2178" xr:uid="{A82A73E9-C4C2-4CFF-9830-7D796E2AB1F0}"/>
    <cellStyle name="40% - Accent4" xfId="97" builtinId="43" customBuiltin="1"/>
    <cellStyle name="40% - Accent4 2" xfId="2179" xr:uid="{BEAE92C9-659E-4E0C-B401-1456AB2DA95A}"/>
    <cellStyle name="40% - Accent5" xfId="101" builtinId="47" customBuiltin="1"/>
    <cellStyle name="40% - Accent5 2" xfId="2180" xr:uid="{A5F2220F-1C2E-4089-B588-08740455D067}"/>
    <cellStyle name="40% - Accent6" xfId="105" builtinId="51" customBuiltin="1"/>
    <cellStyle name="40% - Accent6 2" xfId="2181" xr:uid="{1894B792-E6C9-43EB-ADFC-5104D29534E6}"/>
    <cellStyle name="40% - 輔色1" xfId="2182" xr:uid="{62969413-D22E-4271-B6C2-8F3699226CD4}"/>
    <cellStyle name="40% - 輔色1 2" xfId="2183" xr:uid="{8C87542A-3049-440D-89CD-0756F6A23DA0}"/>
    <cellStyle name="40% - 輔色1 2 2" xfId="2184" xr:uid="{85114F33-2092-486A-9EB7-0F466AC1429B}"/>
    <cellStyle name="40% - 輔色1 3" xfId="2185" xr:uid="{1387C22E-3F95-49DB-85CF-1A8C0CC4C72F}"/>
    <cellStyle name="40% - 輔色1 4" xfId="2186" xr:uid="{8E9C0BC5-90D4-491F-9D4B-15E2F169A4B1}"/>
    <cellStyle name="40% - 輔色2" xfId="2187" xr:uid="{45904FA2-7E61-47EC-80DB-3FFBF059C20A}"/>
    <cellStyle name="40% - 輔色2 2" xfId="2188" xr:uid="{F5ED3911-92B5-45E3-BCBB-A2E78A51F9B2}"/>
    <cellStyle name="40% - 輔色2 2 2" xfId="2189" xr:uid="{06B9EFB0-AC2B-4E67-9E75-11DF18796955}"/>
    <cellStyle name="40% - 輔色2 3" xfId="2190" xr:uid="{9DBAF84F-9824-4511-8E44-773E73DB6EEF}"/>
    <cellStyle name="40% - 輔色2 4" xfId="2191" xr:uid="{C64B0CE5-D75F-4EA5-B921-C83A3B7AF710}"/>
    <cellStyle name="40% - 輔色3" xfId="2192" xr:uid="{343B51E3-F217-4E8D-A2F2-AA9F7E2FC929}"/>
    <cellStyle name="40% - 輔色3 2" xfId="2193" xr:uid="{22B079B0-F014-4BF0-82EB-F4F96D0F6573}"/>
    <cellStyle name="40% - 輔色3 2 2" xfId="2194" xr:uid="{4D89FBE2-0767-4EFC-B625-774B903BD560}"/>
    <cellStyle name="40% - 輔色3 3" xfId="2195" xr:uid="{7C85AA62-536D-43A8-BEF2-5CA65CF2ABBF}"/>
    <cellStyle name="40% - 輔色3 4" xfId="2196" xr:uid="{0FA0D75E-2B92-4760-8B68-B60C44B9799D}"/>
    <cellStyle name="40% - 輔色4" xfId="2197" xr:uid="{C3009B6B-A0D0-42A5-B4EF-C4706FA2CBE8}"/>
    <cellStyle name="40% - 輔色4 2" xfId="2198" xr:uid="{A26EEFD9-1721-463A-AD05-BDA619481D7F}"/>
    <cellStyle name="40% - 輔色4 2 2" xfId="2199" xr:uid="{FA95EB5A-E4AE-492E-AC25-B3AFEBF01D9F}"/>
    <cellStyle name="40% - 輔色4 3" xfId="2200" xr:uid="{7B83A6B4-0603-4DE1-B0AF-E8847EE5449B}"/>
    <cellStyle name="40% - 輔色4 4" xfId="2201" xr:uid="{73CFF91D-6A8F-4605-9B8F-E03183391F4C}"/>
    <cellStyle name="40% - 輔色5" xfId="2202" xr:uid="{3C56EAFD-A343-4835-BEA4-4745145293B1}"/>
    <cellStyle name="40% - 輔色5 2" xfId="2203" xr:uid="{6A11DAF4-FF32-4F4E-8118-CA2417460B20}"/>
    <cellStyle name="40% - 輔色5 2 2" xfId="2204" xr:uid="{8B9E5000-D8CF-43A4-9CE6-A7981ED059B3}"/>
    <cellStyle name="40% - 輔色5 3" xfId="2205" xr:uid="{EE7CE352-88B5-49CF-B41D-B2C4DCA97892}"/>
    <cellStyle name="40% - 輔色5 4" xfId="2206" xr:uid="{F22729C1-D3DF-4C75-B79E-9A09E728489E}"/>
    <cellStyle name="40% - 輔色6" xfId="2207" xr:uid="{1794EA58-4980-4009-8AEF-F5EC98097F1D}"/>
    <cellStyle name="40% - 輔色6 2" xfId="2208" xr:uid="{E5E64756-ED2C-468E-9E4E-1472C75B2AFD}"/>
    <cellStyle name="40% - 輔色6 2 2" xfId="2209" xr:uid="{CB6A87AC-AD26-43C0-BA9F-2C9D67049C31}"/>
    <cellStyle name="40% - 輔色6 3" xfId="2210" xr:uid="{0B0B9841-7DE7-4769-BF10-A67633AF7FB8}"/>
    <cellStyle name="40% - 輔色6 4" xfId="2211" xr:uid="{B9032F69-0E3F-411B-A421-AA90BDCB11A5}"/>
    <cellStyle name="60 % - Accent1" xfId="2212" xr:uid="{E4726147-5D06-4DD0-9AB3-8FA6DF66E713}"/>
    <cellStyle name="60 % - Accent2" xfId="2213" xr:uid="{8D062EE0-E7A2-4FFD-B0CA-E75AC96CA54E}"/>
    <cellStyle name="60 % - Accent3" xfId="2214" xr:uid="{12424FD2-84CC-462A-9AA3-3CFB31C6B708}"/>
    <cellStyle name="60 % - Accent4" xfId="2215" xr:uid="{EEA3E13A-2350-4F80-AB42-C22537D24992}"/>
    <cellStyle name="60 % - Accent5" xfId="2216" xr:uid="{9C8D02FE-A5AB-4986-971F-784D0383827F}"/>
    <cellStyle name="60 % - Accent6" xfId="2217" xr:uid="{9D33FA95-0AC6-48CB-B229-AFDDDF3A08DA}"/>
    <cellStyle name="60% - Accent1" xfId="86" builtinId="32" customBuiltin="1"/>
    <cellStyle name="60% - Accent1 2" xfId="2218" xr:uid="{E9D6F787-2521-4813-94CB-2B5475C9FB7E}"/>
    <cellStyle name="60% - Accent2" xfId="90" builtinId="36" customBuiltin="1"/>
    <cellStyle name="60% - Accent2 2" xfId="2219" xr:uid="{A253C9B1-B835-42E9-8BBC-38B51BF3D643}"/>
    <cellStyle name="60% - Accent3" xfId="94" builtinId="40" customBuiltin="1"/>
    <cellStyle name="60% - Accent3 2" xfId="2220" xr:uid="{C7474F8A-A06B-497D-B8E1-53C07824DF2A}"/>
    <cellStyle name="60% - Accent4" xfId="98" builtinId="44" customBuiltin="1"/>
    <cellStyle name="60% - Accent4 2" xfId="2221" xr:uid="{E90EEF03-E264-41AC-BDC2-1300949BB188}"/>
    <cellStyle name="60% - Accent5" xfId="102" builtinId="48" customBuiltin="1"/>
    <cellStyle name="60% - Accent5 2" xfId="2222" xr:uid="{6B229EB4-24AC-4F82-AE1E-0ADC99104D55}"/>
    <cellStyle name="60% - Accent6" xfId="106" builtinId="52" customBuiltin="1"/>
    <cellStyle name="60% - Accent6 2" xfId="2223" xr:uid="{4A1D7D5F-775A-4AD0-9DAF-D8F808B1197C}"/>
    <cellStyle name="60% - 輔色1" xfId="2224" xr:uid="{2D3353DD-7F79-4A16-9143-1EF590AF952C}"/>
    <cellStyle name="60% - 輔色1 2" xfId="2225" xr:uid="{742D1F41-0143-4186-A016-50D0ABBC910B}"/>
    <cellStyle name="60% - 輔色1 2 2" xfId="2226" xr:uid="{33B7978B-135D-4AB5-BBD8-8F14CF4BE393}"/>
    <cellStyle name="60% - 輔色1 3" xfId="2227" xr:uid="{BD132636-8ACB-4831-8EE8-2DD4C90E2045}"/>
    <cellStyle name="60% - 輔色1 4" xfId="2228" xr:uid="{8F82DCD4-2A26-41FC-A1F3-83832B2AF557}"/>
    <cellStyle name="60% - 輔色2" xfId="2229" xr:uid="{47F50C7A-BB11-43E8-86E4-0B2D9E3918BC}"/>
    <cellStyle name="60% - 輔色2 2" xfId="2230" xr:uid="{33A98D28-3FA0-4236-A4F5-E49EE339FA95}"/>
    <cellStyle name="60% - 輔色2 2 2" xfId="2231" xr:uid="{649798BF-FA81-4514-AE3C-152A2C0004B6}"/>
    <cellStyle name="60% - 輔色2 3" xfId="2232" xr:uid="{D90CEBA8-E146-483F-8528-363118604E5F}"/>
    <cellStyle name="60% - 輔色2 4" xfId="2233" xr:uid="{0DF2DDBB-B4AC-422C-888A-35F9B307D4CE}"/>
    <cellStyle name="60% - 輔色3" xfId="2234" xr:uid="{6D1164A1-4B48-400B-B2EA-485D376CE0BD}"/>
    <cellStyle name="60% - 輔色3 2" xfId="2235" xr:uid="{3CEA8409-66DF-4368-87AD-6F967BDCAC0E}"/>
    <cellStyle name="60% - 輔色3 2 2" xfId="2236" xr:uid="{30A42E5E-8A5F-41C2-8339-E825172DC1F5}"/>
    <cellStyle name="60% - 輔色3 3" xfId="2237" xr:uid="{F657AFCE-B434-4259-9808-33642C1A21ED}"/>
    <cellStyle name="60% - 輔色3 4" xfId="2238" xr:uid="{67A20F21-209F-42D4-8CFE-D2FED8520462}"/>
    <cellStyle name="60% - 輔色4" xfId="2239" xr:uid="{F52B9804-59A9-4A8B-8088-2D9FA0CA3055}"/>
    <cellStyle name="60% - 輔色4 2" xfId="2240" xr:uid="{5E29E9F0-620A-4235-9E50-7A0C91E69095}"/>
    <cellStyle name="60% - 輔色4 2 2" xfId="2241" xr:uid="{4E042CCE-31B4-4770-9072-E1D64D38B36D}"/>
    <cellStyle name="60% - 輔色4 3" xfId="2242" xr:uid="{7886842A-179A-420D-96CC-49146A30CEB2}"/>
    <cellStyle name="60% - 輔色4 4" xfId="2243" xr:uid="{A807119C-7223-42C7-89A8-C75E6BC6ED94}"/>
    <cellStyle name="60% - 輔色5" xfId="2244" xr:uid="{3DBCA156-960B-4882-8204-E15D9625D31E}"/>
    <cellStyle name="60% - 輔色5 2" xfId="2245" xr:uid="{C14C82E3-1362-4A6F-912A-B4539287571E}"/>
    <cellStyle name="60% - 輔色5 2 2" xfId="2246" xr:uid="{1759C5C4-AD3C-4C8A-9C56-F08C5E7F24B2}"/>
    <cellStyle name="60% - 輔色5 3" xfId="2247" xr:uid="{79CDA8FA-E44A-4205-81F4-D38E609780DE}"/>
    <cellStyle name="60% - 輔色5 4" xfId="2248" xr:uid="{4F75D2C6-8CE8-4367-B23B-EB412B79BEB6}"/>
    <cellStyle name="60% - 輔色6" xfId="2249" xr:uid="{2EF65E89-6F3E-40F9-A24B-346E06C1DD92}"/>
    <cellStyle name="60% - 輔色6 2" xfId="2250" xr:uid="{E0AE4B9A-096D-47B7-B0B5-A988B49F50E9}"/>
    <cellStyle name="60% - 輔色6 2 2" xfId="2251" xr:uid="{76A865F8-533A-46E8-BCEB-33CD413D69ED}"/>
    <cellStyle name="60% - 輔色6 3" xfId="2252" xr:uid="{F97CEAC8-CDD8-44CC-AC09-CAA0E4C23E1D}"/>
    <cellStyle name="60% - 輔色6 4" xfId="2253" xr:uid="{A1445AF8-D5D2-40EC-B9BE-0B80F847827A}"/>
    <cellStyle name="Accent1" xfId="83" builtinId="29" customBuiltin="1"/>
    <cellStyle name="Accent1 2" xfId="2254" xr:uid="{404CBB39-4127-40BE-908E-FC80AE5D9E19}"/>
    <cellStyle name="Accent2" xfId="87" builtinId="33" customBuiltin="1"/>
    <cellStyle name="Accent2 2" xfId="2255" xr:uid="{10D6A589-85D1-4770-8851-1CA83E143C72}"/>
    <cellStyle name="Accent3" xfId="91" builtinId="37" customBuiltin="1"/>
    <cellStyle name="Accent3 2" xfId="2256" xr:uid="{70FCBFE2-428B-48D2-A0FF-D3086380E657}"/>
    <cellStyle name="Accent4" xfId="95" builtinId="41" customBuiltin="1"/>
    <cellStyle name="Accent4 2" xfId="2257" xr:uid="{E9D83CA4-C424-4FCE-9CB0-666672AF2828}"/>
    <cellStyle name="Accent5" xfId="99" builtinId="45" customBuiltin="1"/>
    <cellStyle name="Accent5 2" xfId="2258" xr:uid="{0BDEDE33-3FFC-4851-9351-BE671168E709}"/>
    <cellStyle name="Accent6" xfId="103" builtinId="49" customBuiltin="1"/>
    <cellStyle name="Accent6 2" xfId="2259" xr:uid="{C64BCFF6-8B07-44F2-8602-BF16F6C39471}"/>
    <cellStyle name="ÅëÈ­ [0]_±âÅ¸" xfId="2260" xr:uid="{04741C19-24E1-4E4E-AA63-9F0E82CE6EF3}"/>
    <cellStyle name="AeE­ [0]_INQUIRY ¿µ¾÷AßAø " xfId="2261" xr:uid="{2F913E57-C087-4E6E-8C08-C5B9C59D0F57}"/>
    <cellStyle name="ÅëÈ­ [0]_ÿÿÿÿÿÿ" xfId="2262" xr:uid="{4DBAA345-D2D5-4DA0-8C58-0918E3BF1976}"/>
    <cellStyle name="ÅëÈ­_±âÅ¸" xfId="2263" xr:uid="{3FF8960F-9FE2-458E-B77F-03F29ED3D185}"/>
    <cellStyle name="AeE­_INQUIRY ¿µ¾÷AßAø " xfId="2264" xr:uid="{418A688B-AA6D-4D3C-A690-5399D767F569}"/>
    <cellStyle name="ÅëÈ­_ÿÿÿÿÿÿ" xfId="2265" xr:uid="{29600EDC-B934-4D51-B824-51C07EF0DFD5}"/>
    <cellStyle name="ÄÞ¸¶ [0]_±âÅ¸" xfId="2266" xr:uid="{50877851-AB42-4E37-A1DB-F4945893C2D5}"/>
    <cellStyle name="AÞ¸¶ [0]_INQUIRY ¿?¾÷AßAø " xfId="2267" xr:uid="{50BBDD2A-2E0E-4916-8C54-636B3799EDF3}"/>
    <cellStyle name="ÄÞ¸¶ [0]_ÿÿÿÿÿÿ" xfId="2268" xr:uid="{24BD66A4-3053-4671-A444-7FA8E3FB1D6B}"/>
    <cellStyle name="ÄÞ¸¶_±âÅ¸" xfId="2269" xr:uid="{ED932794-77B0-401F-9DFD-B090BCB14275}"/>
    <cellStyle name="AÞ¸¶_INQUIRY ¿?¾÷AßAø " xfId="2270" xr:uid="{B8C10775-8BC0-4CAB-95F6-01AC5FEB1C8C}"/>
    <cellStyle name="ÄÞ¸¶_L601CPT" xfId="2271" xr:uid="{7EEB654B-4E19-4083-931C-F834EAE9AFD2}"/>
    <cellStyle name="AutoFormat Options" xfId="2272" xr:uid="{373283A4-D327-46F5-A429-99A1B705D224}"/>
    <cellStyle name="AutoFormat Options 2" xfId="2273" xr:uid="{A30D493A-04C2-4C09-9803-B4EEF5748004}"/>
    <cellStyle name="AutoFormat Options 2 2" xfId="2274" xr:uid="{9FB5D1EC-5C4A-4701-B5DC-811F1280EE84}"/>
    <cellStyle name="AutoFormat Options 3" xfId="2275" xr:uid="{959B2782-E6C8-4B97-A6EA-7FD32A3CB052}"/>
    <cellStyle name="Avertissement" xfId="2276" xr:uid="{93476CA9-DAD5-415E-8AF7-AF0A56BC44D8}"/>
    <cellStyle name="Bad" xfId="72" builtinId="27" customBuiltin="1"/>
    <cellStyle name="Bad 2" xfId="2277" xr:uid="{BD7AF8AE-1EF1-4624-999F-72F4C4400E25}"/>
    <cellStyle name="Brand Default_Project King CF Template V2-use" xfId="2278" xr:uid="{2B16F72C-F0A2-430C-92DA-27FC6C14E682}"/>
    <cellStyle name="C?AØ_¿?¾÷CoE² " xfId="2279" xr:uid="{D3FE4C1F-DBAA-4CD6-A5A2-42ADCFDAD9CE}"/>
    <cellStyle name="Ç¥ÁØ_#2(M17)_1" xfId="2280" xr:uid="{B006A2E2-81BF-46D2-8821-5DE7D24A2CF3}"/>
    <cellStyle name="C￥AØ_¿μ¾÷CoE² " xfId="2281" xr:uid="{92D56425-5173-4802-A63D-CA57444D88A1}"/>
    <cellStyle name="Ç¥ÁØ_°èÈ¹" xfId="2282" xr:uid="{83CF2A6E-3F0F-4E14-B893-0518C764DAB5}"/>
    <cellStyle name="Calc Currency (0)" xfId="2283" xr:uid="{9B65C6E5-CF03-49AD-8A6B-068B6B4BE751}"/>
    <cellStyle name="Calc Currency (0) 2" xfId="2284" xr:uid="{B724D59B-6C72-4AC0-816D-CCB49A3BEC30}"/>
    <cellStyle name="Calc Currency (0) 2 2" xfId="2285" xr:uid="{8BD863F3-B904-4D6C-8D43-E494FB47222C}"/>
    <cellStyle name="Calc Currency (0) 3" xfId="2286" xr:uid="{07B39E2B-7973-4DCA-8834-B2939393BF2F}"/>
    <cellStyle name="Calc Currency (0) 3 2" xfId="2287" xr:uid="{07EF3226-6CB1-4BD7-8FC9-9F8CE0528651}"/>
    <cellStyle name="Calc Currency (0) 4" xfId="2288" xr:uid="{63811AD3-45B9-4E05-BE15-3BB2D4F9EDCA}"/>
    <cellStyle name="Calc Currency (2)" xfId="2289" xr:uid="{A51CECD1-00D4-4450-BC3C-0936969ED8D6}"/>
    <cellStyle name="Calc Currency (2) 2" xfId="2290" xr:uid="{B5CD9F7F-0BDF-4EE6-889E-0EE30457AC67}"/>
    <cellStyle name="Calc Currency (2) 3" xfId="2291" xr:uid="{494C0818-15F9-4E64-B1D6-D3CF423A602C}"/>
    <cellStyle name="Calc Percent (0)" xfId="2292" xr:uid="{5BAFB3FD-9D59-43F5-BA98-17DB15ED1A8F}"/>
    <cellStyle name="Calc Percent (0) 2" xfId="2293" xr:uid="{3533AAB0-5A08-4DE7-A31B-DE1EF8DFBEFA}"/>
    <cellStyle name="Calc Percent (0) 3" xfId="2294" xr:uid="{A500BB42-2A59-48B1-B9D6-32FB3D055894}"/>
    <cellStyle name="Calc Percent (1)" xfId="2295" xr:uid="{312B9F2F-BF9E-4399-9E94-456CA399586D}"/>
    <cellStyle name="Calc Percent (1) 2" xfId="2296" xr:uid="{9CDC061A-360D-44AF-8821-A33118A7899D}"/>
    <cellStyle name="Calc Percent (1) 3" xfId="2297" xr:uid="{95D57BA8-871C-4748-A857-3EE2DCCB2C14}"/>
    <cellStyle name="Calc Percent (2)" xfId="2298" xr:uid="{D9EB205D-36A4-4EB8-8F05-D14E56729AF0}"/>
    <cellStyle name="Calc Percent (2) 2" xfId="2299" xr:uid="{199EEB9D-AB5D-4FC4-9AB9-4AF048BF7BBC}"/>
    <cellStyle name="Calc Percent (2) 2 2" xfId="2300" xr:uid="{4FC6B4CB-52E0-4C55-B778-CA440B00285A}"/>
    <cellStyle name="Calc Percent (2) 3" xfId="2301" xr:uid="{80D83D36-B672-40C2-87F7-594384E65950}"/>
    <cellStyle name="Calc Units (0)" xfId="2302" xr:uid="{9E494E3E-7DFF-4A4E-9248-8E86106090DF}"/>
    <cellStyle name="Calc Units (0) 2" xfId="2303" xr:uid="{CFA1AF40-D7B2-4B4E-A52F-2370FCB3EFFE}"/>
    <cellStyle name="Calc Units (0) 2 2" xfId="2304" xr:uid="{2F07070E-63C6-41A1-AF29-ACCFDDB1E4FD}"/>
    <cellStyle name="Calc Units (0) 3" xfId="2305" xr:uid="{C67027C2-590B-4BFA-B871-9FCB0EAC5D20}"/>
    <cellStyle name="Calc Units (1)" xfId="2306" xr:uid="{1B9CB980-53EC-4315-8461-23FBAC04DE6C}"/>
    <cellStyle name="Calc Units (1) 2" xfId="2307" xr:uid="{D2EF7EC9-CDF8-4F17-9538-7D5AD1BD9C67}"/>
    <cellStyle name="Calc Units (1) 3" xfId="2308" xr:uid="{C9A46E19-4FF4-494E-AD38-2F30023DE9BF}"/>
    <cellStyle name="Calc Units (2)" xfId="2309" xr:uid="{71381202-BB90-4D8D-BFB9-14853A77CB37}"/>
    <cellStyle name="Calc Units (2) 2" xfId="2310" xr:uid="{E821F03E-98D9-4C45-943F-12C6F654A9B4}"/>
    <cellStyle name="Calc Units (2) 3" xfId="2311" xr:uid="{82F8F1BA-80CF-4DD5-820D-B86C2CEEED66}"/>
    <cellStyle name="Calcul" xfId="2312" xr:uid="{C2AA8089-071C-4A0F-9863-D35F0AF0091F}"/>
    <cellStyle name="Calculation" xfId="76" builtinId="22" customBuiltin="1"/>
    <cellStyle name="Calculation 2" xfId="2313" xr:uid="{B0793D70-C82E-46AA-AC50-5232A491BD70}"/>
    <cellStyle name="category" xfId="2314" xr:uid="{C85627C6-AE90-44EC-8479-87A3BC2A5D93}"/>
    <cellStyle name="category 2" xfId="2315" xr:uid="{0C503F2B-F6C2-4738-BA2F-861DC5BAA1C9}"/>
    <cellStyle name="category 3" xfId="2316" xr:uid="{E359982B-7342-4CDF-A256-C234CAAA5C2D}"/>
    <cellStyle name="category 4" xfId="2317" xr:uid="{0BA85420-74F9-44FC-BEB5-32EC6F65A0DB}"/>
    <cellStyle name="category 5" xfId="2318" xr:uid="{F420F342-0F75-4DF8-BC2A-27A4D07112A7}"/>
    <cellStyle name="Cellule liée" xfId="2319" xr:uid="{0E7B5EA7-E5D5-4DDD-ADFE-0F4111F8881B}"/>
    <cellStyle name="Check Cell" xfId="78" builtinId="23" customBuiltin="1"/>
    <cellStyle name="Check Cell 2" xfId="2320" xr:uid="{6654C370-F845-4B8D-AF90-45601BBF6A8B}"/>
    <cellStyle name="CHUONG" xfId="2321" xr:uid="{E8DF5778-C770-4F90-A5E6-2C0590829D9D}"/>
    <cellStyle name="CHUONG 2" xfId="2322" xr:uid="{61B05A8C-BEB3-436D-8FCA-120D369EB3A8}"/>
    <cellStyle name="CHUONG 3" xfId="2323" xr:uid="{BD64C2F9-2691-4886-84CB-45F99C81A467}"/>
    <cellStyle name="ColLevel_0" xfId="2324" xr:uid="{CD86075F-9B9E-40B8-A555-4CBCBDC39D2A}"/>
    <cellStyle name="Column_Title" xfId="11" xr:uid="{00000000-0005-0000-0000-000008000000}"/>
    <cellStyle name="Comma" xfId="57" builtinId="3"/>
    <cellStyle name="Comma [0] 2" xfId="3607" xr:uid="{366B8EC2-0FC7-4507-87CC-D51411672CEE}"/>
    <cellStyle name="Comma [00]" xfId="2325" xr:uid="{93F41A86-BACD-4348-AF3F-817BDEFF7FBD}"/>
    <cellStyle name="Comma [00] 2" xfId="2326" xr:uid="{49556CDE-1128-452B-A2AB-22B06152BEDC}"/>
    <cellStyle name="Comma [00] 2 2" xfId="2327" xr:uid="{4C37D8AA-CD06-41C8-9D08-BC4441F497E8}"/>
    <cellStyle name="Comma [00] 3" xfId="2328" xr:uid="{CEF5DFB4-9612-4DD2-A7CC-F4A88E1FB007}"/>
    <cellStyle name="Comma 10" xfId="2329" xr:uid="{89AFF1E9-BC06-4C81-8644-3C9C0940706E}"/>
    <cellStyle name="Comma 10 2" xfId="2330" xr:uid="{B4A1B4D5-5077-43BC-ABDB-FA459A9DE569}"/>
    <cellStyle name="Comma 10 3" xfId="2331" xr:uid="{76A83026-83FB-45D9-BAB8-A1F93EFB2295}"/>
    <cellStyle name="Comma 11" xfId="2332" xr:uid="{C46C53C3-83C5-496A-9918-7325E00FE480}"/>
    <cellStyle name="Comma 11 2" xfId="2333" xr:uid="{8435AB23-9013-4FE1-8C84-8C506AC7E545}"/>
    <cellStyle name="Comma 12" xfId="2334" xr:uid="{91A0FE01-172E-4AD3-BFB2-25E66D0FEF5D}"/>
    <cellStyle name="Comma 12 2" xfId="2335" xr:uid="{55BC0797-B224-48FE-8F68-591BD0623268}"/>
    <cellStyle name="Comma 12 2 2" xfId="2336" xr:uid="{0426C76F-8796-483C-B407-B3BE0FEE95D5}"/>
    <cellStyle name="Comma 12 3" xfId="2337" xr:uid="{607E4F2B-9D59-4B70-9BEE-9D06A25E2D56}"/>
    <cellStyle name="Comma 13" xfId="2338" xr:uid="{018964C0-590B-4FF3-9FF9-23845B8E4EEA}"/>
    <cellStyle name="Comma 13 2" xfId="2339" xr:uid="{A25AD1DF-1F8B-4B34-832D-255478643E5D}"/>
    <cellStyle name="Comma 14" xfId="2340" xr:uid="{BB414934-BCC1-4B28-BF40-12A2A3F3E6B2}"/>
    <cellStyle name="Comma 14 2" xfId="2341" xr:uid="{5D30A03E-2F3D-4F65-874E-FA27F37DDC7D}"/>
    <cellStyle name="Comma 15" xfId="2342" xr:uid="{529D84A1-993B-42DD-BB1C-F44F840525C7}"/>
    <cellStyle name="Comma 15 2" xfId="2343" xr:uid="{D39A56D1-E452-4EFF-9A0A-EC1B34F641A8}"/>
    <cellStyle name="Comma 16" xfId="2344" xr:uid="{84F6B3C4-4182-4C1E-8799-D1E6C600AC72}"/>
    <cellStyle name="Comma 16 2" xfId="2345" xr:uid="{7F0E4CCC-1510-4EF2-930B-8E4E1C7EB8D4}"/>
    <cellStyle name="Comma 17" xfId="2346" xr:uid="{06DAE695-8913-47B8-A922-91FBE318AB80}"/>
    <cellStyle name="Comma 17 2" xfId="2347" xr:uid="{CB185B7B-B8D9-4F3A-9D98-67D70F00F049}"/>
    <cellStyle name="Comma 18" xfId="2348" xr:uid="{02699DFE-AFB7-496B-BC53-BEDD6B99A066}"/>
    <cellStyle name="Comma 18 2" xfId="2349" xr:uid="{039B4262-C45A-4AA9-A575-51D35EC67980}"/>
    <cellStyle name="Comma 19" xfId="2350" xr:uid="{BAEC2A50-2907-4E80-89A0-E4F006C49F89}"/>
    <cellStyle name="Comma 19 2" xfId="2351" xr:uid="{C9FC00FE-2055-4201-996D-E9E72BFCD405}"/>
    <cellStyle name="Comma 2" xfId="12" xr:uid="{00000000-0005-0000-0000-00000A000000}"/>
    <cellStyle name="Comma 2 2" xfId="13" xr:uid="{00000000-0005-0000-0000-00000B000000}"/>
    <cellStyle name="Comma 2 2 2" xfId="2354" xr:uid="{5EFECC25-A08F-485B-BC06-E863F7D7AB2E}"/>
    <cellStyle name="Comma 2 2 2 2" xfId="2355" xr:uid="{FCFF9123-3397-4C5C-83F2-A1B1DD4261B8}"/>
    <cellStyle name="Comma 2 2 2 2 2" xfId="3608" xr:uid="{34A21867-24E6-45D3-9E18-EBB904C2B32B}"/>
    <cellStyle name="Comma 2 2 2 3" xfId="2356" xr:uid="{E59CA583-FD1F-4125-B161-E87DF18AA893}"/>
    <cellStyle name="Comma 2 2 3" xfId="2357" xr:uid="{C12A1F21-6993-408C-BB76-8C07CF4CB348}"/>
    <cellStyle name="Comma 2 2 4" xfId="2358" xr:uid="{0C0AE23F-B18D-4AAD-B31D-DA671124232F}"/>
    <cellStyle name="Comma 2 2 5" xfId="2353" xr:uid="{826187E6-F23A-4519-A4E1-13A5C3C656C4}"/>
    <cellStyle name="Comma 2 3" xfId="2359" xr:uid="{34C1B56F-D41B-4913-8D13-EC9682674079}"/>
    <cellStyle name="Comma 2 3 2" xfId="2360" xr:uid="{E79C5DF0-8A3B-4F08-8110-CF96C6E74A29}"/>
    <cellStyle name="Comma 2 3 2 2" xfId="2361" xr:uid="{05FEE028-06AA-43C3-9070-EA8E4464BF11}"/>
    <cellStyle name="Comma 2 3 3" xfId="2362" xr:uid="{5AD47AF5-FF32-4608-A574-4FF303F932A5}"/>
    <cellStyle name="Comma 2 4" xfId="2363" xr:uid="{5B921392-CF34-4246-B805-F7DC9A90BE4D}"/>
    <cellStyle name="Comma 2 4 2" xfId="2364" xr:uid="{DE5F662C-8C5E-4FF1-9991-2002EBAF8478}"/>
    <cellStyle name="Comma 2 4 3" xfId="2365" xr:uid="{8A8CF6E7-6B48-402B-B6EE-02C4060F48D7}"/>
    <cellStyle name="Comma 2 5" xfId="2366" xr:uid="{7F916117-F5CD-49C4-AC1A-B2FFEA1F0568}"/>
    <cellStyle name="Comma 2 5 2" xfId="2367" xr:uid="{7007ACA6-CFF0-4E93-BBBE-D49E54B71F19}"/>
    <cellStyle name="Comma 2 6" xfId="109" xr:uid="{C5B3D3D6-E03B-4AD8-96B9-50745A280F99}"/>
    <cellStyle name="Comma 2 6 2" xfId="2369" xr:uid="{3BD93FC8-7655-4445-ABD5-09BE5C4248F4}"/>
    <cellStyle name="Comma 2 6 3" xfId="2368" xr:uid="{A71AD445-7B47-4FF6-BF5C-F87DEC6F0B98}"/>
    <cellStyle name="Comma 2 7" xfId="2370" xr:uid="{46138CC9-B951-4F63-937A-A47D9F6CE280}"/>
    <cellStyle name="Comma 2 8" xfId="2352" xr:uid="{BDFABEBE-E4EF-4A29-B228-C3BD128EA015}"/>
    <cellStyle name="Comma 20" xfId="2371" xr:uid="{F9A12F5E-8B7C-44B5-B9CF-E5F42962DDAB}"/>
    <cellStyle name="Comma 20 2" xfId="2372" xr:uid="{EFD83DB0-7E79-403F-A139-ACE5158713F6}"/>
    <cellStyle name="Comma 20 3" xfId="2373" xr:uid="{6827E41A-5EA1-4FFE-9F62-F73E2E05B29F}"/>
    <cellStyle name="Comma 21" xfId="2374" xr:uid="{7C356AC9-C68B-421A-BCEE-AFF1B9650334}"/>
    <cellStyle name="Comma 21 2" xfId="2375" xr:uid="{50D31B48-B66C-4D76-984A-D0E94179CEEA}"/>
    <cellStyle name="Comma 21 3" xfId="2376" xr:uid="{B9D807A6-3AA3-4A3D-94CD-2C74506E90CC}"/>
    <cellStyle name="Comma 22" xfId="2377" xr:uid="{ED565592-0817-47B5-9BD5-424671920027}"/>
    <cellStyle name="Comma 23" xfId="2378" xr:uid="{3360E8BE-195C-42D5-A207-C8001333F491}"/>
    <cellStyle name="Comma 24" xfId="2379" xr:uid="{9BC6D8B3-A72E-4D66-85E2-6CE600369641}"/>
    <cellStyle name="Comma 25" xfId="2380" xr:uid="{6148A6AC-3E4C-4510-A096-9571F90C5B20}"/>
    <cellStyle name="Comma 26" xfId="2381" xr:uid="{623B6BEE-4F28-413C-BDEC-D76E332BF348}"/>
    <cellStyle name="Comma 27" xfId="2382" xr:uid="{C384E9DE-68D9-4695-A0FF-261AAA254EBD}"/>
    <cellStyle name="Comma 28" xfId="2383" xr:uid="{98240D37-14AA-487B-ABA7-0CAEB92ACC60}"/>
    <cellStyle name="Comma 29" xfId="2384" xr:uid="{2CA3C17D-17E8-4492-8F49-3ABC79F41F02}"/>
    <cellStyle name="Comma 3" xfId="14" xr:uid="{00000000-0005-0000-0000-00000C000000}"/>
    <cellStyle name="Comma 3 2" xfId="2386" xr:uid="{22BB2144-E563-48BB-A4D8-4A491C002E25}"/>
    <cellStyle name="Comma 3 2 2" xfId="2387" xr:uid="{9C5E796F-F9B8-45CD-B8CE-5A6D212EE01A}"/>
    <cellStyle name="Comma 3 2 2 2" xfId="2388" xr:uid="{A499F4B9-60DD-4BB2-82C8-6D8408BE02C4}"/>
    <cellStyle name="Comma 3 2 3" xfId="2389" xr:uid="{6FB2F077-60BC-46E3-992F-9BA3B0E0506B}"/>
    <cellStyle name="Comma 3 2 4" xfId="2390" xr:uid="{76555123-D9C3-4976-89D3-3D1A238C024B}"/>
    <cellStyle name="Comma 3 3" xfId="2391" xr:uid="{8D16EEF7-69DA-4CCA-B068-8CB8E71D6395}"/>
    <cellStyle name="Comma 3 3 2" xfId="2392" xr:uid="{C2D07F92-01EA-4F3C-BAF9-6D00A791467B}"/>
    <cellStyle name="Comma 3 4" xfId="2393" xr:uid="{6D134178-5B1B-454F-B984-06427DCA9F37}"/>
    <cellStyle name="Comma 3 5" xfId="2394" xr:uid="{221DABD2-1895-4C8A-A6F5-C596E28D345D}"/>
    <cellStyle name="Comma 3 6" xfId="2395" xr:uid="{5319848B-9B19-4A5A-9E9E-DD6FD9072406}"/>
    <cellStyle name="Comma 3 7" xfId="2385" xr:uid="{56CDC7D0-E303-4FDB-A1CD-0CC1555EE670}"/>
    <cellStyle name="Comma 30" xfId="2396" xr:uid="{8EB2BEA9-6132-4DE5-8C3A-544A9BF11C80}"/>
    <cellStyle name="Comma 31" xfId="2397" xr:uid="{0CBEC93D-6946-49D3-B323-96158915A71B}"/>
    <cellStyle name="Comma 32" xfId="2398" xr:uid="{4E8CB99F-F347-4527-B20C-735679AE4A8C}"/>
    <cellStyle name="Comma 33" xfId="2399" xr:uid="{B40CBC59-843A-4771-B929-7707C422F422}"/>
    <cellStyle name="Comma 34" xfId="2400" xr:uid="{D1F3E401-9DBD-4675-A02B-1E27F6DD0E36}"/>
    <cellStyle name="Comma 35" xfId="2401" xr:uid="{331DC4F0-335A-490A-9B19-BD7D8D7D9B85}"/>
    <cellStyle name="Comma 36" xfId="2402" xr:uid="{44460004-AF8A-42AC-B527-44741EE07B44}"/>
    <cellStyle name="Comma 37" xfId="2403" xr:uid="{A3F5A136-BC7C-4A5A-91CB-D99E1D20E8E7}"/>
    <cellStyle name="Comma 38" xfId="2404" xr:uid="{9513A39C-59F3-4590-8FDC-AE2B714CB295}"/>
    <cellStyle name="Comma 39" xfId="2405" xr:uid="{E48781FD-374A-479C-98D9-896DEE3C0E69}"/>
    <cellStyle name="Comma 4" xfId="15" xr:uid="{00000000-0005-0000-0000-00000D000000}"/>
    <cellStyle name="Comma 4 2" xfId="2407" xr:uid="{CBD8FF02-8253-4F60-A6A8-557429E5BCDB}"/>
    <cellStyle name="Comma 4 2 2" xfId="2408" xr:uid="{68D4976B-38E5-43E9-9CC4-22D1FFC6EDB9}"/>
    <cellStyle name="Comma 4 2 3" xfId="2409" xr:uid="{3ECF81BB-4BC8-44BC-A297-B7B2FA99AF50}"/>
    <cellStyle name="Comma 4 3" xfId="2410" xr:uid="{966BA5E6-E04C-4F19-ACCC-F1EB720D48DE}"/>
    <cellStyle name="Comma 4 3 2" xfId="2411" xr:uid="{F77F0775-0E52-4858-A557-F42FE46F0F1D}"/>
    <cellStyle name="Comma 4 4" xfId="2412" xr:uid="{C40CA7F9-5896-4078-A174-8AB704C8CA63}"/>
    <cellStyle name="Comma 4 5" xfId="2413" xr:uid="{F0CF8ADE-3A68-442D-94A4-A21B676A511F}"/>
    <cellStyle name="Comma 4 6" xfId="2414" xr:uid="{D81AF247-47FF-45CF-B97D-2151964FF5C0}"/>
    <cellStyle name="Comma 4 7" xfId="2406" xr:uid="{98B3D6AA-3CCF-41B1-8C87-8D0AA9F7C24C}"/>
    <cellStyle name="Comma 40" xfId="2415" xr:uid="{9C12F5D7-2319-436F-AD23-F56E9744BEC4}"/>
    <cellStyle name="Comma 41" xfId="2416" xr:uid="{EABEFACF-0EF1-441D-888F-062C8B559AA8}"/>
    <cellStyle name="Comma 42" xfId="2417" xr:uid="{A12BB13A-14A3-42F3-9E71-A95E9EAC838C}"/>
    <cellStyle name="Comma 43" xfId="2418" xr:uid="{6E7C90F6-B093-4AB6-B9FF-B4A0BB51878E}"/>
    <cellStyle name="Comma 44" xfId="2419" xr:uid="{D84101C9-ADB5-405F-B421-4A735AF6D212}"/>
    <cellStyle name="Comma 45" xfId="2420" xr:uid="{42E2965D-D2A1-478C-B397-FFB4E54A64B3}"/>
    <cellStyle name="Comma 46" xfId="2421" xr:uid="{493E0E45-44C7-49C3-8D94-191233B4C784}"/>
    <cellStyle name="Comma 47" xfId="2422" xr:uid="{65E7C31B-BCB9-4D57-B80C-6A05D5372FC2}"/>
    <cellStyle name="Comma 48" xfId="2423" xr:uid="{6B40F3FA-2D50-4BBC-A1B6-70B4167D1188}"/>
    <cellStyle name="Comma 49" xfId="2424" xr:uid="{9F432F4A-3BB3-4B46-B57A-633B8A5A8511}"/>
    <cellStyle name="Comma 5" xfId="2425" xr:uid="{36C00002-33CE-4AD2-BE75-7E0C7249F632}"/>
    <cellStyle name="Comma 5 2" xfId="2426" xr:uid="{37536851-C7E0-4B69-B33F-019E2E965BE6}"/>
    <cellStyle name="Comma 5 2 2" xfId="2427" xr:uid="{FDE6BA38-FC83-4E79-98E2-AC0C6013D6FA}"/>
    <cellStyle name="Comma 5 3" xfId="2428" xr:uid="{310C7B13-139C-4C26-BF3C-888813B6BFA8}"/>
    <cellStyle name="Comma 5 3 2" xfId="2429" xr:uid="{EBD3A0CB-B668-4F7A-88BB-E1EAEBABCE51}"/>
    <cellStyle name="Comma 5 4" xfId="2430" xr:uid="{978A7642-EB61-4909-8CA3-431F9828F814}"/>
    <cellStyle name="Comma 50" xfId="2431" xr:uid="{8A64BE13-8504-427F-A101-9D6849FE7F90}"/>
    <cellStyle name="Comma 51" xfId="2432" xr:uid="{10822060-2FDB-47A8-9D39-F390E500553B}"/>
    <cellStyle name="Comma 52" xfId="2433" xr:uid="{586FC5B4-8CA8-416A-9ACA-C21C475824D3}"/>
    <cellStyle name="Comma 53" xfId="2434" xr:uid="{D1ADA04B-F54B-4E35-878D-7F8061758B73}"/>
    <cellStyle name="Comma 54" xfId="2435" xr:uid="{4788A5D3-7F12-4B57-A68D-447586D2574D}"/>
    <cellStyle name="Comma 55" xfId="2436" xr:uid="{3DBDD2CA-FDBE-46EF-95E1-7CE03A910F7C}"/>
    <cellStyle name="Comma 56" xfId="2437" xr:uid="{A273878D-E3A8-4690-B15A-09B3F5D569FC}"/>
    <cellStyle name="Comma 57" xfId="2438" xr:uid="{25BB4DD6-8B65-4ED9-B383-8610BF3C7D2C}"/>
    <cellStyle name="Comma 58" xfId="2439" xr:uid="{AB336BF8-A3E5-4D66-AC55-FFEFE5DB9B4F}"/>
    <cellStyle name="Comma 59" xfId="2440" xr:uid="{CC2115E6-BBCD-4800-8EC8-FD1A7760C2FE}"/>
    <cellStyle name="Comma 6" xfId="2441" xr:uid="{E88E3438-8927-4306-90B2-D24026A9FAD0}"/>
    <cellStyle name="Comma 6 2" xfId="2442" xr:uid="{32AE6FA0-CAE9-407E-8992-9AD36F1B529F}"/>
    <cellStyle name="Comma 6 2 2" xfId="2443" xr:uid="{A340C74B-6380-4554-96D0-01598D4408BF}"/>
    <cellStyle name="Comma 6 2 2 2" xfId="2444" xr:uid="{65CEEE4C-A723-450C-81D0-CFC3374B974F}"/>
    <cellStyle name="Comma 6 2 3" xfId="2445" xr:uid="{810FE3C5-D408-4FF8-B5BA-0178CEFFE0DD}"/>
    <cellStyle name="Comma 6 3" xfId="2446" xr:uid="{43E4F695-762A-401B-B616-03F4F3F9CDF8}"/>
    <cellStyle name="Comma 6 3 2" xfId="2447" xr:uid="{602FE509-F382-467F-9BA0-EBD65FFDDECC}"/>
    <cellStyle name="Comma 6 4" xfId="2448" xr:uid="{57A28B8A-C661-460D-BDA9-35B923A76998}"/>
    <cellStyle name="Comma 60" xfId="2449" xr:uid="{F38A6275-3227-41CB-9022-197909F0DF55}"/>
    <cellStyle name="Comma 61" xfId="2450" xr:uid="{534B687E-16DA-458B-8AA8-940E11803D71}"/>
    <cellStyle name="Comma 62" xfId="2451" xr:uid="{BED81DF2-852A-4EF3-9E63-51A41C82197A}"/>
    <cellStyle name="Comma 63" xfId="2452" xr:uid="{78FB672B-5F5B-4EE6-9A8E-EB0132FAE6CA}"/>
    <cellStyle name="Comma 64" xfId="2453" xr:uid="{009872DC-76D9-4D42-B368-0A6DA3AA3C2C}"/>
    <cellStyle name="Comma 65" xfId="2454" xr:uid="{A4A47867-7327-4510-A82C-8DC7B499C06C}"/>
    <cellStyle name="Comma 66" xfId="2455" xr:uid="{7A13CEBD-26A0-496E-8B64-E19A6BEF8911}"/>
    <cellStyle name="Comma 67" xfId="2456" xr:uid="{24FBA0A5-A952-4C03-B487-7464DDF90D35}"/>
    <cellStyle name="Comma 68" xfId="2457" xr:uid="{7477C5CC-144E-462C-A179-03532FA2A3FE}"/>
    <cellStyle name="Comma 69" xfId="2458" xr:uid="{C16A2021-57F7-4608-B8F1-0821A67DE916}"/>
    <cellStyle name="Comma 7" xfId="2459" xr:uid="{B416376F-C408-474F-9171-2D9D5CA899A2}"/>
    <cellStyle name="Comma 7 2" xfId="2460" xr:uid="{7A2F04D8-E310-4AA7-A7CE-1F245FAF8EF2}"/>
    <cellStyle name="Comma 7 2 2" xfId="2461" xr:uid="{1588FB31-6DCC-4A8C-9787-04674CE85614}"/>
    <cellStyle name="Comma 7 3" xfId="2462" xr:uid="{6CC1C9AC-1ED5-44E9-B677-88E6495DFA5A}"/>
    <cellStyle name="Comma 70" xfId="2463" xr:uid="{83508713-59D4-400C-81F6-DB177F2B4538}"/>
    <cellStyle name="Comma 71" xfId="2464" xr:uid="{265D726E-AE11-49D9-873D-AB4AAB44A206}"/>
    <cellStyle name="Comma 72" xfId="2465" xr:uid="{12591211-08D6-4172-93B5-CACA83740AC1}"/>
    <cellStyle name="Comma 73" xfId="2466" xr:uid="{018AB0D3-DAB3-4DDE-9DE3-097A9557DAAF}"/>
    <cellStyle name="Comma 74" xfId="2467" xr:uid="{BB7E1A40-B1D6-415F-8506-D95F8F179EEC}"/>
    <cellStyle name="Comma 75" xfId="2468" xr:uid="{B63368E3-B8CD-4EE0-A68B-5403F7D30453}"/>
    <cellStyle name="Comma 77" xfId="121" xr:uid="{8053857B-1898-472F-8201-235DA85F4671}"/>
    <cellStyle name="Comma 8" xfId="2469" xr:uid="{66CD9650-02AC-4B2D-9F48-DC4E5CFE5EF1}"/>
    <cellStyle name="Comma 8 2" xfId="2470" xr:uid="{D7AD1CDE-20A3-4F66-B0FF-FEB91513E0EF}"/>
    <cellStyle name="Comma 8 3" xfId="2471" xr:uid="{8ABB63C5-237A-45C4-8ECF-A0F3ECF76C2A}"/>
    <cellStyle name="Comma 9" xfId="2472" xr:uid="{44FBA778-9DFC-479F-A164-10F99C9B87FE}"/>
    <cellStyle name="Comma 9 2" xfId="2473" xr:uid="{28D7EB47-E275-4C69-8742-468A7BD46551}"/>
    <cellStyle name="Comma 9 3" xfId="2474" xr:uid="{D2481B75-5E7B-4FB3-A885-D47455717148}"/>
    <cellStyle name="Comma0" xfId="16" xr:uid="{00000000-0005-0000-0000-00000E000000}"/>
    <cellStyle name="Comma0 2" xfId="2475" xr:uid="{5424C8E7-9C5C-4581-BBCA-2025B6479840}"/>
    <cellStyle name="Comma0 3" xfId="2476" xr:uid="{F53761D0-4D01-4171-9D1E-2B958C3E0BB7}"/>
    <cellStyle name="Commentaire" xfId="2477" xr:uid="{61C7D90E-E4EF-425C-9EC2-51ACDAA185AA}"/>
    <cellStyle name="Currency [00]" xfId="2478" xr:uid="{CC29C323-6CCA-4CFD-BCC7-BC9D08037D86}"/>
    <cellStyle name="Currency [00] 2" xfId="2479" xr:uid="{C26C86E6-C5FF-4082-9AFA-06527027C402}"/>
    <cellStyle name="Currency [00] 3" xfId="2480" xr:uid="{5A46D975-3CAB-40B1-9FE4-F12E85750513}"/>
    <cellStyle name="Currency 10" xfId="2481" xr:uid="{B3B4A839-AE55-47DF-8F00-D45CBBBDCEE6}"/>
    <cellStyle name="Currency 10 2" xfId="2482" xr:uid="{FD0822E1-7A4D-41E9-B07A-C4F49674AF45}"/>
    <cellStyle name="Currency 10 3" xfId="2483" xr:uid="{1559F522-4751-49F9-93F7-0C1B6910C967}"/>
    <cellStyle name="Currency 11" xfId="2484" xr:uid="{D7D4C5F8-5AB0-4CB1-972A-A5A2FA0062A7}"/>
    <cellStyle name="Currency 11 2" xfId="2485" xr:uid="{7698AD35-E28A-400D-825D-589BF2FBD2E4}"/>
    <cellStyle name="Currency 12" xfId="2486" xr:uid="{2CC1A1F4-A5EF-4146-99A4-60925979A20B}"/>
    <cellStyle name="Currency 12 2" xfId="2487" xr:uid="{C22F72AF-BE1A-43AD-AD44-8FE4628D5B12}"/>
    <cellStyle name="Currency 12 2 2" xfId="2488" xr:uid="{34E22680-7BA0-4A4C-9C22-2031843FFA62}"/>
    <cellStyle name="Currency 12 3" xfId="2489" xr:uid="{96322F36-4480-43AB-894A-1495D6F6FF7E}"/>
    <cellStyle name="Currency 13" xfId="2490" xr:uid="{B61F1FA2-E5C0-447C-9D79-007C8C9F3C39}"/>
    <cellStyle name="Currency 13 2" xfId="2491" xr:uid="{3E459BFD-99CC-4C6D-8B55-38B31C166A02}"/>
    <cellStyle name="Currency 13 2 2" xfId="2492" xr:uid="{766DDB91-9438-44D5-B893-AD700B209825}"/>
    <cellStyle name="Currency 13 3" xfId="2493" xr:uid="{E2802AF7-6DEB-4765-B513-40F092F67F58}"/>
    <cellStyle name="Currency 14" xfId="2494" xr:uid="{3075A123-C482-460C-B2B0-ED6228ABEF6B}"/>
    <cellStyle name="Currency 14 2" xfId="2495" xr:uid="{FB20183A-2AE6-41DB-8DA5-C8726262F6CD}"/>
    <cellStyle name="Currency 15" xfId="2496" xr:uid="{91D109C9-9668-4A36-ADC6-C5EE0A0F5F1A}"/>
    <cellStyle name="Currency 15 2" xfId="2497" xr:uid="{A2A2D604-3FC2-4149-866C-69C0E33E7C5E}"/>
    <cellStyle name="Currency 16" xfId="2498" xr:uid="{49863267-669C-4C81-B954-1A8D595A704F}"/>
    <cellStyle name="Currency 16 2" xfId="2499" xr:uid="{911342E5-CBEB-4843-BC97-62794B127EFC}"/>
    <cellStyle name="Currency 17" xfId="2500" xr:uid="{EA986987-1124-450C-94D3-379AC8E0CB45}"/>
    <cellStyle name="Currency 17 2" xfId="2501" xr:uid="{B55ABA18-7A56-4AB7-AC24-BE5492A74D08}"/>
    <cellStyle name="Currency 18" xfId="2502" xr:uid="{EAEEAD1D-60BF-4822-8437-A94F820FED84}"/>
    <cellStyle name="Currency 18 2" xfId="2503" xr:uid="{F0D2A556-942D-4900-907F-10BDE5A62FCC}"/>
    <cellStyle name="Currency 19" xfId="2504" xr:uid="{A24E3721-5966-4FC0-B529-DFD8334ECC06}"/>
    <cellStyle name="Currency 19 2" xfId="2505" xr:uid="{36F4A2F5-95F9-4FA5-ADDD-BB94742575CA}"/>
    <cellStyle name="Currency 19 3" xfId="2506" xr:uid="{D537BA1D-64AE-4844-9AFC-1D95ADB304F5}"/>
    <cellStyle name="Currency 2" xfId="17" xr:uid="{00000000-0005-0000-0000-00000F000000}"/>
    <cellStyle name="Currency 2 2" xfId="2508" xr:uid="{BCF8AF12-0EAA-421C-861F-81EBF189B6E7}"/>
    <cellStyle name="Currency 2 2 2" xfId="2509" xr:uid="{E6046E2F-20CB-437D-B8F5-A32F66C5BCDD}"/>
    <cellStyle name="Currency 2 2 2 2" xfId="2510" xr:uid="{68419306-1147-41D5-A2D1-954E241CDB88}"/>
    <cellStyle name="Currency 2 2 2 2 2" xfId="2511" xr:uid="{F9FBB26A-72F9-4D87-85DE-C6805BF1A8D9}"/>
    <cellStyle name="Currency 2 2 2 3" xfId="2512" xr:uid="{B44DDF6E-5424-4847-8880-84D4CBA0375C}"/>
    <cellStyle name="Currency 2 2 2 4" xfId="2513" xr:uid="{9E7E805E-5542-407B-A740-36A8DA80CAAE}"/>
    <cellStyle name="Currency 2 2 3" xfId="2514" xr:uid="{1E4A0A00-4EE4-4CA2-AD13-2198BFF1C4FF}"/>
    <cellStyle name="Currency 2 2 3 2" xfId="2515" xr:uid="{87CF984E-E9EC-48B7-98C7-7B6B5B803C57}"/>
    <cellStyle name="Currency 2 2 4" xfId="2516" xr:uid="{6414D599-5EE1-4584-B98E-16E87D7D099A}"/>
    <cellStyle name="Currency 2 2 4 2" xfId="2517" xr:uid="{3FFD4CD7-5D63-446D-9A4E-75555F546204}"/>
    <cellStyle name="Currency 2 2 5" xfId="2518" xr:uid="{89723F17-D295-444C-8C39-1A9830C73C6F}"/>
    <cellStyle name="Currency 2 2 6" xfId="2519" xr:uid="{93BA4AF3-6096-4379-A146-BA2DD9E00ACE}"/>
    <cellStyle name="Currency 2 3" xfId="2520" xr:uid="{098EF842-2F53-47A9-91D2-9A6750188D58}"/>
    <cellStyle name="Currency 2 3 2" xfId="2521" xr:uid="{F0B64C86-2235-4315-9E90-0975A757938E}"/>
    <cellStyle name="Currency 2 3 2 2" xfId="2522" xr:uid="{2E2622B0-02BC-4EB2-9AEA-FD9F51155572}"/>
    <cellStyle name="Currency 2 3 3" xfId="2523" xr:uid="{53AB1C88-BD63-4964-923D-C1E4A48D1F5D}"/>
    <cellStyle name="Currency 2 3 4" xfId="2524" xr:uid="{C8B5097D-1AD4-4C04-A816-45C7BEF2F20A}"/>
    <cellStyle name="Currency 2 3 5" xfId="2525" xr:uid="{7AE9D378-D5AC-4345-8F7B-0AEA4DD25B2B}"/>
    <cellStyle name="Currency 2 4" xfId="2526" xr:uid="{3AB27213-6B1F-465D-82B5-D525386C47BB}"/>
    <cellStyle name="Currency 2 4 2" xfId="2527" xr:uid="{49D60454-5D6E-401A-B2E3-597C53B15044}"/>
    <cellStyle name="Currency 2 5" xfId="2528" xr:uid="{36085444-A93E-4E15-B404-997072DC48AA}"/>
    <cellStyle name="Currency 2 6" xfId="2529" xr:uid="{C5EC2BD1-0C4E-468F-A1C3-0CD920E3291E}"/>
    <cellStyle name="Currency 2 7" xfId="2530" xr:uid="{925ACC3B-1B03-4B33-97E1-71AEDE21FD75}"/>
    <cellStyle name="Currency 2 8" xfId="2531" xr:uid="{D85E4F15-03B4-4044-ABBE-FAB59F5F8DDC}"/>
    <cellStyle name="Currency 2 9" xfId="2507" xr:uid="{6C2148D7-B32F-4C69-95C7-BB804D249143}"/>
    <cellStyle name="Currency 2_Credit note 03-09" xfId="2532" xr:uid="{9D2362D1-76D5-4A31-8F70-A23DBABA8BD2}"/>
    <cellStyle name="Currency 20" xfId="2533" xr:uid="{43ADB051-B929-4511-B51C-A4DC5546D268}"/>
    <cellStyle name="Currency 21" xfId="2534" xr:uid="{BFF5B414-F5A9-4B15-A062-EF5F32453393}"/>
    <cellStyle name="Currency 22" xfId="2535" xr:uid="{EDF6106C-12EA-44EA-BE28-441D9595B46D}"/>
    <cellStyle name="Currency 23" xfId="2536" xr:uid="{2345EA99-E19E-4AB9-A3C2-BBD6872678E4}"/>
    <cellStyle name="Currency 24" xfId="2537" xr:uid="{5687CFC2-EC84-4A30-A6A7-E77D0E1BD9BB}"/>
    <cellStyle name="Currency 25" xfId="2538" xr:uid="{967B219C-BDFC-407C-B2AB-8D2CD4293A6F}"/>
    <cellStyle name="Currency 26" xfId="2539" xr:uid="{44285415-BC83-4128-80A6-7C66237EB317}"/>
    <cellStyle name="Currency 27" xfId="2540" xr:uid="{FBA13E0A-68D5-45EF-9160-C4ADF9EF2F27}"/>
    <cellStyle name="Currency 28" xfId="2541" xr:uid="{9B988187-7B29-4B89-944E-1BC82C89992B}"/>
    <cellStyle name="Currency 29" xfId="2542" xr:uid="{7C992F61-67C2-4D71-ABD4-6AEA4E7EC400}"/>
    <cellStyle name="Currency 3" xfId="2543" xr:uid="{BB3AFB3B-A476-4E17-90DE-901D9EED0276}"/>
    <cellStyle name="Currency 3 2" xfId="2544" xr:uid="{BBC8F63D-3552-4356-B7AD-F77F6E000C81}"/>
    <cellStyle name="Currency 3 2 2" xfId="2545" xr:uid="{E1A19311-CF13-4A8B-A30F-DC5AD76D7F4A}"/>
    <cellStyle name="Currency 3 2 2 2" xfId="2546" xr:uid="{FD95923E-0768-4D84-9B15-CA75FA142A67}"/>
    <cellStyle name="Currency 3 2 2 3" xfId="2547" xr:uid="{53F099FD-71C3-4488-AC8D-C52C5ADADC60}"/>
    <cellStyle name="Currency 3 2 3" xfId="2548" xr:uid="{9951F10D-9F15-4593-BA39-F7279917FDB1}"/>
    <cellStyle name="Currency 3 2 4" xfId="2549" xr:uid="{4646EEF4-C89E-48E4-9971-B1C969BA1874}"/>
    <cellStyle name="Currency 3 2 5" xfId="2550" xr:uid="{BD833CEF-8079-470D-B948-498FB98D8B47}"/>
    <cellStyle name="Currency 3 2 6" xfId="2551" xr:uid="{FC6E0B92-24A7-4753-A330-C88633871FE8}"/>
    <cellStyle name="Currency 3 3" xfId="2552" xr:uid="{E8ABA960-15E9-4E1C-AAFF-164BF8E453FF}"/>
    <cellStyle name="Currency 3 3 2" xfId="2553" xr:uid="{B9A9E6FD-8A14-459D-84FD-9989150653F8}"/>
    <cellStyle name="Currency 3 3 2 2" xfId="2554" xr:uid="{5B1A9F0E-372A-438F-A2CB-78C6D6C275E3}"/>
    <cellStyle name="Currency 3 3 3" xfId="2555" xr:uid="{EDF7264F-69E2-4885-96BE-D56E10CEBAAE}"/>
    <cellStyle name="Currency 3 4" xfId="2556" xr:uid="{DF88DE22-6E4C-482D-9AEF-E89549CF016C}"/>
    <cellStyle name="Currency 3 4 2" xfId="2557" xr:uid="{91D48475-776F-4E60-AF5E-1A96D6485A16}"/>
    <cellStyle name="Currency 3 5" xfId="2558" xr:uid="{0EEB43AE-B837-4AF6-865D-1DFFAE66FAC6}"/>
    <cellStyle name="Currency 3 6" xfId="2559" xr:uid="{0DB8BAEE-C20E-441D-AAAF-BA93B4137052}"/>
    <cellStyle name="Currency 3 7" xfId="2560" xr:uid="{F67A6A85-E012-4421-9E12-01DDBE61B2CD}"/>
    <cellStyle name="Currency 30" xfId="2561" xr:uid="{B55B6C14-24F0-465D-91D1-3A457F3EC486}"/>
    <cellStyle name="Currency 31" xfId="2562" xr:uid="{E8F3E89A-EA60-448B-B511-2786D687619E}"/>
    <cellStyle name="Currency 32" xfId="2563" xr:uid="{D4C5BF73-F9CB-41C2-BEC9-88126420295B}"/>
    <cellStyle name="Currency 33" xfId="2564" xr:uid="{7DB65558-279D-4A39-A1DE-E92848600935}"/>
    <cellStyle name="Currency 34" xfId="2565" xr:uid="{62DA94D6-D298-46E7-A0F7-54F0FB43BD3C}"/>
    <cellStyle name="Currency 35" xfId="2566" xr:uid="{C95B4CD1-5904-4957-9DD9-EAB36DF68D40}"/>
    <cellStyle name="Currency 36" xfId="2567" xr:uid="{BE663F5E-462B-4003-BB11-0EB02AAFE732}"/>
    <cellStyle name="Currency 37" xfId="2568" xr:uid="{7B399737-2023-4F0E-AF15-5A316A8F6ECB}"/>
    <cellStyle name="Currency 38" xfId="2569" xr:uid="{E70ED140-67B5-412D-B335-509A59574810}"/>
    <cellStyle name="Currency 39" xfId="2570" xr:uid="{2AD61C23-CF93-41F2-AA51-3F81451B888A}"/>
    <cellStyle name="Currency 4" xfId="2571" xr:uid="{2BDDCE48-D9FA-4E29-960E-67B5481CC719}"/>
    <cellStyle name="Currency 4 2" xfId="2572" xr:uid="{138921E9-E4CC-41F6-A27F-311FFAEAE321}"/>
    <cellStyle name="Currency 4 2 2" xfId="2573" xr:uid="{D6F17FF7-4281-432D-876A-598A07CDEEB4}"/>
    <cellStyle name="Currency 4 2 2 2" xfId="2574" xr:uid="{B5B57B44-DFDB-4D1E-B6BB-F9F7299A9564}"/>
    <cellStyle name="Currency 4 2 2 3" xfId="2575" xr:uid="{62F46C27-0B5C-4F02-848C-84F2332AC2BE}"/>
    <cellStyle name="Currency 4 2 3" xfId="2576" xr:uid="{ED742053-7549-40FA-B42F-D65535DD0C5B}"/>
    <cellStyle name="Currency 4 2 4" xfId="2577" xr:uid="{B00E88BC-8090-43B0-B0EC-C17C9EA6C341}"/>
    <cellStyle name="Currency 4 2 5" xfId="2578" xr:uid="{F71980A2-94FC-4017-9483-76F651781D18}"/>
    <cellStyle name="Currency 4 2 6" xfId="2579" xr:uid="{D964B35C-B4A7-48BA-93A5-081E898111CD}"/>
    <cellStyle name="Currency 4 3" xfId="2580" xr:uid="{0011282B-E2E7-4268-88C0-9F73A1EFE176}"/>
    <cellStyle name="Currency 4 3 2" xfId="2581" xr:uid="{61F67566-D7CF-4AB5-A22D-1E489C8565F2}"/>
    <cellStyle name="Currency 4 3 3" xfId="2582" xr:uid="{F46A6A8A-E7DB-4FC4-AB39-6C02B84F5419}"/>
    <cellStyle name="Currency 4 4" xfId="2583" xr:uid="{18FFCC73-875D-49E3-9115-C9AC2555563E}"/>
    <cellStyle name="Currency 4 5" xfId="2584" xr:uid="{84987564-0195-47DA-AF92-D2CD4EDD3494}"/>
    <cellStyle name="Currency 4 6" xfId="2585" xr:uid="{23C1A428-E070-4F2E-8E11-DCF30BD12D50}"/>
    <cellStyle name="Currency 4 7" xfId="2586" xr:uid="{83B2A3CA-54A7-461D-B0F0-117949702AA2}"/>
    <cellStyle name="Currency 40" xfId="2587" xr:uid="{30C0A03B-CE50-4E00-B70B-323F3C620DBE}"/>
    <cellStyle name="Currency 41" xfId="2588" xr:uid="{57C38F03-1C7C-4762-9879-4C59CFF131AF}"/>
    <cellStyle name="Currency 42" xfId="2589" xr:uid="{23EAB8CA-669D-4F08-859E-6B9B5D096FE6}"/>
    <cellStyle name="Currency 43" xfId="2590" xr:uid="{6192A47E-FB5F-4AB5-BCBE-CAB452892D10}"/>
    <cellStyle name="Currency 44" xfId="2591" xr:uid="{CAE1786B-EA40-4BAD-AA9D-CC28C8CC555E}"/>
    <cellStyle name="Currency 45" xfId="2592" xr:uid="{0DC58630-9DFE-451F-9D11-DBE46241447A}"/>
    <cellStyle name="Currency 46" xfId="2593" xr:uid="{D4810086-836E-41AE-9D10-586DA31D9C06}"/>
    <cellStyle name="Currency 47" xfId="2594" xr:uid="{307B0FFE-A03D-44FD-9410-61FC851724C6}"/>
    <cellStyle name="Currency 5" xfId="2595" xr:uid="{864D3DF3-A235-49CF-B18B-FD7F784C8AD7}"/>
    <cellStyle name="Currency 5 2" xfId="2596" xr:uid="{94B5E25C-819B-4E9B-B26E-30371F05988F}"/>
    <cellStyle name="Currency 5 2 2" xfId="2597" xr:uid="{A157D9E4-CD23-4D89-A70D-B4BE6ABC2E24}"/>
    <cellStyle name="Currency 5 2 3" xfId="2598" xr:uid="{A467D627-064A-43A1-AE6F-68AE92EDFD19}"/>
    <cellStyle name="Currency 5 3" xfId="2599" xr:uid="{AB38E6E0-0CF0-4DC3-BAF0-9BA1498E8914}"/>
    <cellStyle name="Currency 5 4" xfId="2600" xr:uid="{1E71BD5B-2C5E-4C39-9DFE-BCA71E0FB369}"/>
    <cellStyle name="Currency 5 5" xfId="2601" xr:uid="{8517C5C0-F559-434C-B9D3-714EB074237F}"/>
    <cellStyle name="Currency 5 6" xfId="2602" xr:uid="{B83F7A9D-C407-4E85-8A8B-A583E1E06D4F}"/>
    <cellStyle name="Currency 6" xfId="2603" xr:uid="{CCFD3471-ADE6-4387-B0F4-9B5CE9B9E239}"/>
    <cellStyle name="Currency 6 2" xfId="2604" xr:uid="{1CA134DF-4AB0-48EB-AD15-CEB65A256E8E}"/>
    <cellStyle name="Currency 6 2 2" xfId="2605" xr:uid="{15735617-DFFB-48FA-AEC2-BD172D8A715F}"/>
    <cellStyle name="Currency 6 3" xfId="2606" xr:uid="{6DE29D3E-7E53-4397-98FB-821AE6A1C144}"/>
    <cellStyle name="Currency 6 4" xfId="2607" xr:uid="{F555F44D-29C7-4119-8E76-1F0D37DB36AC}"/>
    <cellStyle name="Currency 6 5" xfId="2608" xr:uid="{0499D833-0609-4B2B-A816-448BF24ECBDC}"/>
    <cellStyle name="Currency 7" xfId="2609" xr:uid="{4C89D10D-DE0A-494C-AEBE-439ECF8A6C88}"/>
    <cellStyle name="Currency 7 2" xfId="2610" xr:uid="{866979DE-307C-4F21-8C4C-364C3B42C206}"/>
    <cellStyle name="Currency 7 3" xfId="2611" xr:uid="{B285885C-CFAB-4877-852F-B1D7EF625967}"/>
    <cellStyle name="Currency 7 4" xfId="2612" xr:uid="{AAB6E8FE-4763-40FB-8E98-CEA5D1B1AE2F}"/>
    <cellStyle name="Currency 8" xfId="2613" xr:uid="{3F8DC65A-1426-415C-BAD4-478DFCF02C0F}"/>
    <cellStyle name="Currency 8 2" xfId="2614" xr:uid="{A2E70C2B-6EA6-4D3A-A2D4-C2A2B9ECF946}"/>
    <cellStyle name="Currency 9" xfId="2615" xr:uid="{7B67F435-E12F-46A6-9648-6E94A85F8BE9}"/>
    <cellStyle name="Currency 9 2" xfId="2616" xr:uid="{F92F764C-EB0A-442D-83BD-06D2D49EE9A5}"/>
    <cellStyle name="Currency0" xfId="18" xr:uid="{00000000-0005-0000-0000-000010000000}"/>
    <cellStyle name="Currency0 2" xfId="2617" xr:uid="{CF00F7C1-372D-4ACE-8797-FDA810B4F8C9}"/>
    <cellStyle name="Currency0 3" xfId="2618" xr:uid="{683B716D-CB2E-4EB4-B515-A55D8FFB59AB}"/>
    <cellStyle name="Date" xfId="19" xr:uid="{00000000-0005-0000-0000-000011000000}"/>
    <cellStyle name="Date 2" xfId="2619" xr:uid="{20C8D133-094A-49D8-86E4-B28B8BDBB41F}"/>
    <cellStyle name="Date 3" xfId="2620" xr:uid="{6272D761-3FD5-42FD-90BD-C95A22813C30}"/>
    <cellStyle name="Date 3 2" xfId="2621" xr:uid="{E95B7C49-E2C0-4CAC-89CD-87AD8C983DA5}"/>
    <cellStyle name="Date 4" xfId="2622" xr:uid="{DFEEC27F-4FE7-400F-992A-EC6209CC23CC}"/>
    <cellStyle name="Date Short" xfId="2623" xr:uid="{28C85260-3A56-4583-828C-A4FF9049E7D6}"/>
    <cellStyle name="EN CO.," xfId="2624" xr:uid="{F8507BD5-C930-457D-83AB-12E345E682B6}"/>
    <cellStyle name="EN CO., 2" xfId="2625" xr:uid="{A1D362C4-7B0A-42DA-A239-2C563E37773A}"/>
    <cellStyle name="EN CO., 3" xfId="2626" xr:uid="{233890B2-C60A-42B0-9598-7F81E4FDABF2}"/>
    <cellStyle name="EN CO., 4" xfId="2627" xr:uid="{575858C7-6A77-4A42-A699-375828CA8553}"/>
    <cellStyle name="EN CO., 5" xfId="2628" xr:uid="{069B2E6F-E203-41F4-BB8F-0256DA01AFCF}"/>
    <cellStyle name="Enter Currency (0)" xfId="2629" xr:uid="{38FEA670-6A7B-4185-9E19-91FF0CAB3644}"/>
    <cellStyle name="Enter Currency (0) 2" xfId="2630" xr:uid="{803FBB55-DEAE-4154-8024-F91AACAB09E4}"/>
    <cellStyle name="Enter Currency (0) 2 2" xfId="2631" xr:uid="{E0D303BF-AB62-43A9-80BD-12172448ECDB}"/>
    <cellStyle name="Enter Currency (0) 3" xfId="2632" xr:uid="{B1CFD839-25C2-4889-8FCF-4D07B04D05D6}"/>
    <cellStyle name="Enter Currency (2)" xfId="2633" xr:uid="{E1A55CA7-21B9-434D-904F-9C690CD1B514}"/>
    <cellStyle name="Enter Currency (2) 2" xfId="2634" xr:uid="{7DC658ED-54C1-4CAA-9566-04DAAF7A655A}"/>
    <cellStyle name="Enter Currency (2) 3" xfId="2635" xr:uid="{D4FDCD65-E744-4AEC-AE46-7DC8D4742F40}"/>
    <cellStyle name="Enter Units (0)" xfId="2636" xr:uid="{5A1DD85D-99A2-4F69-9C4C-D8B8D0BE0AC1}"/>
    <cellStyle name="Enter Units (0) 2" xfId="2637" xr:uid="{112CC28F-14EB-4B57-BBB1-A6BDC399A2B0}"/>
    <cellStyle name="Enter Units (0) 2 2" xfId="2638" xr:uid="{6EED779D-B452-4E60-99B5-14DF5267DB30}"/>
    <cellStyle name="Enter Units (0) 3" xfId="2639" xr:uid="{5FB43B9C-1E7A-45DB-92A9-B1DE88DF24ED}"/>
    <cellStyle name="Enter Units (1)" xfId="2640" xr:uid="{0B5C9633-AD74-4115-BE9D-F08E988A75A8}"/>
    <cellStyle name="Enter Units (1) 2" xfId="2641" xr:uid="{0E4D5220-8B91-45F3-8D30-7357B22AB0FA}"/>
    <cellStyle name="Enter Units (1) 3" xfId="2642" xr:uid="{52AC9C75-BD2E-4FB1-BC8C-CBA6B8B48C0E}"/>
    <cellStyle name="Enter Units (2)" xfId="2643" xr:uid="{BE30E148-7DFC-473C-8776-F0B222D4B6E5}"/>
    <cellStyle name="Enter Units (2) 2" xfId="2644" xr:uid="{8599D41D-8945-4B67-A245-1C6DA628EBCF}"/>
    <cellStyle name="Enter Units (2) 3" xfId="2645" xr:uid="{4E242860-7E2C-47C5-A13D-73B4C3B6886F}"/>
    <cellStyle name="Entrée" xfId="2646" xr:uid="{F2FEA39B-7C6E-4718-8B37-DC2E6D0157C8}"/>
    <cellStyle name="Euro" xfId="2647" xr:uid="{A1F30C12-A0A8-458D-B85E-2D91DC0ABE37}"/>
    <cellStyle name="Euro 2" xfId="2648" xr:uid="{0A4C9121-7FED-4789-B295-68B9D653A290}"/>
    <cellStyle name="Excel Built-in 20% - Accent1" xfId="20" xr:uid="{00000000-0005-0000-0000-000012000000}"/>
    <cellStyle name="Excel Built-in 20% - Accent1 2" xfId="2649" xr:uid="{AD45D2F7-01E2-49AB-9481-AABB357938C4}"/>
    <cellStyle name="Explanatory Text" xfId="81" builtinId="53" customBuiltin="1"/>
    <cellStyle name="Explanatory Text 2" xfId="2650" xr:uid="{647DD4E4-36D7-4651-8A26-3DF3060E7AA5}"/>
    <cellStyle name="Fixed" xfId="21" xr:uid="{00000000-0005-0000-0000-000013000000}"/>
    <cellStyle name="Fixed 2" xfId="2651" xr:uid="{E49B34B9-44DF-4D6E-ACAB-717674EB046A}"/>
    <cellStyle name="Fixed 3" xfId="2652" xr:uid="{C01EC1EB-DB3C-4E0F-98BF-04B7765C6C47}"/>
    <cellStyle name="Good" xfId="71" builtinId="26" customBuiltin="1"/>
    <cellStyle name="Good 2" xfId="2653" xr:uid="{F01929A4-080D-4E24-8FB7-65E14A42039A}"/>
    <cellStyle name="Grey" xfId="22" xr:uid="{00000000-0005-0000-0000-000014000000}"/>
    <cellStyle name="Grey 2" xfId="2654" xr:uid="{CF3C4CCC-5210-4DBE-BC86-B852589BD0BA}"/>
    <cellStyle name="Grey 3" xfId="2655" xr:uid="{53F15E5D-91C3-46F6-B713-90CB8D6CE4CD}"/>
    <cellStyle name="ha" xfId="2656" xr:uid="{7DEDA79A-8343-4F9A-9223-DE3414AEFC65}"/>
    <cellStyle name="ha 2" xfId="2657" xr:uid="{8EED4472-8F63-4B25-B571-92BAA95A744D}"/>
    <cellStyle name="ha 3" xfId="2658" xr:uid="{A5175011-1E80-4E83-BCD1-7F6DF364237C}"/>
    <cellStyle name="ha 4" xfId="2659" xr:uid="{54221263-B8EF-43A4-A40F-470E708F34BC}"/>
    <cellStyle name="HEADER" xfId="2660" xr:uid="{96CD11FA-4C4C-4752-B23C-B1441232CC3C}"/>
    <cellStyle name="HEADER 2" xfId="2661" xr:uid="{0D3A7754-EEAC-4599-8BCE-DC8D7123426B}"/>
    <cellStyle name="HEADER 3" xfId="2662" xr:uid="{F4DDBC63-3FB2-435C-AD32-51FE6E9E1006}"/>
    <cellStyle name="HEADER 4" xfId="2663" xr:uid="{44F24525-5398-4627-A4D7-B61927FE628A}"/>
    <cellStyle name="HEADER 5" xfId="2664" xr:uid="{94837253-43D0-41E5-80BE-D019AB391227}"/>
    <cellStyle name="Header1" xfId="2665" xr:uid="{47FCF8CE-B5D3-4F43-BE3C-AAB90376A5D8}"/>
    <cellStyle name="Header1 2" xfId="2666" xr:uid="{A3C61283-310C-4892-8119-990EFD0B05F0}"/>
    <cellStyle name="Header1 3" xfId="2667" xr:uid="{6DBB9A26-A653-40B1-B5EA-0DBABB7C2C0F}"/>
    <cellStyle name="Header1 4" xfId="2668" xr:uid="{A7F0C99D-A9B4-4C72-8D21-6050F2F42400}"/>
    <cellStyle name="Header2" xfId="2669" xr:uid="{2ADCE473-BF1C-4BF5-A7A0-84AAE0436EDB}"/>
    <cellStyle name="Header2 2" xfId="2670" xr:uid="{8066214F-D2DB-427C-9C2B-4FD3F64F2BCF}"/>
    <cellStyle name="Header2 2 2" xfId="2671" xr:uid="{A62A9794-25E2-4EE6-919F-C356401FD4E3}"/>
    <cellStyle name="Header2 3" xfId="2672" xr:uid="{42C87CD1-03B3-4799-876E-9BE2E287B945}"/>
    <cellStyle name="Header2 3 2" xfId="2673" xr:uid="{29823FFB-335C-46AE-A833-986A8662497C}"/>
    <cellStyle name="Header2 4" xfId="2674" xr:uid="{F99B052D-67CF-4F5F-9FC7-8484D348A807}"/>
    <cellStyle name="Header2 4 2" xfId="2675" xr:uid="{216B6B56-4245-4965-B7F4-6E00A1DB6DCF}"/>
    <cellStyle name="Heading 1" xfId="67" builtinId="16" customBuiltin="1"/>
    <cellStyle name="Heading 1 2" xfId="23" xr:uid="{00000000-0005-0000-0000-000015000000}"/>
    <cellStyle name="Heading 1 2 2" xfId="2676" xr:uid="{C2B9CABE-5FC3-4869-BED8-6F517C92CD18}"/>
    <cellStyle name="Heading 2" xfId="68" builtinId="17" customBuiltin="1"/>
    <cellStyle name="Heading 2 2" xfId="24" xr:uid="{00000000-0005-0000-0000-000016000000}"/>
    <cellStyle name="Heading 2 2 2" xfId="2677" xr:uid="{77DFD21A-520D-4D4A-9515-1964D2B33E90}"/>
    <cellStyle name="Heading 3" xfId="69" builtinId="18" customBuiltin="1"/>
    <cellStyle name="Heading 3 2" xfId="2678" xr:uid="{3FEA8069-D0F2-4E96-85AA-8EA97EFA59E1}"/>
    <cellStyle name="Heading 4" xfId="70" builtinId="19" customBuiltin="1"/>
    <cellStyle name="Heading 4 2" xfId="2679" xr:uid="{7364503F-5E32-4B92-8396-F1B28AABBA3F}"/>
    <cellStyle name="Hoa-Scholl" xfId="2680" xr:uid="{FD0AD7BC-AF9D-459D-BB47-348EC06ECF60}"/>
    <cellStyle name="Hoa-Scholl 2" xfId="2681" xr:uid="{7DF28776-32CE-4470-91DB-B7DDF5CA33C7}"/>
    <cellStyle name="Hoa-Scholl 3" xfId="2682" xr:uid="{05D0890F-7BB4-4896-B97B-02E3633C2F3A}"/>
    <cellStyle name="Hoa-Scholl 4" xfId="2683" xr:uid="{FAFA06F2-63FF-467C-B817-B2C0AFCBA97A}"/>
    <cellStyle name="Hyperlink 2" xfId="2684" xr:uid="{992411B3-988A-4BD4-A515-F1E67DD41626}"/>
    <cellStyle name="Hyperlink 3" xfId="3611" xr:uid="{4E6D8D4E-3B61-4175-86CD-FCE0C2541298}"/>
    <cellStyle name="i·0" xfId="2685" xr:uid="{2950716F-E83A-4DCE-B99A-73A771F96DC0}"/>
    <cellStyle name="i·0 2" xfId="2686" xr:uid="{169E5F86-9055-4179-8C8E-91A298D3D382}"/>
    <cellStyle name="i·0 2 2" xfId="2687" xr:uid="{E37CFABE-DB38-4529-95A8-9D7930439285}"/>
    <cellStyle name="i·0 3" xfId="2688" xr:uid="{676B2D58-BC9F-4817-95BB-0E48AA7AA36B}"/>
    <cellStyle name="Input" xfId="74" builtinId="20" customBuiltin="1"/>
    <cellStyle name="Input [yellow]" xfId="25" xr:uid="{00000000-0005-0000-0000-000017000000}"/>
    <cellStyle name="Input [yellow] 2" xfId="61" xr:uid="{1F967D7F-8DBD-4B0E-9EBE-4C9E84F4147F}"/>
    <cellStyle name="Input [yellow] 2 2" xfId="2690" xr:uid="{E583B10B-4081-4FA5-825A-52A169B361B2}"/>
    <cellStyle name="Input [yellow] 3" xfId="2691" xr:uid="{555BA68D-907E-4544-A4AD-37E9B86D5A27}"/>
    <cellStyle name="Input [yellow] 3 2" xfId="2692" xr:uid="{A97A159F-25E3-4C6E-B3D3-6F2044D4D1AD}"/>
    <cellStyle name="Input [yellow] 4" xfId="2693" xr:uid="{475EDA4D-6ABE-423B-9EA2-57501A5C2763}"/>
    <cellStyle name="Input [yellow] 5" xfId="2689" xr:uid="{D152476F-B8FB-4F14-8FC1-88B6A77B3CB0}"/>
    <cellStyle name="Input 2" xfId="2694" xr:uid="{7A2BF6AA-032F-4331-8509-B7A14D218ECC}"/>
    <cellStyle name="Input 3" xfId="2695" xr:uid="{8DCF8D80-7218-4766-91EE-1B5A99DC893C}"/>
    <cellStyle name="Input 4" xfId="2696" xr:uid="{DF5242CD-8727-42C0-B52C-811B9068981D}"/>
    <cellStyle name="Input 5" xfId="2697" xr:uid="{62842DA9-8E72-4127-835C-F8EDAE231156}"/>
    <cellStyle name="Insatisfaisant" xfId="2698" xr:uid="{9184A351-77C7-46C8-A7DE-9C3AAB9A2AC4}"/>
    <cellStyle name="Ledger 17 x 11 in" xfId="2699" xr:uid="{823B70F0-B808-47BA-8532-5C9090ED7B74}"/>
    <cellStyle name="Ledger 17 x 11 in 2" xfId="2700" xr:uid="{6B9736EA-A37F-459E-B05C-60486A735DFC}"/>
    <cellStyle name="Ledger 17 x 11 in 2 2" xfId="2701" xr:uid="{608B97CA-2A43-4075-B97C-9F6974B92C2A}"/>
    <cellStyle name="Ledger 17 x 11 in 3" xfId="2702" xr:uid="{3C1D700B-C249-4A2F-B32C-AE33AEA12E08}"/>
    <cellStyle name="Ledger 17 x 11 in 4" xfId="2703" xr:uid="{0B13ECC7-F084-468B-BA34-76E8AAD0704F}"/>
    <cellStyle name="Link Currency (0)" xfId="2704" xr:uid="{307E681F-8B84-4136-8423-5BBB154093FE}"/>
    <cellStyle name="Link Currency (0) 2" xfId="2705" xr:uid="{70C86BDA-391D-44F4-8BA7-564E1F55EB55}"/>
    <cellStyle name="Link Currency (0) 2 2" xfId="2706" xr:uid="{5B6726B6-D69A-48C6-B7C0-6F6D809A9213}"/>
    <cellStyle name="Link Currency (0) 3" xfId="2707" xr:uid="{A4B58D86-E03B-4E59-91B4-D3BDB733436C}"/>
    <cellStyle name="Link Currency (2)" xfId="2708" xr:uid="{9C7C8227-4185-41FB-AD1B-11B2250189C2}"/>
    <cellStyle name="Link Currency (2) 2" xfId="2709" xr:uid="{2733A718-06B9-4BAE-B34C-CFE032C7F9C1}"/>
    <cellStyle name="Link Currency (2) 3" xfId="2710" xr:uid="{E010F159-80A1-4106-9777-58FD7A41A2C1}"/>
    <cellStyle name="Link Units (0)" xfId="2711" xr:uid="{0BFD6BC0-D149-40BA-B773-66046794C6D0}"/>
    <cellStyle name="Link Units (0) 2" xfId="2712" xr:uid="{B7432029-7716-4F2D-ADF5-44566F2C9B77}"/>
    <cellStyle name="Link Units (0) 2 2" xfId="2713" xr:uid="{3D5E56E8-FCBD-4723-97F7-E53B67C7C5E6}"/>
    <cellStyle name="Link Units (0) 3" xfId="2714" xr:uid="{0C5C3C82-9B70-4650-AC05-27699F1C433A}"/>
    <cellStyle name="Link Units (1)" xfId="2715" xr:uid="{8A4D3BF5-9FFE-4F6A-8362-02FAAEC671FD}"/>
    <cellStyle name="Link Units (1) 2" xfId="2716" xr:uid="{C4123E6B-6522-450F-97A9-74B0F6ACD28F}"/>
    <cellStyle name="Link Units (1) 3" xfId="2717" xr:uid="{6E4C734B-07A0-45D8-ACB8-835244562E58}"/>
    <cellStyle name="Link Units (2)" xfId="2718" xr:uid="{94FB3F92-8BCF-4410-BCBB-153FEDA251AA}"/>
    <cellStyle name="Link Units (2) 2" xfId="2719" xr:uid="{71581BEC-FA22-4604-9367-FAF7E4F32D22}"/>
    <cellStyle name="Link Units (2) 3" xfId="2720" xr:uid="{6F31543E-5C12-4357-809A-5AB207350B40}"/>
    <cellStyle name="Linked Cell" xfId="77" builtinId="24" customBuiltin="1"/>
    <cellStyle name="Linked Cell 2" xfId="2721" xr:uid="{A23759F8-F5DA-42D4-8642-CCB27630C168}"/>
    <cellStyle name="Milliers [0]_      " xfId="2722" xr:uid="{636EF572-E87A-453C-BC94-A62FD2B8B70B}"/>
    <cellStyle name="Milliers_      " xfId="2723" xr:uid="{E87EF381-A621-4346-BD3C-B2783D9CAE86}"/>
    <cellStyle name="Model" xfId="2724" xr:uid="{40988D3D-5FA5-4409-B451-B005CB27B86D}"/>
    <cellStyle name="Model 2" xfId="2725" xr:uid="{00F1AD73-E259-46EA-8297-412DA3CB0841}"/>
    <cellStyle name="Model 3" xfId="2726" xr:uid="{4F3F29B0-0209-4CC8-A08D-CAB72E366C99}"/>
    <cellStyle name="Model 4" xfId="2727" xr:uid="{6DD3E70B-BB10-42C0-85D0-1B8FFD4A3236}"/>
    <cellStyle name="Model 5" xfId="2728" xr:uid="{BDCF1EFD-D53F-4050-BD28-2782FF3F1F5B}"/>
    <cellStyle name="moi" xfId="2729" xr:uid="{544E39EC-A47A-489F-9CED-ADCD10BE1562}"/>
    <cellStyle name="moi 2" xfId="2730" xr:uid="{239C6472-2439-40F5-9162-80632D0CFD86}"/>
    <cellStyle name="moi 3" xfId="2731" xr:uid="{AD5EAC51-8BDC-4D61-A53B-30D9C807FA57}"/>
    <cellStyle name="moi 4" xfId="2732" xr:uid="{C0CCBCCF-39DB-4EA7-B10B-5B8F6C0F4153}"/>
    <cellStyle name="Monétaire [0]_      " xfId="2733" xr:uid="{74E0FAA4-BED3-4438-9B55-E3E3A47C059C}"/>
    <cellStyle name="Monétaire_      " xfId="2734" xr:uid="{58B8336B-61F9-4979-A583-1F5296AB9B9D}"/>
    <cellStyle name="n" xfId="2735" xr:uid="{2928BF2A-762A-4DF0-9CF3-DCE24843BC68}"/>
    <cellStyle name="n 2" xfId="2736" xr:uid="{83715276-6C3A-4CD8-B658-DBC177DE21C4}"/>
    <cellStyle name="n 3" xfId="2737" xr:uid="{42107753-7196-4EB7-AFF7-476BDB3CF0B4}"/>
    <cellStyle name="n 4" xfId="2738" xr:uid="{80BC12F9-08A6-400F-93A9-7ABD7A7FAFEF}"/>
    <cellStyle name="Neutral" xfId="73" builtinId="28" customBuiltin="1"/>
    <cellStyle name="Neutral 2" xfId="2739" xr:uid="{9F7E5755-484F-49AA-BDC0-D64F9220284E}"/>
    <cellStyle name="Neutre" xfId="2740" xr:uid="{DFB0AF32-1F2F-425D-9451-5E9CBAC2DF4D}"/>
    <cellStyle name="ÑONVÒ" xfId="2741" xr:uid="{473337C6-82E4-4059-8556-134F8414FBE0}"/>
    <cellStyle name="ÑONVÒ 2" xfId="2742" xr:uid="{BEBD1F4A-0C71-4F2F-9DE6-DB98857784A7}"/>
    <cellStyle name="ÑONVÒ 2 2" xfId="2743" xr:uid="{02882E4B-E472-4BBC-94D9-7215B44567E1}"/>
    <cellStyle name="ÑONVÒ 3" xfId="2744" xr:uid="{763ADFC7-E9B4-498B-AA11-8FC5371EA016}"/>
    <cellStyle name="ÑONVÒ 3 2" xfId="2745" xr:uid="{B5ABFED6-5027-468B-B863-5CE42FD078D1}"/>
    <cellStyle name="ÑONVÒ 4" xfId="2746" xr:uid="{40445270-E72A-4FFC-AE30-933DC61164DD}"/>
    <cellStyle name="ÑONVÒ 4 2" xfId="2747" xr:uid="{A2346A87-9CDC-4B68-9FD6-A80A64ACE38A}"/>
    <cellStyle name="ÑONVÒ 5" xfId="2748" xr:uid="{B61172EF-F3D5-4AE2-A077-52CBCB3AFA65}"/>
    <cellStyle name="Normal" xfId="0" builtinId="0"/>
    <cellStyle name="Normal - Style1" xfId="26" xr:uid="{00000000-0005-0000-0000-000019000000}"/>
    <cellStyle name="Normal - Style1 2" xfId="2749" xr:uid="{A4CA4403-F003-4669-A35B-9AFAAEA1E04D}"/>
    <cellStyle name="Normal - 유형1" xfId="2750" xr:uid="{9754AB54-2D7E-4631-BC2D-89B1B844C7B0}"/>
    <cellStyle name="Normal - 유형1 2" xfId="2751" xr:uid="{81FDD1C8-3DAC-4B0C-928B-CFFD2F5FBDBD}"/>
    <cellStyle name="Normal - 유형1 2 2" xfId="2752" xr:uid="{66D7D3BC-9ECC-4F17-918F-233DE2A22135}"/>
    <cellStyle name="Normal - 유형1 3" xfId="2753" xr:uid="{42C5BC39-1A96-4400-8E11-5094E0F6F6B9}"/>
    <cellStyle name="Normal - 유형1 4" xfId="2754" xr:uid="{B329B23A-65EB-4D15-9AB7-4B5597F4B1A4}"/>
    <cellStyle name="Normal - 유형1 5" xfId="2755" xr:uid="{BEA15A5D-F489-4497-BF14-41B49ECA8FD3}"/>
    <cellStyle name="Normal 10" xfId="2756" xr:uid="{05F7DD9D-8E7C-44C2-9154-21092D2B16F7}"/>
    <cellStyle name="Normal 10 2" xfId="115" xr:uid="{EF5C0187-A12D-4F5A-8FCC-E9160554AB44}"/>
    <cellStyle name="Normal 10 2 2" xfId="2757" xr:uid="{FD4D52CB-0B28-4321-856C-600BEE2DBBB6}"/>
    <cellStyle name="Normal 10 2 2 2" xfId="2758" xr:uid="{E3B47217-4B29-4948-975B-0B858B6C95D8}"/>
    <cellStyle name="Normal 10 2 3" xfId="2759" xr:uid="{415B5C48-0614-4A46-8A65-2BD63C8FEDCF}"/>
    <cellStyle name="Normal 10 2 3 2" xfId="2760" xr:uid="{5A87BBAA-1CBD-4CF0-97F7-19A64A4181D1}"/>
    <cellStyle name="Normal 10 2 4" xfId="2761" xr:uid="{89D33C64-38E4-4589-9829-C19D112DEBBA}"/>
    <cellStyle name="Normal 10 2 4 2" xfId="2762" xr:uid="{49693F23-4BA9-410B-8237-29DBF2B98FAC}"/>
    <cellStyle name="Normal 10 2 4 3" xfId="2763" xr:uid="{EA865529-12CC-454F-936B-CF98B98E50EC}"/>
    <cellStyle name="Normal 10 2 5" xfId="108" xr:uid="{47F2D54C-209A-402F-96C4-FB1B5B2D4A05}"/>
    <cellStyle name="Normal 10 2 5 2" xfId="2764" xr:uid="{216573CA-A777-4EE3-B35D-7CA3FCBF17EE}"/>
    <cellStyle name="Normal 10 3" xfId="2765" xr:uid="{7C508866-D66A-47D8-8D2B-08E0595C22B1}"/>
    <cellStyle name="Normal 10 4" xfId="2766" xr:uid="{C8E488E1-610E-438F-A958-9CE3A5499B27}"/>
    <cellStyle name="Normal 100" xfId="2767" xr:uid="{452395D5-627A-40B6-85AA-685220A21344}"/>
    <cellStyle name="Normal 101" xfId="2768" xr:uid="{ABC872D4-8894-4433-A920-93AE05301456}"/>
    <cellStyle name="Normal 102" xfId="2769" xr:uid="{3A0FF100-EA8C-4B81-95C2-B32C8176B59D}"/>
    <cellStyle name="Normal 103" xfId="2770" xr:uid="{E728AE58-F542-4F1B-BD01-8499A9213BF9}"/>
    <cellStyle name="Normal 104" xfId="2771" xr:uid="{208C8984-AF3F-468D-9231-8921E6BE036A}"/>
    <cellStyle name="Normal 105" xfId="2772" xr:uid="{1F9DC958-2A06-45B4-9A0F-4E80B40F91D1}"/>
    <cellStyle name="Normal 106" xfId="2773" xr:uid="{4B0AF6FC-47D2-42C2-9F94-091176703BC9}"/>
    <cellStyle name="Normal 107" xfId="2774" xr:uid="{61266DEF-3412-44BF-93C8-094D4904EF77}"/>
    <cellStyle name="Normal 108" xfId="2775" xr:uid="{C83A1CB4-C700-4B37-B139-BFFB04AB2F53}"/>
    <cellStyle name="Normal 109" xfId="2776" xr:uid="{ED0B14D9-E722-440B-9862-67DF7BDF2F4A}"/>
    <cellStyle name="Normal 11" xfId="2777" xr:uid="{89EEC737-B318-4F26-AE31-7E4FF2DC9617}"/>
    <cellStyle name="Normal 11 2" xfId="2778" xr:uid="{86FBF424-9BDF-429A-93C1-099573954576}"/>
    <cellStyle name="Normal 11 2 2" xfId="2779" xr:uid="{81624656-6C07-4008-9170-B50185B2BD32}"/>
    <cellStyle name="Normal 11 2 2 2" xfId="2780" xr:uid="{CE5B5B43-EA99-44A2-89D3-C28494FA0778}"/>
    <cellStyle name="Normal 11 2 3" xfId="2781" xr:uid="{EB652C48-7CB8-4310-BF77-A1A7CC646965}"/>
    <cellStyle name="Normal 11 2 3 2" xfId="2782" xr:uid="{5928CF0B-FA02-423D-8487-B7B8BE36B3DC}"/>
    <cellStyle name="Normal 11 2 4" xfId="2783" xr:uid="{6E94B537-94A5-44BD-B701-C7AD2349C7DF}"/>
    <cellStyle name="Normal 11 2 4 2" xfId="2784" xr:uid="{7A0AECEF-C12B-4159-9593-3CA246932365}"/>
    <cellStyle name="Normal 11 2 4 3" xfId="2785" xr:uid="{AC15B639-12F4-4A8F-9225-9DF8B6CF9DD7}"/>
    <cellStyle name="Normal 11 2 5" xfId="2786" xr:uid="{42849538-423C-4F64-80DA-A19B68E7A8E9}"/>
    <cellStyle name="Normal 11 3" xfId="2787" xr:uid="{F8F9164F-9E90-4D3B-BE6B-D18CF7F3ABCF}"/>
    <cellStyle name="Normal 11 3 2" xfId="2788" xr:uid="{8E805ECC-CC72-4E9F-95EE-4C8ED97874B5}"/>
    <cellStyle name="Normal 11 4" xfId="2789" xr:uid="{32489185-CBAF-478D-8BAE-BA5B422E6ED5}"/>
    <cellStyle name="Normal 11 5" xfId="2790" xr:uid="{9C179A26-6130-40A9-89E7-8FB5B3C4932C}"/>
    <cellStyle name="Normal 110" xfId="2791" xr:uid="{F5870414-CB9F-4458-B701-84E2FD6855B2}"/>
    <cellStyle name="Normal 111" xfId="2792" xr:uid="{73D4D463-0036-4EBF-A3FE-6747CE18C28D}"/>
    <cellStyle name="Normal 112" xfId="2793" xr:uid="{90D978C8-50E4-4376-A978-B9F57C17D19B}"/>
    <cellStyle name="Normal 113" xfId="2794" xr:uid="{524AF617-E31A-4CC1-9E6E-3D87C2E544DB}"/>
    <cellStyle name="Normal 114" xfId="2795" xr:uid="{2EA6E44B-68A0-4887-8376-04BE0E6E0C53}"/>
    <cellStyle name="Normal 115" xfId="2796" xr:uid="{204DC7DD-29D0-4DE1-AB71-D79D814E6DD3}"/>
    <cellStyle name="Normal 116" xfId="2797" xr:uid="{357AD49E-3CA8-41AC-874D-9B8B4F9574C5}"/>
    <cellStyle name="Normal 117" xfId="2798" xr:uid="{D1AF7BC5-8185-4641-B853-E71E03A7EB26}"/>
    <cellStyle name="Normal 118" xfId="2799" xr:uid="{695E373F-E149-450D-8C03-A06C54D8D052}"/>
    <cellStyle name="Normal 119" xfId="2800" xr:uid="{D6720177-0587-487C-A9D3-26DC58EF2679}"/>
    <cellStyle name="Normal 12" xfId="2801" xr:uid="{66D9827D-69BB-4307-B567-82F91FB00425}"/>
    <cellStyle name="Normal 12 2" xfId="2802" xr:uid="{907C86F0-FF21-40BA-B8BE-2BA6B24F7931}"/>
    <cellStyle name="Normal 12 2 2" xfId="2803" xr:uid="{A7F455EF-E23B-4A8A-B0BC-8857B0D6A35C}"/>
    <cellStyle name="Normal 12 2 2 2" xfId="2804" xr:uid="{E736F919-3B65-48B6-B033-271E3C059F15}"/>
    <cellStyle name="Normal 12 2 3" xfId="2805" xr:uid="{B4B152FF-33CA-4FAF-ACCD-640878309B8D}"/>
    <cellStyle name="Normal 12 2 4" xfId="2806" xr:uid="{04D9645A-9B34-493E-86C7-0A9ACB613400}"/>
    <cellStyle name="Normal 12 3" xfId="2807" xr:uid="{BD0DF884-B167-4C64-8822-52E084F9B758}"/>
    <cellStyle name="Normal 12 4" xfId="2808" xr:uid="{3FAD90D1-7F69-4E1C-B4D9-9D64268C9438}"/>
    <cellStyle name="Normal 120" xfId="2809" xr:uid="{EAF261D9-363E-4FF0-8D6B-6E5C2E28FAED}"/>
    <cellStyle name="Normal 121" xfId="2810" xr:uid="{F0DCDABF-DB95-4158-B368-4321E9771931}"/>
    <cellStyle name="Normal 122" xfId="2811" xr:uid="{95F2FACE-CACE-4FDC-BB59-499E7EEA1D5B}"/>
    <cellStyle name="Normal 123" xfId="2812" xr:uid="{CD2855C5-0C4D-4E00-A7F1-AE6BA14465FF}"/>
    <cellStyle name="Normal 124" xfId="2813" xr:uid="{8CD1FB37-A0BF-42FE-B808-F97885C9AE13}"/>
    <cellStyle name="Normal 125" xfId="2814" xr:uid="{5F3129E6-E617-4B49-9704-326A6DC11B85}"/>
    <cellStyle name="Normal 126" xfId="2815" xr:uid="{467BA393-837D-4359-8161-3529C7F81850}"/>
    <cellStyle name="Normal 127" xfId="2816" xr:uid="{EA0DEC4F-CCC8-48F2-8F04-87742AA82C0C}"/>
    <cellStyle name="Normal 128" xfId="2817" xr:uid="{29A7E36D-AFDD-456B-A3A9-51E9469C1038}"/>
    <cellStyle name="Normal 129" xfId="2818" xr:uid="{5DC8E37C-FE0A-40F9-957B-11E29911CAFD}"/>
    <cellStyle name="Normal 13" xfId="2819" xr:uid="{60B7CFF0-3CB3-4D13-B806-9A580F9B3A6A}"/>
    <cellStyle name="Normal 13 2" xfId="2820" xr:uid="{F7741CD0-D4B8-49CF-926D-C7F37826121C}"/>
    <cellStyle name="Normal 13 2 2" xfId="2821" xr:uid="{199FE7F8-BC46-46AA-BEDA-B7641298CCD2}"/>
    <cellStyle name="Normal 13 3" xfId="2822" xr:uid="{C46C09FB-8D50-4453-B55D-7DCBF1BDF4AF}"/>
    <cellStyle name="Normal 130" xfId="2823" xr:uid="{EA6F4F9B-0BB0-42BF-A0E1-895C9D3386B2}"/>
    <cellStyle name="Normal 131" xfId="2824" xr:uid="{5EB50705-57B4-46E9-85B8-CEAEF2E25A91}"/>
    <cellStyle name="Normal 132" xfId="2825" xr:uid="{0833BB69-F34D-4CBD-90FB-E183D88C95A0}"/>
    <cellStyle name="Normal 133" xfId="1" xr:uid="{00000000-0005-0000-0000-00001A000000}"/>
    <cellStyle name="Normal 133 2" xfId="2826" xr:uid="{0AF32D90-2A56-4B81-B736-AF9FF64F5970}"/>
    <cellStyle name="Normal 133 3 3" xfId="110" xr:uid="{A5A0F7C3-CD11-4238-8A96-056E74AFCB20}"/>
    <cellStyle name="Normal 133 3 3 2" xfId="107" xr:uid="{3E13EFC6-7285-4383-8D1C-EC643BA52A86}"/>
    <cellStyle name="Normal 134" xfId="2827" xr:uid="{7464BA4D-37FF-4EF2-A874-D1C1A7FE5E8F}"/>
    <cellStyle name="Normal 134 2" xfId="2828" xr:uid="{B038A85E-3CBB-4F67-A123-F23D744D4F59}"/>
    <cellStyle name="Normal 135" xfId="2829" xr:uid="{B5BDEC4F-A01C-437B-BA50-988AEC16A32C}"/>
    <cellStyle name="Normal 136" xfId="2830" xr:uid="{551F236E-EA23-4FA1-B785-268F7DBF6BC2}"/>
    <cellStyle name="Normal 136 2" xfId="2831" xr:uid="{C06FCF69-3B34-4E90-A787-05E20BBB8724}"/>
    <cellStyle name="Normal 137" xfId="2832" xr:uid="{FA8DDF72-8E79-4CF9-907A-73BCAA5EE50D}"/>
    <cellStyle name="Normal 138" xfId="2833" xr:uid="{E6F5F644-7F84-412C-95CE-F9716DF597F4}"/>
    <cellStyle name="Normal 139" xfId="2834" xr:uid="{16619A88-C40D-47D9-94D8-CEE655302F41}"/>
    <cellStyle name="Normal 14" xfId="2835" xr:uid="{99A14F06-8FD6-4195-AA06-FD7847D39649}"/>
    <cellStyle name="Normal 14 2" xfId="2836" xr:uid="{B431FAEB-5627-4DC9-8896-B8F02E8EFFA3}"/>
    <cellStyle name="Normal 14 2 2" xfId="2837" xr:uid="{FB19A3EA-724C-422A-8B52-D36D94CC8541}"/>
    <cellStyle name="Normal 14 3" xfId="2838" xr:uid="{92107C33-60B3-4B32-AF08-746543C5FC77}"/>
    <cellStyle name="Normal 14 4" xfId="2839" xr:uid="{2BFA1264-107E-4143-9DE3-05F97DD4E483}"/>
    <cellStyle name="Normal 14 5" xfId="2840" xr:uid="{F3CB2BAB-FAAD-4949-8FEF-541BB0A459B5}"/>
    <cellStyle name="Normal 140" xfId="2841" xr:uid="{E09A9494-751C-4E74-97C4-5F444661A561}"/>
    <cellStyle name="Normal 141" xfId="2842" xr:uid="{5D6D8EDE-BE01-4358-BFA1-E277676641E0}"/>
    <cellStyle name="Normal 142" xfId="113" xr:uid="{11F62236-78B2-42ED-A847-A35A795F7DD5}"/>
    <cellStyle name="Normal 142 2" xfId="2843" xr:uid="{6BB63D48-C68C-46FF-99DA-F500E7724A72}"/>
    <cellStyle name="Normal 143" xfId="2844" xr:uid="{8EC2F63F-A738-4217-8CF5-44469E90063E}"/>
    <cellStyle name="Normal 144" xfId="2845" xr:uid="{450D9510-7EB4-4173-82A6-B9ACADA7DA0E}"/>
    <cellStyle name="Normal 145" xfId="122" xr:uid="{2F64E89B-2724-49F0-B6DC-9D7D503D82E9}"/>
    <cellStyle name="Normal 146" xfId="114" xr:uid="{F5EC285A-DA60-4BC4-BC85-F696B85A273D}"/>
    <cellStyle name="Normal 146 2" xfId="118" xr:uid="{9DC98EA9-BC5F-4E9A-839D-88E9504F8BF8}"/>
    <cellStyle name="Normal 147" xfId="119" xr:uid="{A2C4A55C-EB03-4A6D-9A25-9CFDA519E3E0}"/>
    <cellStyle name="Normal 148" xfId="120" xr:uid="{4DA28D40-D966-4FCE-88C5-06EC819DD581}"/>
    <cellStyle name="Normal 149" xfId="3609" xr:uid="{C746A2A2-0FBF-426B-B0C4-1335D58518FD}"/>
    <cellStyle name="Normal 15" xfId="2846" xr:uid="{8232A873-3654-4940-825E-57ACB57B8922}"/>
    <cellStyle name="Normal 15 2" xfId="2847" xr:uid="{6282AC55-DE2B-4C58-B191-FEDD71BC964E}"/>
    <cellStyle name="Normal 15 2 2" xfId="2848" xr:uid="{B809079E-90A5-46A2-A777-2A0014ACC396}"/>
    <cellStyle name="Normal 15 2 3" xfId="2849" xr:uid="{A85D7907-77B1-4796-B31D-F52761FA8252}"/>
    <cellStyle name="Normal 15 3" xfId="2850" xr:uid="{D4193E68-7AEC-4EC6-8AA4-C62934AFFE54}"/>
    <cellStyle name="Normal 15 3 2" xfId="2851" xr:uid="{EEE6249A-F2A8-439B-AF26-D95E81EF1403}"/>
    <cellStyle name="Normal 15 4" xfId="2852" xr:uid="{E8861202-E1A4-439A-9CB9-1E9E85C1862C}"/>
    <cellStyle name="Normal 15 4 2" xfId="2853" xr:uid="{160BB2A3-375C-48BB-A4CE-FE1DB89EF113}"/>
    <cellStyle name="Normal 16" xfId="2854" xr:uid="{FD5A4D83-86C6-4720-A687-C61EECA6444B}"/>
    <cellStyle name="Normal 16 2" xfId="2855" xr:uid="{F75B7B80-AC6F-4EAC-9255-3C9D86A3DA87}"/>
    <cellStyle name="Normal 17" xfId="2856" xr:uid="{11F71E60-A962-44C4-8838-5F98C7AF78D0}"/>
    <cellStyle name="Normal 17 2" xfId="2857" xr:uid="{5538BBFB-A07A-49A0-8FE4-53022A48AD29}"/>
    <cellStyle name="Normal 17 2 2" xfId="2858" xr:uid="{9A20DC02-54D6-406A-AF9A-3920A1DC54C6}"/>
    <cellStyle name="Normal 17 3" xfId="2859" xr:uid="{820D1362-86E0-4834-9458-7AEFC216636E}"/>
    <cellStyle name="Normal 18" xfId="2860" xr:uid="{8CA598B4-BC26-4D09-93C3-6A010041D739}"/>
    <cellStyle name="Normal 18 2" xfId="2861" xr:uid="{8AAD6D3B-AC75-4781-8FE3-396002CDE335}"/>
    <cellStyle name="Normal 18 2 2" xfId="2862" xr:uid="{C3171AFB-5444-4F1A-876C-A13EF7883A29}"/>
    <cellStyle name="Normal 18 3" xfId="2863" xr:uid="{79F5F427-CFB5-4862-AD19-45351B57E462}"/>
    <cellStyle name="Normal 19" xfId="2864" xr:uid="{3A615ED2-13DD-43CC-AA43-E373DABA7C69}"/>
    <cellStyle name="Normal 19 2" xfId="2865" xr:uid="{70DA3920-0823-41CC-A12E-746A71F8ADCF}"/>
    <cellStyle name="Normal 19 2 2" xfId="2866" xr:uid="{8B60AB55-0B53-435B-BB89-58505AF288E6}"/>
    <cellStyle name="Normal 19 3" xfId="2867" xr:uid="{BD33C519-7DF9-42F5-99B9-D11966906196}"/>
    <cellStyle name="Normal 2" xfId="2" xr:uid="{00000000-0005-0000-0000-00001B000000}"/>
    <cellStyle name="Normal 2 2" xfId="27" xr:uid="{00000000-0005-0000-0000-00001C000000}"/>
    <cellStyle name="Normal 2 2 2" xfId="111" xr:uid="{2968F48F-3ED3-47A7-8251-49CB5A02A274}"/>
    <cellStyle name="Normal 2 2 2 2" xfId="2870" xr:uid="{E8BFD956-8F01-4DA6-BD8E-91189ECA458D}"/>
    <cellStyle name="Normal 2 2 2 2 2" xfId="2871" xr:uid="{6E0CB841-0DA3-4C36-BE2A-E629C15835A6}"/>
    <cellStyle name="Normal 2 2 2 3" xfId="2872" xr:uid="{5C017A81-0495-4492-BA0D-4823225CB238}"/>
    <cellStyle name="Normal 2 2 2 4" xfId="2869" xr:uid="{12983393-A581-439F-94F4-273DB69C9F60}"/>
    <cellStyle name="Normal 2 2 3" xfId="2873" xr:uid="{B5F7359D-4F62-48E6-9A53-E7EEC1EED555}"/>
    <cellStyle name="Normal 2 2 3 2" xfId="2874" xr:uid="{E39977F6-96FD-4C4B-B9D2-657B37B9FEA0}"/>
    <cellStyle name="Normal 2 2 3 3" xfId="2875" xr:uid="{F05EDCFC-BF2D-46A2-A39A-633B4B851B52}"/>
    <cellStyle name="Normal 2 2 4" xfId="2876" xr:uid="{6F97464C-F6D0-461F-9FA4-7C3C98ACE137}"/>
    <cellStyle name="Normal 2 2 5" xfId="2877" xr:uid="{FF17E296-FC8C-4BD1-B878-FE37AB6E8F6F}"/>
    <cellStyle name="Normal 2 2 6" xfId="2868" xr:uid="{DF5C7251-8D63-4E9A-A9E1-FD5FD6A18596}"/>
    <cellStyle name="Normal 2 3" xfId="54" xr:uid="{00000000-0005-0000-0000-00001D000000}"/>
    <cellStyle name="Normal 2 3 10" xfId="2878" xr:uid="{A9DA681C-CF14-45E4-BAA2-DD3D5E1FBDFB}"/>
    <cellStyle name="Normal 2 3 2" xfId="55" xr:uid="{00000000-0005-0000-0000-00001E000000}"/>
    <cellStyle name="Normal 2 3 2 2" xfId="58" xr:uid="{00000000-0005-0000-0000-00001F000000}"/>
    <cellStyle name="Normal 2 3 2 2 2" xfId="2880" xr:uid="{8ADA431F-9FFD-44A9-B44F-1EE94178BCBC}"/>
    <cellStyle name="Normal 2 3 2 3" xfId="2881" xr:uid="{0E7723E1-57C4-4C9F-A1C1-F8261E932673}"/>
    <cellStyle name="Normal 2 3 2 4" xfId="2879" xr:uid="{86E4F278-D863-4F91-8D4B-2B772CD1344C}"/>
    <cellStyle name="Normal 2 3 3" xfId="2882" xr:uid="{CF84E72D-637F-4A38-82E3-76037DBC4D7B}"/>
    <cellStyle name="Normal 2 3 3 2" xfId="2883" xr:uid="{9D3B63D3-B8E5-421F-9427-617A4FAD6712}"/>
    <cellStyle name="Normal 2 3 3 3" xfId="2884" xr:uid="{298FE30C-F9B2-4C39-9F1A-96AA940DDC3A}"/>
    <cellStyle name="Normal 2 3 4" xfId="2885" xr:uid="{D0FC9217-9B28-4ECB-B983-07D23E8C4499}"/>
    <cellStyle name="Normal 2 3 4 2" xfId="2886" xr:uid="{1190F9AB-E930-4B17-B28E-1F33A0D0EC10}"/>
    <cellStyle name="Normal 2 3 5" xfId="2887" xr:uid="{8D47BA33-2F4C-45FA-83BC-8DE8EEC071FD}"/>
    <cellStyle name="Normal 2 3 6" xfId="2888" xr:uid="{336B722B-14C3-49C9-A4E9-2D5715E8F5BA}"/>
    <cellStyle name="Normal 2 3 7" xfId="2889" xr:uid="{145AA7D7-EC1D-4DE4-8A0C-236DE4AEC4C2}"/>
    <cellStyle name="Normal 2 3 8" xfId="2890" xr:uid="{E2CB8EC3-1C78-4B78-BDE0-D19A2400307A}"/>
    <cellStyle name="Normal 2 3 9" xfId="2891" xr:uid="{BA2EB954-31CC-4738-B79E-76AD142051A5}"/>
    <cellStyle name="Normal 2 4" xfId="63" xr:uid="{58005942-99CA-4ADE-8B6F-C6901138360D}"/>
    <cellStyle name="Normal 2 4 2" xfId="2893" xr:uid="{52C27DE6-877E-464C-A118-A3B147FF35DD}"/>
    <cellStyle name="Normal 2 4 2 2" xfId="2894" xr:uid="{71B16926-B66E-4E78-92B2-A6F124432DD8}"/>
    <cellStyle name="Normal 2 4 3" xfId="2895" xr:uid="{371EC245-3321-4058-AFCF-BC421FA5C890}"/>
    <cellStyle name="Normal 2 4 4" xfId="2892" xr:uid="{059D5932-6965-4981-9DB8-8697F700C3B5}"/>
    <cellStyle name="Normal 2 5" xfId="116" xr:uid="{B432CB2A-009A-43E9-9E3D-F0B044459608}"/>
    <cellStyle name="Normal 2 5 2" xfId="2897" xr:uid="{A45480B0-4DD7-489B-A588-D4A1DA2712C1}"/>
    <cellStyle name="Normal 2 5 3" xfId="2898" xr:uid="{2A985264-02B5-45F0-B79C-6D9E7C2CD3CE}"/>
    <cellStyle name="Normal 2 5 4" xfId="2896" xr:uid="{C4213BB5-C32D-435C-8ADF-7A489E0FE23F}"/>
    <cellStyle name="Normal 2 6" xfId="2899" xr:uid="{F87E3CB9-9534-469B-8415-9C9B87A5B740}"/>
    <cellStyle name="Normal 2 7" xfId="2900" xr:uid="{F05EC106-7F5B-4FD3-9FB5-04C69BF4A9CA}"/>
    <cellStyle name="Normal 2_112060-QTM" xfId="28" xr:uid="{00000000-0005-0000-0000-000020000000}"/>
    <cellStyle name="Normal 20" xfId="2901" xr:uid="{29F9FEF7-999B-4A9B-BC3F-2EE2612C1AB9}"/>
    <cellStyle name="Normal 20 2" xfId="2902" xr:uid="{645BB57A-E76A-4419-9EED-BE99B241CE84}"/>
    <cellStyle name="Normal 20 2 2" xfId="2903" xr:uid="{9E263BFF-331C-44C2-B6CE-FE406BA929A2}"/>
    <cellStyle name="Normal 20 3" xfId="2904" xr:uid="{31730764-2D31-4818-8A54-7406E25D40A6}"/>
    <cellStyle name="Normal 21" xfId="2905" xr:uid="{5E424C78-8291-4DF6-A3CF-6DA8A8335EFC}"/>
    <cellStyle name="Normal 21 2" xfId="2906" xr:uid="{D5ED50D8-C0A8-4E9D-A7F0-24BC4EA5EA85}"/>
    <cellStyle name="Normal 21 3" xfId="2907" xr:uid="{C0EF4E52-7124-42B3-A945-AFFC6D2E6CAB}"/>
    <cellStyle name="Normal 22" xfId="2908" xr:uid="{D1DFBE59-CCB8-488A-8574-CF8BF2AD61D3}"/>
    <cellStyle name="Normal 22 2" xfId="2909" xr:uid="{462E53F5-42EC-49E9-9204-43EE6B5803A6}"/>
    <cellStyle name="Normal 22 3" xfId="2910" xr:uid="{3749E1E9-636B-43C4-8FE7-81C904C590E6}"/>
    <cellStyle name="Normal 23" xfId="2911" xr:uid="{09257255-10C2-487C-B8C9-2B433A2ABC90}"/>
    <cellStyle name="Normal 23 2" xfId="2912" xr:uid="{5E168CDA-600D-44CD-AC45-381B30F6AA59}"/>
    <cellStyle name="Normal 23 3" xfId="2913" xr:uid="{8D17C88D-1867-4AF6-AD44-B62276111148}"/>
    <cellStyle name="Normal 24" xfId="112" xr:uid="{89AECD3E-E42C-4010-AEA0-6EFD447D5779}"/>
    <cellStyle name="Normal 24 2" xfId="2915" xr:uid="{6359AA8C-7B50-4632-99DE-AE82EA266E16}"/>
    <cellStyle name="Normal 24 3" xfId="2916" xr:uid="{48E0A4C5-B447-4230-AD7D-9C63A3866CFF}"/>
    <cellStyle name="Normal 24 4" xfId="2914" xr:uid="{5FEEDD4E-D0DF-4A8D-8D1B-97B030B97DE6}"/>
    <cellStyle name="Normal 25" xfId="2917" xr:uid="{7F4B3048-9EF8-4148-B406-37032A6C315A}"/>
    <cellStyle name="Normal 25 2" xfId="2918" xr:uid="{AF7EC71C-AED6-4CB2-8731-F3AB67D4E558}"/>
    <cellStyle name="Normal 25 3" xfId="2919" xr:uid="{D3EAB75F-87CC-49EC-B182-FDF726BE502A}"/>
    <cellStyle name="Normal 25 4" xfId="2920" xr:uid="{6D9E02F9-62A3-4BE1-AA1A-6B50D05A7F04}"/>
    <cellStyle name="Normal 26" xfId="2921" xr:uid="{57D7413D-8C52-47B0-9752-294E354E61D8}"/>
    <cellStyle name="Normal 26 2" xfId="2922" xr:uid="{FB7732D9-C5EB-4563-8A75-C5C7A41C71E6}"/>
    <cellStyle name="Normal 26 3" xfId="2923" xr:uid="{5BB80F71-478A-4EDA-B25A-986C236A4FEB}"/>
    <cellStyle name="Normal 27" xfId="2924" xr:uid="{440D8010-E499-44C5-9F19-C237022BE339}"/>
    <cellStyle name="Normal 27 2" xfId="2925" xr:uid="{D88C596D-6C41-4A29-93B3-50A09E98307C}"/>
    <cellStyle name="Normal 27 3" xfId="2926" xr:uid="{06BB6B74-76CC-4DC8-A2DC-E48D21412493}"/>
    <cellStyle name="Normal 27 4" xfId="2927" xr:uid="{5E2E3FF2-0CF6-4FD2-B8D4-B8E46F5AB932}"/>
    <cellStyle name="Normal 28" xfId="2928" xr:uid="{83CBCA0B-D928-469E-8938-898C9250B952}"/>
    <cellStyle name="Normal 28 2" xfId="2929" xr:uid="{FCF4C92A-0B34-4080-AA32-A2F1058C797D}"/>
    <cellStyle name="Normal 28 3" xfId="2930" xr:uid="{9C6E271D-5277-4854-A989-42239012751F}"/>
    <cellStyle name="Normal 28 4" xfId="2931" xr:uid="{318ABB01-808F-4F93-AE6D-6C8CE317BFAD}"/>
    <cellStyle name="Normal 29" xfId="2932" xr:uid="{21F31B95-B836-45AB-9A9D-FCCE6E8CCCC2}"/>
    <cellStyle name="Normal 29 2" xfId="2933" xr:uid="{EE99C103-57D7-4D46-AE0E-06F58EAF861A}"/>
    <cellStyle name="Normal 29 3" xfId="2934" xr:uid="{90A79291-B5DF-4DD9-9B53-93B78ADDC5AE}"/>
    <cellStyle name="Normal 29 4" xfId="2935" xr:uid="{DBE70B5D-AE3C-495E-85E6-FD61BC28894F}"/>
    <cellStyle name="Normal 3" xfId="29" xr:uid="{00000000-0005-0000-0000-000021000000}"/>
    <cellStyle name="Normal 3 2" xfId="30" xr:uid="{00000000-0005-0000-0000-000022000000}"/>
    <cellStyle name="Normal 3 2 2" xfId="2936" xr:uid="{3B8BBF00-EB3E-4299-AADC-71470FC4D3C7}"/>
    <cellStyle name="Normal 3 2 2 2" xfId="2937" xr:uid="{E0697FF2-55B8-400F-8EC9-54C728070F2F}"/>
    <cellStyle name="Normal 3 2 2 3" xfId="2938" xr:uid="{542FACF6-785C-46A4-98E9-CD5F79FEB65C}"/>
    <cellStyle name="Normal 3 2 3" xfId="2939" xr:uid="{553A5870-8CAB-497A-BBFD-FD42FE34EC8C}"/>
    <cellStyle name="Normal 3 2 4" xfId="123" xr:uid="{24E392D0-B27A-4D2D-8C8F-4D36B3BE5758}"/>
    <cellStyle name="Normal 3 3" xfId="31" xr:uid="{00000000-0005-0000-0000-000023000000}"/>
    <cellStyle name="Normal 3 3 2" xfId="2941" xr:uid="{315F6C69-CDE3-4D2A-8E8D-1D38746F965B}"/>
    <cellStyle name="Normal 3 3 3" xfId="2942" xr:uid="{C0E71151-5B53-4C18-8D9F-760E59F668C8}"/>
    <cellStyle name="Normal 3 3 4" xfId="2940" xr:uid="{64AB27E4-228B-4497-8E19-592FCCF46B55}"/>
    <cellStyle name="Normal 3 4" xfId="64" xr:uid="{5FB27EA3-8244-4A46-BE22-16B664DC053F}"/>
    <cellStyle name="Normal 3 4 2" xfId="2944" xr:uid="{199D3333-709E-4794-A134-5AE1131B104F}"/>
    <cellStyle name="Normal 3 4 3" xfId="2943" xr:uid="{2FC4222B-70E9-4583-A848-004D507F5397}"/>
    <cellStyle name="Normal 3 5" xfId="2945" xr:uid="{8F5390A4-9600-4E1F-8FF3-96FB904E5D16}"/>
    <cellStyle name="Normal 3 5 2" xfId="2946" xr:uid="{7312984A-8B9D-4505-B02B-D981EF089500}"/>
    <cellStyle name="Normal 3 6" xfId="2947" xr:uid="{2A0863D3-04CF-4BAE-998D-9FD6AAF42700}"/>
    <cellStyle name="Normal 3_111030-111048-111061-QTCN" xfId="32" xr:uid="{00000000-0005-0000-0000-000024000000}"/>
    <cellStyle name="Normal 30" xfId="2948" xr:uid="{CECAD27B-F685-4214-94E6-417207DE5F1F}"/>
    <cellStyle name="Normal 30 2" xfId="2949" xr:uid="{C438FA97-9C5A-44EA-8C39-D1376DB32F22}"/>
    <cellStyle name="Normal 30 3" xfId="2950" xr:uid="{D6CA9CB8-52A9-4196-BC9D-947B8AC370A7}"/>
    <cellStyle name="Normal 31" xfId="117" xr:uid="{738D92C3-1702-4996-8BEF-CDC0587A13AC}"/>
    <cellStyle name="Normal 31 2" xfId="2952" xr:uid="{12114C7D-165E-4414-97F4-C4D4178673C2}"/>
    <cellStyle name="Normal 31 3" xfId="2951" xr:uid="{48366E6C-536C-4C10-B75F-41F0980B8647}"/>
    <cellStyle name="Normal 32" xfId="2953" xr:uid="{F0C2D256-542F-4E57-84CD-69108C5AFDE5}"/>
    <cellStyle name="Normal 32 2" xfId="2954" xr:uid="{FB44CFA8-3A57-4E08-8D48-BEDBFC33534E}"/>
    <cellStyle name="Normal 32 3" xfId="2955" xr:uid="{D250DE8A-C1F9-4444-A9F5-06224E2D5613}"/>
    <cellStyle name="Normal 33" xfId="2956" xr:uid="{F3957E79-A319-4A89-A383-6F8317D0EE51}"/>
    <cellStyle name="Normal 33 2" xfId="2957" xr:uid="{7CF3AFC7-611C-426C-8A1B-5775E0679124}"/>
    <cellStyle name="Normal 33 3" xfId="2958" xr:uid="{3868E0D9-D15F-492C-B924-11D6F8619AE6}"/>
    <cellStyle name="Normal 34" xfId="2959" xr:uid="{05D77864-C97A-497F-BD6A-A52B5750B7A6}"/>
    <cellStyle name="Normal 34 2" xfId="2960" xr:uid="{87BF4F58-3430-44DD-A630-2006291C0D20}"/>
    <cellStyle name="Normal 34 3" xfId="2961" xr:uid="{A296E6CB-BB0D-46B1-9FCD-970168886E75}"/>
    <cellStyle name="Normal 35" xfId="2962" xr:uid="{63C7EE39-E604-4EAB-8108-96FD9206B9D4}"/>
    <cellStyle name="Normal 35 2" xfId="2963" xr:uid="{9F3978C2-1586-4EBD-8EC7-7A87296EB9A4}"/>
    <cellStyle name="Normal 35 3" xfId="2964" xr:uid="{6D0A092F-E57F-4FF6-A810-6626112B6AA1}"/>
    <cellStyle name="Normal 36" xfId="2965" xr:uid="{C77E5ADA-DC2E-4AA3-B10F-1E909633F575}"/>
    <cellStyle name="Normal 36 2" xfId="2966" xr:uid="{742C862F-4EA0-421A-9FA7-95469F2C9F61}"/>
    <cellStyle name="Normal 36 3" xfId="2967" xr:uid="{F554FC45-BF19-4F57-BE75-411713778AF6}"/>
    <cellStyle name="Normal 37" xfId="2968" xr:uid="{2D4497EF-9D85-4D84-A665-D5A76313AB71}"/>
    <cellStyle name="Normal 37 2" xfId="2969" xr:uid="{1B639147-EEE1-4F8B-B650-F59BB3E21525}"/>
    <cellStyle name="Normal 37 3" xfId="2970" xr:uid="{E702A896-78BE-48AB-A6B0-7AABFD325CEF}"/>
    <cellStyle name="Normal 38" xfId="2971" xr:uid="{23FC5C5E-84C6-4C27-98BF-2FEF5B11C4D4}"/>
    <cellStyle name="Normal 38 2" xfId="2972" xr:uid="{82EC1D72-11F2-4B4D-8ED8-996B95453041}"/>
    <cellStyle name="Normal 38 3" xfId="2973" xr:uid="{274593C3-1D97-4952-832D-FA1E08750C07}"/>
    <cellStyle name="Normal 39" xfId="2974" xr:uid="{39FDF04C-0A29-4CDB-AC17-5C8ACCA943B1}"/>
    <cellStyle name="Normal 39 2" xfId="2975" xr:uid="{A13ACBEA-F5C8-4D20-91A5-680A694C27F1}"/>
    <cellStyle name="Normal 39 3" xfId="2976" xr:uid="{AFA7DCE0-9582-4006-AEBB-61BAB668565B}"/>
    <cellStyle name="Normal 4" xfId="33" xr:uid="{00000000-0005-0000-0000-000025000000}"/>
    <cellStyle name="Normal 4 2" xfId="34" xr:uid="{00000000-0005-0000-0000-000026000000}"/>
    <cellStyle name="Normal 4 2 2" xfId="2979" xr:uid="{CAF50BE4-8004-402B-B684-D3B1804A863F}"/>
    <cellStyle name="Normal 4 2 3" xfId="2980" xr:uid="{5E4FA739-7584-4DAC-8648-B8AE3D18DBAB}"/>
    <cellStyle name="Normal 4 2 4" xfId="2981" xr:uid="{F6FD8186-44B6-46B0-92D2-F9CB926B7DAF}"/>
    <cellStyle name="Normal 4 2 5" xfId="2978" xr:uid="{D7076302-E01C-40A1-BF1D-20AF55DB9250}"/>
    <cellStyle name="Normal 4 3" xfId="56" xr:uid="{00000000-0005-0000-0000-000027000000}"/>
    <cellStyle name="Normal 4 3 2" xfId="2982" xr:uid="{E40F0D68-40F9-422B-990D-6DFEDB553720}"/>
    <cellStyle name="Normal 4 4" xfId="2983" xr:uid="{2DC54F2D-9C69-40B0-94D2-BABE8B3CFF50}"/>
    <cellStyle name="Normal 4 4 2" xfId="2984" xr:uid="{66E35E6B-1556-4FE1-B474-626B89AD00A1}"/>
    <cellStyle name="Normal 4 5" xfId="2985" xr:uid="{21F13A21-4535-40A6-9D46-7AB6B65D0D94}"/>
    <cellStyle name="Normal 4 5 2" xfId="2986" xr:uid="{00AA6EA8-87C7-4B23-94F1-1D4F146647BD}"/>
    <cellStyle name="Normal 4 6" xfId="2987" xr:uid="{77E59B10-AEDC-4402-99AE-A907F4BCD4F5}"/>
    <cellStyle name="Normal 4 7" xfId="2988" xr:uid="{B0172D20-C006-435C-9A0A-FC01A59CD176}"/>
    <cellStyle name="Normal 4 8" xfId="2977" xr:uid="{A15241CA-BAFF-40B2-8A5F-EF9559B83BD1}"/>
    <cellStyle name="Normal 40" xfId="2989" xr:uid="{87FBED65-99E2-4201-835B-C52AC72A0603}"/>
    <cellStyle name="Normal 40 2" xfId="2990" xr:uid="{CE5F6564-940D-4E39-B9C8-AEF2C06BF620}"/>
    <cellStyle name="Normal 40 3" xfId="2991" xr:uid="{FEF0F69A-CB0C-4257-B13A-3130577EAA2F}"/>
    <cellStyle name="Normal 41" xfId="2992" xr:uid="{1BB44A2D-C1BF-421F-AC9C-DC117D3F8160}"/>
    <cellStyle name="Normal 41 2" xfId="2993" xr:uid="{9FAEA7A8-7299-4EC6-8FB3-916750476780}"/>
    <cellStyle name="Normal 41 3" xfId="2994" xr:uid="{DDA5A57D-E556-439E-9831-F5E8CA991A3B}"/>
    <cellStyle name="Normal 42" xfId="2995" xr:uid="{CA740913-8240-4230-81DF-BAE21A1A3CC5}"/>
    <cellStyle name="Normal 42 2" xfId="2996" xr:uid="{6742F19A-74BE-4AAD-A11B-E9830B88B940}"/>
    <cellStyle name="Normal 43" xfId="2997" xr:uid="{A64EA51F-99E0-4414-A632-50B1367DAC9A}"/>
    <cellStyle name="Normal 43 2" xfId="2998" xr:uid="{5D006D29-1F7F-4F8F-9AD5-5E9DAB953FDD}"/>
    <cellStyle name="Normal 44" xfId="2999" xr:uid="{EAD17591-BE00-467C-83A7-6B24BD2A3017}"/>
    <cellStyle name="Normal 44 2" xfId="3000" xr:uid="{D2DB3081-EDBC-4013-BBF5-97ACE96F12ED}"/>
    <cellStyle name="Normal 45" xfId="3001" xr:uid="{7CA1B687-7DCA-4541-BCEC-A168A5209EC8}"/>
    <cellStyle name="Normal 45 2" xfId="3002" xr:uid="{F299F375-5DF6-4B05-BB29-B01045CD8511}"/>
    <cellStyle name="Normal 46" xfId="3003" xr:uid="{6146D307-07BA-40E6-BB43-2EDF28EB45C3}"/>
    <cellStyle name="Normal 46 2" xfId="3004" xr:uid="{57739EAA-42DF-449F-80E1-7E6AB148E0C2}"/>
    <cellStyle name="Normal 47" xfId="3005" xr:uid="{BF725C92-E56B-4213-8318-DA956E941982}"/>
    <cellStyle name="Normal 47 2" xfId="3006" xr:uid="{68C5E032-BA1A-4998-8519-637BDB046846}"/>
    <cellStyle name="Normal 48" xfId="3007" xr:uid="{8B5C57A5-F6D0-4862-923F-D9ACAB29D09C}"/>
    <cellStyle name="Normal 48 2" xfId="3008" xr:uid="{30F0FD45-A270-4268-B26B-EFF966BBC39F}"/>
    <cellStyle name="Normal 49" xfId="3009" xr:uid="{813C80CC-28F9-4CF7-BB21-C87DC7ADA94B}"/>
    <cellStyle name="Normal 49 2" xfId="3010" xr:uid="{645D0C23-A9C3-454E-8D49-73EB6999C5FE}"/>
    <cellStyle name="Normal 5" xfId="35" xr:uid="{00000000-0005-0000-0000-000028000000}"/>
    <cellStyle name="Normal 5 2" xfId="3012" xr:uid="{CFF66BB4-B5F5-445D-81C0-7296C3B7F0C6}"/>
    <cellStyle name="Normal 5 2 2" xfId="3013" xr:uid="{01E5D700-DF52-4953-BA00-1608A42C3AC2}"/>
    <cellStyle name="Normal 5 2 3" xfId="3014" xr:uid="{5565A3FC-D3A3-4242-AA26-C83E43BCD768}"/>
    <cellStyle name="Normal 5 3" xfId="3015" xr:uid="{CC9C1276-86F3-4997-95D9-7A7634A7B5DD}"/>
    <cellStyle name="Normal 5 3 2" xfId="3016" xr:uid="{80E948B8-BADE-4314-A29D-2AC298295441}"/>
    <cellStyle name="Normal 5 3 3" xfId="3017" xr:uid="{C3961151-0F69-47DB-BAE5-DD2F7E913358}"/>
    <cellStyle name="Normal 5 4" xfId="3018" xr:uid="{993C505F-D293-44B5-937D-19871820E1BA}"/>
    <cellStyle name="Normal 5 5" xfId="3019" xr:uid="{86DA9BA6-5216-421B-99DE-76CA817B29FC}"/>
    <cellStyle name="Normal 5 6" xfId="3020" xr:uid="{B435C8B7-594D-4FB9-A9F4-993BD0F1A63A}"/>
    <cellStyle name="Normal 5 7" xfId="3011" xr:uid="{01FA996A-B5AF-488A-AD41-30D77217B771}"/>
    <cellStyle name="Normal 50" xfId="3021" xr:uid="{0A48E94B-6BA3-4B2A-B72E-878F2C0DDBA8}"/>
    <cellStyle name="Normal 50 2" xfId="3022" xr:uid="{1A0FD5E7-72F3-44C9-9778-961211E5BDF3}"/>
    <cellStyle name="Normal 51" xfId="3023" xr:uid="{73116E71-48B9-44F3-B9A6-E121173C9D23}"/>
    <cellStyle name="Normal 51 2" xfId="3024" xr:uid="{3491CAAB-42C7-4323-A298-6DC651263759}"/>
    <cellStyle name="Normal 52" xfId="3025" xr:uid="{19271DE1-616F-43D4-BAFE-37C5D6CA3E37}"/>
    <cellStyle name="Normal 52 2" xfId="3026" xr:uid="{76E0EA3B-1738-467F-98C1-F6DFC6B8A7FE}"/>
    <cellStyle name="Normal 53" xfId="3027" xr:uid="{C3A1E810-D5FF-4C5A-ADC7-3B98AFEDE9A4}"/>
    <cellStyle name="Normal 53 2" xfId="3028" xr:uid="{BD5F6CA4-0225-443A-B9CA-53AFDCBA7C70}"/>
    <cellStyle name="Normal 54" xfId="3029" xr:uid="{89341CB2-1094-49AC-9AC8-4A47D6415585}"/>
    <cellStyle name="Normal 55" xfId="3030" xr:uid="{FCD026FE-3E56-483F-85FB-4794830D1B03}"/>
    <cellStyle name="Normal 56" xfId="3031" xr:uid="{4DB55BD1-C813-49AD-9D9F-BFD3E35731F1}"/>
    <cellStyle name="Normal 57" xfId="3032" xr:uid="{DB45B1E7-A65B-457A-B7A3-91EE964466BF}"/>
    <cellStyle name="Normal 58" xfId="3033" xr:uid="{E930A2DA-4B9A-40DB-8C04-49334BFFC58C}"/>
    <cellStyle name="Normal 59" xfId="3034" xr:uid="{7B5D0ED7-C75D-418F-BEB6-9F4B3C7D1BA9}"/>
    <cellStyle name="Normal 6" xfId="36" xr:uid="{00000000-0005-0000-0000-000029000000}"/>
    <cellStyle name="Normal 6 2" xfId="3036" xr:uid="{63CD309D-2B65-4808-AAAC-95BDE4E643A2}"/>
    <cellStyle name="Normal 6 2 2" xfId="3037" xr:uid="{45EF9FC3-28FC-42AF-AD07-D73655FFDAD1}"/>
    <cellStyle name="Normal 6 2 3" xfId="3038" xr:uid="{4E8C1772-1AA9-46EC-82BD-3A2A5803DB3B}"/>
    <cellStyle name="Normal 6 3" xfId="3039" xr:uid="{BA447846-EDF0-4654-B6CE-66D1ED7E6D5B}"/>
    <cellStyle name="Normal 6 3 2" xfId="3040" xr:uid="{990E1FE1-BFE5-4FF5-AEBC-3865AAC7728E}"/>
    <cellStyle name="Normal 6 4" xfId="3041" xr:uid="{A3CE25E8-5250-4CCB-B160-6DF43161C8AF}"/>
    <cellStyle name="Normal 6 5" xfId="3042" xr:uid="{C6509F00-5296-41C5-991D-E7146E99EA9E}"/>
    <cellStyle name="Normal 6 6" xfId="3035" xr:uid="{BDDF866F-CBAF-4EFB-BEDD-5AF2E24A72F1}"/>
    <cellStyle name="Normal 60" xfId="3043" xr:uid="{25B2F1FD-E886-4E0A-B2B4-A38BEC4AF43A}"/>
    <cellStyle name="Normal 61" xfId="3044" xr:uid="{0B8B452A-65DB-4873-BDA3-B64A8F4F30E6}"/>
    <cellStyle name="Normal 62" xfId="3045" xr:uid="{66D780A4-6958-47C6-87CB-8D1A28082006}"/>
    <cellStyle name="Normal 63" xfId="3046" xr:uid="{6195889C-63BD-42B8-A35B-C829E7892C64}"/>
    <cellStyle name="Normal 64" xfId="3047" xr:uid="{A04E453B-E3BD-4EA4-BA15-17B0B984B517}"/>
    <cellStyle name="Normal 65" xfId="3048" xr:uid="{7CC884E1-58B8-4E55-856C-95F8444E1A1E}"/>
    <cellStyle name="Normal 66" xfId="3049" xr:uid="{A95BAC3B-D92D-471B-8072-AFC7696FBDC1}"/>
    <cellStyle name="Normal 67" xfId="3050" xr:uid="{0EE5977B-8CE3-4088-9AA1-EC354F681C41}"/>
    <cellStyle name="Normal 68" xfId="3051" xr:uid="{AFD1FDF3-4764-49D2-93A3-CFA25366EAD1}"/>
    <cellStyle name="Normal 69" xfId="3052" xr:uid="{2C8711B1-1D51-4642-BE98-C0F1410CA453}"/>
    <cellStyle name="Normal 7" xfId="62" xr:uid="{9D9B48A0-DD60-43AD-89E3-36AC5EF45AF4}"/>
    <cellStyle name="Normal 7 2" xfId="3054" xr:uid="{F1E6DFE0-8121-4EBF-8287-1CC2E8E34E5D}"/>
    <cellStyle name="Normal 7 2 2" xfId="3055" xr:uid="{0D30DCA2-07BE-4CD4-BC4B-2AFBD51B89DC}"/>
    <cellStyle name="Normal 7 3" xfId="3056" xr:uid="{509DCC87-FD5F-4E48-AC4C-BF896B02EAAE}"/>
    <cellStyle name="Normal 7 4" xfId="3053" xr:uid="{15B06922-2611-4F5C-A730-413946179966}"/>
    <cellStyle name="Normal 70" xfId="3057" xr:uid="{824D9994-57FE-4C91-9E1E-77A2967F058F}"/>
    <cellStyle name="Normal 71" xfId="3058" xr:uid="{08DC31CF-98D7-4A96-8116-5513DA3E5B37}"/>
    <cellStyle name="Normal 72" xfId="3059" xr:uid="{CA0D0A75-E3E8-4E25-B845-780C011F67DE}"/>
    <cellStyle name="Normal 73" xfId="3060" xr:uid="{942EF265-E713-466E-885E-89717D95FB86}"/>
    <cellStyle name="Normal 74" xfId="3061" xr:uid="{14F917F1-E3FF-461D-9992-BE1083182FC8}"/>
    <cellStyle name="Normal 75" xfId="3062" xr:uid="{331FAFA6-1B9B-4C11-8F07-313257923631}"/>
    <cellStyle name="Normal 76" xfId="3063" xr:uid="{92FB202A-7C83-4502-BEBB-ECB1ED93D744}"/>
    <cellStyle name="Normal 77" xfId="3064" xr:uid="{0AA8C707-4CB7-41E1-AE72-281D95567292}"/>
    <cellStyle name="Normal 78" xfId="3065" xr:uid="{A51CE6C1-4FEF-407F-BC8B-0D18B9AF21D2}"/>
    <cellStyle name="Normal 79" xfId="3066" xr:uid="{D9178935-926F-4F0D-83A7-4CE8FFA9440C}"/>
    <cellStyle name="Normal 8" xfId="65" xr:uid="{E08A0B46-D695-4CD6-A4FC-3B52A5F6588E}"/>
    <cellStyle name="Normal 8 2" xfId="3068" xr:uid="{B303F18A-0C85-40B0-9B48-82D3CC1D97F6}"/>
    <cellStyle name="Normal 8 2 2" xfId="3069" xr:uid="{0F62D949-248A-4DCA-80FE-A02C7C45E6EA}"/>
    <cellStyle name="Normal 8 2 2 2" xfId="3070" xr:uid="{8164F5E0-3FAA-47E6-9B67-660BA612666D}"/>
    <cellStyle name="Normal 8 2 3" xfId="3071" xr:uid="{83FE746F-D980-4831-8F11-6B13F3D1CC48}"/>
    <cellStyle name="Normal 8 2 3 2" xfId="3072" xr:uid="{FC3C2FC7-E191-4239-AD37-F4BDEAA73EE1}"/>
    <cellStyle name="Normal 8 2 3 3" xfId="3073" xr:uid="{2573D31D-676F-4454-BA89-5687EC7E14C3}"/>
    <cellStyle name="Normal 8 2 4" xfId="3074" xr:uid="{967F56D9-34B1-4E05-9B21-04DBE777628A}"/>
    <cellStyle name="Normal 8 2 4 2" xfId="3075" xr:uid="{E2B06542-BF58-47C3-AD2D-76845C5DFB17}"/>
    <cellStyle name="Normal 8 2 4 3" xfId="3076" xr:uid="{EFA369FD-CE3B-48A5-A57A-C48E5C69DF29}"/>
    <cellStyle name="Normal 8 2 5" xfId="3077" xr:uid="{C3F2917F-A051-4AD3-B18F-A13D0A0ABB8B}"/>
    <cellStyle name="Normal 8 2 6" xfId="3078" xr:uid="{1D2C0777-073F-4533-910F-4C2CECA9B64F}"/>
    <cellStyle name="Normal 8 3" xfId="3079" xr:uid="{BD872EBC-8E30-43E5-BF28-A3A53E40C172}"/>
    <cellStyle name="Normal 8 3 2" xfId="3080" xr:uid="{2403C959-4B19-42E5-8665-00AA6ACEDC41}"/>
    <cellStyle name="Normal 8 3 3" xfId="3081" xr:uid="{BEE2EC4F-22E0-4A81-A15C-87B894FB155D}"/>
    <cellStyle name="Normal 8 4" xfId="3082" xr:uid="{77EF2F9B-A506-44D0-A182-32C02EC6D216}"/>
    <cellStyle name="Normal 8 5" xfId="3083" xr:uid="{462B8A20-2453-4695-9286-D77D42F37471}"/>
    <cellStyle name="Normal 8 6" xfId="3084" xr:uid="{071E727C-DA47-493D-983A-62509189C285}"/>
    <cellStyle name="Normal 8 7" xfId="3067" xr:uid="{7215091D-1ED9-4F5A-8251-EB2AF38126B7}"/>
    <cellStyle name="Normal 80" xfId="3085" xr:uid="{B19B6209-09B0-4775-BA7F-279118B0DD5E}"/>
    <cellStyle name="Normal 81" xfId="3086" xr:uid="{1828C29F-8E2B-463D-BCB2-C5FF30B8030A}"/>
    <cellStyle name="Normal 82" xfId="3087" xr:uid="{E07D40BD-93F4-4DE0-B3FD-4ECD48667DBF}"/>
    <cellStyle name="Normal 83" xfId="3088" xr:uid="{822A688F-F67C-4479-8CDD-15921E06862E}"/>
    <cellStyle name="Normal 84" xfId="3089" xr:uid="{CEF7946E-D3D1-4706-ABBF-0D37340EB3C1}"/>
    <cellStyle name="Normal 85" xfId="3090" xr:uid="{6C56C984-83CF-4872-A123-CD3C00972B0A}"/>
    <cellStyle name="Normal 86" xfId="3091" xr:uid="{894F47D5-4B1C-4D2D-AF88-E27800C6927B}"/>
    <cellStyle name="Normal 87" xfId="3092" xr:uid="{0CF939C1-D691-4EFC-A1CB-D5CF5CD24611}"/>
    <cellStyle name="Normal 88" xfId="3093" xr:uid="{B0092FFF-436C-43DE-B1F0-64E6CAFF2DD7}"/>
    <cellStyle name="Normal 89" xfId="3094" xr:uid="{04C67EE7-8CDD-42E2-A9C1-2072BC3963B6}"/>
    <cellStyle name="Normal 9" xfId="3095" xr:uid="{9AA1EF5D-EC3D-4104-9935-8408ACB756E5}"/>
    <cellStyle name="Normal 9 2" xfId="3096" xr:uid="{D476D5C4-E285-4BF5-9B09-CC8F8CE74C13}"/>
    <cellStyle name="Normal 9 2 2" xfId="3097" xr:uid="{79D00CFA-3908-490C-A6CC-FF0DA5261559}"/>
    <cellStyle name="Normal 9 2 2 2" xfId="3098" xr:uid="{49B27297-20BE-4809-927B-DFD0B66049B6}"/>
    <cellStyle name="Normal 9 2 3" xfId="3099" xr:uid="{87483396-BF74-4289-B34A-E07980A127AB}"/>
    <cellStyle name="Normal 9 2 3 2" xfId="3100" xr:uid="{AC223652-B924-4DF7-BA7B-0337065534F8}"/>
    <cellStyle name="Normal 9 2 4" xfId="3101" xr:uid="{6F5B7944-0DAE-4735-B875-65A616BFE2D0}"/>
    <cellStyle name="Normal 9 2 4 2" xfId="3102" xr:uid="{1A80277A-8BBC-4FDF-8C5A-B2DCA7740855}"/>
    <cellStyle name="Normal 9 2 5" xfId="3103" xr:uid="{035F4307-5065-4E88-8378-96FB6A7B58AB}"/>
    <cellStyle name="Normal 9 3" xfId="3104" xr:uid="{BF671E2C-8143-405D-84AE-44FDDC995BE5}"/>
    <cellStyle name="Normal 9 4" xfId="3105" xr:uid="{58F482EA-8EBE-445A-B5C3-BB35B47F919F}"/>
    <cellStyle name="Normal 9 5" xfId="3106" xr:uid="{EF91F584-DA4F-462B-9761-764C84A63F89}"/>
    <cellStyle name="Normal 90" xfId="3107" xr:uid="{1D0F7E63-1C70-4F7E-82DB-69BDCF9045C1}"/>
    <cellStyle name="Normal 91" xfId="3108" xr:uid="{10AD3681-580E-4AB8-8662-A7F5722BB533}"/>
    <cellStyle name="Normal 92" xfId="3109" xr:uid="{5734A2C8-2B71-4F8B-8726-15398429C870}"/>
    <cellStyle name="Normal 93" xfId="3110" xr:uid="{EBE5C969-28A2-473A-9A9E-7ECE35064852}"/>
    <cellStyle name="Normal 94" xfId="3111" xr:uid="{6B5957A5-3457-4C4D-96C6-1401EABC3872}"/>
    <cellStyle name="Normal 95" xfId="3112" xr:uid="{13763E93-205E-4810-AD2B-FC6D93944609}"/>
    <cellStyle name="Normal 96" xfId="3113" xr:uid="{CE958CCE-84C0-4345-A5FE-B0BF0A1BF6DB}"/>
    <cellStyle name="Normal 97" xfId="3114" xr:uid="{C3659FA2-B511-41AF-B607-6691B7C23A80}"/>
    <cellStyle name="Normal 98" xfId="3115" xr:uid="{2B94C15C-C467-4369-B653-1406B8BEC963}"/>
    <cellStyle name="Normal 99" xfId="3116" xr:uid="{72892591-7B48-4A8B-BD2D-39B3B745B906}"/>
    <cellStyle name="Normal_V-1899" xfId="3610" xr:uid="{B6B48BC2-8D9E-4239-B6BA-AA3B550816A6}"/>
    <cellStyle name="Note" xfId="80" builtinId="10" customBuiltin="1"/>
    <cellStyle name="Note 2" xfId="3117" xr:uid="{B83C7ECA-2931-4FA2-9914-176719EEB079}"/>
    <cellStyle name="Note 2 2" xfId="3118" xr:uid="{D5CC8364-322A-45B7-B4A4-ED1705054D16}"/>
    <cellStyle name="Note 2 2 2" xfId="3119" xr:uid="{7D434457-0225-41F2-8FC5-85DDE79BDC5F}"/>
    <cellStyle name="Note 2 2 2 2" xfId="3120" xr:uid="{54EC218A-6029-43D1-9611-F261CE4412EE}"/>
    <cellStyle name="Note 2 2 3" xfId="3121" xr:uid="{CF12EA7F-980C-46AE-B772-6F9D07ACA6A2}"/>
    <cellStyle name="Note 2 2 3 2" xfId="3122" xr:uid="{0046D632-EF83-4884-ABA4-82D16A93593D}"/>
    <cellStyle name="Note 2 2 4" xfId="3123" xr:uid="{BE5B9B0B-6B49-4B12-AE51-1A8B5531431D}"/>
    <cellStyle name="Note 2 2 4 2" xfId="3124" xr:uid="{92A40CD6-AF54-4CB2-8332-51696C78692A}"/>
    <cellStyle name="Note 2 3" xfId="3125" xr:uid="{EBA073E5-2DD4-4269-9EE9-66C472EF9DFC}"/>
    <cellStyle name="Note 2 3 2" xfId="3126" xr:uid="{3719DFF9-BF21-4A38-B98E-2564FE3BCE1D}"/>
    <cellStyle name="Note 2 4" xfId="3127" xr:uid="{96E41A46-99FC-4A57-AB50-D47F8495E69A}"/>
    <cellStyle name="Note 2 4 2" xfId="3128" xr:uid="{0556661E-95B8-42CA-A4B8-EECCA9F6243E}"/>
    <cellStyle name="Note 2 5" xfId="3129" xr:uid="{A435D49A-5716-4718-8F5D-2EB81C700573}"/>
    <cellStyle name="Note 2 5 2" xfId="3130" xr:uid="{5FE90D6F-9DB8-47A4-9282-B670D6FF602F}"/>
    <cellStyle name="Note 3" xfId="3131" xr:uid="{AD1A0479-31DA-4CA5-B071-106DA5E9298C}"/>
    <cellStyle name="Note 3 2" xfId="3132" xr:uid="{BF2D1685-DB5E-40B4-8831-2804C0C64D3E}"/>
    <cellStyle name="Note 4" xfId="3133" xr:uid="{DD239690-C270-41D6-8272-26E509CB41AA}"/>
    <cellStyle name="Note 4 2" xfId="3134" xr:uid="{F1EF461E-9B24-4B9A-B45F-E222C674D3C6}"/>
    <cellStyle name="Note 5" xfId="3135" xr:uid="{24ADE9F4-9013-43A4-89B4-82F7DD371975}"/>
    <cellStyle name="Œ…‹æ_Ø‚è [0.00]_ÆÂ__" xfId="3136" xr:uid="{E35744F9-04A0-4E0F-9B7E-B8B277FD84F5}"/>
    <cellStyle name="oft Excel]_x000a__x000a_Comment=open=/f ‚ðw’è‚·‚é‚ÆAƒ†[ƒU[’è‹`ŠÖ”‚ðŠÖ”“\‚è•t‚¯‚Ìˆê——‚É“o˜^‚·‚é‚±‚Æ‚ª‚Å‚«‚Ü‚·B_x000a__x000a_Maximized" xfId="3137" xr:uid="{F5B08638-4A9B-4BF8-ABD2-DF0B1BF8E299}"/>
    <cellStyle name="oft Excel]_x000a__x000a_Comment=open=/f ‚ðZw’è‚·‚é‚ÆAƒ†[ƒU[’è‹`ŠÖ”‚ðŠÖ”“\‚è•t‚¯‚Ìˆê——‚É“o˜^‚·‚é‚±‚Æ‚ª‚Å‚«‚Ü‚·B_x000a__x000a_Maximized" xfId="3138" xr:uid="{040C9C3E-A5AF-4AC2-A932-E57BD1263A11}"/>
    <cellStyle name="oft Excel]_x000a__x000a_Comment=open=/f ‚ðŽw’è‚·‚é‚ÆAƒ†[ƒU[’è‹`ŠÖ”‚ðŠÖ”“\‚è•t‚¯‚Ìˆê——‚É“o˜^‚·‚é‚±‚Æ‚ª‚Å‚«‚Ü‚·B_x000a__x000a_Maximized" xfId="3139" xr:uid="{455F5717-4C27-4319-950B-A5ECF2DA4E57}"/>
    <cellStyle name="oft Excel]_x000d__x000a_Comment=open=/f ‚ðw’è‚·‚é‚ÆAƒ†[ƒU[’è‹`ŠÖ”‚ðŠÖ”“\‚è•t‚¯‚Ìˆê——‚É“o˜^‚·‚é‚±‚Æ‚ª‚Å‚«‚Ü‚·B_x000d__x000a_Maximized" xfId="3140" xr:uid="{0EF7D85A-E148-406F-8F6B-1F6A45EA395E}"/>
    <cellStyle name="oft Excel]_x000d__x000a_Comment=open=/f ‚ðw’è‚·‚é‚ÆAƒ†[ƒU[’è‹`ŠÖ”‚ðŠÖ”“\‚è•t‚¯‚Ìˆê——‚É“o˜^‚·‚é‚±‚Æ‚ª‚Å‚«‚Ü‚·B_x000d__x000a_Maximized 2" xfId="3141" xr:uid="{8C7A58D3-F2D4-4957-B193-964FFC11E2CE}"/>
    <cellStyle name="oft Excel]_x000d__x000a_Comment=open=/f ‚ðw’è‚·‚é‚ÆAƒ†[ƒU[’è‹`ŠÖ”‚ðŠÖ”“\‚è•t‚¯‚Ìˆê——‚É“o˜^‚·‚é‚±‚Æ‚ª‚Å‚«‚Ü‚·B_x000d__x000a_Maximized 3" xfId="3142" xr:uid="{960FF090-D68E-41C4-823C-63F099DA6E49}"/>
    <cellStyle name="oft Excel]_x000d__x000a_Comment=open=/f ‚ðw’è‚·‚é‚ÆAƒ†[ƒU[’è‹`ŠÖ”‚ðŠÖ”“\‚è•t‚¯‚Ìˆê——‚É“o˜^‚·‚é‚±‚Æ‚ª‚Å‚«‚Ü‚·B_x000d__x000a_Maximized 4" xfId="3143" xr:uid="{1D075D9D-8FE8-42D5-844E-2F54A082F01E}"/>
    <cellStyle name="oft Excel]_x000d__x000a_Comment=open=/f ‚ðZw’è‚·‚é‚ÆAƒ†[ƒU[’è‹`ŠÖ”‚ðŠÖ”“\‚è•t‚¯‚Ìˆê——‚É“o˜^‚·‚é‚±‚Æ‚ª‚Å‚«‚Ü‚·B_x000d__x000a_Maximized" xfId="3144" xr:uid="{29B8A24D-3CDF-4E56-AAE5-B5F99879572F}"/>
    <cellStyle name="oft Excel]_x000d__x000a_Comment=open=/f ‚ðŽw’è‚·‚é‚ÆAƒ†[ƒU[’è‹`ŠÖ”‚ðŠÖ”“\‚è•t‚¯‚Ìˆê——‚É“o˜^‚·‚é‚±‚Æ‚ª‚Å‚«‚Ü‚·B_x000d__x000a_Maximized" xfId="3145" xr:uid="{52A2E2C0-5719-49F4-A0DD-4D2E8BE24D5D}"/>
    <cellStyle name="oft Excel]_x000d__x000a_Comment=open=/f ‚ðZw’è‚·‚é‚ÆAƒ†[ƒU[’è‹`ŠÖ”‚ðŠÖ”“\‚è•t‚¯‚Ìˆê——‚É“o˜^‚·‚é‚±‚Æ‚ª‚Å‚«‚Ü‚·B_x000d__x000a_Maximized 2" xfId="3146" xr:uid="{9AD5A98B-490F-4EB9-91CC-CA849F30BCC0}"/>
    <cellStyle name="oft Excel]_x000d__x000a_Comment=open=/f ‚ðŽw’è‚·‚é‚ÆAƒ†[ƒU[’è‹`ŠÖ”‚ðŠÖ”“\‚è•t‚¯‚Ìˆê——‚É“o˜^‚·‚é‚±‚Æ‚ª‚Å‚«‚Ü‚·B_x000d__x000a_Maximized 2" xfId="3147" xr:uid="{C74440E2-C33E-4DA7-8537-13E28257706C}"/>
    <cellStyle name="oft Excel]_x000d__x000a_Comment=open=/f ‚ðZw’è‚·‚é‚ÆAƒ†[ƒU[’è‹`ŠÖ”‚ðŠÖ”“\‚è•t‚¯‚Ìˆê——‚É“o˜^‚·‚é‚±‚Æ‚ª‚Å‚«‚Ü‚·B_x000d__x000a_Maximized 3" xfId="3148" xr:uid="{B0FFD4F6-DE2B-4CBF-91F9-F6A352D1FA52}"/>
    <cellStyle name="oft Excel]_x000d__x000a_Comment=open=/f ‚ðŽw’è‚·‚é‚ÆAƒ†[ƒU[’è‹`ŠÖ”‚ðŠÖ”“\‚è•t‚¯‚Ìˆê——‚É“o˜^‚·‚é‚±‚Æ‚ª‚Å‚«‚Ü‚·B_x000d__x000a_Maximized 3" xfId="3149" xr:uid="{5A7FCBB6-30FF-4BAF-AEB7-95B625B9FF80}"/>
    <cellStyle name="oft Excel]_x000d__x000a_Comment=open=/f ‚ðZw’è‚·‚é‚ÆAƒ†[ƒU[’è‹`ŠÖ”‚ðŠÖ”“\‚è•t‚¯‚Ìˆê——‚É“o˜^‚·‚é‚±‚Æ‚ª‚Å‚«‚Ü‚·B_x000d__x000a_Maximized 4" xfId="3150" xr:uid="{A0F8B42E-3814-482B-8A13-1E03A075ED62}"/>
    <cellStyle name="oft Excel]_x000d__x000a_Comment=open=/f ‚ðŽw’è‚·‚é‚ÆAƒ†[ƒU[’è‹`ŠÖ”‚ðŠÖ”“\‚è•t‚¯‚Ìˆê——‚É“o˜^‚·‚é‚±‚Æ‚ª‚Å‚«‚Ü‚·B_x000d__x000a_Maximized 4" xfId="3151" xr:uid="{2AF23AB9-0799-4DAC-90DA-3D0ED2B7CDD3}"/>
    <cellStyle name="Output" xfId="75" builtinId="21" customBuiltin="1"/>
    <cellStyle name="Output 2" xfId="3152" xr:uid="{122D16A3-8F68-4A53-851F-05A77BDE398A}"/>
    <cellStyle name="Percent" xfId="124" builtinId="5"/>
    <cellStyle name="Percent [0]" xfId="3153" xr:uid="{E5B48D8E-8D5F-4BB1-958E-BBE142A4530B}"/>
    <cellStyle name="Percent [0] 2" xfId="3154" xr:uid="{FB15ECA1-214E-4D24-8FAA-1BB7433D8B38}"/>
    <cellStyle name="Percent [0] 2 2" xfId="3155" xr:uid="{F399FFA1-2DA9-43AE-B107-C5C59840D1EE}"/>
    <cellStyle name="Percent [0] 3" xfId="3156" xr:uid="{E8E0016A-3596-4DFF-AD20-E3744D5A93F9}"/>
    <cellStyle name="Percent [00]" xfId="3157" xr:uid="{38F21F3D-C116-4020-B6BF-6A95EC3727F8}"/>
    <cellStyle name="Percent [00] 2" xfId="3158" xr:uid="{0E51DCF5-CC68-4335-945C-8029A381B313}"/>
    <cellStyle name="Percent [00] 2 2" xfId="3159" xr:uid="{D36B46D7-A530-4777-9DBA-25F909E2EF08}"/>
    <cellStyle name="Percent [00] 3" xfId="3160" xr:uid="{FBF88248-8A75-4DF0-9244-FC7189806AAC}"/>
    <cellStyle name="Percent [2]" xfId="37" xr:uid="{00000000-0005-0000-0000-00002A000000}"/>
    <cellStyle name="Percent [2] 2" xfId="3161" xr:uid="{F0FE169C-E6C4-4EFA-8A37-5E86918558CB}"/>
    <cellStyle name="Percent [2] 2 2" xfId="3162" xr:uid="{23DA83C3-F799-4CAD-8FFB-84B1F75D52BD}"/>
    <cellStyle name="Percent [2] 2 2 2" xfId="3163" xr:uid="{F41B5954-7009-463D-9431-5FE0588FEAD5}"/>
    <cellStyle name="Percent [2] 2 3" xfId="3164" xr:uid="{627FAA32-660A-4FC9-ADC9-14E296B78E13}"/>
    <cellStyle name="Percent [2] 3" xfId="3165" xr:uid="{82206972-E25A-42F1-92E4-23208D53F3EF}"/>
    <cellStyle name="Percent [2] 3 2" xfId="3166" xr:uid="{0BBA170F-0800-411E-9989-7BF135C87C79}"/>
    <cellStyle name="Percent [2] 4" xfId="3167" xr:uid="{1E2FD0FA-7B1E-4787-AD63-73E64BB6A126}"/>
    <cellStyle name="Percent [2] 4 2" xfId="3168" xr:uid="{18219E07-34EA-4C5E-A640-CC04A2C6E5D9}"/>
    <cellStyle name="Percent [2] 5" xfId="3169" xr:uid="{56BD5854-5BFC-42D4-9472-7DA213A07E77}"/>
    <cellStyle name="Percent [2] 6" xfId="3170" xr:uid="{2CE48BAC-3C6F-4F67-AB93-3B34DACA5727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72" xr:uid="{5F3E26EB-1591-4F68-AE68-40869B10F9D6}"/>
    <cellStyle name="Percent 2 4" xfId="3171" xr:uid="{0269C99D-17DF-4126-A250-820A1AA4CE1B}"/>
    <cellStyle name="Percent 3" xfId="41" xr:uid="{00000000-0005-0000-0000-00002E000000}"/>
    <cellStyle name="PERCENTAGE" xfId="3173" xr:uid="{9BDCF7F5-9E1A-4281-84CD-23885485FE7F}"/>
    <cellStyle name="PERCENTAGE 2" xfId="3174" xr:uid="{AC91C723-808C-4410-B5E5-85BDCC534B75}"/>
    <cellStyle name="PrePop Currency (0)" xfId="3175" xr:uid="{38C4AE73-63D5-4C10-8F41-1E8BFB8150EC}"/>
    <cellStyle name="PrePop Currency (0) 2" xfId="3176" xr:uid="{395CF82E-31C3-4DA5-9BAF-92939ADA9673}"/>
    <cellStyle name="PrePop Currency (0) 2 2" xfId="3177" xr:uid="{09CB004C-CC6A-4453-BF04-6582C3271533}"/>
    <cellStyle name="PrePop Currency (0) 3" xfId="3178" xr:uid="{61AF2ACC-3BB9-4DED-8893-6855B1FC59C5}"/>
    <cellStyle name="PrePop Currency (2)" xfId="3179" xr:uid="{0663B062-26AE-47A9-9660-4ACE488AC834}"/>
    <cellStyle name="PrePop Currency (2) 2" xfId="3180" xr:uid="{A44E20F3-C2A2-4EB9-90EF-0DB80B39951B}"/>
    <cellStyle name="PrePop Currency (2) 3" xfId="3181" xr:uid="{0B39B2B5-BC6B-4C84-912A-D76EB1D94DCD}"/>
    <cellStyle name="PrePop Units (0)" xfId="3182" xr:uid="{6D20C92B-8528-4F30-B197-E82C6110A1F2}"/>
    <cellStyle name="PrePop Units (0) 2" xfId="3183" xr:uid="{0F97E816-9272-4BAF-B1FD-D04C77B7A206}"/>
    <cellStyle name="PrePop Units (0) 2 2" xfId="3184" xr:uid="{27BE39A8-596B-4660-A4D4-CA1CDD2D62C5}"/>
    <cellStyle name="PrePop Units (0) 3" xfId="3185" xr:uid="{BB1FD48A-28CB-4547-97F7-AD7F5F0EA31A}"/>
    <cellStyle name="PrePop Units (1)" xfId="3186" xr:uid="{4E6377B4-A194-4EF4-B50B-23F7497E6312}"/>
    <cellStyle name="PrePop Units (1) 2" xfId="3187" xr:uid="{13D6DAE5-61D3-44B9-9124-B63FDC35EE9A}"/>
    <cellStyle name="PrePop Units (1) 3" xfId="3188" xr:uid="{941502D4-8AF7-41A3-8A81-3A54384D5859}"/>
    <cellStyle name="PrePop Units (2)" xfId="3189" xr:uid="{0567BF0B-3B27-4A81-8051-B8A8DB565D49}"/>
    <cellStyle name="PrePop Units (2) 2" xfId="3190" xr:uid="{9A955159-F0F0-4D57-ABC1-9C563320F1FD}"/>
    <cellStyle name="PrePop Units (2) 3" xfId="3191" xr:uid="{25F007E7-D541-4004-9554-8D9B046DC7FE}"/>
    <cellStyle name="pricing" xfId="3192" xr:uid="{CA62477E-6F2A-4ACE-B7A9-2DEDFE24C533}"/>
    <cellStyle name="pricing 2" xfId="3193" xr:uid="{88D5D574-C604-4375-8050-748F1ADB99C6}"/>
    <cellStyle name="pricing 3" xfId="3194" xr:uid="{E8F608CD-29A3-442C-A816-F14F705317E5}"/>
    <cellStyle name="pricing 4" xfId="3195" xr:uid="{84E21C48-C2A8-4C41-985D-71A345EF8ECD}"/>
    <cellStyle name="pricing 5" xfId="3196" xr:uid="{1AADBA92-73D1-476B-B8ED-44B9969B3075}"/>
    <cellStyle name="PSChar" xfId="3197" xr:uid="{2A294D83-DF8A-4BA6-BE33-7B27A0D4DE45}"/>
    <cellStyle name="PSChar 2" xfId="3198" xr:uid="{D8D3202F-0361-40DA-923B-76E8B90272C2}"/>
    <cellStyle name="PSChar 2 2" xfId="3199" xr:uid="{7760DED4-7CC4-4ED2-B3FB-9CAE98AF4D9A}"/>
    <cellStyle name="PSChar 3" xfId="3200" xr:uid="{FE2C9C98-B0F5-4C8C-91B9-0F0B29C11342}"/>
    <cellStyle name="PSChar 4" xfId="3201" xr:uid="{B4CC3F56-3EC2-4301-BD67-D14EB6DB3884}"/>
    <cellStyle name="PSHeading" xfId="3202" xr:uid="{65F5FD3C-3F9F-41FC-9B38-0DF8D23FA8A5}"/>
    <cellStyle name="PSHeading 2" xfId="3203" xr:uid="{B0DF05A6-5598-46C2-B2B3-A23E1556F615}"/>
    <cellStyle name="PSHeading 3" xfId="3204" xr:uid="{8661FC02-A599-4E98-979E-4BB178A0F85C}"/>
    <cellStyle name="PSHeading 4" xfId="3205" xr:uid="{AA957628-3C50-431D-8FF0-AC7902656C71}"/>
    <cellStyle name="RowLevel_0" xfId="3206" xr:uid="{161A6EC9-0487-4611-ABF6-74FFF290E504}"/>
    <cellStyle name="S—_x0008_" xfId="3207" xr:uid="{C5906046-4E57-4117-9042-5783C6DB9BFD}"/>
    <cellStyle name="S—_x0008_ 2" xfId="3208" xr:uid="{E7D822DE-BF84-44D2-B045-43EA130EE6CA}"/>
    <cellStyle name="S—_x0008_ 2 2" xfId="3209" xr:uid="{BF7F1405-5C19-4444-ABBA-C2DC16C8922B}"/>
    <cellStyle name="S—_x0008_ 3" xfId="3210" xr:uid="{60798CDC-6C14-41BB-9CF9-69A220A1B63B}"/>
    <cellStyle name="SAPBEXstdData" xfId="42" xr:uid="{00000000-0005-0000-0000-00002F000000}"/>
    <cellStyle name="SAPBEXstdData 2" xfId="60" xr:uid="{DAF814A1-BE7A-42FD-BFE4-605EE8592ADC}"/>
    <cellStyle name="SAPBEXstdData 2 2" xfId="3212" xr:uid="{9DB41850-9DFB-4BC8-BB26-81C76D659DB5}"/>
    <cellStyle name="SAPBEXstdData 3" xfId="3213" xr:uid="{4704F2D4-5522-48E9-AA56-5341E8FAD5FC}"/>
    <cellStyle name="SAPBEXstdData 3 2" xfId="3214" xr:uid="{0FE0E2C8-5DE8-4A87-9C4D-B06AC9F0E776}"/>
    <cellStyle name="SAPBEXstdData 4" xfId="3211" xr:uid="{19B0E488-A6DF-4599-B0DF-43E00AB46482}"/>
    <cellStyle name="SAPBEXstdItem" xfId="43" xr:uid="{00000000-0005-0000-0000-000030000000}"/>
    <cellStyle name="SAPBEXstdItem 2" xfId="59" xr:uid="{AFFC70AB-B290-406B-B3FD-4A0E3410A7A4}"/>
    <cellStyle name="SAPBEXstdItem 2 2" xfId="3217" xr:uid="{35FF214C-6736-4B66-9C8E-A8235E404ACB}"/>
    <cellStyle name="SAPBEXstdItem 2 2 2" xfId="3218" xr:uid="{CBE382CF-00D6-4113-A3BC-709BD89D226C}"/>
    <cellStyle name="SAPBEXstdItem 2 2 2 2" xfId="3219" xr:uid="{DF0BB0E9-C0AD-43F0-BA30-5EC0ACFB295E}"/>
    <cellStyle name="SAPBEXstdItem 2 2 3" xfId="3220" xr:uid="{D4360629-FE35-4E61-886D-F171DDF57F8F}"/>
    <cellStyle name="SAPBEXstdItem 2 2 3 2" xfId="3221" xr:uid="{35FE38B9-B990-4B43-861D-7A6AF181E275}"/>
    <cellStyle name="SAPBEXstdItem 2 2 4" xfId="3222" xr:uid="{64BA3793-4D07-4467-99E8-3FB8EBE6261C}"/>
    <cellStyle name="SAPBEXstdItem 2 3" xfId="3223" xr:uid="{8874F2D8-B90D-4D9A-82EA-1702E56DA5FA}"/>
    <cellStyle name="SAPBEXstdItem 2 3 2" xfId="3224" xr:uid="{5C810393-7EA0-41A4-BC11-52FFA8A80082}"/>
    <cellStyle name="SAPBEXstdItem 2 4" xfId="3225" xr:uid="{B54DF2E3-45BC-4F4B-9BF7-558BCD529D3C}"/>
    <cellStyle name="SAPBEXstdItem 2 4 2" xfId="3226" xr:uid="{BB006362-F5A8-4703-8C1A-8DFAFAD30528}"/>
    <cellStyle name="SAPBEXstdItem 2 5" xfId="3227" xr:uid="{1629F0A8-C315-4E19-86E1-350F9BAB59C5}"/>
    <cellStyle name="SAPBEXstdItem 2 6" xfId="3216" xr:uid="{9B6F0DCC-779C-4930-9C6A-66EC38942DF0}"/>
    <cellStyle name="SAPBEXstdItem 3" xfId="3228" xr:uid="{13E04AE4-77EA-48C1-9F1E-E9EEC346CF97}"/>
    <cellStyle name="SAPBEXstdItem 3 2" xfId="3229" xr:uid="{686DA6CC-13BB-479C-B782-2B603181B32F}"/>
    <cellStyle name="SAPBEXstdItem 3 2 2" xfId="3230" xr:uid="{B6AFECD0-510B-4B2E-96D9-7772B76B04C6}"/>
    <cellStyle name="SAPBEXstdItem 3 3" xfId="3231" xr:uid="{8A4B8705-3ADE-4D0A-86F4-1E92F549BE44}"/>
    <cellStyle name="SAPBEXstdItem 3 3 2" xfId="3232" xr:uid="{BFBA8448-7A3D-4E78-A1CF-987FA5F57C56}"/>
    <cellStyle name="SAPBEXstdItem 3 4" xfId="3233" xr:uid="{0048BC71-8FEE-4BDE-B77D-6185490976D5}"/>
    <cellStyle name="SAPBEXstdItem 4" xfId="3234" xr:uid="{65BE7B68-0763-41F1-9003-A7CFBE628AD1}"/>
    <cellStyle name="SAPBEXstdItem 4 2" xfId="3235" xr:uid="{AF0D1279-8604-4002-8A66-D5519EC728EA}"/>
    <cellStyle name="SAPBEXstdItem 5" xfId="3236" xr:uid="{6CFB87B4-D7E9-49A6-ADD0-C66BE66423ED}"/>
    <cellStyle name="SAPBEXstdItem 5 2" xfId="3237" xr:uid="{E7006F87-14D5-408B-B2AD-B30973E86A4A}"/>
    <cellStyle name="SAPBEXstdItem 5 3" xfId="3238" xr:uid="{84E98C6D-FA86-4493-A5CB-6BD39EBF07E0}"/>
    <cellStyle name="SAPBEXstdItem 6" xfId="3239" xr:uid="{975E0974-0571-40DE-AFDD-EEDE9A78A0CF}"/>
    <cellStyle name="SAPBEXstdItem 6 2" xfId="3240" xr:uid="{C005ED69-2409-4A4E-8D81-1E06698BBDE8}"/>
    <cellStyle name="SAPBEXstdItem 7" xfId="3215" xr:uid="{B539303E-1F60-4399-B5E2-7407110D454D}"/>
    <cellStyle name="Satisfaisant" xfId="3241" xr:uid="{54E55958-AB04-4BD4-BE6B-132FC32655F6}"/>
    <cellStyle name="Sortie" xfId="3242" xr:uid="{784CC602-77E3-4177-BC23-8B02C2DD2E84}"/>
    <cellStyle name="Standard_Ordersheet HW 10" xfId="3243" xr:uid="{A2381FF4-D6C0-4392-ABA7-1559F5E77069}"/>
    <cellStyle name="Style 1" xfId="44" xr:uid="{00000000-0005-0000-0000-000031000000}"/>
    <cellStyle name="Style 1 2" xfId="3245" xr:uid="{44D840A6-F9C8-48D6-9E6B-997EA41183E8}"/>
    <cellStyle name="Style 1 2 2" xfId="3246" xr:uid="{354DCFDD-8A3D-430B-8717-5C117D959C03}"/>
    <cellStyle name="Style 1 2 3" xfId="3247" xr:uid="{6F1EC8A2-65F3-498F-AF40-C5E8C95C4448}"/>
    <cellStyle name="Style 1 3" xfId="3248" xr:uid="{591E5FED-AA12-472B-909C-47B2C6D1589E}"/>
    <cellStyle name="Style 1 4" xfId="3249" xr:uid="{59B8A63B-57D0-4A6D-8F20-8276497021A5}"/>
    <cellStyle name="Style 1 5" xfId="3244" xr:uid="{59B6CE6B-E3CF-4F19-ACC0-ADC791A3F9B4}"/>
    <cellStyle name="Style 2" xfId="3250" xr:uid="{4C7E1F24-53F3-4AC3-8E62-9EA3449F462E}"/>
    <cellStyle name="Style 2 2" xfId="3251" xr:uid="{7AD38293-E1ED-40C1-AB0C-AEE55C211CFC}"/>
    <cellStyle name="Style 2 2 2" xfId="3252" xr:uid="{8BB9B4AF-46F3-4619-9A9D-EEEE1577FDE4}"/>
    <cellStyle name="Style 2 3" xfId="3253" xr:uid="{9086F6F0-5394-4F40-B42A-EA0F7C51B63D}"/>
    <cellStyle name="Style 3" xfId="3254" xr:uid="{CEED96D9-AF70-48E2-B554-3530293E9398}"/>
    <cellStyle name="Style 3 2" xfId="3255" xr:uid="{B1868D75-D55C-4FF5-B826-84722EE8EF48}"/>
    <cellStyle name="Style 3 2 2" xfId="3256" xr:uid="{55D93978-7AEF-4D82-9C74-50D40833E43F}"/>
    <cellStyle name="Style 3 3" xfId="3257" xr:uid="{38A1E260-DCD9-40EB-A273-D59EAD11BA27}"/>
    <cellStyle name="Style 4" xfId="3258" xr:uid="{EF918CE4-B131-4983-A201-E9FBC5643684}"/>
    <cellStyle name="Style 4 2" xfId="3259" xr:uid="{6DC5D452-F4F7-4415-930A-7883FA749A78}"/>
    <cellStyle name="Style 4 2 2" xfId="3260" xr:uid="{C9522BEF-5BB5-4213-A711-63AA545A68B6}"/>
    <cellStyle name="Style 4 3" xfId="3261" xr:uid="{154AEB1C-4637-42EC-A571-F93EF6752BC3}"/>
    <cellStyle name="subhead" xfId="3262" xr:uid="{5FA71853-FCED-48A9-9C5B-B18392BAE487}"/>
    <cellStyle name="subhead 2" xfId="3263" xr:uid="{7F00024D-920E-46B4-BE86-81D8419CDD22}"/>
    <cellStyle name="subhead 3" xfId="3264" xr:uid="{FE1146BC-1CAE-4A33-92F0-7708ED028F3F}"/>
    <cellStyle name="subhead 4" xfId="3265" xr:uid="{238707A1-B555-403A-8567-C1339F3003F0}"/>
    <cellStyle name="subhead 5" xfId="3266" xr:uid="{9B404009-FE1A-4BBB-B002-153CD8EAFD56}"/>
    <cellStyle name="T" xfId="3267" xr:uid="{D8030325-A3C4-4268-B22B-061B0BF63A38}"/>
    <cellStyle name="T 2" xfId="3268" xr:uid="{D6980FE0-8313-4A83-BB25-98BDC9B6A3CF}"/>
    <cellStyle name="T 3" xfId="3269" xr:uid="{E4C6D3B0-FB36-4FF4-A3D1-8BCDEEBD089B}"/>
    <cellStyle name="Text Indent A" xfId="3270" xr:uid="{9033E550-E9BB-421D-B23D-92F691B9758C}"/>
    <cellStyle name="Text Indent B" xfId="3271" xr:uid="{8431DE48-34C7-4190-8EA5-483EBA45E6EA}"/>
    <cellStyle name="Text Indent B 2" xfId="3272" xr:uid="{A06197E4-FA70-4670-B07B-F43C149AEE8B}"/>
    <cellStyle name="Text Indent B 2 2" xfId="3273" xr:uid="{9667D591-5561-471D-BCBF-CE4C43C4865A}"/>
    <cellStyle name="Text Indent B 3" xfId="3274" xr:uid="{3DE05F5B-4E7F-4C13-A574-0E135B21E059}"/>
    <cellStyle name="Text Indent C" xfId="3275" xr:uid="{CCE7B480-A72E-4137-B2E3-2A5495E15DF1}"/>
    <cellStyle name="Text Indent C 2" xfId="3276" xr:uid="{63A8EF18-EDF7-49C4-A853-6A7A63F8DE12}"/>
    <cellStyle name="Text Indent C 2 2" xfId="3277" xr:uid="{28C5DE1D-35E2-4364-BF88-CAAD6AB842FA}"/>
    <cellStyle name="Text Indent C 3" xfId="3278" xr:uid="{049B746E-F315-4EC4-8490-F63CDAE6369B}"/>
    <cellStyle name="Texte explicatif" xfId="3279" xr:uid="{9FA9507B-30C2-47F8-A21B-B71F6A576F2C}"/>
    <cellStyle name="th" xfId="3280" xr:uid="{7D6B7665-E586-4B75-82FD-00A87F51FC57}"/>
    <cellStyle name="þ_x001d_" xfId="3281" xr:uid="{9ADCAF7A-CBF7-4717-AF34-4DF2AF7B15D7}"/>
    <cellStyle name="th 2" xfId="3282" xr:uid="{D4EAB45D-BEFA-42A6-BD3D-D52CBBBB86B3}"/>
    <cellStyle name="þ_x001d_ 2" xfId="3283" xr:uid="{3B416390-B36A-4F27-A39D-4EBAE1BA59A1}"/>
    <cellStyle name="th 3" xfId="3284" xr:uid="{27C77580-787E-406F-8D15-7383CBA5E318}"/>
    <cellStyle name="þ_x001d_ 3" xfId="3285" xr:uid="{E61A1C62-2AB4-4720-B3FE-3113BD03C712}"/>
    <cellStyle name="th 4" xfId="3286" xr:uid="{BF6D1E2F-450C-4DE9-9792-91B4DA8B3BA9}"/>
    <cellStyle name="þ_x001d_ 4" xfId="3287" xr:uid="{7AD3F025-1FF2-4952-8384-5551614B433A}"/>
    <cellStyle name="th 5" xfId="3288" xr:uid="{01233091-4474-47FE-ACDD-58C5EC4B5B9E}"/>
    <cellStyle name="th 6" xfId="3289" xr:uid="{2AD0B06D-9736-4B5F-8A4F-C7B22AED29AD}"/>
    <cellStyle name="th 7" xfId="3290" xr:uid="{B0819154-1C09-4E3D-8EAC-6A16C6420530}"/>
    <cellStyle name="th 8" xfId="3291" xr:uid="{2230320F-94F6-429B-BBDD-2354A05CB410}"/>
    <cellStyle name="th 9" xfId="3292" xr:uid="{7E4852BA-632C-4519-8A98-9E06B4D13581}"/>
    <cellStyle name="þ_x001d_ð¤_x000c_¯þ_x0014__x000a_¨þU_x0001_À_x0004_ _x0015__x000f__x0001__x0001_" xfId="3293" xr:uid="{9618143D-044E-479E-A19C-97212F09909D}"/>
    <cellStyle name="þ_x001d_ð¤_x000c_¯þ_x0014__x000d_¨þU_x0001_À_x0004_ _x0015__x000f__x0001__x0001_" xfId="3294" xr:uid="{F0B5BD03-8B63-4A58-B068-3A429493BFB1}"/>
    <cellStyle name="þ_x001d_ð¤_x000c_¯þ_x0014__x000d_¨þU_x0001_À_x0004_ _x0015__x000f__x0001__x0001_ 2" xfId="3295" xr:uid="{F878234A-06F2-420A-ACDA-95E158412D0F}"/>
    <cellStyle name="þ_x001d_ð¤_x000c_¯þ_x0014__x000d_¨þU_x0001_À_x0004_ _x0015__x000f__x0001__x0001_ 3" xfId="3296" xr:uid="{E3CDA4D9-1E49-4B56-A218-7364E8C75AFC}"/>
    <cellStyle name="þ_x001d_ð¤_x000c_¯þ_x0014__x000d_¨þU_x0001_À_x0004_ _x0015__x000f__x0001__x0001_ 4" xfId="3297" xr:uid="{0D43790A-F50C-4637-A2AF-25D0D8A1AE61}"/>
    <cellStyle name="þ_x001d_ð¤_x000c_¯þ_x0014__x000d_¨þU_x0001_À_x0004_ _x0015__x000f__x0001__x0001_ 5" xfId="3298" xr:uid="{BABD8464-5353-4F95-B38A-8FC5049081B2}"/>
    <cellStyle name="þ_x001d_ðK_x000c_F" xfId="3299" xr:uid="{89E99811-9990-45B1-8F4F-A9F9BB375553}"/>
    <cellStyle name="þ_x001d_ðK_x000c_F 2" xfId="3300" xr:uid="{53151E15-3BF0-47C5-9DEC-55A2AD900BBB}"/>
    <cellStyle name="þ_x001d_ðK_x000c_F 3" xfId="3301" xr:uid="{24D1F928-33D2-4656-B656-EF612D3580C2}"/>
    <cellStyle name="þ_x001d_ðK_x000c_F 4" xfId="3302" xr:uid="{9FACAB68-C4AF-40AF-A84D-EDF59FA64152}"/>
    <cellStyle name="þ_x001d_ðK_x000c_Fý_x001b__x000a_" xfId="3303" xr:uid="{58E4C155-D757-40BC-AEB1-BE48FC7885C5}"/>
    <cellStyle name="þ_x001d_ðK_x000c_Fý_x001b__x000a_9ýU_x0001_Ð_x0008_¦)_x0007__x0001__x0001_" xfId="3304" xr:uid="{FBE895CB-7285-4733-AAD7-6D45F443139C}"/>
    <cellStyle name="þ_x001d_ðK_x000c_Fý_x001b__x000d_" xfId="3305" xr:uid="{0BDADB2D-C1FB-47A8-A541-886B00938C63}"/>
    <cellStyle name="þ_x001d_ðK_x000c_Fý_x001b__x000d_ 2" xfId="3306" xr:uid="{3B58D6BE-DF84-472F-9F64-B222EE4EB6CA}"/>
    <cellStyle name="þ_x001d_ðK_x000c_Fý_x001b__x000d_ 3" xfId="3307" xr:uid="{BA3EA1D0-4E7A-4C72-9342-E794384F614E}"/>
    <cellStyle name="þ_x001d_ðK_x000c_Fý_x001b__x000d_ 4" xfId="3308" xr:uid="{FDF37BBF-C1C4-4DD0-8107-5816FC8F3957}"/>
    <cellStyle name="þ_x001d_ðK_x000c_Fý_x001b__x000d_9ýU_x0001_Ð_x0008_¦)_x0007__x0001__x0001_" xfId="3309" xr:uid="{92E6C6D6-92B3-4ADE-AAE9-58CFEE453BC7}"/>
    <cellStyle name="þ_x001d_ðK_x000c_Fý_x001b__x000d_9ýU_x0001_Ð_x0008_¦)_x0007__x0001__x0001_ 2" xfId="3310" xr:uid="{3A4C7CCB-9AD4-4477-AB1A-EC0F49AE1716}"/>
    <cellStyle name="þ_x001d_ðK_x000c_Fý_x001b__x000d_9ýU_x0001_Ð_x0008_¦)_x0007__x0001__x0001_ 3" xfId="3311" xr:uid="{3FF23C97-EB71-419D-A236-FA127C75BD7E}"/>
    <cellStyle name="þ_x001d_ðK_x000c_Fý_x001b__x000d_9ýU_x0001_Ð_x0008_¦)_x0007__x0001__x0001_ 4" xfId="3312" xr:uid="{A4CDF67A-050C-4E62-B2DD-A1458AEE22FD}"/>
    <cellStyle name="Times New Roman" xfId="45" xr:uid="{00000000-0005-0000-0000-000032000000}"/>
    <cellStyle name="Times New Roman 2" xfId="3313" xr:uid="{1AF1247C-ACBF-4F89-8123-EABD0EB246D4}"/>
    <cellStyle name="Times New Roman 3" xfId="3314" xr:uid="{A169BE2F-1746-49A3-AB29-32ED865E0810}"/>
    <cellStyle name="Title" xfId="66" builtinId="15" customBuiltin="1"/>
    <cellStyle name="Title 2" xfId="3315" xr:uid="{4ABB9730-64E9-44F1-BEC8-1E6C3D64DFA7}"/>
    <cellStyle name="Titre" xfId="3316" xr:uid="{D15A52A0-B6CC-4174-A01C-4768974D9D47}"/>
    <cellStyle name="Titre 1" xfId="3317" xr:uid="{A4D00133-D05A-4E2A-826E-E3314A946F01}"/>
    <cellStyle name="Titre 2" xfId="3318" xr:uid="{7348B4B2-4DCE-4985-B645-7B1F76505250}"/>
    <cellStyle name="Titre 3" xfId="3319" xr:uid="{0C26DA81-18B4-4599-BB10-E984BD141C85}"/>
    <cellStyle name="Titre 4" xfId="3320" xr:uid="{B34C74D3-CD2D-41FB-8597-8CE0515EF4BC}"/>
    <cellStyle name="Total" xfId="82" builtinId="25" customBuiltin="1"/>
    <cellStyle name="Total 2" xfId="46" xr:uid="{00000000-0005-0000-0000-000033000000}"/>
    <cellStyle name="Total 2 2" xfId="3321" xr:uid="{26E84C05-4BB1-4E14-A780-25C93C548587}"/>
    <cellStyle name="trang" xfId="3322" xr:uid="{B4777A77-BC9B-4426-AA1B-9C71C5D49342}"/>
    <cellStyle name="trang 2" xfId="3323" xr:uid="{CAA6900A-FE06-4AF7-A530-25B1B70410C1}"/>
    <cellStyle name="trang 3" xfId="3324" xr:uid="{09B819CF-F3B2-4D03-8E0A-600285BF4F64}"/>
    <cellStyle name="trang 4" xfId="3325" xr:uid="{E4B26D25-5948-4ED4-AE4B-846D59C801D2}"/>
    <cellStyle name="tuan" xfId="3326" xr:uid="{E7049C21-E272-49D6-AB23-5579D7A705E2}"/>
    <cellStyle name="tuan 2" xfId="3327" xr:uid="{2711DEAB-F2CE-435F-909C-BBC8AB073443}"/>
    <cellStyle name="tuan 3" xfId="3328" xr:uid="{A2F8A466-0ACE-44C3-920F-0D62F996AB4C}"/>
    <cellStyle name="tuan 4" xfId="3329" xr:uid="{3899A8BC-80BE-4AFF-BC00-AF2C45E3F240}"/>
    <cellStyle name="tuan 5" xfId="3330" xr:uid="{1D29785B-FF86-4CAB-8989-8C6E17732B62}"/>
    <cellStyle name="tuan1" xfId="3331" xr:uid="{F8F09196-8EEA-4E6F-8DE7-E5115199915D}"/>
    <cellStyle name="tuan1 2" xfId="3332" xr:uid="{4186BA0F-00FB-4677-999D-698A7ABA17B5}"/>
    <cellStyle name="tuan1 3" xfId="3333" xr:uid="{D7FFDE35-8895-4405-ACB9-7B2631F1A946}"/>
    <cellStyle name="tuan1 4" xfId="3334" xr:uid="{67217466-615A-4BEA-B4A0-BBD4A17240A3}"/>
    <cellStyle name="tuan1 5" xfId="3335" xr:uid="{4761806C-C8D5-42D6-8266-A7A6EF29FEF0}"/>
    <cellStyle name="tuan2" xfId="3336" xr:uid="{1F45D5D3-2E30-42E3-80CB-E9B02457B78D}"/>
    <cellStyle name="tuan2 2" xfId="3337" xr:uid="{40F47910-2627-47CD-AC39-D9FB7458F850}"/>
    <cellStyle name="tuan2 3" xfId="3338" xr:uid="{6BA1867F-895F-4816-8E77-6E398C943DB4}"/>
    <cellStyle name="tuan2 4" xfId="3339" xr:uid="{94AD3BF7-88B2-44B3-83DC-98C3B2003BD1}"/>
    <cellStyle name="tuan2 5" xfId="3340" xr:uid="{57457160-431B-408F-B247-2004A53CDC0D}"/>
    <cellStyle name="Vérification" xfId="3341" xr:uid="{5A1446E5-8EDA-42CC-9D9D-1755D69D57FC}"/>
    <cellStyle name="viet" xfId="3342" xr:uid="{0923EDAB-03D0-4963-B5BF-4538B6545B22}"/>
    <cellStyle name="viet2" xfId="3343" xr:uid="{E857A46D-FA06-403D-97F3-25B389B4F139}"/>
    <cellStyle name="viet2 2" xfId="3344" xr:uid="{C85882C7-A6A9-43F8-90B4-7A86D86C1C22}"/>
    <cellStyle name="viet2 3" xfId="3345" xr:uid="{9A3135D5-B93D-4181-803E-909C7C730CCB}"/>
    <cellStyle name="viet2 4" xfId="3346" xr:uid="{61D64A57-5A7A-4953-8B43-683E8B43E888}"/>
    <cellStyle name="VN new romanNormal" xfId="3347" xr:uid="{354C32B2-4F07-4967-B11A-D10BDC9EF875}"/>
    <cellStyle name="VN new romanNormal 2" xfId="3348" xr:uid="{641E1097-8791-4E9E-B21F-D76AF1009096}"/>
    <cellStyle name="VN new romanNormal 3" xfId="3349" xr:uid="{DDB02408-4F96-4ED1-91A5-D6DDB9C42825}"/>
    <cellStyle name="VN new romanNormal 4" xfId="3350" xr:uid="{8D5CA10C-05B4-4A06-846F-1249E415D1CD}"/>
    <cellStyle name="VN time new roman" xfId="3351" xr:uid="{0D959088-3C1F-4891-8AD7-91B7E5A68144}"/>
    <cellStyle name="VN time new roman 2" xfId="3352" xr:uid="{60D973B1-AA2E-481B-980C-78952EBDBFD0}"/>
    <cellStyle name="VN time new roman 3" xfId="3353" xr:uid="{FFF8AAC9-2E14-474A-A2C9-87C5DE365575}"/>
    <cellStyle name="VN time new roman 4" xfId="3354" xr:uid="{5225830F-EA53-4C16-AD37-D4BFEC5F8CEC}"/>
    <cellStyle name="vnhead1" xfId="3355" xr:uid="{93EF51AC-7CDB-4A13-94F9-01387877EC42}"/>
    <cellStyle name="vnhead1 2" xfId="3356" xr:uid="{BAB40D72-58ED-4900-A807-6468BE6DCE24}"/>
    <cellStyle name="vnhead1 2 2" xfId="3357" xr:uid="{572D33F5-4839-48EC-AA39-282487BAE465}"/>
    <cellStyle name="vnhead1 3" xfId="3358" xr:uid="{333954E5-4EB7-417A-8A52-70AB65E00E74}"/>
    <cellStyle name="vnhead1 3 2" xfId="3359" xr:uid="{5047E171-631A-4A3D-8C81-B66075192034}"/>
    <cellStyle name="vnhead1 4" xfId="3360" xr:uid="{D772EAE5-7501-41B7-9934-ABEC5BAD30AD}"/>
    <cellStyle name="vnhead1 4 2" xfId="3361" xr:uid="{D16C9054-6184-40C1-A38E-FEBC8967E75F}"/>
    <cellStyle name="vnhead3" xfId="3362" xr:uid="{64CE8E5F-542A-41DA-83B3-A7860599D86F}"/>
    <cellStyle name="vnhead3 2" xfId="3363" xr:uid="{4C21DD4D-014B-4C05-B3BA-05383D2E6980}"/>
    <cellStyle name="vnhead3 2 2" xfId="3364" xr:uid="{1465CB6E-49AF-4E57-8305-BEA94FF07AD0}"/>
    <cellStyle name="vnhead3 3" xfId="3365" xr:uid="{A8360206-BA21-474D-BF30-AB5BEBC36468}"/>
    <cellStyle name="vnhead3 3 2" xfId="3366" xr:uid="{21E5AA40-2720-4401-A750-0139D6F822D1}"/>
    <cellStyle name="vnhead3 4" xfId="3367" xr:uid="{99A8BD3F-740C-4180-961B-0D2B4EBA0C69}"/>
    <cellStyle name="vnhead3 4 2" xfId="3368" xr:uid="{D46FD07D-A2A8-4038-A877-F9D04EDFE883}"/>
    <cellStyle name="vnhead3 5" xfId="3369" xr:uid="{77C7CD9D-2115-4503-9AAE-D8E6F3C8E81C}"/>
    <cellStyle name="vntxt1" xfId="3370" xr:uid="{0F67FECD-3FF1-4A45-804E-F7744A7A8EF4}"/>
    <cellStyle name="vntxt1 2" xfId="3371" xr:uid="{1199839D-B044-4DEC-A479-2D4F52B4569B}"/>
    <cellStyle name="vntxt1 3" xfId="3372" xr:uid="{2BF04285-C5FE-4F12-9C1C-9B378EDFC13F}"/>
    <cellStyle name="vntxt2" xfId="3373" xr:uid="{AA05690A-7C68-45EC-91DF-3366337D0645}"/>
    <cellStyle name="vntxt2 2" xfId="3374" xr:uid="{BF3EE4EE-7BE2-4B9B-AF7F-75BAF354B3C9}"/>
    <cellStyle name="vntxt2 3" xfId="3375" xr:uid="{8FF8862E-3724-4790-BEC8-BB450DDA3D10}"/>
    <cellStyle name="vntxt2 4" xfId="3376" xr:uid="{94EF891A-D399-46A7-9554-2DE43A9C6142}"/>
    <cellStyle name="Warning Text" xfId="79" builtinId="11" customBuiltin="1"/>
    <cellStyle name="Warning Text 2" xfId="3377" xr:uid="{8EAF764A-7B58-4583-9723-A9D522D7DB23}"/>
    <cellStyle name="xuan" xfId="3378" xr:uid="{CE32F07A-6BF7-4037-8F88-763EE8185FBC}"/>
    <cellStyle name="xuan 2" xfId="3379" xr:uid="{2619A9FC-3D87-47D6-A36A-C2EEF936E6C1}"/>
    <cellStyle name="xuan 3" xfId="3380" xr:uid="{BD37DF2A-0F4E-4644-8204-23E7BC5C5C23}"/>
    <cellStyle name="xuan 4" xfId="3381" xr:uid="{679F017C-DA65-4BB1-81AE-092F044EF7F2}"/>
    <cellStyle name="Обычный_Лист1" xfId="47" xr:uid="{00000000-0005-0000-0000-000034000000}"/>
    <cellStyle name=" [0.00]_ Att. 1- Cover" xfId="3382" xr:uid="{1BF6447B-6B56-48F4-B774-E76E547B4B3E}"/>
    <cellStyle name="_ Att. 1- Cover" xfId="3383" xr:uid="{DD5D3064-4976-4C79-8E0E-D3F417C314AF}"/>
    <cellStyle name="?_ Att. 1- Cover" xfId="3384" xr:uid="{111AD471-7849-470F-AA45-EDCA1B2F895E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85" xr:uid="{A1C5497E-D655-41A7-8DB8-94E413318FA3}"/>
    <cellStyle name="뷭?_BOOKSHIP" xfId="52" xr:uid="{00000000-0005-0000-0000-00003A000000}"/>
    <cellStyle name="콤마 [ - 유형1" xfId="3386" xr:uid="{A4D5EB5E-AED8-4DE0-A599-AF57F3A73A35}"/>
    <cellStyle name="콤마 [ - 유형1 2" xfId="3387" xr:uid="{36D5BD1B-2413-4EF2-A825-E2462C2BEADA}"/>
    <cellStyle name="콤마 [ - 유형1 2 2" xfId="3388" xr:uid="{8C3B27BA-BCBB-48C8-9C55-C63F77733E71}"/>
    <cellStyle name="콤마 [ - 유형1 2 3" xfId="3389" xr:uid="{EF5C481E-5107-47A7-8155-8ED9A73604F6}"/>
    <cellStyle name="콤마 [ - 유형1 3" xfId="3390" xr:uid="{30B99AFF-8F03-4C41-8316-7F2071A929A5}"/>
    <cellStyle name="콤마 [ - 유형1 4" xfId="3391" xr:uid="{894427C8-E2E1-405C-8634-C6E8FF83E61E}"/>
    <cellStyle name="콤마 [ - 유형2" xfId="3392" xr:uid="{B9833BB4-09BD-485C-B07C-B9219BD12903}"/>
    <cellStyle name="콤마 [ - 유형2 2" xfId="3393" xr:uid="{A3913BE2-B1D0-43AD-BAB4-370A66F994E6}"/>
    <cellStyle name="콤마 [ - 유형2 2 2" xfId="3394" xr:uid="{1BDB363A-946E-45B7-8734-3EC2487A1604}"/>
    <cellStyle name="콤마 [ - 유형2 2 3" xfId="3395" xr:uid="{78F38B91-BF19-48BD-94A3-A031F3316CE9}"/>
    <cellStyle name="콤마 [ - 유형2 3" xfId="3396" xr:uid="{C02DE630-BEE5-4316-9FEC-743D210C23DC}"/>
    <cellStyle name="콤마 [ - 유형2 4" xfId="3397" xr:uid="{FD149267-3C19-4083-8C27-0E9F3BEE609B}"/>
    <cellStyle name="콤마 [ - 유형3" xfId="3398" xr:uid="{B6CCFD13-9CFF-421B-9595-F902B9EEC13A}"/>
    <cellStyle name="콤마 [ - 유형3 2" xfId="3399" xr:uid="{C8AB7E82-035D-4D04-98D2-683A46297593}"/>
    <cellStyle name="콤마 [ - 유형3 2 2" xfId="3400" xr:uid="{8AB32B1F-06FE-42B8-B24C-CF254BBE23E3}"/>
    <cellStyle name="콤마 [ - 유형3 2 3" xfId="3401" xr:uid="{89D513A2-98B1-4C17-9024-E37A15A345C5}"/>
    <cellStyle name="콤마 [ - 유형3 3" xfId="3402" xr:uid="{6F85F6DD-D1DA-4197-AB08-31ED0CB15402}"/>
    <cellStyle name="콤마 [ - 유형3 4" xfId="3403" xr:uid="{64C45B7D-ABBA-4444-A8D5-13B34921B0D6}"/>
    <cellStyle name="콤마 [ - 유형4" xfId="3404" xr:uid="{A3ADB7DB-B75A-4C72-8AC2-CE962BF8B2D7}"/>
    <cellStyle name="콤마 [ - 유형4 2" xfId="3405" xr:uid="{620229C7-8D3A-483B-8437-59292EEF28E2}"/>
    <cellStyle name="콤마 [ - 유형4 2 2" xfId="3406" xr:uid="{021EC449-6D66-4D80-92D7-99E8958F60F4}"/>
    <cellStyle name="콤마 [ - 유형4 2 3" xfId="3407" xr:uid="{C6247C96-CB2F-47C9-B4B5-C015C6E653AE}"/>
    <cellStyle name="콤마 [ - 유형4 3" xfId="3408" xr:uid="{22D6C02F-446C-48B8-B0C8-6B649B43D546}"/>
    <cellStyle name="콤마 [ - 유형4 4" xfId="3409" xr:uid="{D00788FB-EE25-46A9-82F8-9464A6D49697}"/>
    <cellStyle name="콤마 [ - 유형5" xfId="3410" xr:uid="{E67DCB1E-77E6-4FC3-AF20-D194F3B84228}"/>
    <cellStyle name="콤마 [ - 유형5 2" xfId="3411" xr:uid="{5604A48D-5B2C-47DE-A06E-AE645AE8A5D3}"/>
    <cellStyle name="콤마 [ - 유형5 2 2" xfId="3412" xr:uid="{E8DEA8F8-915C-43B3-8CA8-33FB0B1BDBF8}"/>
    <cellStyle name="콤마 [ - 유형5 2 3" xfId="3413" xr:uid="{92465396-20A8-44EB-8048-4286473A08C7}"/>
    <cellStyle name="콤마 [ - 유형5 3" xfId="3414" xr:uid="{E34B62CA-A1D9-45AA-BB89-1E3D33291315}"/>
    <cellStyle name="콤마 [ - 유형5 4" xfId="3415" xr:uid="{0F8E318A-C8AA-4756-80AD-FD6A65AF9CD2}"/>
    <cellStyle name="콤마 [ - 유형6" xfId="3416" xr:uid="{A8C747EA-D5DE-4DA4-AB7C-0BB959B6F1AD}"/>
    <cellStyle name="콤마 [ - 유형6 2" xfId="3417" xr:uid="{B6B7EF59-B22F-40AB-9FE9-D4967266C631}"/>
    <cellStyle name="콤마 [ - 유형6 2 2" xfId="3418" xr:uid="{508230E1-1639-4463-83C7-90ADBA00C8BE}"/>
    <cellStyle name="콤마 [ - 유형6 2 3" xfId="3419" xr:uid="{CE928906-CE80-44AE-B7D8-E80D67A593B4}"/>
    <cellStyle name="콤마 [ - 유형6 3" xfId="3420" xr:uid="{43D1B9D9-B0BB-40F9-8122-E882F058CB6A}"/>
    <cellStyle name="콤마 [ - 유형6 4" xfId="3421" xr:uid="{A97BBB81-EF96-4A39-BF2A-20870072C840}"/>
    <cellStyle name="콤마 [ - 유형7" xfId="3422" xr:uid="{C52B776C-C67B-4779-B900-B7EDD35E5177}"/>
    <cellStyle name="콤마 [ - 유형7 2" xfId="3423" xr:uid="{CF4E6C15-4296-4AE5-B15E-D16953E4F7CE}"/>
    <cellStyle name="콤마 [ - 유형7 2 2" xfId="3424" xr:uid="{8EFE33B9-C751-4566-BBF9-EB1A8A175D1E}"/>
    <cellStyle name="콤마 [ - 유형7 2 3" xfId="3425" xr:uid="{965AA5AE-EBFE-4D4F-A8F5-E5AC5F520ADB}"/>
    <cellStyle name="콤마 [ - 유형7 3" xfId="3426" xr:uid="{7B5DCA4A-27DB-4948-8261-5DFA8DCB9669}"/>
    <cellStyle name="콤마 [ - 유형7 4" xfId="3427" xr:uid="{32DCFF17-B504-4EA3-8635-7F5367CC14D9}"/>
    <cellStyle name="콤마 [ - 유형8" xfId="3428" xr:uid="{6F02CD42-209E-41D0-9473-042736EECC60}"/>
    <cellStyle name="콤마 [ - 유형8 2" xfId="3429" xr:uid="{BA0A0003-EF0F-489B-80EF-A1A9534C85A1}"/>
    <cellStyle name="콤마 [ - 유형8 2 2" xfId="3430" xr:uid="{ED9D99C1-2A8B-4304-9077-A76F9E00E3FA}"/>
    <cellStyle name="콤마 [ - 유형8 2 3" xfId="3431" xr:uid="{7530762C-6E6F-4188-B0FB-4AFABA278A42}"/>
    <cellStyle name="콤마 [ - 유형8 3" xfId="3432" xr:uid="{F3495A02-E5E3-4360-99D6-8CA1B5909355}"/>
    <cellStyle name="콤마 [ - 유형8 4" xfId="3433" xr:uid="{F34A90A7-7A21-4FDA-8A42-B41BAD5C1751}"/>
    <cellStyle name="콤마 [0]_0004 MECH COST  " xfId="3434" xr:uid="{A2172D98-4BBE-4FA4-AA05-F76BE8198E7D}"/>
    <cellStyle name="콤마_0004 MECH COST  " xfId="3435" xr:uid="{C893C199-36B6-4D38-A281-236E2D44D6B9}"/>
    <cellStyle name="통화 [0]_00ss ordersheet" xfId="3436" xr:uid="{DFAE1243-1709-44B8-809F-405DC70EA9C7}"/>
    <cellStyle name="통화_00ss ordersheet" xfId="3437" xr:uid="{05DAA718-5059-402B-BF56-5172A6CCCE87}"/>
    <cellStyle name="표준_(정보부문)월별인원계획" xfId="53" xr:uid="{00000000-0005-0000-0000-00003F000000}"/>
    <cellStyle name="一般 2" xfId="3438" xr:uid="{E0C4822F-BE66-4D09-870A-3BEC644FE585}"/>
    <cellStyle name="一般 2 2" xfId="3439" xr:uid="{7F8FCDD3-9389-48AB-B76E-96418FF07031}"/>
    <cellStyle name="一般 2 2 2" xfId="3440" xr:uid="{519F6C5E-F08E-4119-8F56-995F8EE34A61}"/>
    <cellStyle name="一般 2 2 3" xfId="3441" xr:uid="{E508D8BC-AB3E-486D-B6BB-E52E5FC0A91A}"/>
    <cellStyle name="一般 2 3" xfId="3442" xr:uid="{56A20731-AB35-47D8-8509-143C6321A90F}"/>
    <cellStyle name="一般 2 4" xfId="3443" xr:uid="{21E18749-08EB-4048-9815-D75CAA3027A9}"/>
    <cellStyle name="一般 2 5" xfId="3444" xr:uid="{28D09B9E-38C5-43CC-9DE9-14002CEE5854}"/>
    <cellStyle name="一般_00Q3902REV.1" xfId="3445" xr:uid="{477B8282-9BE8-448A-92F6-EFAD8A550B78}"/>
    <cellStyle name="中等" xfId="3446" xr:uid="{A122FFEB-6F2C-42CE-B5F3-0B2A9DD90AF3}"/>
    <cellStyle name="中等 2" xfId="3447" xr:uid="{53468C51-E612-458A-91BE-D57758F50D5F}"/>
    <cellStyle name="中等 2 2" xfId="3448" xr:uid="{42B88CC0-4B24-4ACD-839A-89AF72EC8A5D}"/>
    <cellStyle name="中等 3" xfId="3449" xr:uid="{DF833A64-49DA-422D-881F-9939EC38AAA2}"/>
    <cellStyle name="中等 4" xfId="3450" xr:uid="{7982705B-72B8-455A-A15F-9AFBBD6E5492}"/>
    <cellStyle name="備註" xfId="3451" xr:uid="{2005524C-3F3C-4340-9C73-9ED812B42295}"/>
    <cellStyle name="備註 2" xfId="3452" xr:uid="{479769BA-AF68-44C0-8965-1F86E6234D8B}"/>
    <cellStyle name="備註 2 2" xfId="3453" xr:uid="{54D4CAFC-CB74-4058-9252-BF9F63A8969A}"/>
    <cellStyle name="備註 2 2 2" xfId="3454" xr:uid="{B0C3C560-8879-43E8-9742-0F97CF3E8124}"/>
    <cellStyle name="備註 2 3" xfId="3455" xr:uid="{2C612D3D-939A-4832-8B77-97312FBE4274}"/>
    <cellStyle name="備註 2 3 2" xfId="3456" xr:uid="{BBF43B8A-9E05-4531-A07D-0E026D06991F}"/>
    <cellStyle name="備註 2 4" xfId="3457" xr:uid="{2E980530-BA9D-431C-8261-87D393995748}"/>
    <cellStyle name="備註 2 4 2" xfId="3458" xr:uid="{72140382-77C3-4BA6-BCC8-CEA241089473}"/>
    <cellStyle name="備註 3" xfId="3459" xr:uid="{3650534F-DBBE-491B-A284-DAAD6EA70B63}"/>
    <cellStyle name="備註 3 2" xfId="3460" xr:uid="{DA794CCB-EF24-41B6-AB01-D7A85B282BFA}"/>
    <cellStyle name="備註 4" xfId="3461" xr:uid="{92A0FF50-DABF-4866-AE27-58EB02043483}"/>
    <cellStyle name="備註 4 2" xfId="3462" xr:uid="{7509DAB0-B3A6-476A-AD5B-C48260DF6D94}"/>
    <cellStyle name="備註 5" xfId="3463" xr:uid="{F732EDC0-1813-48E9-BB4F-CFB7602F7925}"/>
    <cellStyle name="備註 5 2" xfId="3464" xr:uid="{F233C64D-2560-4852-9EEB-AAF6D7097438}"/>
    <cellStyle name="千分位[0]_00Q3902REV.1" xfId="3465" xr:uid="{07F1CA08-A7FF-4B0D-B88D-D3F13EC4DB8A}"/>
    <cellStyle name="千分位_00Q3902REV.1" xfId="3466" xr:uid="{285065B0-19D0-4444-A975-933233B02B47}"/>
    <cellStyle name="合計" xfId="3467" xr:uid="{5ADA37A3-832A-48A9-B5B6-7502944869C7}"/>
    <cellStyle name="合計 2" xfId="3468" xr:uid="{068479D3-EACC-4350-8780-F7FD6E0E3336}"/>
    <cellStyle name="合計 2 2" xfId="3469" xr:uid="{9A12D553-202E-4835-905D-87139F7F41D6}"/>
    <cellStyle name="合計 2 3" xfId="3470" xr:uid="{451A273D-5B8F-4B55-8BD8-2388F36D1570}"/>
    <cellStyle name="合計 3" xfId="3471" xr:uid="{DE3DE69A-97DF-4341-9F62-58BFD834F9CD}"/>
    <cellStyle name="合計 3 2" xfId="3472" xr:uid="{EEB29C2B-5CBC-4136-BA9B-DB8EA5701C02}"/>
    <cellStyle name="合計 4" xfId="3473" xr:uid="{C5ACBB15-1146-4A65-9B48-071BB9ECA7BA}"/>
    <cellStyle name="合計 4 2" xfId="3474" xr:uid="{2F74FB3F-330E-48BA-984D-EEE8AC667A1F}"/>
    <cellStyle name="壞" xfId="3475" xr:uid="{E409E6CB-C2BE-4A3B-A7D0-7FB0B9DB83A2}"/>
    <cellStyle name="壞 2" xfId="3476" xr:uid="{5BB0BFF5-7F6C-4A51-89A9-B9D062D87DAD}"/>
    <cellStyle name="壞 2 2" xfId="3477" xr:uid="{30CF06F8-0F5E-4FA9-B08D-36F1AA5C106E}"/>
    <cellStyle name="壞 3" xfId="3478" xr:uid="{25B273CF-E084-4EC7-B2C3-E8BCADE59A78}"/>
    <cellStyle name="壞 4" xfId="3479" xr:uid="{D8FFEB6E-91CD-428B-B984-C55887C06098}"/>
    <cellStyle name="壞_FANTASTS PACKING LIST 12-01-11" xfId="3480" xr:uid="{001A9C3A-69B3-4015-B8CD-D0B549B20C46}"/>
    <cellStyle name="壞_FANTASTS PACKING LIST 12-01-11 2" xfId="3481" xr:uid="{DD5CC048-3371-4669-971A-F7B7EA7CA398}"/>
    <cellStyle name="壞_If Enterprise 12-1-2011-DHL-01ctn-USA-Born Yesterday" xfId="3482" xr:uid="{BA9468B0-E0D0-4E23-ADD5-EE09F7EED294}"/>
    <cellStyle name="壞_If Enterprise 12-1-2011-DHL-01ctn-USA-Born Yesterday 2" xfId="3483" xr:uid="{C4711700-C834-4EEE-A10E-542B545D265C}"/>
    <cellStyle name="壞_Kotai fabric Purchase order TINWELL  BISMARK" xfId="3484" xr:uid="{7FCE904D-7D07-4E83-ADB0-B8948A108989}"/>
    <cellStyle name="壞_Kotai fabric Purchase order TINWELL  BISMARK 2" xfId="3485" xr:uid="{A88A2760-4222-4B09-AE4B-4A9C4EF1C970}"/>
    <cellStyle name="壞_Kotai fabric Purchase order TINWELL  BISMARK 3" xfId="3486" xr:uid="{6AB1A1AB-12F8-49EF-B428-0F1AD65806ED}"/>
    <cellStyle name="壞_Kotai fabric Purchase order TINWELL  BISMARK 4" xfId="3487" xr:uid="{26659949-F996-45A3-8812-0A6134C5712B}"/>
    <cellStyle name="好" xfId="3488" xr:uid="{123AD005-2D71-44B4-85CB-6BEB55F8FD60}"/>
    <cellStyle name="好 2" xfId="3489" xr:uid="{02B7978C-49E0-4C3A-B5FC-AED0B1F32167}"/>
    <cellStyle name="好 2 2" xfId="3490" xr:uid="{3A50D6AC-AD18-407D-8B0F-9557D3C77CA6}"/>
    <cellStyle name="好 3" xfId="3491" xr:uid="{91F1258C-995C-4BB9-A0BF-BE1464DE5C1C}"/>
    <cellStyle name="好 4" xfId="3492" xr:uid="{92CE87F7-6B29-4D43-92B8-056916FDA9C3}"/>
    <cellStyle name="好_Kotai fabric Purchase order TINWELL  BISMARK" xfId="3493" xr:uid="{4F4DC1C2-4EA8-42E1-AA7C-E850306CB303}"/>
    <cellStyle name="好_Kotai fabric Purchase order TINWELL  BISMARK 2" xfId="3494" xr:uid="{13CF016B-AFF4-4253-983D-88BF28A99EE7}"/>
    <cellStyle name="好_Kotai fabric Purchase order TINWELL  BISMARK 3" xfId="3495" xr:uid="{D1AF57B2-8B75-422C-9D35-CECEA47FB40E}"/>
    <cellStyle name="好_Kotai fabric Purchase order TINWELL  BISMARK 4" xfId="3496" xr:uid="{CEBE09F4-4AC1-4BE0-A8CE-08D343F1DE94}"/>
    <cellStyle name="常规 2" xfId="3497" xr:uid="{D4B219FF-1A36-4542-A53D-69AEBBB53D10}"/>
    <cellStyle name="常规 3" xfId="3498" xr:uid="{AB089A66-E2F8-4575-BF2C-A2F198D8A2D7}"/>
    <cellStyle name="常规_1712 # ZHE ZIANG CHENGDA" xfId="3499" xr:uid="{99FCAF88-C2CE-4017-8EB5-E8E766ECF9C4}"/>
    <cellStyle name="桁区切り_工費" xfId="3500" xr:uid="{1B82D476-2134-467F-94B6-F7449FB9DE74}"/>
    <cellStyle name="標準_工費" xfId="3501" xr:uid="{AC65CEDD-0EC0-4BE0-A8F8-30BF802B3536}"/>
    <cellStyle name="標題" xfId="3502" xr:uid="{5AE0CC38-327E-4EE8-ADDE-7572B864F7D0}"/>
    <cellStyle name="標題 1" xfId="3503" xr:uid="{E62875BD-9B3A-4CDE-A63D-66E7A14A6261}"/>
    <cellStyle name="標題 1 2" xfId="3504" xr:uid="{1B897324-E5AA-49EB-8D2A-5D7EF6B38DC1}"/>
    <cellStyle name="標題 1 2 2" xfId="3505" xr:uid="{B43C85B2-FA51-4163-8E31-5B608202376E}"/>
    <cellStyle name="標題 1 3" xfId="3506" xr:uid="{19A0D830-A4BD-4050-946C-5117E73453EF}"/>
    <cellStyle name="標題 1 4" xfId="3507" xr:uid="{521C2569-4170-4164-A7FF-18BDD5715CBB}"/>
    <cellStyle name="標題 2" xfId="3508" xr:uid="{E1E03680-096C-4283-B2EC-797D91976DB7}"/>
    <cellStyle name="標題 2 2" xfId="3509" xr:uid="{274D51AA-8AC9-4AA4-BC51-8D2B2BE3BCF2}"/>
    <cellStyle name="標題 2 2 2" xfId="3510" xr:uid="{4B76C739-4E83-4B13-9FAF-594B3081FDFA}"/>
    <cellStyle name="標題 2 3" xfId="3511" xr:uid="{1B40DBA5-08F7-4AFC-9767-7E9AC873B248}"/>
    <cellStyle name="標題 2 4" xfId="3512" xr:uid="{5A0A8E33-9597-4E92-8965-CD9A2A03CA9B}"/>
    <cellStyle name="標題 3" xfId="3513" xr:uid="{CE60AB8E-FE7A-4A55-B7AF-CD16A610434C}"/>
    <cellStyle name="標題 3 2" xfId="3514" xr:uid="{AD53615A-9044-4FBE-8C56-D2E03DD890AB}"/>
    <cellStyle name="標題 3 2 2" xfId="3515" xr:uid="{6E523F44-704C-48DF-A057-637200E88EE3}"/>
    <cellStyle name="標題 3 3" xfId="3516" xr:uid="{ABDC8BC2-587D-4FB3-8179-487072E52A40}"/>
    <cellStyle name="標題 3 4" xfId="3517" xr:uid="{6EBFE4D5-7A3D-4975-AFDE-1563D5E19378}"/>
    <cellStyle name="標題 4" xfId="3518" xr:uid="{619DF96B-491D-4C21-BAA0-884DC001AE85}"/>
    <cellStyle name="標題 4 2" xfId="3519" xr:uid="{D2625B6D-6264-4C75-B979-2AF9C583C4EB}"/>
    <cellStyle name="標題 4 2 2" xfId="3520" xr:uid="{AC2AD8B3-87E7-4394-9643-C589739053D9}"/>
    <cellStyle name="標題 4 3" xfId="3521" xr:uid="{350ED1FF-B0EB-4436-9B24-3EB71572E8FD}"/>
    <cellStyle name="標題 4 4" xfId="3522" xr:uid="{1CE27FF8-3C7B-4024-B4B5-802D8FC2E6B3}"/>
    <cellStyle name="標題 5" xfId="3523" xr:uid="{70DFC1B1-EC42-45C2-BA92-11E6AE0C1C2C}"/>
    <cellStyle name="標題 5 2" xfId="3524" xr:uid="{F4146A01-8562-4ADD-A776-A8C0338140E0}"/>
    <cellStyle name="標題 6" xfId="3525" xr:uid="{53FFD218-B361-4CEB-ABEE-80F5C954925F}"/>
    <cellStyle name="標題 7" xfId="3526" xr:uid="{CC757475-F8A5-4A00-ABCC-99116B12B5B8}"/>
    <cellStyle name="標題_FANTASTS PACKING LIST 12-01-11" xfId="3527" xr:uid="{64C7DA1D-445E-4717-A11A-DD53D4A0A490}"/>
    <cellStyle name="檢查儲存格" xfId="3528" xr:uid="{FC2EA3AE-B7F4-4D52-B957-DAB8B26C3CA4}"/>
    <cellStyle name="檢查儲存格 2" xfId="3529" xr:uid="{9E290E6B-C6C9-4B05-9371-AB97ABFA94C3}"/>
    <cellStyle name="檢查儲存格 2 2" xfId="3530" xr:uid="{79D2B86B-4A46-4CB3-8B2B-B82A75D4BBCE}"/>
    <cellStyle name="檢查儲存格 3" xfId="3531" xr:uid="{ABE9334B-ADFF-4247-BDBD-457B96ABE0FB}"/>
    <cellStyle name="檢查儲存格 4" xfId="3532" xr:uid="{625009F8-186B-4DD5-AFE3-E6E3120FD114}"/>
    <cellStyle name="計算方式" xfId="3533" xr:uid="{90306B8E-E711-4FFB-8962-230A5545E2DB}"/>
    <cellStyle name="計算方式 2" xfId="3534" xr:uid="{884939CA-699E-407E-AEDA-A6ECB3DE84B3}"/>
    <cellStyle name="計算方式 2 2" xfId="3535" xr:uid="{A1B320FB-AEF0-4109-BF10-D0BB2DE19847}"/>
    <cellStyle name="計算方式 2 3" xfId="3536" xr:uid="{C0B91327-C7B5-4AB5-A2F7-972FF6AC9CC1}"/>
    <cellStyle name="計算方式 3" xfId="3537" xr:uid="{DC707B4C-77D1-4B6B-9C6F-33F8F02DCC08}"/>
    <cellStyle name="計算方式 3 2" xfId="3538" xr:uid="{1269FC14-9FEB-4575-B9FE-1DDCC940E9FE}"/>
    <cellStyle name="計算方式 4" xfId="3539" xr:uid="{D257F7DB-2343-4628-98AB-217AC29AB30E}"/>
    <cellStyle name="計算方式 4 2" xfId="3540" xr:uid="{D6EF7145-729C-4428-88F3-36BEF419F63A}"/>
    <cellStyle name="計算方式 5" xfId="3541" xr:uid="{C94B93BC-872B-4194-BC7C-29C29E47BA7F}"/>
    <cellStyle name="說明文字" xfId="3542" xr:uid="{E96C9A4C-2C1F-4723-A1FE-371D240E9A9B}"/>
    <cellStyle name="說明文字 2" xfId="3543" xr:uid="{2184D82A-D437-4D03-9F0A-3A1F6AE52EB1}"/>
    <cellStyle name="說明文字 2 2" xfId="3544" xr:uid="{383EC709-4117-4325-B597-72C3E9CC53CD}"/>
    <cellStyle name="說明文字 3" xfId="3545" xr:uid="{50A9DAB1-849F-49AD-BEFA-05965FCFEA33}"/>
    <cellStyle name="說明文字 4" xfId="3546" xr:uid="{B5B9F783-0D2C-4628-87E5-2C33774218C3}"/>
    <cellStyle name="警告文字" xfId="3547" xr:uid="{EA76F966-1228-4C94-A253-DEC48A5CFD84}"/>
    <cellStyle name="警告文字 2" xfId="3548" xr:uid="{F0BC3E2D-5562-4666-AFF7-CBD4633E4ECC}"/>
    <cellStyle name="警告文字 2 2" xfId="3549" xr:uid="{6EEFA887-5B87-4E7F-8D17-50C16E69DC45}"/>
    <cellStyle name="警告文字 3" xfId="3550" xr:uid="{996B4EE1-0577-4C05-BBD1-82AB8A1A2AA3}"/>
    <cellStyle name="警告文字 4" xfId="3551" xr:uid="{D3A49826-D0A5-442F-A725-BEC98F1EE2EA}"/>
    <cellStyle name="貨幣 [0]_00Q3902REV.1" xfId="3552" xr:uid="{C83FAC0A-3835-496D-9112-539488D29F8A}"/>
    <cellStyle name="貨幣[0]_BRE" xfId="3553" xr:uid="{717DE23A-B1D3-434C-84F3-64F5ABDA8D6F}"/>
    <cellStyle name="貨幣_00Q3902REV.1" xfId="3554" xr:uid="{1DF3427F-8EA0-42E7-A033-734A9D39FC69}"/>
    <cellStyle name="輔色1" xfId="3555" xr:uid="{CCA59DCB-7FBD-4E50-8A27-51DD75EEA3AF}"/>
    <cellStyle name="輔色1 2" xfId="3556" xr:uid="{6E63CCF6-84EE-4D57-8F12-D923822E4B87}"/>
    <cellStyle name="輔色1 2 2" xfId="3557" xr:uid="{A59FD0DD-20FC-4C9E-8E91-DB9B7BB79BAD}"/>
    <cellStyle name="輔色1 3" xfId="3558" xr:uid="{2014737F-8AA8-4B42-A729-EA6D6448ABD2}"/>
    <cellStyle name="輔色1 4" xfId="3559" xr:uid="{1385060D-4487-4659-99AE-3056FEB3B9A5}"/>
    <cellStyle name="輔色2" xfId="3560" xr:uid="{FD1BF458-76EF-4E55-87D3-B76EA6F314BB}"/>
    <cellStyle name="輔色2 2" xfId="3561" xr:uid="{280004AE-ABF7-4687-AAB3-C981A197DC63}"/>
    <cellStyle name="輔色2 2 2" xfId="3562" xr:uid="{98BD0EDF-FCE6-4E55-8F5A-C01B7E3D8121}"/>
    <cellStyle name="輔色2 3" xfId="3563" xr:uid="{5B123EB0-8BDE-4418-AF7E-A8668C160538}"/>
    <cellStyle name="輔色2 4" xfId="3564" xr:uid="{6CB9A45F-3DC2-4E4D-83CD-A8F41E80A757}"/>
    <cellStyle name="輔色3" xfId="3565" xr:uid="{AB5BD791-428E-4B0D-8214-BDC12F09B0B4}"/>
    <cellStyle name="輔色3 2" xfId="3566" xr:uid="{C9105304-8683-4953-9F78-260A4A1D19D8}"/>
    <cellStyle name="輔色3 2 2" xfId="3567" xr:uid="{33BE0A7D-6409-4384-9B26-7188455F4D22}"/>
    <cellStyle name="輔色3 3" xfId="3568" xr:uid="{7DF8C94E-E526-439C-BCF3-DE2211782E88}"/>
    <cellStyle name="輔色3 4" xfId="3569" xr:uid="{6A3F9E13-6D51-44B6-9B5D-311C615451BC}"/>
    <cellStyle name="輔色4" xfId="3570" xr:uid="{428324ED-2965-415B-9C78-D7AC93CBC75F}"/>
    <cellStyle name="輔色4 2" xfId="3571" xr:uid="{DA669DBA-977E-4AA2-8FD5-F76CD3D6829A}"/>
    <cellStyle name="輔色4 2 2" xfId="3572" xr:uid="{1A569CB7-1B88-4A5E-99A9-77BFEFD3F80B}"/>
    <cellStyle name="輔色4 3" xfId="3573" xr:uid="{D13E34BA-C93E-42EB-9F74-891321ECA401}"/>
    <cellStyle name="輔色4 4" xfId="3574" xr:uid="{E63DE734-5E82-4AFB-A0E7-F4E078781E1F}"/>
    <cellStyle name="輔色5" xfId="3575" xr:uid="{AB8FFC29-E73F-4131-9040-6B4F290AC93C}"/>
    <cellStyle name="輔色5 2" xfId="3576" xr:uid="{3797906B-5C9F-4037-BBE0-7C9C52869600}"/>
    <cellStyle name="輔色5 2 2" xfId="3577" xr:uid="{CD264DAA-F044-42CC-8C84-57A3FA5A169F}"/>
    <cellStyle name="輔色5 3" xfId="3578" xr:uid="{E357E2D1-5A2F-461F-B0EE-C3BB7CA95CD5}"/>
    <cellStyle name="輔色5 4" xfId="3579" xr:uid="{A78A8941-A9F1-4C17-ABFC-5364D169D2F4}"/>
    <cellStyle name="輔色6" xfId="3580" xr:uid="{5FC36D74-70BB-479D-9F5B-5A104CF130A9}"/>
    <cellStyle name="輔色6 2" xfId="3581" xr:uid="{0977F18B-367D-490A-98DB-E37CC9939EAB}"/>
    <cellStyle name="輔色6 2 2" xfId="3582" xr:uid="{CF5EB4F2-1C79-4417-B72C-5BAAD170A3D5}"/>
    <cellStyle name="輔色6 3" xfId="3583" xr:uid="{BDAB3677-8DBE-4BFC-A70B-DA29AF441BB2}"/>
    <cellStyle name="輔色6 4" xfId="3584" xr:uid="{B12B9EB2-0459-4060-8EAA-D0B3F1B35399}"/>
    <cellStyle name="輸入" xfId="3585" xr:uid="{0FE5EE03-B8A6-4F63-8DEA-66A7C9CC0110}"/>
    <cellStyle name="輸入 2" xfId="3586" xr:uid="{76F92564-F950-4DAC-92A3-95E521B13935}"/>
    <cellStyle name="輸入 2 2" xfId="3587" xr:uid="{B99750CF-D8B3-4543-8DB5-AFB9220D80BA}"/>
    <cellStyle name="輸入 2 3" xfId="3588" xr:uid="{7C0EB5D4-0A6C-4ED1-9DBD-648A2110BF37}"/>
    <cellStyle name="輸入 3" xfId="3589" xr:uid="{3DA8AFE8-9A40-43A4-9E58-55695A0EDB6A}"/>
    <cellStyle name="輸入 3 2" xfId="3590" xr:uid="{6549F54F-2C26-4F1B-A861-C40D77AAE9DE}"/>
    <cellStyle name="輸入 4" xfId="3591" xr:uid="{21240C67-6A3D-4FC3-AAF4-850264897FA7}"/>
    <cellStyle name="輸入 4 2" xfId="3592" xr:uid="{8292E748-877E-4BD7-91B7-D11C8B02A3ED}"/>
    <cellStyle name="輸入 5" xfId="3593" xr:uid="{27104A99-CCE3-4EAF-A046-7AE07B8822F8}"/>
    <cellStyle name="輸出" xfId="3594" xr:uid="{39B277DC-52E2-4FA7-8C59-11E817C0426F}"/>
    <cellStyle name="輸出 2" xfId="3595" xr:uid="{2F761E87-1BF6-48FC-90BF-6326483BDAA2}"/>
    <cellStyle name="輸出 2 2" xfId="3596" xr:uid="{91B8436E-307A-407C-BCEF-100D1DAD0DF3}"/>
    <cellStyle name="輸出 2 3" xfId="3597" xr:uid="{67DA9097-FF9D-4928-A5F9-063CD0AE7D79}"/>
    <cellStyle name="輸出 3" xfId="3598" xr:uid="{0B73F592-DEFB-4377-95CA-CA691A129D2D}"/>
    <cellStyle name="輸出 3 2" xfId="3599" xr:uid="{2AF5D756-56DD-40A2-8A25-1D6481C1931C}"/>
    <cellStyle name="輸出 4" xfId="3600" xr:uid="{9D4AFB8A-97A5-4625-B60B-F149308B33F0}"/>
    <cellStyle name="輸出 4 2" xfId="3601" xr:uid="{78D6E24A-340A-4387-AB3A-68B01572F327}"/>
    <cellStyle name="連結的儲存格" xfId="3602" xr:uid="{0515A5E9-8013-4585-8C54-1D2606326435}"/>
    <cellStyle name="連結的儲存格 2" xfId="3603" xr:uid="{DE8FBF18-F2B9-4D97-8AE0-5BC676CA9014}"/>
    <cellStyle name="連結的儲存格 2 2" xfId="3604" xr:uid="{7BD5861C-BBB6-42BF-BF02-C6186AE11983}"/>
    <cellStyle name="連結的儲存格 3" xfId="3605" xr:uid="{DFF792F4-C8D7-4B1B-BF12-524889546E48}"/>
    <cellStyle name="連結的儲存格 4" xfId="3606" xr:uid="{8DE572C6-E044-40E9-8A0D-9CD37FB2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theme" Target="theme/theme1.xml"/><Relationship Id="rId55" Type="http://schemas.microsoft.com/office/2017/06/relationships/rdRichValue" Target="richData/rdrichvalue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sheetMetadata" Target="metadata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microsoft.com/office/2017/06/relationships/rdRichValueStructure" Target="richData/rdrichvaluestructure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sharedStrings" Target="sharedStrings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emf"/><Relationship Id="rId9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3" Type="http://schemas.openxmlformats.org/officeDocument/2006/relationships/image" Target="../media/image31.png"/><Relationship Id="rId7" Type="http://schemas.openxmlformats.org/officeDocument/2006/relationships/image" Target="../media/image35.jpe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4.jpeg"/><Relationship Id="rId5" Type="http://schemas.openxmlformats.org/officeDocument/2006/relationships/image" Target="../media/image33.png"/><Relationship Id="rId10" Type="http://schemas.openxmlformats.org/officeDocument/2006/relationships/image" Target="../media/image38.jpeg"/><Relationship Id="rId4" Type="http://schemas.openxmlformats.org/officeDocument/2006/relationships/image" Target="../media/image32.png"/><Relationship Id="rId9" Type="http://schemas.openxmlformats.org/officeDocument/2006/relationships/image" Target="../media/image37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13" Type="http://schemas.openxmlformats.org/officeDocument/2006/relationships/image" Target="../media/image50.emf"/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12" Type="http://schemas.openxmlformats.org/officeDocument/2006/relationships/image" Target="../media/image49.emf"/><Relationship Id="rId2" Type="http://schemas.openxmlformats.org/officeDocument/2006/relationships/image" Target="../media/image40.png"/><Relationship Id="rId1" Type="http://schemas.openxmlformats.org/officeDocument/2006/relationships/image" Target="../media/image39.png"/><Relationship Id="rId6" Type="http://schemas.openxmlformats.org/officeDocument/2006/relationships/image" Target="../media/image44.png"/><Relationship Id="rId11" Type="http://schemas.openxmlformats.org/officeDocument/2006/relationships/image" Target="../media/image26.emf"/><Relationship Id="rId5" Type="http://schemas.openxmlformats.org/officeDocument/2006/relationships/image" Target="../media/image43.png"/><Relationship Id="rId10" Type="http://schemas.openxmlformats.org/officeDocument/2006/relationships/image" Target="../media/image48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3</xdr:row>
      <xdr:rowOff>394608</xdr:rowOff>
    </xdr:from>
    <xdr:to>
      <xdr:col>16</xdr:col>
      <xdr:colOff>696112</xdr:colOff>
      <xdr:row>7</xdr:row>
      <xdr:rowOff>544284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5449C4-7583-FBC0-4134-0A6B21332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24322" y="1905001"/>
          <a:ext cx="3798540" cy="2775856"/>
        </a:xfrm>
        <a:prstGeom prst="rect">
          <a:avLst/>
        </a:prstGeom>
      </xdr:spPr>
    </xdr:pic>
    <xdr:clientData/>
  </xdr:twoCellAnchor>
  <xdr:twoCellAnchor editAs="oneCell">
    <xdr:from>
      <xdr:col>8</xdr:col>
      <xdr:colOff>979714</xdr:colOff>
      <xdr:row>61</xdr:row>
      <xdr:rowOff>95249</xdr:rowOff>
    </xdr:from>
    <xdr:to>
      <xdr:col>16</xdr:col>
      <xdr:colOff>1040500</xdr:colOff>
      <xdr:row>75</xdr:row>
      <xdr:rowOff>285746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089E17-2D21-48FE-2A7B-ECA18342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1892" y="26806072"/>
          <a:ext cx="11055358" cy="46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3327400</xdr:colOff>
      <xdr:row>23</xdr:row>
      <xdr:rowOff>25400</xdr:rowOff>
    </xdr:from>
    <xdr:to>
      <xdr:col>1</xdr:col>
      <xdr:colOff>9601200</xdr:colOff>
      <xdr:row>23</xdr:row>
      <xdr:rowOff>3501692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50FAA-AC95-469D-BE12-85D6CD9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31038800"/>
          <a:ext cx="6273800" cy="3476292"/>
        </a:xfrm>
        <a:prstGeom prst="rect">
          <a:avLst/>
        </a:prstGeom>
      </xdr:spPr>
    </xdr:pic>
    <xdr:clientData/>
  </xdr:twoCellAnchor>
  <xdr:twoCellAnchor>
    <xdr:from>
      <xdr:col>1</xdr:col>
      <xdr:colOff>4572000</xdr:colOff>
      <xdr:row>19</xdr:row>
      <xdr:rowOff>609600</xdr:rowOff>
    </xdr:from>
    <xdr:to>
      <xdr:col>1</xdr:col>
      <xdr:colOff>7099297</xdr:colOff>
      <xdr:row>19</xdr:row>
      <xdr:rowOff>2692093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C95AF-D7D6-4DED-803C-157064FF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90202" y="34296198"/>
          <a:ext cx="2082493" cy="2527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5</xdr:row>
      <xdr:rowOff>38100</xdr:rowOff>
    </xdr:from>
    <xdr:to>
      <xdr:col>8</xdr:col>
      <xdr:colOff>436870</xdr:colOff>
      <xdr:row>22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8D1FF-BB29-4565-B89E-5F2AD7F13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269" y="963386"/>
          <a:ext cx="4765030" cy="3206931"/>
        </a:xfrm>
        <a:prstGeom prst="rect">
          <a:avLst/>
        </a:prstGeom>
      </xdr:spPr>
    </xdr:pic>
    <xdr:clientData/>
  </xdr:twoCellAnchor>
  <xdr:twoCellAnchor>
    <xdr:from>
      <xdr:col>1</xdr:col>
      <xdr:colOff>502920</xdr:colOff>
      <xdr:row>1</xdr:row>
      <xdr:rowOff>160020</xdr:rowOff>
    </xdr:from>
    <xdr:to>
      <xdr:col>8</xdr:col>
      <xdr:colOff>47625</xdr:colOff>
      <xdr:row>4</xdr:row>
      <xdr:rowOff>76200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BFF8580-60F9-4D09-882B-4B8E2929D3EB}"/>
            </a:ext>
          </a:extLst>
        </xdr:cNvPr>
        <xdr:cNvSpPr/>
      </xdr:nvSpPr>
      <xdr:spPr>
        <a:xfrm>
          <a:off x="1128849" y="345077"/>
          <a:ext cx="3926205" cy="471352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bg1"/>
              </a:solidFill>
            </a:rPr>
            <a:t>M34MS700</a:t>
          </a:r>
          <a:r>
            <a:rPr lang="en-US" sz="2000" b="1" baseline="0">
              <a:solidFill>
                <a:schemeClr val="bg1"/>
              </a:solidFill>
            </a:rPr>
            <a:t> HOODIE</a:t>
          </a:r>
          <a:endParaRPr lang="en-US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83820</xdr:colOff>
      <xdr:row>9</xdr:row>
      <xdr:rowOff>45720</xdr:rowOff>
    </xdr:from>
    <xdr:to>
      <xdr:col>16</xdr:col>
      <xdr:colOff>22860</xdr:colOff>
      <xdr:row>15</xdr:row>
      <xdr:rowOff>60960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BDC8683-8B31-4449-A465-0BEA69F04656}"/>
            </a:ext>
          </a:extLst>
        </xdr:cNvPr>
        <xdr:cNvSpPr/>
      </xdr:nvSpPr>
      <xdr:spPr>
        <a:xfrm>
          <a:off x="5717177" y="1711234"/>
          <a:ext cx="4320540" cy="1125583"/>
        </a:xfrm>
        <a:prstGeom prst="round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BASED</a:t>
          </a:r>
          <a:r>
            <a:rPr lang="en-US" sz="2000" b="1" baseline="0">
              <a:solidFill>
                <a:sysClr val="windowText" lastClr="000000"/>
              </a:solidFill>
            </a:rPr>
            <a:t> UPON </a:t>
          </a:r>
          <a:r>
            <a:rPr lang="en-US" sz="2000" b="1" u="sng" baseline="0">
              <a:solidFill>
                <a:sysClr val="windowText" lastClr="000000"/>
              </a:solidFill>
            </a:rPr>
            <a:t>M33MS698</a:t>
          </a:r>
          <a:r>
            <a:rPr lang="en-US" sz="20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2000" b="1" baseline="0">
              <a:solidFill>
                <a:sysClr val="windowText" lastClr="000000"/>
              </a:solidFill>
            </a:rPr>
            <a:t>WITH POCKET OF </a:t>
          </a:r>
          <a:r>
            <a:rPr lang="en-US" sz="2000" b="1" u="sng" baseline="0">
              <a:solidFill>
                <a:sysClr val="windowText" lastClr="000000"/>
              </a:solidFill>
            </a:rPr>
            <a:t>M33MS700</a:t>
          </a:r>
          <a:endParaRPr lang="en-US" sz="2000" b="1" u="sng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17</xdr:col>
      <xdr:colOff>190500</xdr:colOff>
      <xdr:row>2</xdr:row>
      <xdr:rowOff>106680</xdr:rowOff>
    </xdr:from>
    <xdr:to>
      <xdr:col>21</xdr:col>
      <xdr:colOff>232027</xdr:colOff>
      <xdr:row>10</xdr:row>
      <xdr:rowOff>167640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E47653-1598-4296-9117-1732E212A7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40931"/>
        <a:stretch/>
      </xdr:blipFill>
      <xdr:spPr>
        <a:xfrm>
          <a:off x="10831286" y="476794"/>
          <a:ext cx="2545241" cy="1541417"/>
        </a:xfrm>
        <a:prstGeom prst="rect">
          <a:avLst/>
        </a:prstGeom>
      </xdr:spPr>
    </xdr:pic>
    <xdr:clientData/>
  </xdr:twoCellAnchor>
  <xdr:twoCellAnchor editAs="oneCell">
    <xdr:from>
      <xdr:col>17</xdr:col>
      <xdr:colOff>495300</xdr:colOff>
      <xdr:row>14</xdr:row>
      <xdr:rowOff>68580</xdr:rowOff>
    </xdr:from>
    <xdr:to>
      <xdr:col>20</xdr:col>
      <xdr:colOff>247452</xdr:colOff>
      <xdr:row>20</xdr:row>
      <xdr:rowOff>104633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5F71AA-2245-4EF8-9C3C-AD66EE391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6086" y="2659380"/>
          <a:ext cx="1629937" cy="1146396"/>
        </a:xfrm>
        <a:prstGeom prst="rect">
          <a:avLst/>
        </a:prstGeom>
      </xdr:spPr>
    </xdr:pic>
    <xdr:clientData/>
  </xdr:twoCellAnchor>
  <xdr:twoCellAnchor>
    <xdr:from>
      <xdr:col>18</xdr:col>
      <xdr:colOff>198120</xdr:colOff>
      <xdr:row>14</xdr:row>
      <xdr:rowOff>30480</xdr:rowOff>
    </xdr:from>
    <xdr:to>
      <xdr:col>19</xdr:col>
      <xdr:colOff>525780</xdr:colOff>
      <xdr:row>14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5C5A69C-468D-40E8-80B3-AA0C85B405C6}"/>
            </a:ext>
          </a:extLst>
        </xdr:cNvPr>
        <xdr:cNvCxnSpPr/>
      </xdr:nvCxnSpPr>
      <xdr:spPr>
        <a:xfrm>
          <a:off x="11464834" y="2621280"/>
          <a:ext cx="953589" cy="7620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510540</xdr:colOff>
      <xdr:row>18</xdr:row>
      <xdr:rowOff>100965</xdr:rowOff>
    </xdr:from>
    <xdr:to>
      <xdr:col>20</xdr:col>
      <xdr:colOff>251460</xdr:colOff>
      <xdr:row>18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4D6EF3B-23F2-4A52-87D2-7B03AC0B82A8}"/>
            </a:ext>
          </a:extLst>
        </xdr:cNvPr>
        <xdr:cNvCxnSpPr/>
      </xdr:nvCxnSpPr>
      <xdr:spPr>
        <a:xfrm>
          <a:off x="11151326" y="3431994"/>
          <a:ext cx="1618705" cy="13335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20</xdr:row>
      <xdr:rowOff>161925</xdr:rowOff>
    </xdr:from>
    <xdr:to>
      <xdr:col>20</xdr:col>
      <xdr:colOff>114300</xdr:colOff>
      <xdr:row>21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ACEF3D6-F6DC-4C22-98F7-BBD295169C07}"/>
            </a:ext>
          </a:extLst>
        </xdr:cNvPr>
        <xdr:cNvCxnSpPr/>
      </xdr:nvCxnSpPr>
      <xdr:spPr>
        <a:xfrm>
          <a:off x="11266714" y="3863068"/>
          <a:ext cx="1366157" cy="23132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60960</xdr:colOff>
      <xdr:row>14</xdr:row>
      <xdr:rowOff>24765</xdr:rowOff>
    </xdr:from>
    <xdr:to>
      <xdr:col>20</xdr:col>
      <xdr:colOff>297180</xdr:colOff>
      <xdr:row>18</xdr:row>
      <xdr:rowOff>22860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2D8A820-4510-4276-82B5-24844504DA1D}"/>
            </a:ext>
          </a:extLst>
        </xdr:cNvPr>
        <xdr:cNvCxnSpPr/>
      </xdr:nvCxnSpPr>
      <xdr:spPr>
        <a:xfrm>
          <a:off x="12579531" y="2615565"/>
          <a:ext cx="236220" cy="738324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373380</xdr:colOff>
      <xdr:row>20</xdr:row>
      <xdr:rowOff>144780</xdr:rowOff>
    </xdr:from>
    <xdr:to>
      <xdr:col>19</xdr:col>
      <xdr:colOff>419100</xdr:colOff>
      <xdr:row>22</xdr:row>
      <xdr:rowOff>58480</xdr:rowOff>
    </xdr:to>
    <xdr:sp macro="" textlink="">
      <xdr:nvSpPr>
        <xdr:cNvPr id="11" name="TextBox 246">
          <a:extLst>
            <a:ext uri="{FF2B5EF4-FFF2-40B4-BE49-F238E27FC236}">
              <a16:creationId xmlns:a16="http://schemas.microsoft.com/office/drawing/2014/main" id="{5CEA7874-DF84-4418-ABCF-A3B16CFB46F9}"/>
            </a:ext>
          </a:extLst>
        </xdr:cNvPr>
        <xdr:cNvSpPr txBox="1"/>
      </xdr:nvSpPr>
      <xdr:spPr>
        <a:xfrm>
          <a:off x="11640094" y="3845923"/>
          <a:ext cx="671649" cy="2838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14</a:t>
          </a: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320040</xdr:colOff>
      <xdr:row>18</xdr:row>
      <xdr:rowOff>45720</xdr:rowOff>
    </xdr:from>
    <xdr:to>
      <xdr:col>21</xdr:col>
      <xdr:colOff>365760</xdr:colOff>
      <xdr:row>19</xdr:row>
      <xdr:rowOff>142300</xdr:rowOff>
    </xdr:to>
    <xdr:sp macro="" textlink="">
      <xdr:nvSpPr>
        <xdr:cNvPr id="12" name="TextBox 246">
          <a:extLst>
            <a:ext uri="{FF2B5EF4-FFF2-40B4-BE49-F238E27FC236}">
              <a16:creationId xmlns:a16="http://schemas.microsoft.com/office/drawing/2014/main" id="{18629AFC-F975-4185-BDD7-ECC29296F391}"/>
            </a:ext>
          </a:extLst>
        </xdr:cNvPr>
        <xdr:cNvSpPr txBox="1"/>
      </xdr:nvSpPr>
      <xdr:spPr>
        <a:xfrm>
          <a:off x="12838611" y="3376749"/>
          <a:ext cx="671649" cy="2816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16"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350520</xdr:colOff>
      <xdr:row>12</xdr:row>
      <xdr:rowOff>76200</xdr:rowOff>
    </xdr:from>
    <xdr:to>
      <xdr:col>19</xdr:col>
      <xdr:colOff>396240</xdr:colOff>
      <xdr:row>13</xdr:row>
      <xdr:rowOff>172780</xdr:rowOff>
    </xdr:to>
    <xdr:sp macro="" textlink="">
      <xdr:nvSpPr>
        <xdr:cNvPr id="13" name="TextBox 246">
          <a:extLst>
            <a:ext uri="{FF2B5EF4-FFF2-40B4-BE49-F238E27FC236}">
              <a16:creationId xmlns:a16="http://schemas.microsoft.com/office/drawing/2014/main" id="{FDE0D298-B4E7-45B2-BF8F-9292F3E98790}"/>
            </a:ext>
          </a:extLst>
        </xdr:cNvPr>
        <xdr:cNvSpPr txBox="1"/>
      </xdr:nvSpPr>
      <xdr:spPr>
        <a:xfrm>
          <a:off x="11617234" y="2296886"/>
          <a:ext cx="671649" cy="2816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9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53340</xdr:colOff>
      <xdr:row>14</xdr:row>
      <xdr:rowOff>139065</xdr:rowOff>
    </xdr:from>
    <xdr:to>
      <xdr:col>19</xdr:col>
      <xdr:colOff>83820</xdr:colOff>
      <xdr:row>20</xdr:row>
      <xdr:rowOff>53340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1ADB7FC-6FEA-4C04-88FF-639FA9757688}"/>
            </a:ext>
          </a:extLst>
        </xdr:cNvPr>
        <xdr:cNvCxnSpPr/>
      </xdr:nvCxnSpPr>
      <xdr:spPr>
        <a:xfrm>
          <a:off x="11945983" y="2729865"/>
          <a:ext cx="30480" cy="1024618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350520</xdr:colOff>
      <xdr:row>16</xdr:row>
      <xdr:rowOff>83820</xdr:rowOff>
    </xdr:from>
    <xdr:to>
      <xdr:col>19</xdr:col>
      <xdr:colOff>396240</xdr:colOff>
      <xdr:row>17</xdr:row>
      <xdr:rowOff>180400</xdr:rowOff>
    </xdr:to>
    <xdr:sp macro="" textlink="">
      <xdr:nvSpPr>
        <xdr:cNvPr id="15" name="TextBox 246">
          <a:extLst>
            <a:ext uri="{FF2B5EF4-FFF2-40B4-BE49-F238E27FC236}">
              <a16:creationId xmlns:a16="http://schemas.microsoft.com/office/drawing/2014/main" id="{9C5790DD-4D7B-4498-8E58-E3C42896502B}"/>
            </a:ext>
          </a:extLst>
        </xdr:cNvPr>
        <xdr:cNvSpPr txBox="1"/>
      </xdr:nvSpPr>
      <xdr:spPr>
        <a:xfrm>
          <a:off x="11617234" y="3044734"/>
          <a:ext cx="671649" cy="2816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9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411480</xdr:colOff>
      <xdr:row>18</xdr:row>
      <xdr:rowOff>40005</xdr:rowOff>
    </xdr:from>
    <xdr:to>
      <xdr:col>17</xdr:col>
      <xdr:colOff>525780</xdr:colOff>
      <xdr:row>20</xdr:row>
      <xdr:rowOff>121920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8C3FB54B-2CBE-40F9-A759-452BB08899F7}"/>
            </a:ext>
          </a:extLst>
        </xdr:cNvPr>
        <xdr:cNvCxnSpPr/>
      </xdr:nvCxnSpPr>
      <xdr:spPr>
        <a:xfrm>
          <a:off x="11052266" y="3371034"/>
          <a:ext cx="114300" cy="452029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304800</xdr:colOff>
      <xdr:row>18</xdr:row>
      <xdr:rowOff>0</xdr:rowOff>
    </xdr:from>
    <xdr:to>
      <xdr:col>17</xdr:col>
      <xdr:colOff>350520</xdr:colOff>
      <xdr:row>19</xdr:row>
      <xdr:rowOff>96580</xdr:rowOff>
    </xdr:to>
    <xdr:sp macro="" textlink="">
      <xdr:nvSpPr>
        <xdr:cNvPr id="17" name="TextBox 246">
          <a:extLst>
            <a:ext uri="{FF2B5EF4-FFF2-40B4-BE49-F238E27FC236}">
              <a16:creationId xmlns:a16="http://schemas.microsoft.com/office/drawing/2014/main" id="{C8CCB636-CD90-41BC-923B-725299B088F1}"/>
            </a:ext>
          </a:extLst>
        </xdr:cNvPr>
        <xdr:cNvSpPr txBox="1"/>
      </xdr:nvSpPr>
      <xdr:spPr>
        <a:xfrm>
          <a:off x="10319657" y="3331029"/>
          <a:ext cx="671649" cy="2816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3"</a:t>
          </a:r>
        </a:p>
      </xdr:txBody>
    </xdr:sp>
    <xdr:clientData/>
  </xdr:twoCellAnchor>
  <xdr:twoCellAnchor>
    <xdr:from>
      <xdr:col>20</xdr:col>
      <xdr:colOff>289560</xdr:colOff>
      <xdr:row>15</xdr:row>
      <xdr:rowOff>91440</xdr:rowOff>
    </xdr:from>
    <xdr:to>
      <xdr:col>21</xdr:col>
      <xdr:colOff>335280</xdr:colOff>
      <xdr:row>17</xdr:row>
      <xdr:rowOff>5140</xdr:rowOff>
    </xdr:to>
    <xdr:sp macro="" textlink="">
      <xdr:nvSpPr>
        <xdr:cNvPr id="18" name="TextBox 246">
          <a:extLst>
            <a:ext uri="{FF2B5EF4-FFF2-40B4-BE49-F238E27FC236}">
              <a16:creationId xmlns:a16="http://schemas.microsoft.com/office/drawing/2014/main" id="{1E51B82C-4C8D-49A8-8425-D6F1BD4CBB60}"/>
            </a:ext>
          </a:extLst>
        </xdr:cNvPr>
        <xdr:cNvSpPr txBox="1"/>
      </xdr:nvSpPr>
      <xdr:spPr>
        <a:xfrm>
          <a:off x="12808131" y="2867297"/>
          <a:ext cx="671649" cy="2838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7"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99060</xdr:colOff>
      <xdr:row>3</xdr:row>
      <xdr:rowOff>108585</xdr:rowOff>
    </xdr:from>
    <xdr:to>
      <xdr:col>18</xdr:col>
      <xdr:colOff>106680</xdr:colOff>
      <xdr:row>5</xdr:row>
      <xdr:rowOff>68580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EC816F79-3B56-4A7F-8FCB-E0940EF7ACFA}"/>
            </a:ext>
          </a:extLst>
        </xdr:cNvPr>
        <xdr:cNvCxnSpPr/>
      </xdr:nvCxnSpPr>
      <xdr:spPr>
        <a:xfrm>
          <a:off x="11365774" y="663756"/>
          <a:ext cx="7620" cy="330110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259080</xdr:colOff>
      <xdr:row>3</xdr:row>
      <xdr:rowOff>121920</xdr:rowOff>
    </xdr:from>
    <xdr:to>
      <xdr:col>19</xdr:col>
      <xdr:colOff>304800</xdr:colOff>
      <xdr:row>5</xdr:row>
      <xdr:rowOff>35620</xdr:rowOff>
    </xdr:to>
    <xdr:sp macro="" textlink="">
      <xdr:nvSpPr>
        <xdr:cNvPr id="20" name="TextBox 246">
          <a:extLst>
            <a:ext uri="{FF2B5EF4-FFF2-40B4-BE49-F238E27FC236}">
              <a16:creationId xmlns:a16="http://schemas.microsoft.com/office/drawing/2014/main" id="{C340B9B6-F61D-47A4-9D73-583F66513FC4}"/>
            </a:ext>
          </a:extLst>
        </xdr:cNvPr>
        <xdr:cNvSpPr txBox="1"/>
      </xdr:nvSpPr>
      <xdr:spPr>
        <a:xfrm>
          <a:off x="11525794" y="677091"/>
          <a:ext cx="671649" cy="28381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6"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213360</xdr:colOff>
      <xdr:row>19</xdr:row>
      <xdr:rowOff>22860</xdr:rowOff>
    </xdr:from>
    <xdr:to>
      <xdr:col>14</xdr:col>
      <xdr:colOff>232179</xdr:colOff>
      <xdr:row>24</xdr:row>
      <xdr:rowOff>13222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4091489-B817-48E8-B7B6-9E4CC8AB8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8574" y="3538946"/>
          <a:ext cx="1896605" cy="915647"/>
        </a:xfrm>
        <a:prstGeom prst="rect">
          <a:avLst/>
        </a:prstGeom>
      </xdr:spPr>
    </xdr:pic>
    <xdr:clientData/>
  </xdr:twoCellAnchor>
  <xdr:twoCellAnchor>
    <xdr:from>
      <xdr:col>11</xdr:col>
      <xdr:colOff>342900</xdr:colOff>
      <xdr:row>24</xdr:row>
      <xdr:rowOff>60960</xdr:rowOff>
    </xdr:from>
    <xdr:to>
      <xdr:col>14</xdr:col>
      <xdr:colOff>152400</xdr:colOff>
      <xdr:row>24</xdr:row>
      <xdr:rowOff>70485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16D49ED7-ED4E-4D51-8092-64D90A63F6B8}"/>
            </a:ext>
          </a:extLst>
        </xdr:cNvPr>
        <xdr:cNvCxnSpPr/>
      </xdr:nvCxnSpPr>
      <xdr:spPr>
        <a:xfrm flipV="1">
          <a:off x="7228114" y="4502331"/>
          <a:ext cx="1687286" cy="9525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274320</xdr:colOff>
      <xdr:row>24</xdr:row>
      <xdr:rowOff>38100</xdr:rowOff>
    </xdr:from>
    <xdr:to>
      <xdr:col>13</xdr:col>
      <xdr:colOff>320040</xdr:colOff>
      <xdr:row>25</xdr:row>
      <xdr:rowOff>134680</xdr:rowOff>
    </xdr:to>
    <xdr:sp macro="" textlink="">
      <xdr:nvSpPr>
        <xdr:cNvPr id="23" name="TextBox 246">
          <a:extLst>
            <a:ext uri="{FF2B5EF4-FFF2-40B4-BE49-F238E27FC236}">
              <a16:creationId xmlns:a16="http://schemas.microsoft.com/office/drawing/2014/main" id="{5525C4F7-B157-48F5-8ACA-C83738A03B62}"/>
            </a:ext>
          </a:extLst>
        </xdr:cNvPr>
        <xdr:cNvSpPr txBox="1"/>
      </xdr:nvSpPr>
      <xdr:spPr>
        <a:xfrm>
          <a:off x="7785463" y="4479471"/>
          <a:ext cx="671648" cy="28163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14</a:t>
          </a: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502920</xdr:colOff>
      <xdr:row>18</xdr:row>
      <xdr:rowOff>131445</xdr:rowOff>
    </xdr:from>
    <xdr:to>
      <xdr:col>13</xdr:col>
      <xdr:colOff>472440</xdr:colOff>
      <xdr:row>18</xdr:row>
      <xdr:rowOff>137160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737B3FF9-415C-4954-A09E-82CDA7B5FAA9}"/>
            </a:ext>
          </a:extLst>
        </xdr:cNvPr>
        <xdr:cNvCxnSpPr/>
      </xdr:nvCxnSpPr>
      <xdr:spPr>
        <a:xfrm>
          <a:off x="7388134" y="3462474"/>
          <a:ext cx="1221377" cy="5715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17</xdr:row>
      <xdr:rowOff>68580</xdr:rowOff>
    </xdr:from>
    <xdr:to>
      <xdr:col>13</xdr:col>
      <xdr:colOff>236220</xdr:colOff>
      <xdr:row>18</xdr:row>
      <xdr:rowOff>165160</xdr:rowOff>
    </xdr:to>
    <xdr:sp macro="" textlink="">
      <xdr:nvSpPr>
        <xdr:cNvPr id="25" name="TextBox 246">
          <a:extLst>
            <a:ext uri="{FF2B5EF4-FFF2-40B4-BE49-F238E27FC236}">
              <a16:creationId xmlns:a16="http://schemas.microsoft.com/office/drawing/2014/main" id="{72400D0B-5178-45A9-A6A5-A61D88EA8203}"/>
            </a:ext>
          </a:extLst>
        </xdr:cNvPr>
        <xdr:cNvSpPr txBox="1"/>
      </xdr:nvSpPr>
      <xdr:spPr>
        <a:xfrm>
          <a:off x="7701643" y="3214551"/>
          <a:ext cx="671648" cy="28163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9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274320</xdr:colOff>
      <xdr:row>22</xdr:row>
      <xdr:rowOff>123825</xdr:rowOff>
    </xdr:from>
    <xdr:to>
      <xdr:col>14</xdr:col>
      <xdr:colOff>205740</xdr:colOff>
      <xdr:row>22</xdr:row>
      <xdr:rowOff>137160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718B3889-B0AE-4838-B5EF-80F70FBB0BAC}"/>
            </a:ext>
          </a:extLst>
        </xdr:cNvPr>
        <xdr:cNvCxnSpPr/>
      </xdr:nvCxnSpPr>
      <xdr:spPr>
        <a:xfrm>
          <a:off x="7159534" y="4195082"/>
          <a:ext cx="1809206" cy="13335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21</xdr:row>
      <xdr:rowOff>167640</xdr:rowOff>
    </xdr:from>
    <xdr:to>
      <xdr:col>15</xdr:col>
      <xdr:colOff>350520</xdr:colOff>
      <xdr:row>23</xdr:row>
      <xdr:rowOff>81340</xdr:rowOff>
    </xdr:to>
    <xdr:sp macro="" textlink="">
      <xdr:nvSpPr>
        <xdr:cNvPr id="27" name="TextBox 246">
          <a:extLst>
            <a:ext uri="{FF2B5EF4-FFF2-40B4-BE49-F238E27FC236}">
              <a16:creationId xmlns:a16="http://schemas.microsoft.com/office/drawing/2014/main" id="{31A7E946-BCA5-4C8F-9491-A1244673C31E}"/>
            </a:ext>
          </a:extLst>
        </xdr:cNvPr>
        <xdr:cNvSpPr txBox="1"/>
      </xdr:nvSpPr>
      <xdr:spPr>
        <a:xfrm>
          <a:off x="9067800" y="4053840"/>
          <a:ext cx="671649" cy="2838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16"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527570</xdr:colOff>
      <xdr:row>19</xdr:row>
      <xdr:rowOff>22860</xdr:rowOff>
    </xdr:from>
    <xdr:to>
      <xdr:col>12</xdr:col>
      <xdr:colOff>548640</xdr:colOff>
      <xdr:row>24</xdr:row>
      <xdr:rowOff>7620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13E66948-7154-4916-974C-D41313E9D36B}"/>
            </a:ext>
          </a:extLst>
        </xdr:cNvPr>
        <xdr:cNvCxnSpPr>
          <a:stCxn id="21" idx="0"/>
        </xdr:cNvCxnSpPr>
      </xdr:nvCxnSpPr>
      <xdr:spPr>
        <a:xfrm>
          <a:off x="8038713" y="3538946"/>
          <a:ext cx="21070" cy="910045"/>
        </a:xfrm>
        <a:prstGeom prst="straightConnector1">
          <a:avLst/>
        </a:prstGeom>
        <a:ln w="19050">
          <a:solidFill>
            <a:srgbClr val="7030A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20</xdr:row>
      <xdr:rowOff>114300</xdr:rowOff>
    </xdr:from>
    <xdr:to>
      <xdr:col>13</xdr:col>
      <xdr:colOff>274320</xdr:colOff>
      <xdr:row>22</xdr:row>
      <xdr:rowOff>28000</xdr:rowOff>
    </xdr:to>
    <xdr:sp macro="" textlink="">
      <xdr:nvSpPr>
        <xdr:cNvPr id="29" name="TextBox 246">
          <a:extLst>
            <a:ext uri="{FF2B5EF4-FFF2-40B4-BE49-F238E27FC236}">
              <a16:creationId xmlns:a16="http://schemas.microsoft.com/office/drawing/2014/main" id="{42D10A70-90CD-4EF6-A534-35F87A5993DB}"/>
            </a:ext>
          </a:extLst>
        </xdr:cNvPr>
        <xdr:cNvSpPr txBox="1"/>
      </xdr:nvSpPr>
      <xdr:spPr>
        <a:xfrm>
          <a:off x="7739743" y="3815443"/>
          <a:ext cx="671648" cy="2838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8 1/2"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1235074</xdr:colOff>
      <xdr:row>9</xdr:row>
      <xdr:rowOff>444500</xdr:rowOff>
    </xdr:from>
    <xdr:to>
      <xdr:col>19</xdr:col>
      <xdr:colOff>1174749</xdr:colOff>
      <xdr:row>33</xdr:row>
      <xdr:rowOff>121047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3C850-F432-400C-BB44-0ED03D62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73988" y="4031343"/>
          <a:ext cx="10983232" cy="15341090"/>
        </a:xfrm>
        <a:prstGeom prst="rect">
          <a:avLst/>
        </a:prstGeom>
      </xdr:spPr>
    </xdr:pic>
    <xdr:clientData/>
  </xdr:twoCellAnchor>
  <xdr:twoCellAnchor editAs="oneCell">
    <xdr:from>
      <xdr:col>0</xdr:col>
      <xdr:colOff>415924</xdr:colOff>
      <xdr:row>8</xdr:row>
      <xdr:rowOff>282575</xdr:rowOff>
    </xdr:from>
    <xdr:to>
      <xdr:col>7</xdr:col>
      <xdr:colOff>285749</xdr:colOff>
      <xdr:row>27</xdr:row>
      <xdr:rowOff>5126629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AEBA1-8F94-4755-946B-A39B9828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924" y="3172732"/>
          <a:ext cx="11120211" cy="14641197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1524000</xdr:colOff>
      <xdr:row>10</xdr:row>
      <xdr:rowOff>643466</xdr:rowOff>
    </xdr:from>
    <xdr:to>
      <xdr:col>9</xdr:col>
      <xdr:colOff>93133</xdr:colOff>
      <xdr:row>25</xdr:row>
      <xdr:rowOff>525418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1EBA81-4134-4B48-B275-10195E1C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5400" y="4926995"/>
          <a:ext cx="4338562" cy="720803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317500</xdr:rowOff>
    </xdr:from>
    <xdr:to>
      <xdr:col>1</xdr:col>
      <xdr:colOff>2180166</xdr:colOff>
      <xdr:row>3</xdr:row>
      <xdr:rowOff>10582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EB4EAE74-B768-4103-9449-34DD160A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671286"/>
          <a:ext cx="2827866" cy="400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1266497</xdr:colOff>
      <xdr:row>18</xdr:row>
      <xdr:rowOff>302775</xdr:rowOff>
    </xdr:from>
    <xdr:to>
      <xdr:col>18</xdr:col>
      <xdr:colOff>698877</xdr:colOff>
      <xdr:row>20</xdr:row>
      <xdr:rowOff>167706</xdr:rowOff>
    </xdr:to>
    <xdr:sp macro="" textlink="[37]BOM!E22">
      <xdr:nvSpPr>
        <xdr:cNvPr id="6" name="TextBox 5">
          <a:extLst>
            <a:ext uri="{FF2B5EF4-FFF2-40B4-BE49-F238E27FC236}">
              <a16:creationId xmlns:a16="http://schemas.microsoft.com/office/drawing/2014/main" id="{A7897ED7-BBEE-4035-B065-443B3AAE1768}"/>
            </a:ext>
          </a:extLst>
        </xdr:cNvPr>
        <xdr:cNvSpPr txBox="1"/>
      </xdr:nvSpPr>
      <xdr:spPr>
        <a:xfrm>
          <a:off x="26058711" y="8744646"/>
          <a:ext cx="1941537" cy="610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86A3807-941C-4805-94EB-E5AB67939A9B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>
            <a:solidFill>
              <a:srgbClr val="0432FF"/>
            </a:solidFill>
          </a:endParaRPr>
        </a:p>
      </xdr:txBody>
    </xdr:sp>
    <xdr:clientData/>
  </xdr:twoCellAnchor>
  <xdr:twoCellAnchor>
    <xdr:from>
      <xdr:col>17</xdr:col>
      <xdr:colOff>717806</xdr:colOff>
      <xdr:row>20</xdr:row>
      <xdr:rowOff>487293</xdr:rowOff>
    </xdr:from>
    <xdr:to>
      <xdr:col>19</xdr:col>
      <xdr:colOff>724182</xdr:colOff>
      <xdr:row>22</xdr:row>
      <xdr:rowOff>308465</xdr:rowOff>
    </xdr:to>
    <xdr:sp macro="" textlink="[37]BOM!E23">
      <xdr:nvSpPr>
        <xdr:cNvPr id="7" name="TextBox 6">
          <a:extLst>
            <a:ext uri="{FF2B5EF4-FFF2-40B4-BE49-F238E27FC236}">
              <a16:creationId xmlns:a16="http://schemas.microsoft.com/office/drawing/2014/main" id="{B48F2049-BF43-4669-99E4-61082D889467}"/>
            </a:ext>
          </a:extLst>
        </xdr:cNvPr>
        <xdr:cNvSpPr txBox="1"/>
      </xdr:nvSpPr>
      <xdr:spPr>
        <a:xfrm>
          <a:off x="27208192" y="9674836"/>
          <a:ext cx="1998461" cy="6267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DAA1282-F52E-C745-8856-D4099AD74B75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>
            <a:solidFill>
              <a:srgbClr val="0432FF"/>
            </a:solidFill>
          </a:endParaRPr>
        </a:p>
      </xdr:txBody>
    </xdr:sp>
    <xdr:clientData/>
  </xdr:twoCellAnchor>
  <xdr:twoCellAnchor>
    <xdr:from>
      <xdr:col>17</xdr:col>
      <xdr:colOff>797533</xdr:colOff>
      <xdr:row>22</xdr:row>
      <xdr:rowOff>297361</xdr:rowOff>
    </xdr:from>
    <xdr:to>
      <xdr:col>17</xdr:col>
      <xdr:colOff>870655</xdr:colOff>
      <xdr:row>27</xdr:row>
      <xdr:rowOff>389467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17B3741-8754-41F1-8A77-0166B74EA0B7}"/>
            </a:ext>
          </a:extLst>
        </xdr:cNvPr>
        <xdr:cNvCxnSpPr/>
      </xdr:nvCxnSpPr>
      <xdr:spPr>
        <a:xfrm flipH="1" flipV="1">
          <a:off x="27287919" y="10290447"/>
          <a:ext cx="13251" cy="2786320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471566</xdr:colOff>
      <xdr:row>20</xdr:row>
      <xdr:rowOff>164844</xdr:rowOff>
    </xdr:from>
    <xdr:to>
      <xdr:col>17</xdr:col>
      <xdr:colOff>517877</xdr:colOff>
      <xdr:row>27</xdr:row>
      <xdr:rowOff>431800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0949499-A9FE-409F-AFCF-1AAB0B90A38B}"/>
            </a:ext>
          </a:extLst>
        </xdr:cNvPr>
        <xdr:cNvCxnSpPr/>
      </xdr:nvCxnSpPr>
      <xdr:spPr>
        <a:xfrm flipH="1" flipV="1">
          <a:off x="26961952" y="9352387"/>
          <a:ext cx="46311" cy="3766713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550334</xdr:colOff>
      <xdr:row>1</xdr:row>
      <xdr:rowOff>190500</xdr:rowOff>
    </xdr:from>
    <xdr:to>
      <xdr:col>11</xdr:col>
      <xdr:colOff>1917701</xdr:colOff>
      <xdr:row>2</xdr:row>
      <xdr:rowOff>266700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F04F88EA-1C55-47D5-8C30-33BDFB33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63220" y="544286"/>
          <a:ext cx="2793395" cy="429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1967090</xdr:colOff>
      <xdr:row>9</xdr:row>
      <xdr:rowOff>554023</xdr:rowOff>
    </xdr:from>
    <xdr:to>
      <xdr:col>6</xdr:col>
      <xdr:colOff>1366880</xdr:colOff>
      <xdr:row>10</xdr:row>
      <xdr:rowOff>471274</xdr:rowOff>
    </xdr:to>
    <xdr:sp macro="" textlink="[37]BOM!E16">
      <xdr:nvSpPr>
        <xdr:cNvPr id="11" name="TextBox 10">
          <a:extLst>
            <a:ext uri="{FF2B5EF4-FFF2-40B4-BE49-F238E27FC236}">
              <a16:creationId xmlns:a16="http://schemas.microsoft.com/office/drawing/2014/main" id="{8760EE62-6F18-427A-914C-6D3784666E5F}"/>
            </a:ext>
          </a:extLst>
        </xdr:cNvPr>
        <xdr:cNvSpPr txBox="1"/>
      </xdr:nvSpPr>
      <xdr:spPr>
        <a:xfrm>
          <a:off x="9282290" y="4140866"/>
          <a:ext cx="1364661" cy="613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FF2923F-B503-374E-8F4B-34B19E5B6C71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2</xdr:col>
      <xdr:colOff>308200</xdr:colOff>
      <xdr:row>11</xdr:row>
      <xdr:rowOff>234600</xdr:rowOff>
    </xdr:from>
    <xdr:to>
      <xdr:col>3</xdr:col>
      <xdr:colOff>832556</xdr:colOff>
      <xdr:row>11</xdr:row>
      <xdr:rowOff>245981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D232DA0-2DC8-4F79-BAE3-6DF62D6C5915}"/>
            </a:ext>
          </a:extLst>
        </xdr:cNvPr>
        <xdr:cNvCxnSpPr/>
      </xdr:nvCxnSpPr>
      <xdr:spPr>
        <a:xfrm flipV="1">
          <a:off x="4009343" y="5214814"/>
          <a:ext cx="1705456" cy="11381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750583</xdr:colOff>
      <xdr:row>27</xdr:row>
      <xdr:rowOff>1883170</xdr:rowOff>
    </xdr:from>
    <xdr:to>
      <xdr:col>9</xdr:col>
      <xdr:colOff>708371</xdr:colOff>
      <xdr:row>27</xdr:row>
      <xdr:rowOff>2503563</xdr:rowOff>
    </xdr:to>
    <xdr:sp macro="" textlink="[37]BOM!E17">
      <xdr:nvSpPr>
        <xdr:cNvPr id="13" name="TextBox 12">
          <a:extLst>
            <a:ext uri="{FF2B5EF4-FFF2-40B4-BE49-F238E27FC236}">
              <a16:creationId xmlns:a16="http://schemas.microsoft.com/office/drawing/2014/main" id="{DDCC8C4C-B3A2-4963-8EE9-1BBE6CEA41D2}"/>
            </a:ext>
          </a:extLst>
        </xdr:cNvPr>
        <xdr:cNvSpPr txBox="1"/>
      </xdr:nvSpPr>
      <xdr:spPr>
        <a:xfrm>
          <a:off x="12000969" y="14570470"/>
          <a:ext cx="1868231" cy="620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9870D06-A228-B144-9869-EFB242C43CC1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8</xdr:col>
      <xdr:colOff>843844</xdr:colOff>
      <xdr:row>25</xdr:row>
      <xdr:rowOff>303389</xdr:rowOff>
    </xdr:from>
    <xdr:to>
      <xdr:col>9</xdr:col>
      <xdr:colOff>419100</xdr:colOff>
      <xdr:row>25</xdr:row>
      <xdr:rowOff>304800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CD5053B-991B-4079-A08C-76D0AE6251B5}"/>
            </a:ext>
          </a:extLst>
        </xdr:cNvPr>
        <xdr:cNvCxnSpPr/>
      </xdr:nvCxnSpPr>
      <xdr:spPr>
        <a:xfrm>
          <a:off x="12850787" y="11913003"/>
          <a:ext cx="729142" cy="1411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412311</xdr:colOff>
      <xdr:row>25</xdr:row>
      <xdr:rowOff>51844</xdr:rowOff>
    </xdr:from>
    <xdr:to>
      <xdr:col>9</xdr:col>
      <xdr:colOff>2380178</xdr:colOff>
      <xdr:row>26</xdr:row>
      <xdr:rowOff>27184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E41B97C-A2EC-4933-806A-801892E3F74C}"/>
            </a:ext>
          </a:extLst>
        </xdr:cNvPr>
        <xdr:cNvSpPr txBox="1"/>
      </xdr:nvSpPr>
      <xdr:spPr>
        <a:xfrm>
          <a:off x="13573140" y="11661458"/>
          <a:ext cx="1967867" cy="5141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POCKET IS</a:t>
          </a:r>
          <a:r>
            <a:rPr lang="en-US" sz="1100" b="0" i="0" u="none" strike="noStrike" baseline="0">
              <a:solidFill>
                <a:schemeClr val="tx1"/>
              </a:solidFill>
              <a:latin typeface="Arial"/>
              <a:cs typeface="Arial"/>
            </a:rPr>
            <a:t> DOUBLE IN JERSEY FABRIC</a:t>
          </a:r>
          <a:endParaRPr lang="en-US" sz="1100" b="0" i="0" u="none" strike="noStrike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2404697</xdr:colOff>
      <xdr:row>5</xdr:row>
      <xdr:rowOff>108306</xdr:rowOff>
    </xdr:from>
    <xdr:to>
      <xdr:col>2</xdr:col>
      <xdr:colOff>1155700</xdr:colOff>
      <xdr:row>7</xdr:row>
      <xdr:rowOff>335038</xdr:rowOff>
    </xdr:to>
    <xdr:sp macro="" textlink="[37]BOM!E13">
      <xdr:nvSpPr>
        <xdr:cNvPr id="16" name="TextBox 15">
          <a:extLst>
            <a:ext uri="{FF2B5EF4-FFF2-40B4-BE49-F238E27FC236}">
              <a16:creationId xmlns:a16="http://schemas.microsoft.com/office/drawing/2014/main" id="{069CBDBE-ED36-4F03-BC35-084F1C5F6B48}"/>
            </a:ext>
          </a:extLst>
        </xdr:cNvPr>
        <xdr:cNvSpPr txBox="1"/>
      </xdr:nvSpPr>
      <xdr:spPr>
        <a:xfrm>
          <a:off x="3547697" y="1915335"/>
          <a:ext cx="1309146" cy="61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BF47CD0-F1C5-4C4B-800C-3281F17C4E1F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2</xdr:col>
      <xdr:colOff>736267</xdr:colOff>
      <xdr:row>7</xdr:row>
      <xdr:rowOff>342900</xdr:rowOff>
    </xdr:from>
    <xdr:to>
      <xdr:col>2</xdr:col>
      <xdr:colOff>736267</xdr:colOff>
      <xdr:row>8</xdr:row>
      <xdr:rowOff>688623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6013E2D-2C7E-499A-A6C3-1867785BAB50}"/>
            </a:ext>
          </a:extLst>
        </xdr:cNvPr>
        <xdr:cNvCxnSpPr/>
      </xdr:nvCxnSpPr>
      <xdr:spPr>
        <a:xfrm flipV="1">
          <a:off x="4437410" y="2536371"/>
          <a:ext cx="0" cy="1042409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1649881</xdr:colOff>
      <xdr:row>27</xdr:row>
      <xdr:rowOff>37536</xdr:rowOff>
    </xdr:from>
    <xdr:to>
      <xdr:col>17</xdr:col>
      <xdr:colOff>128916</xdr:colOff>
      <xdr:row>27</xdr:row>
      <xdr:rowOff>406048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424807B-D6CA-46AE-B300-4C2BD0FB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2095" y="12724836"/>
          <a:ext cx="177207" cy="368512"/>
        </a:xfrm>
        <a:prstGeom prst="rect">
          <a:avLst/>
        </a:prstGeom>
      </xdr:spPr>
    </xdr:pic>
    <xdr:clientData/>
  </xdr:twoCellAnchor>
  <xdr:twoCellAnchor editAs="oneCell">
    <xdr:from>
      <xdr:col>2</xdr:col>
      <xdr:colOff>139599</xdr:colOff>
      <xdr:row>11</xdr:row>
      <xdr:rowOff>101802</xdr:rowOff>
    </xdr:from>
    <xdr:to>
      <xdr:col>2</xdr:col>
      <xdr:colOff>423334</xdr:colOff>
      <xdr:row>11</xdr:row>
      <xdr:rowOff>367512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4726FB-C625-4A46-A74E-0FC5130F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40742" y="5082016"/>
          <a:ext cx="283735" cy="26571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12</xdr:row>
      <xdr:rowOff>2920</xdr:rowOff>
    </xdr:from>
    <xdr:to>
      <xdr:col>6</xdr:col>
      <xdr:colOff>691243</xdr:colOff>
      <xdr:row>12</xdr:row>
      <xdr:rowOff>219527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30BFF7C-6246-4287-BDC2-E4971D133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61071" y="5521977"/>
          <a:ext cx="310243" cy="216607"/>
        </a:xfrm>
        <a:prstGeom prst="rect">
          <a:avLst/>
        </a:prstGeom>
      </xdr:spPr>
    </xdr:pic>
    <xdr:clientData/>
  </xdr:twoCellAnchor>
  <xdr:twoCellAnchor>
    <xdr:from>
      <xdr:col>6</xdr:col>
      <xdr:colOff>850665</xdr:colOff>
      <xdr:row>27</xdr:row>
      <xdr:rowOff>2174431</xdr:rowOff>
    </xdr:from>
    <xdr:to>
      <xdr:col>7</xdr:col>
      <xdr:colOff>734675</xdr:colOff>
      <xdr:row>27</xdr:row>
      <xdr:rowOff>2200489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894E9C05-7ACC-4925-9BF2-0130D1372D2D}"/>
            </a:ext>
          </a:extLst>
        </xdr:cNvPr>
        <xdr:cNvCxnSpPr/>
      </xdr:nvCxnSpPr>
      <xdr:spPr>
        <a:xfrm>
          <a:off x="10130736" y="14861731"/>
          <a:ext cx="1854325" cy="26058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1249666</xdr:colOff>
      <xdr:row>21</xdr:row>
      <xdr:rowOff>11327</xdr:rowOff>
    </xdr:from>
    <xdr:to>
      <xdr:col>3</xdr:col>
      <xdr:colOff>584139</xdr:colOff>
      <xdr:row>21</xdr:row>
      <xdr:rowOff>113379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81BBBF6-E976-46C9-9E94-1D4CE4A8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80052" y="9792141"/>
          <a:ext cx="586330" cy="102052"/>
        </a:xfrm>
        <a:prstGeom prst="rect">
          <a:avLst/>
        </a:prstGeom>
      </xdr:spPr>
    </xdr:pic>
    <xdr:clientData/>
  </xdr:twoCellAnchor>
  <xdr:twoCellAnchor>
    <xdr:from>
      <xdr:col>3</xdr:col>
      <xdr:colOff>567587</xdr:colOff>
      <xdr:row>21</xdr:row>
      <xdr:rowOff>64558</xdr:rowOff>
    </xdr:from>
    <xdr:to>
      <xdr:col>3</xdr:col>
      <xdr:colOff>1286292</xdr:colOff>
      <xdr:row>21</xdr:row>
      <xdr:rowOff>66867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EA79452-C71E-4384-8AD2-13223B82291E}"/>
            </a:ext>
          </a:extLst>
        </xdr:cNvPr>
        <xdr:cNvCxnSpPr/>
      </xdr:nvCxnSpPr>
      <xdr:spPr>
        <a:xfrm flipV="1">
          <a:off x="5449830" y="9845372"/>
          <a:ext cx="718705" cy="2309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10</xdr:row>
      <xdr:rowOff>469900</xdr:rowOff>
    </xdr:from>
    <xdr:to>
      <xdr:col>6</xdr:col>
      <xdr:colOff>452774</xdr:colOff>
      <xdr:row>11</xdr:row>
      <xdr:rowOff>508034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5C2704B-E63F-4EE0-BE53-CD58776A3E6C}"/>
            </a:ext>
          </a:extLst>
        </xdr:cNvPr>
        <xdr:cNvCxnSpPr/>
      </xdr:nvCxnSpPr>
      <xdr:spPr>
        <a:xfrm>
          <a:off x="9724571" y="4753429"/>
          <a:ext cx="8274" cy="734819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327890</xdr:colOff>
      <xdr:row>16</xdr:row>
      <xdr:rowOff>208973</xdr:rowOff>
    </xdr:from>
    <xdr:to>
      <xdr:col>8</xdr:col>
      <xdr:colOff>337127</xdr:colOff>
      <xdr:row>17</xdr:row>
      <xdr:rowOff>489527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B305BF4-5D27-4D76-B267-53142213992B}"/>
            </a:ext>
          </a:extLst>
        </xdr:cNvPr>
        <xdr:cNvCxnSpPr/>
      </xdr:nvCxnSpPr>
      <xdr:spPr>
        <a:xfrm>
          <a:off x="12334833" y="7573159"/>
          <a:ext cx="9237" cy="819397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271606</xdr:colOff>
      <xdr:row>17</xdr:row>
      <xdr:rowOff>498688</xdr:rowOff>
    </xdr:from>
    <xdr:to>
      <xdr:col>9</xdr:col>
      <xdr:colOff>967146</xdr:colOff>
      <xdr:row>19</xdr:row>
      <xdr:rowOff>135947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4C0628C-A922-4371-8891-5011A810313E}"/>
            </a:ext>
          </a:extLst>
        </xdr:cNvPr>
        <xdr:cNvSpPr txBox="1"/>
      </xdr:nvSpPr>
      <xdr:spPr>
        <a:xfrm>
          <a:off x="12278549" y="8401717"/>
          <a:ext cx="1849426" cy="731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HOOD IS</a:t>
          </a:r>
          <a:r>
            <a:rPr lang="en-US" sz="1100" b="0" i="0" u="none" strike="noStrike" baseline="0">
              <a:solidFill>
                <a:schemeClr val="tx1"/>
              </a:solidFill>
              <a:latin typeface="Arial"/>
              <a:cs typeface="Arial"/>
            </a:rPr>
            <a:t> CONSTRUCTED WITH A CENTER BACK DART</a:t>
          </a:r>
          <a:endParaRPr lang="en-US" sz="1100" b="0" i="0" u="none" strike="noStrike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1928988</xdr:colOff>
      <xdr:row>10</xdr:row>
      <xdr:rowOff>188736</xdr:rowOff>
    </xdr:from>
    <xdr:to>
      <xdr:col>3</xdr:col>
      <xdr:colOff>263878</xdr:colOff>
      <xdr:row>10</xdr:row>
      <xdr:rowOff>202848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D2547310-31A9-4363-88A8-6EA6B9BEB904}"/>
            </a:ext>
          </a:extLst>
        </xdr:cNvPr>
        <xdr:cNvCxnSpPr/>
      </xdr:nvCxnSpPr>
      <xdr:spPr>
        <a:xfrm>
          <a:off x="3071988" y="4472265"/>
          <a:ext cx="2074133" cy="14112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580672</xdr:colOff>
      <xdr:row>18</xdr:row>
      <xdr:rowOff>26369</xdr:rowOff>
    </xdr:from>
    <xdr:to>
      <xdr:col>11</xdr:col>
      <xdr:colOff>1768716</xdr:colOff>
      <xdr:row>18</xdr:row>
      <xdr:rowOff>31044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63E1DE5-4579-4C11-A019-579E30873014}"/>
            </a:ext>
          </a:extLst>
        </xdr:cNvPr>
        <xdr:cNvCxnSpPr/>
      </xdr:nvCxnSpPr>
      <xdr:spPr>
        <a:xfrm flipV="1">
          <a:off x="18019586" y="8468240"/>
          <a:ext cx="1188044" cy="4675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583142</xdr:colOff>
      <xdr:row>21</xdr:row>
      <xdr:rowOff>86430</xdr:rowOff>
    </xdr:from>
    <xdr:to>
      <xdr:col>0</xdr:col>
      <xdr:colOff>884515</xdr:colOff>
      <xdr:row>22</xdr:row>
      <xdr:rowOff>194027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2D81611-B4A0-496B-AFAA-44BE1DF4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42" y="9867244"/>
          <a:ext cx="301373" cy="319869"/>
        </a:xfrm>
        <a:prstGeom prst="rect">
          <a:avLst/>
        </a:prstGeom>
      </xdr:spPr>
    </xdr:pic>
    <xdr:clientData/>
  </xdr:twoCellAnchor>
  <xdr:twoCellAnchor editAs="oneCell">
    <xdr:from>
      <xdr:col>1</xdr:col>
      <xdr:colOff>1104148</xdr:colOff>
      <xdr:row>9</xdr:row>
      <xdr:rowOff>475893</xdr:rowOff>
    </xdr:from>
    <xdr:to>
      <xdr:col>1</xdr:col>
      <xdr:colOff>1403222</xdr:colOff>
      <xdr:row>10</xdr:row>
      <xdr:rowOff>129469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58633FF-31A6-4BA4-9AA7-0EE5BE8F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148" y="4062736"/>
          <a:ext cx="299074" cy="350262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1114425</xdr:colOff>
      <xdr:row>16</xdr:row>
      <xdr:rowOff>477660</xdr:rowOff>
    </xdr:from>
    <xdr:to>
      <xdr:col>1</xdr:col>
      <xdr:colOff>1420032</xdr:colOff>
      <xdr:row>17</xdr:row>
      <xdr:rowOff>256115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8AD0336-7DD2-455C-B6D9-D9B14CAC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7841846"/>
          <a:ext cx="305607" cy="317298"/>
        </a:xfrm>
        <a:prstGeom prst="rect">
          <a:avLst/>
        </a:prstGeom>
      </xdr:spPr>
    </xdr:pic>
    <xdr:clientData/>
  </xdr:twoCellAnchor>
  <xdr:twoCellAnchor editAs="oneCell">
    <xdr:from>
      <xdr:col>2</xdr:col>
      <xdr:colOff>1008945</xdr:colOff>
      <xdr:row>21</xdr:row>
      <xdr:rowOff>77611</xdr:rowOff>
    </xdr:from>
    <xdr:to>
      <xdr:col>3</xdr:col>
      <xdr:colOff>40318</xdr:colOff>
      <xdr:row>22</xdr:row>
      <xdr:rowOff>180974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93803D9-6798-4904-A7E0-4C489D81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088" y="9858425"/>
          <a:ext cx="212473" cy="31563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2095580</xdr:colOff>
      <xdr:row>11</xdr:row>
      <xdr:rowOff>251288</xdr:rowOff>
    </xdr:from>
    <xdr:to>
      <xdr:col>12</xdr:col>
      <xdr:colOff>1492</xdr:colOff>
      <xdr:row>12</xdr:row>
      <xdr:rowOff>8342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9F44728-6B68-4258-BFF4-ED1FB8D01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534494" y="5231502"/>
          <a:ext cx="230012" cy="295897"/>
        </a:xfrm>
        <a:prstGeom prst="rect">
          <a:avLst/>
        </a:prstGeom>
      </xdr:spPr>
    </xdr:pic>
    <xdr:clientData/>
  </xdr:twoCellAnchor>
  <xdr:twoCellAnchor editAs="oneCell">
    <xdr:from>
      <xdr:col>11</xdr:col>
      <xdr:colOff>2090044</xdr:colOff>
      <xdr:row>16</xdr:row>
      <xdr:rowOff>71723</xdr:rowOff>
    </xdr:from>
    <xdr:to>
      <xdr:col>12</xdr:col>
      <xdr:colOff>1399</xdr:colOff>
      <xdr:row>16</xdr:row>
      <xdr:rowOff>379111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A3A04BA-2F5F-4D35-B16F-079C195F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528958" y="7435909"/>
          <a:ext cx="235455" cy="307388"/>
        </a:xfrm>
        <a:prstGeom prst="rect">
          <a:avLst/>
        </a:prstGeom>
      </xdr:spPr>
    </xdr:pic>
    <xdr:clientData/>
  </xdr:twoCellAnchor>
  <xdr:twoCellAnchor editAs="oneCell">
    <xdr:from>
      <xdr:col>14</xdr:col>
      <xdr:colOff>388055</xdr:colOff>
      <xdr:row>27</xdr:row>
      <xdr:rowOff>4989689</xdr:rowOff>
    </xdr:from>
    <xdr:to>
      <xdr:col>14</xdr:col>
      <xdr:colOff>656167</xdr:colOff>
      <xdr:row>28</xdr:row>
      <xdr:rowOff>97838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B04FED4-403B-4472-A8E6-22CAE2037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600355" y="17676989"/>
          <a:ext cx="268112" cy="300635"/>
        </a:xfrm>
        <a:prstGeom prst="rect">
          <a:avLst/>
        </a:prstGeom>
      </xdr:spPr>
    </xdr:pic>
    <xdr:clientData/>
  </xdr:twoCellAnchor>
  <xdr:twoCellAnchor editAs="oneCell">
    <xdr:from>
      <xdr:col>2</xdr:col>
      <xdr:colOff>270579</xdr:colOff>
      <xdr:row>16</xdr:row>
      <xdr:rowOff>277283</xdr:rowOff>
    </xdr:from>
    <xdr:to>
      <xdr:col>2</xdr:col>
      <xdr:colOff>520850</xdr:colOff>
      <xdr:row>17</xdr:row>
      <xdr:rowOff>41628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C671337-EF7F-4BDC-8D12-7323F85F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71722" y="7641469"/>
          <a:ext cx="250271" cy="303188"/>
        </a:xfrm>
        <a:prstGeom prst="rect">
          <a:avLst/>
        </a:prstGeom>
      </xdr:spPr>
    </xdr:pic>
    <xdr:clientData/>
  </xdr:twoCellAnchor>
  <xdr:twoCellAnchor editAs="oneCell">
    <xdr:from>
      <xdr:col>1</xdr:col>
      <xdr:colOff>2478968</xdr:colOff>
      <xdr:row>14</xdr:row>
      <xdr:rowOff>226836</xdr:rowOff>
    </xdr:from>
    <xdr:to>
      <xdr:col>2</xdr:col>
      <xdr:colOff>3476</xdr:colOff>
      <xdr:row>14</xdr:row>
      <xdr:rowOff>537281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17F27C8-8B34-4895-A328-B46B6AA4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21968" y="6513336"/>
          <a:ext cx="80635" cy="310445"/>
        </a:xfrm>
        <a:prstGeom prst="rect">
          <a:avLst/>
        </a:prstGeom>
      </xdr:spPr>
    </xdr:pic>
    <xdr:clientData/>
  </xdr:twoCellAnchor>
  <xdr:twoCellAnchor>
    <xdr:from>
      <xdr:col>8</xdr:col>
      <xdr:colOff>1037551</xdr:colOff>
      <xdr:row>23</xdr:row>
      <xdr:rowOff>133583</xdr:rowOff>
    </xdr:from>
    <xdr:to>
      <xdr:col>9</xdr:col>
      <xdr:colOff>368300</xdr:colOff>
      <xdr:row>23</xdr:row>
      <xdr:rowOff>139700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24144B4-135C-445F-A594-04F6C738EAC9}"/>
            </a:ext>
          </a:extLst>
        </xdr:cNvPr>
        <xdr:cNvCxnSpPr/>
      </xdr:nvCxnSpPr>
      <xdr:spPr>
        <a:xfrm>
          <a:off x="13044494" y="10665512"/>
          <a:ext cx="484635" cy="6117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332412</xdr:colOff>
      <xdr:row>22</xdr:row>
      <xdr:rowOff>293989</xdr:rowOff>
    </xdr:from>
    <xdr:to>
      <xdr:col>9</xdr:col>
      <xdr:colOff>2278324</xdr:colOff>
      <xdr:row>23</xdr:row>
      <xdr:rowOff>492357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A1B4CFF-746E-4DBF-9BEB-3855D013EE58}"/>
            </a:ext>
          </a:extLst>
        </xdr:cNvPr>
        <xdr:cNvSpPr txBox="1"/>
      </xdr:nvSpPr>
      <xdr:spPr>
        <a:xfrm>
          <a:off x="13493241" y="10287075"/>
          <a:ext cx="1945912" cy="737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THE POCKET OPENING IS FOLDED AT EDGE WITH A  CLEAN FINISING</a:t>
          </a:r>
        </a:p>
      </xdr:txBody>
    </xdr:sp>
    <xdr:clientData/>
  </xdr:twoCellAnchor>
  <xdr:twoCellAnchor>
    <xdr:from>
      <xdr:col>13</xdr:col>
      <xdr:colOff>1270000</xdr:colOff>
      <xdr:row>13</xdr:row>
      <xdr:rowOff>192594</xdr:rowOff>
    </xdr:from>
    <xdr:to>
      <xdr:col>15</xdr:col>
      <xdr:colOff>562648</xdr:colOff>
      <xdr:row>13</xdr:row>
      <xdr:rowOff>192594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1F999ED8-6306-46E7-87D8-1BC721594D53}"/>
            </a:ext>
          </a:extLst>
        </xdr:cNvPr>
        <xdr:cNvCxnSpPr/>
      </xdr:nvCxnSpPr>
      <xdr:spPr>
        <a:xfrm>
          <a:off x="22045386" y="5940251"/>
          <a:ext cx="1965091" cy="0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552545</xdr:colOff>
      <xdr:row>12</xdr:row>
      <xdr:rowOff>44222</xdr:rowOff>
    </xdr:from>
    <xdr:to>
      <xdr:col>16</xdr:col>
      <xdr:colOff>1046424</xdr:colOff>
      <xdr:row>14</xdr:row>
      <xdr:rowOff>16812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721E6FB-9893-4BAE-B2D3-7408550055EA}"/>
            </a:ext>
          </a:extLst>
        </xdr:cNvPr>
        <xdr:cNvSpPr txBox="1"/>
      </xdr:nvSpPr>
      <xdr:spPr>
        <a:xfrm>
          <a:off x="24000374" y="5563279"/>
          <a:ext cx="1838264" cy="7400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FACING WITH</a:t>
          </a:r>
          <a:r>
            <a:rPr lang="en-US" sz="1100" b="0" i="0" u="none" strike="noStrike" baseline="0">
              <a:solidFill>
                <a:schemeClr val="tx1"/>
              </a:solidFill>
              <a:latin typeface="Arial"/>
              <a:cs typeface="Arial"/>
            </a:rPr>
            <a:t> A </a:t>
          </a:r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CLEAN FINISING</a:t>
          </a:r>
        </a:p>
      </xdr:txBody>
    </xdr:sp>
    <xdr:clientData/>
  </xdr:twoCellAnchor>
  <xdr:twoCellAnchor editAs="oneCell">
    <xdr:from>
      <xdr:col>13</xdr:col>
      <xdr:colOff>825101</xdr:colOff>
      <xdr:row>14</xdr:row>
      <xdr:rowOff>97363</xdr:rowOff>
    </xdr:from>
    <xdr:to>
      <xdr:col>13</xdr:col>
      <xdr:colOff>1129820</xdr:colOff>
      <xdr:row>14</xdr:row>
      <xdr:rowOff>449439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77A2456-E346-4A5D-B93A-D467FA6BB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0487" y="6383863"/>
          <a:ext cx="304719" cy="352076"/>
        </a:xfrm>
        <a:prstGeom prst="rect">
          <a:avLst/>
        </a:prstGeom>
      </xdr:spPr>
    </xdr:pic>
    <xdr:clientData/>
  </xdr:twoCellAnchor>
  <xdr:twoCellAnchor>
    <xdr:from>
      <xdr:col>1</xdr:col>
      <xdr:colOff>1965325</xdr:colOff>
      <xdr:row>13</xdr:row>
      <xdr:rowOff>83962</xdr:rowOff>
    </xdr:from>
    <xdr:to>
      <xdr:col>3</xdr:col>
      <xdr:colOff>621947</xdr:colOff>
      <xdr:row>13</xdr:row>
      <xdr:rowOff>86784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BCE62BC6-8EA9-46BE-AE48-64D1BDE3AF6D}"/>
            </a:ext>
          </a:extLst>
        </xdr:cNvPr>
        <xdr:cNvCxnSpPr/>
      </xdr:nvCxnSpPr>
      <xdr:spPr>
        <a:xfrm flipV="1">
          <a:off x="3108325" y="5831619"/>
          <a:ext cx="2395865" cy="2822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616303</xdr:colOff>
      <xdr:row>12</xdr:row>
      <xdr:rowOff>129945</xdr:rowOff>
    </xdr:from>
    <xdr:to>
      <xdr:col>4</xdr:col>
      <xdr:colOff>1112811</xdr:colOff>
      <xdr:row>14</xdr:row>
      <xdr:rowOff>1082</xdr:rowOff>
    </xdr:to>
    <xdr:sp macro="" textlink="[37]BOM!E19">
      <xdr:nvSpPr>
        <xdr:cNvPr id="45" name="TextBox 44">
          <a:extLst>
            <a:ext uri="{FF2B5EF4-FFF2-40B4-BE49-F238E27FC236}">
              <a16:creationId xmlns:a16="http://schemas.microsoft.com/office/drawing/2014/main" id="{A36946DA-4CA5-461A-BFB9-A2BAC461975A}"/>
            </a:ext>
          </a:extLst>
        </xdr:cNvPr>
        <xdr:cNvSpPr txBox="1"/>
      </xdr:nvSpPr>
      <xdr:spPr>
        <a:xfrm>
          <a:off x="5498546" y="5649002"/>
          <a:ext cx="1895322" cy="638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8F435C9-78B1-6846-A28D-1B67526D399C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14</xdr:col>
      <xdr:colOff>1233050</xdr:colOff>
      <xdr:row>26</xdr:row>
      <xdr:rowOff>340978</xdr:rowOff>
    </xdr:from>
    <xdr:to>
      <xdr:col>16</xdr:col>
      <xdr:colOff>215698</xdr:colOff>
      <xdr:row>27</xdr:row>
      <xdr:rowOff>380799</xdr:rowOff>
    </xdr:to>
    <xdr:sp macro="" textlink="[37]BOM!E18">
      <xdr:nvSpPr>
        <xdr:cNvPr id="46" name="TextBox 45">
          <a:extLst>
            <a:ext uri="{FF2B5EF4-FFF2-40B4-BE49-F238E27FC236}">
              <a16:creationId xmlns:a16="http://schemas.microsoft.com/office/drawing/2014/main" id="{48512575-D398-4DE9-9931-8F3027773E8D}"/>
            </a:ext>
          </a:extLst>
        </xdr:cNvPr>
        <xdr:cNvSpPr txBox="1"/>
      </xdr:nvSpPr>
      <xdr:spPr>
        <a:xfrm>
          <a:off x="23445350" y="12489435"/>
          <a:ext cx="1562562" cy="578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8A4AE10-42DA-4C47-AD6E-5EA44494D8A8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>
            <a:solidFill>
              <a:srgbClr val="0432FF"/>
            </a:solidFill>
          </a:endParaRPr>
        </a:p>
      </xdr:txBody>
    </xdr:sp>
    <xdr:clientData/>
  </xdr:twoCellAnchor>
  <xdr:twoCellAnchor>
    <xdr:from>
      <xdr:col>16</xdr:col>
      <xdr:colOff>215901</xdr:colOff>
      <xdr:row>27</xdr:row>
      <xdr:rowOff>149135</xdr:rowOff>
    </xdr:from>
    <xdr:to>
      <xdr:col>16</xdr:col>
      <xdr:colOff>1399711</xdr:colOff>
      <xdr:row>27</xdr:row>
      <xdr:rowOff>153810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975B9DF4-A387-460C-87E1-2818401CBA6D}"/>
            </a:ext>
          </a:extLst>
        </xdr:cNvPr>
        <xdr:cNvCxnSpPr/>
      </xdr:nvCxnSpPr>
      <xdr:spPr>
        <a:xfrm flipV="1">
          <a:off x="25008115" y="12836435"/>
          <a:ext cx="1183810" cy="4675"/>
        </a:xfrm>
        <a:prstGeom prst="line">
          <a:avLst/>
        </a:prstGeom>
        <a:ln w="12700">
          <a:solidFill>
            <a:srgbClr val="0432FF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333374</xdr:colOff>
      <xdr:row>25</xdr:row>
      <xdr:rowOff>317500</xdr:rowOff>
    </xdr:from>
    <xdr:to>
      <xdr:col>1</xdr:col>
      <xdr:colOff>2000249</xdr:colOff>
      <xdr:row>27</xdr:row>
      <xdr:rowOff>2935432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ACEBCE7-8336-4D82-8FD6-9ABD839B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4" y="11927114"/>
          <a:ext cx="2809875" cy="3695618"/>
        </a:xfrm>
        <a:prstGeom prst="rect">
          <a:avLst/>
        </a:prstGeom>
      </xdr:spPr>
    </xdr:pic>
    <xdr:clientData/>
  </xdr:twoCellAnchor>
  <xdr:twoCellAnchor>
    <xdr:from>
      <xdr:col>0</xdr:col>
      <xdr:colOff>1063625</xdr:colOff>
      <xdr:row>14</xdr:row>
      <xdr:rowOff>412750</xdr:rowOff>
    </xdr:from>
    <xdr:to>
      <xdr:col>0</xdr:col>
      <xdr:colOff>1067966</xdr:colOff>
      <xdr:row>25</xdr:row>
      <xdr:rowOff>272790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56BC4F-B313-465F-A523-AE85F12399D2}"/>
            </a:ext>
          </a:extLst>
        </xdr:cNvPr>
        <xdr:cNvCxnSpPr/>
      </xdr:nvCxnSpPr>
      <xdr:spPr>
        <a:xfrm flipH="1" flipV="1">
          <a:off x="1063625" y="6699250"/>
          <a:ext cx="4341" cy="5183154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2103111</xdr:colOff>
      <xdr:row>25</xdr:row>
      <xdr:rowOff>356170</xdr:rowOff>
    </xdr:from>
    <xdr:to>
      <xdr:col>3</xdr:col>
      <xdr:colOff>12540</xdr:colOff>
      <xdr:row>27</xdr:row>
      <xdr:rowOff>11260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49006D-3685-4725-844C-827E616A31AE}"/>
            </a:ext>
          </a:extLst>
        </xdr:cNvPr>
        <xdr:cNvSpPr txBox="1"/>
      </xdr:nvSpPr>
      <xdr:spPr>
        <a:xfrm>
          <a:off x="3246111" y="11965784"/>
          <a:ext cx="1648672" cy="732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chemeClr val="tx1"/>
              </a:solidFill>
              <a:latin typeface="Arial"/>
              <a:cs typeface="Arial"/>
            </a:rPr>
            <a:t>CENTER FRONT FOLD LIPS CONSTRUCTION REQUESTED</a:t>
          </a:r>
        </a:p>
      </xdr:txBody>
    </xdr:sp>
    <xdr:clientData/>
  </xdr:twoCellAnchor>
  <xdr:twoCellAnchor>
    <xdr:from>
      <xdr:col>0</xdr:col>
      <xdr:colOff>1047750</xdr:colOff>
      <xdr:row>14</xdr:row>
      <xdr:rowOff>429331</xdr:rowOff>
    </xdr:from>
    <xdr:to>
      <xdr:col>1</xdr:col>
      <xdr:colOff>1920875</xdr:colOff>
      <xdr:row>14</xdr:row>
      <xdr:rowOff>429331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16B3A28D-CDFA-4532-914D-0A809940E3C2}"/>
            </a:ext>
          </a:extLst>
        </xdr:cNvPr>
        <xdr:cNvCxnSpPr/>
      </xdr:nvCxnSpPr>
      <xdr:spPr>
        <a:xfrm>
          <a:off x="1047750" y="6715831"/>
          <a:ext cx="20161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686266</xdr:colOff>
      <xdr:row>10</xdr:row>
      <xdr:rowOff>615367</xdr:rowOff>
    </xdr:from>
    <xdr:to>
      <xdr:col>4</xdr:col>
      <xdr:colOff>1161607</xdr:colOff>
      <xdr:row>11</xdr:row>
      <xdr:rowOff>537303</xdr:rowOff>
    </xdr:to>
    <xdr:sp macro="" textlink="[37]BOM!E14">
      <xdr:nvSpPr>
        <xdr:cNvPr id="52" name="TextBox 51">
          <a:extLst>
            <a:ext uri="{FF2B5EF4-FFF2-40B4-BE49-F238E27FC236}">
              <a16:creationId xmlns:a16="http://schemas.microsoft.com/office/drawing/2014/main" id="{D1C9C5E9-ED18-4C5F-8457-0D7D2E091653}"/>
            </a:ext>
          </a:extLst>
        </xdr:cNvPr>
        <xdr:cNvSpPr txBox="1"/>
      </xdr:nvSpPr>
      <xdr:spPr>
        <a:xfrm>
          <a:off x="5568509" y="4898896"/>
          <a:ext cx="1825169" cy="618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9C506CA-6798-0B40-8603-734BC9F41208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3</xdr:col>
      <xdr:colOff>98497</xdr:colOff>
      <xdr:row>9</xdr:row>
      <xdr:rowOff>407551</xdr:rowOff>
    </xdr:from>
    <xdr:to>
      <xdr:col>4</xdr:col>
      <xdr:colOff>420863</xdr:colOff>
      <xdr:row>10</xdr:row>
      <xdr:rowOff>324152</xdr:rowOff>
    </xdr:to>
    <xdr:sp macro="" textlink="[37]BOM!E20">
      <xdr:nvSpPr>
        <xdr:cNvPr id="53" name="TextBox 52">
          <a:extLst>
            <a:ext uri="{FF2B5EF4-FFF2-40B4-BE49-F238E27FC236}">
              <a16:creationId xmlns:a16="http://schemas.microsoft.com/office/drawing/2014/main" id="{5FB34DE8-06B0-4E22-AA0E-497CC681C4CA}"/>
            </a:ext>
          </a:extLst>
        </xdr:cNvPr>
        <xdr:cNvSpPr txBox="1"/>
      </xdr:nvSpPr>
      <xdr:spPr>
        <a:xfrm>
          <a:off x="4980740" y="3994394"/>
          <a:ext cx="1737509" cy="613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0AA190-0720-5541-9FBE-C9F291201E09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3</xdr:col>
      <xdr:colOff>1165227</xdr:colOff>
      <xdr:row>20</xdr:row>
      <xdr:rowOff>346973</xdr:rowOff>
    </xdr:from>
    <xdr:to>
      <xdr:col>5</xdr:col>
      <xdr:colOff>487562</xdr:colOff>
      <xdr:row>22</xdr:row>
      <xdr:rowOff>129497</xdr:rowOff>
    </xdr:to>
    <xdr:sp macro="" textlink="[37]BOM!E15">
      <xdr:nvSpPr>
        <xdr:cNvPr id="54" name="TextBox 53">
          <a:extLst>
            <a:ext uri="{FF2B5EF4-FFF2-40B4-BE49-F238E27FC236}">
              <a16:creationId xmlns:a16="http://schemas.microsoft.com/office/drawing/2014/main" id="{51521AF5-851C-433E-88D2-89E3CF8ACD45}"/>
            </a:ext>
          </a:extLst>
        </xdr:cNvPr>
        <xdr:cNvSpPr txBox="1"/>
      </xdr:nvSpPr>
      <xdr:spPr>
        <a:xfrm>
          <a:off x="6047470" y="9534516"/>
          <a:ext cx="1831492" cy="588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1445751-00D5-7649-8B96-B2738DE418F4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 b="0">
            <a:solidFill>
              <a:srgbClr val="0432FF"/>
            </a:solidFill>
          </a:endParaRPr>
        </a:p>
      </xdr:txBody>
    </xdr:sp>
    <xdr:clientData/>
  </xdr:twoCellAnchor>
  <xdr:twoCellAnchor>
    <xdr:from>
      <xdr:col>10</xdr:col>
      <xdr:colOff>545840</xdr:colOff>
      <xdr:row>16</xdr:row>
      <xdr:rowOff>139040</xdr:rowOff>
    </xdr:from>
    <xdr:to>
      <xdr:col>11</xdr:col>
      <xdr:colOff>778379</xdr:colOff>
      <xdr:row>18</xdr:row>
      <xdr:rowOff>26908</xdr:rowOff>
    </xdr:to>
    <xdr:sp macro="" textlink="[37]BOM!E24">
      <xdr:nvSpPr>
        <xdr:cNvPr id="55" name="TextBox 54">
          <a:extLst>
            <a:ext uri="{FF2B5EF4-FFF2-40B4-BE49-F238E27FC236}">
              <a16:creationId xmlns:a16="http://schemas.microsoft.com/office/drawing/2014/main" id="{EDEA8FBF-625A-4586-95EB-5EC809EA801B}"/>
            </a:ext>
          </a:extLst>
        </xdr:cNvPr>
        <xdr:cNvSpPr txBox="1"/>
      </xdr:nvSpPr>
      <xdr:spPr>
        <a:xfrm>
          <a:off x="16558726" y="7503226"/>
          <a:ext cx="1658567" cy="965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D6FE723-49A1-4F1B-AC9E-55C4E92F3011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>
            <a:solidFill>
              <a:srgbClr val="0432FF"/>
            </a:solidFill>
          </a:endParaRPr>
        </a:p>
      </xdr:txBody>
    </xdr:sp>
    <xdr:clientData/>
  </xdr:twoCellAnchor>
  <xdr:twoCellAnchor>
    <xdr:from>
      <xdr:col>10</xdr:col>
      <xdr:colOff>550072</xdr:colOff>
      <xdr:row>18</xdr:row>
      <xdr:rowOff>21009</xdr:rowOff>
    </xdr:from>
    <xdr:to>
      <xdr:col>11</xdr:col>
      <xdr:colOff>778378</xdr:colOff>
      <xdr:row>19</xdr:row>
      <xdr:rowOff>44955</xdr:rowOff>
    </xdr:to>
    <xdr:sp macro="" textlink="[37]BOM!E25">
      <xdr:nvSpPr>
        <xdr:cNvPr id="56" name="TextBox 55">
          <a:extLst>
            <a:ext uri="{FF2B5EF4-FFF2-40B4-BE49-F238E27FC236}">
              <a16:creationId xmlns:a16="http://schemas.microsoft.com/office/drawing/2014/main" id="{AE6C5DEC-7B34-4E1B-A05D-C563F4113CD3}"/>
            </a:ext>
          </a:extLst>
        </xdr:cNvPr>
        <xdr:cNvSpPr txBox="1"/>
      </xdr:nvSpPr>
      <xdr:spPr>
        <a:xfrm>
          <a:off x="16562958" y="8462880"/>
          <a:ext cx="1654334" cy="57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6FE923C-4618-1947-9808-AFFF41F0D805}" type="TxLink">
            <a:rPr lang="en-US" sz="1100" b="0" i="0" u="none" strike="noStrike">
              <a:solidFill>
                <a:srgbClr val="0432FF"/>
              </a:solidFill>
              <a:latin typeface="Arial"/>
              <a:cs typeface="Arial"/>
            </a:rPr>
            <a:pPr algn="ctr"/>
            <a:t> </a:t>
          </a:fld>
          <a:endParaRPr lang="en-US" sz="1100">
            <a:solidFill>
              <a:srgbClr val="0432FF"/>
            </a:solidFill>
          </a:endParaRPr>
        </a:p>
      </xdr:txBody>
    </xdr:sp>
    <xdr:clientData/>
  </xdr:twoCellAnchor>
  <xdr:twoCellAnchor editAs="oneCell">
    <xdr:from>
      <xdr:col>0</xdr:col>
      <xdr:colOff>996950</xdr:colOff>
      <xdr:row>11</xdr:row>
      <xdr:rowOff>455435</xdr:rowOff>
    </xdr:from>
    <xdr:to>
      <xdr:col>1</xdr:col>
      <xdr:colOff>64307</xdr:colOff>
      <xdr:row>13</xdr:row>
      <xdr:rowOff>11640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BB50275-3826-4996-A337-6D8A9670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0" y="5435649"/>
          <a:ext cx="210357" cy="323648"/>
        </a:xfrm>
        <a:prstGeom prst="rect">
          <a:avLst/>
        </a:prstGeom>
      </xdr:spPr>
    </xdr:pic>
    <xdr:clientData/>
  </xdr:twoCellAnchor>
  <xdr:oneCellAnchor>
    <xdr:from>
      <xdr:col>5</xdr:col>
      <xdr:colOff>1349830</xdr:colOff>
      <xdr:row>27</xdr:row>
      <xdr:rowOff>1872345</xdr:rowOff>
    </xdr:from>
    <xdr:ext cx="914400" cy="405432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A1DCFA7-673D-055F-86C2-829A67A6BEAE}"/>
            </a:ext>
          </a:extLst>
        </xdr:cNvPr>
        <xdr:cNvSpPr txBox="1"/>
      </xdr:nvSpPr>
      <xdr:spPr>
        <a:xfrm>
          <a:off x="8752114" y="14630401"/>
          <a:ext cx="914400" cy="405432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kern="1200"/>
            <a:t>THÊU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434896</xdr:colOff>
      <xdr:row>0</xdr:row>
      <xdr:rowOff>112700</xdr:rowOff>
    </xdr:from>
    <xdr:to>
      <xdr:col>5</xdr:col>
      <xdr:colOff>944862</xdr:colOff>
      <xdr:row>2</xdr:row>
      <xdr:rowOff>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175E3-25C8-4215-9E2E-C8B574AA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867" y="112700"/>
          <a:ext cx="2605466" cy="345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CA8BF2F-63B4-4DDB-9263-6B95623461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65561</xdr:colOff>
      <xdr:row>7</xdr:row>
      <xdr:rowOff>17318</xdr:rowOff>
    </xdr:from>
    <xdr:ext cx="1839439" cy="2199409"/>
    <xdr:pic>
      <xdr:nvPicPr>
        <xdr:cNvPr id="3" name="Picture 2">
          <a:extLst>
            <a:ext uri="{FF2B5EF4-FFF2-40B4-BE49-F238E27FC236}">
              <a16:creationId xmlns:a16="http://schemas.microsoft.com/office/drawing/2014/main" id="{B8AB32D1-E3F4-4F5C-AADA-2B4D60F4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111" y="644986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7</xdr:row>
      <xdr:rowOff>0</xdr:rowOff>
    </xdr:from>
    <xdr:ext cx="1892506" cy="2182091"/>
    <xdr:pic>
      <xdr:nvPicPr>
        <xdr:cNvPr id="4" name="Picture 3">
          <a:extLst>
            <a:ext uri="{FF2B5EF4-FFF2-40B4-BE49-F238E27FC236}">
              <a16:creationId xmlns:a16="http://schemas.microsoft.com/office/drawing/2014/main" id="{170274D8-3E1C-42D4-953E-390B5855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6002" y="6432550"/>
          <a:ext cx="1892506" cy="2182091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7</xdr:row>
      <xdr:rowOff>844879</xdr:rowOff>
    </xdr:from>
    <xdr:to>
      <xdr:col>2</xdr:col>
      <xdr:colOff>593521</xdr:colOff>
      <xdr:row>7</xdr:row>
      <xdr:rowOff>1131867</xdr:rowOff>
    </xdr:to>
    <xdr:sp macro="" textlink="">
      <xdr:nvSpPr>
        <xdr:cNvPr id="5" name="Right Arrow 43">
          <a:extLst>
            <a:ext uri="{FF2B5EF4-FFF2-40B4-BE49-F238E27FC236}">
              <a16:creationId xmlns:a16="http://schemas.microsoft.com/office/drawing/2014/main" id="{531CFD13-2C64-4F62-B93D-82576B6D7BFC}"/>
            </a:ext>
          </a:extLst>
        </xdr:cNvPr>
        <xdr:cNvSpPr/>
      </xdr:nvSpPr>
      <xdr:spPr>
        <a:xfrm>
          <a:off x="3569855" y="72774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7</xdr:row>
      <xdr:rowOff>875803</xdr:rowOff>
    </xdr:from>
    <xdr:to>
      <xdr:col>4</xdr:col>
      <xdr:colOff>541810</xdr:colOff>
      <xdr:row>7</xdr:row>
      <xdr:rowOff>1149185</xdr:rowOff>
    </xdr:to>
    <xdr:sp macro="" textlink="">
      <xdr:nvSpPr>
        <xdr:cNvPr id="6" name="Right Arrow 44">
          <a:extLst>
            <a:ext uri="{FF2B5EF4-FFF2-40B4-BE49-F238E27FC236}">
              <a16:creationId xmlns:a16="http://schemas.microsoft.com/office/drawing/2014/main" id="{EFD4BEEE-892E-4246-AEE5-7D22A685C879}"/>
            </a:ext>
          </a:extLst>
        </xdr:cNvPr>
        <xdr:cNvSpPr/>
      </xdr:nvSpPr>
      <xdr:spPr>
        <a:xfrm>
          <a:off x="6248316" y="73083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7</xdr:row>
      <xdr:rowOff>831272</xdr:rowOff>
    </xdr:from>
    <xdr:to>
      <xdr:col>6</xdr:col>
      <xdr:colOff>524491</xdr:colOff>
      <xdr:row>7</xdr:row>
      <xdr:rowOff>1091045</xdr:rowOff>
    </xdr:to>
    <xdr:sp macro="" textlink="">
      <xdr:nvSpPr>
        <xdr:cNvPr id="7" name="Right Arrow 45">
          <a:extLst>
            <a:ext uri="{FF2B5EF4-FFF2-40B4-BE49-F238E27FC236}">
              <a16:creationId xmlns:a16="http://schemas.microsoft.com/office/drawing/2014/main" id="{FCCFE5A4-BA02-454A-A4D2-1123F09CE9C3}"/>
            </a:ext>
          </a:extLst>
        </xdr:cNvPr>
        <xdr:cNvSpPr/>
      </xdr:nvSpPr>
      <xdr:spPr>
        <a:xfrm>
          <a:off x="8688943" y="72638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7</xdr:row>
      <xdr:rowOff>865908</xdr:rowOff>
    </xdr:from>
    <xdr:to>
      <xdr:col>8</xdr:col>
      <xdr:colOff>497278</xdr:colOff>
      <xdr:row>7</xdr:row>
      <xdr:rowOff>1125681</xdr:rowOff>
    </xdr:to>
    <xdr:sp macro="" textlink="">
      <xdr:nvSpPr>
        <xdr:cNvPr id="8" name="Right Arrow 46">
          <a:extLst>
            <a:ext uri="{FF2B5EF4-FFF2-40B4-BE49-F238E27FC236}">
              <a16:creationId xmlns:a16="http://schemas.microsoft.com/office/drawing/2014/main" id="{F6BC3E73-3A24-4F24-8313-3144A4BE6AD5}"/>
            </a:ext>
          </a:extLst>
        </xdr:cNvPr>
        <xdr:cNvSpPr/>
      </xdr:nvSpPr>
      <xdr:spPr>
        <a:xfrm>
          <a:off x="1117632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7</xdr:row>
      <xdr:rowOff>865908</xdr:rowOff>
    </xdr:from>
    <xdr:to>
      <xdr:col>10</xdr:col>
      <xdr:colOff>497278</xdr:colOff>
      <xdr:row>7</xdr:row>
      <xdr:rowOff>1125681</xdr:rowOff>
    </xdr:to>
    <xdr:sp macro="" textlink="">
      <xdr:nvSpPr>
        <xdr:cNvPr id="9" name="Right Arrow 47">
          <a:extLst>
            <a:ext uri="{FF2B5EF4-FFF2-40B4-BE49-F238E27FC236}">
              <a16:creationId xmlns:a16="http://schemas.microsoft.com/office/drawing/2014/main" id="{2398D9A9-8573-4383-A9CC-B969458C3C9F}"/>
            </a:ext>
          </a:extLst>
        </xdr:cNvPr>
        <xdr:cNvSpPr/>
      </xdr:nvSpPr>
      <xdr:spPr>
        <a:xfrm>
          <a:off x="1374807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2272667</xdr:colOff>
      <xdr:row>12</xdr:row>
      <xdr:rowOff>900545</xdr:rowOff>
    </xdr:from>
    <xdr:to>
      <xdr:col>12</xdr:col>
      <xdr:colOff>376051</xdr:colOff>
      <xdr:row>12</xdr:row>
      <xdr:rowOff>1160318</xdr:rowOff>
    </xdr:to>
    <xdr:sp macro="" textlink="">
      <xdr:nvSpPr>
        <xdr:cNvPr id="10" name="Right Arrow 66">
          <a:extLst>
            <a:ext uri="{FF2B5EF4-FFF2-40B4-BE49-F238E27FC236}">
              <a16:creationId xmlns:a16="http://schemas.microsoft.com/office/drawing/2014/main" id="{F8A15063-80CE-4BCE-8B80-F222DC953E16}"/>
            </a:ext>
          </a:extLst>
        </xdr:cNvPr>
        <xdr:cNvSpPr/>
      </xdr:nvSpPr>
      <xdr:spPr>
        <a:xfrm>
          <a:off x="16731617" y="14318095"/>
          <a:ext cx="529084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4</xdr:row>
      <xdr:rowOff>0</xdr:rowOff>
    </xdr:from>
    <xdr:ext cx="304800" cy="310861"/>
    <xdr:sp macro="" textlink="">
      <xdr:nvSpPr>
        <xdr:cNvPr id="11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E67B069-760C-4DCC-B435-705D2870290B}"/>
            </a:ext>
          </a:extLst>
        </xdr:cNvPr>
        <xdr:cNvSpPr>
          <a:spLocks noChangeAspect="1" noChangeArrowheads="1"/>
        </xdr:cNvSpPr>
      </xdr:nvSpPr>
      <xdr:spPr bwMode="auto">
        <a:xfrm>
          <a:off x="3517900" y="48958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1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96F0999-1906-4555-A6D6-5DBC675871D0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3</xdr:row>
      <xdr:rowOff>844879</xdr:rowOff>
    </xdr:from>
    <xdr:to>
      <xdr:col>2</xdr:col>
      <xdr:colOff>593521</xdr:colOff>
      <xdr:row>3</xdr:row>
      <xdr:rowOff>1131867</xdr:rowOff>
    </xdr:to>
    <xdr:sp macro="" textlink="">
      <xdr:nvSpPr>
        <xdr:cNvPr id="13" name="Right Arrow 68">
          <a:extLst>
            <a:ext uri="{FF2B5EF4-FFF2-40B4-BE49-F238E27FC236}">
              <a16:creationId xmlns:a16="http://schemas.microsoft.com/office/drawing/2014/main" id="{202B31B2-3640-4808-A0BB-430F78A1BF13}"/>
            </a:ext>
          </a:extLst>
        </xdr:cNvPr>
        <xdr:cNvSpPr/>
      </xdr:nvSpPr>
      <xdr:spPr>
        <a:xfrm>
          <a:off x="3569855" y="36325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3</xdr:row>
      <xdr:rowOff>875803</xdr:rowOff>
    </xdr:from>
    <xdr:to>
      <xdr:col>4</xdr:col>
      <xdr:colOff>541810</xdr:colOff>
      <xdr:row>3</xdr:row>
      <xdr:rowOff>1149185</xdr:rowOff>
    </xdr:to>
    <xdr:sp macro="" textlink="">
      <xdr:nvSpPr>
        <xdr:cNvPr id="14" name="Right Arrow 69">
          <a:extLst>
            <a:ext uri="{FF2B5EF4-FFF2-40B4-BE49-F238E27FC236}">
              <a16:creationId xmlns:a16="http://schemas.microsoft.com/office/drawing/2014/main" id="{F5F916B6-D851-4759-9D8E-3025D0344F31}"/>
            </a:ext>
          </a:extLst>
        </xdr:cNvPr>
        <xdr:cNvSpPr/>
      </xdr:nvSpPr>
      <xdr:spPr>
        <a:xfrm>
          <a:off x="6248316" y="36634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3</xdr:row>
      <xdr:rowOff>831272</xdr:rowOff>
    </xdr:from>
    <xdr:to>
      <xdr:col>6</xdr:col>
      <xdr:colOff>524491</xdr:colOff>
      <xdr:row>3</xdr:row>
      <xdr:rowOff>1091045</xdr:rowOff>
    </xdr:to>
    <xdr:sp macro="" textlink="">
      <xdr:nvSpPr>
        <xdr:cNvPr id="15" name="Right Arrow 70">
          <a:extLst>
            <a:ext uri="{FF2B5EF4-FFF2-40B4-BE49-F238E27FC236}">
              <a16:creationId xmlns:a16="http://schemas.microsoft.com/office/drawing/2014/main" id="{5F933AA0-E049-419D-9A0A-FD3E45FCF02A}"/>
            </a:ext>
          </a:extLst>
        </xdr:cNvPr>
        <xdr:cNvSpPr/>
      </xdr:nvSpPr>
      <xdr:spPr>
        <a:xfrm>
          <a:off x="8688943" y="36189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3</xdr:row>
      <xdr:rowOff>865908</xdr:rowOff>
    </xdr:from>
    <xdr:to>
      <xdr:col>8</xdr:col>
      <xdr:colOff>497278</xdr:colOff>
      <xdr:row>3</xdr:row>
      <xdr:rowOff>1125681</xdr:rowOff>
    </xdr:to>
    <xdr:sp macro="" textlink="">
      <xdr:nvSpPr>
        <xdr:cNvPr id="16" name="Right Arrow 71">
          <a:extLst>
            <a:ext uri="{FF2B5EF4-FFF2-40B4-BE49-F238E27FC236}">
              <a16:creationId xmlns:a16="http://schemas.microsoft.com/office/drawing/2014/main" id="{CE0593C0-495B-4850-910D-36DD61F9830D}"/>
            </a:ext>
          </a:extLst>
        </xdr:cNvPr>
        <xdr:cNvSpPr/>
      </xdr:nvSpPr>
      <xdr:spPr>
        <a:xfrm>
          <a:off x="1117632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3</xdr:row>
      <xdr:rowOff>865908</xdr:rowOff>
    </xdr:from>
    <xdr:to>
      <xdr:col>10</xdr:col>
      <xdr:colOff>497278</xdr:colOff>
      <xdr:row>3</xdr:row>
      <xdr:rowOff>1125681</xdr:rowOff>
    </xdr:to>
    <xdr:sp macro="" textlink="">
      <xdr:nvSpPr>
        <xdr:cNvPr id="17" name="Right Arrow 72">
          <a:extLst>
            <a:ext uri="{FF2B5EF4-FFF2-40B4-BE49-F238E27FC236}">
              <a16:creationId xmlns:a16="http://schemas.microsoft.com/office/drawing/2014/main" id="{98A32526-852B-41B0-B857-B56A7BC60CCD}"/>
            </a:ext>
          </a:extLst>
        </xdr:cNvPr>
        <xdr:cNvSpPr/>
      </xdr:nvSpPr>
      <xdr:spPr>
        <a:xfrm>
          <a:off x="1374807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3</xdr:row>
      <xdr:rowOff>17317</xdr:rowOff>
    </xdr:from>
    <xdr:ext cx="1818409" cy="2026228"/>
    <xdr:pic>
      <xdr:nvPicPr>
        <xdr:cNvPr id="18" name="Picture 17">
          <a:extLst>
            <a:ext uri="{FF2B5EF4-FFF2-40B4-BE49-F238E27FC236}">
              <a16:creationId xmlns:a16="http://schemas.microsoft.com/office/drawing/2014/main" id="{7E0B121C-521E-4E3C-9F72-5640C0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898" y="280496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2028151" cy="2095238"/>
    <xdr:pic>
      <xdr:nvPicPr>
        <xdr:cNvPr id="19" name="Picture 18">
          <a:extLst>
            <a:ext uri="{FF2B5EF4-FFF2-40B4-BE49-F238E27FC236}">
              <a16:creationId xmlns:a16="http://schemas.microsoft.com/office/drawing/2014/main" id="{7A849678-21C5-4272-9CB7-2DD36802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2787650"/>
          <a:ext cx="2028151" cy="2095238"/>
        </a:xfrm>
        <a:prstGeom prst="rect">
          <a:avLst/>
        </a:prstGeom>
      </xdr:spPr>
    </xdr:pic>
    <xdr:clientData/>
  </xdr:oneCellAnchor>
  <xdr:oneCellAnchor>
    <xdr:from>
      <xdr:col>7</xdr:col>
      <xdr:colOff>42335</xdr:colOff>
      <xdr:row>2</xdr:row>
      <xdr:rowOff>994833</xdr:rowOff>
    </xdr:from>
    <xdr:ext cx="2010833" cy="2130136"/>
    <xdr:pic>
      <xdr:nvPicPr>
        <xdr:cNvPr id="20" name="Picture 19">
          <a:extLst>
            <a:ext uri="{FF2B5EF4-FFF2-40B4-BE49-F238E27FC236}">
              <a16:creationId xmlns:a16="http://schemas.microsoft.com/office/drawing/2014/main" id="{AD45C6D9-6025-4ED6-9E72-FC8B84B1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6035" y="2772833"/>
          <a:ext cx="2010833" cy="2130136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3</xdr:row>
      <xdr:rowOff>7762</xdr:rowOff>
    </xdr:from>
    <xdr:ext cx="1746250" cy="2144888"/>
    <xdr:pic>
      <xdr:nvPicPr>
        <xdr:cNvPr id="21" name="Picture 20">
          <a:extLst>
            <a:ext uri="{FF2B5EF4-FFF2-40B4-BE49-F238E27FC236}">
              <a16:creationId xmlns:a16="http://schemas.microsoft.com/office/drawing/2014/main" id="{04784E04-667D-46D5-A911-CD3CB4140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r="13371"/>
        <a:stretch/>
      </xdr:blipFill>
      <xdr:spPr>
        <a:xfrm>
          <a:off x="6874934" y="2795412"/>
          <a:ext cx="1746250" cy="21448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304800" cy="310861"/>
    <xdr:sp macro="" textlink="">
      <xdr:nvSpPr>
        <xdr:cNvPr id="2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08A54CF4-B354-4DA1-B29D-42FCAABD94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64325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9</xdr:row>
      <xdr:rowOff>844879</xdr:rowOff>
    </xdr:from>
    <xdr:to>
      <xdr:col>2</xdr:col>
      <xdr:colOff>593521</xdr:colOff>
      <xdr:row>9</xdr:row>
      <xdr:rowOff>1131867</xdr:rowOff>
    </xdr:to>
    <xdr:sp macro="" textlink="">
      <xdr:nvSpPr>
        <xdr:cNvPr id="23" name="Right Arrow 68">
          <a:extLst>
            <a:ext uri="{FF2B5EF4-FFF2-40B4-BE49-F238E27FC236}">
              <a16:creationId xmlns:a16="http://schemas.microsoft.com/office/drawing/2014/main" id="{05A53E28-1D21-4A90-B367-3147761DE91C}"/>
            </a:ext>
          </a:extLst>
        </xdr:cNvPr>
        <xdr:cNvSpPr/>
      </xdr:nvSpPr>
      <xdr:spPr>
        <a:xfrm>
          <a:off x="3569855" y="106429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9</xdr:row>
      <xdr:rowOff>875803</xdr:rowOff>
    </xdr:from>
    <xdr:to>
      <xdr:col>4</xdr:col>
      <xdr:colOff>541810</xdr:colOff>
      <xdr:row>9</xdr:row>
      <xdr:rowOff>1149185</xdr:rowOff>
    </xdr:to>
    <xdr:sp macro="" textlink="">
      <xdr:nvSpPr>
        <xdr:cNvPr id="24" name="Right Arrow 69">
          <a:extLst>
            <a:ext uri="{FF2B5EF4-FFF2-40B4-BE49-F238E27FC236}">
              <a16:creationId xmlns:a16="http://schemas.microsoft.com/office/drawing/2014/main" id="{A25B0922-1BA2-417E-B612-B9E7C5542291}"/>
            </a:ext>
          </a:extLst>
        </xdr:cNvPr>
        <xdr:cNvSpPr/>
      </xdr:nvSpPr>
      <xdr:spPr>
        <a:xfrm>
          <a:off x="6248316" y="106738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9</xdr:row>
      <xdr:rowOff>831272</xdr:rowOff>
    </xdr:from>
    <xdr:to>
      <xdr:col>6</xdr:col>
      <xdr:colOff>524491</xdr:colOff>
      <xdr:row>9</xdr:row>
      <xdr:rowOff>1091045</xdr:rowOff>
    </xdr:to>
    <xdr:sp macro="" textlink="">
      <xdr:nvSpPr>
        <xdr:cNvPr id="25" name="Right Arrow 70">
          <a:extLst>
            <a:ext uri="{FF2B5EF4-FFF2-40B4-BE49-F238E27FC236}">
              <a16:creationId xmlns:a16="http://schemas.microsoft.com/office/drawing/2014/main" id="{88390C2A-EA28-4837-BBF3-7A47C205105B}"/>
            </a:ext>
          </a:extLst>
        </xdr:cNvPr>
        <xdr:cNvSpPr/>
      </xdr:nvSpPr>
      <xdr:spPr>
        <a:xfrm>
          <a:off x="8688943" y="106293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9</xdr:row>
      <xdr:rowOff>865908</xdr:rowOff>
    </xdr:from>
    <xdr:to>
      <xdr:col>8</xdr:col>
      <xdr:colOff>497278</xdr:colOff>
      <xdr:row>9</xdr:row>
      <xdr:rowOff>1125681</xdr:rowOff>
    </xdr:to>
    <xdr:sp macro="" textlink="">
      <xdr:nvSpPr>
        <xdr:cNvPr id="26" name="Right Arrow 71">
          <a:extLst>
            <a:ext uri="{FF2B5EF4-FFF2-40B4-BE49-F238E27FC236}">
              <a16:creationId xmlns:a16="http://schemas.microsoft.com/office/drawing/2014/main" id="{CEC32DAD-B024-4A32-9CE6-A54C4AAF2757}"/>
            </a:ext>
          </a:extLst>
        </xdr:cNvPr>
        <xdr:cNvSpPr/>
      </xdr:nvSpPr>
      <xdr:spPr>
        <a:xfrm>
          <a:off x="1117632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9</xdr:row>
      <xdr:rowOff>865908</xdr:rowOff>
    </xdr:from>
    <xdr:to>
      <xdr:col>10</xdr:col>
      <xdr:colOff>497278</xdr:colOff>
      <xdr:row>9</xdr:row>
      <xdr:rowOff>1125681</xdr:rowOff>
    </xdr:to>
    <xdr:sp macro="" textlink="">
      <xdr:nvSpPr>
        <xdr:cNvPr id="27" name="Right Arrow 72">
          <a:extLst>
            <a:ext uri="{FF2B5EF4-FFF2-40B4-BE49-F238E27FC236}">
              <a16:creationId xmlns:a16="http://schemas.microsoft.com/office/drawing/2014/main" id="{E4AACDE5-5F48-4169-AF84-589C7F8B831C}"/>
            </a:ext>
          </a:extLst>
        </xdr:cNvPr>
        <xdr:cNvSpPr/>
      </xdr:nvSpPr>
      <xdr:spPr>
        <a:xfrm>
          <a:off x="1374807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645582</xdr:colOff>
      <xdr:row>9</xdr:row>
      <xdr:rowOff>2376</xdr:rowOff>
    </xdr:from>
    <xdr:ext cx="2138867" cy="1722709"/>
    <xdr:pic>
      <xdr:nvPicPr>
        <xdr:cNvPr id="28" name="Picture 27">
          <a:extLst>
            <a:ext uri="{FF2B5EF4-FFF2-40B4-BE49-F238E27FC236}">
              <a16:creationId xmlns:a16="http://schemas.microsoft.com/office/drawing/2014/main" id="{0967A4DF-A8C5-4DCF-A813-A10EDCC5A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8"/>
        <a:stretch/>
      </xdr:blipFill>
      <xdr:spPr>
        <a:xfrm flipV="1">
          <a:off x="645582" y="9800426"/>
          <a:ext cx="2138867" cy="1722709"/>
        </a:xfrm>
        <a:prstGeom prst="rect">
          <a:avLst/>
        </a:prstGeom>
      </xdr:spPr>
    </xdr:pic>
    <xdr:clientData/>
  </xdr:oneCellAnchor>
  <xdr:oneCellAnchor>
    <xdr:from>
      <xdr:col>5</xdr:col>
      <xdr:colOff>105836</xdr:colOff>
      <xdr:row>8</xdr:row>
      <xdr:rowOff>984248</xdr:rowOff>
    </xdr:from>
    <xdr:ext cx="1756831" cy="2298096"/>
    <xdr:pic>
      <xdr:nvPicPr>
        <xdr:cNvPr id="29" name="Picture 28">
          <a:extLst>
            <a:ext uri="{FF2B5EF4-FFF2-40B4-BE49-F238E27FC236}">
              <a16:creationId xmlns:a16="http://schemas.microsoft.com/office/drawing/2014/main" id="{D5C47CA6-FB03-4F47-A918-005CD3DA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1" t="15673" r="6098" b="13627"/>
        <a:stretch/>
      </xdr:blipFill>
      <xdr:spPr>
        <a:xfrm rot="5400000" flipH="1">
          <a:off x="6604304" y="10043280"/>
          <a:ext cx="2298096" cy="1756831"/>
        </a:xfrm>
        <a:prstGeom prst="rect">
          <a:avLst/>
        </a:prstGeom>
      </xdr:spPr>
    </xdr:pic>
    <xdr:clientData/>
  </xdr:oneCellAnchor>
  <xdr:oneCellAnchor>
    <xdr:from>
      <xdr:col>7</xdr:col>
      <xdr:colOff>10582</xdr:colOff>
      <xdr:row>8</xdr:row>
      <xdr:rowOff>1005415</xdr:rowOff>
    </xdr:from>
    <xdr:ext cx="1887242" cy="1705430"/>
    <xdr:pic>
      <xdr:nvPicPr>
        <xdr:cNvPr id="30" name="Picture 29">
          <a:extLst>
            <a:ext uri="{FF2B5EF4-FFF2-40B4-BE49-F238E27FC236}">
              <a16:creationId xmlns:a16="http://schemas.microsoft.com/office/drawing/2014/main" id="{CAA915F0-9AE4-428D-B440-04742473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7" t="8331" r="18416" b="11099"/>
        <a:stretch/>
      </xdr:blipFill>
      <xdr:spPr>
        <a:xfrm flipV="1">
          <a:off x="9294282" y="9793815"/>
          <a:ext cx="1887242" cy="17054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1004911</xdr:rowOff>
    </xdr:from>
    <xdr:ext cx="2035024" cy="1461616"/>
    <xdr:pic>
      <xdr:nvPicPr>
        <xdr:cNvPr id="31" name="Picture 30">
          <a:extLst>
            <a:ext uri="{FF2B5EF4-FFF2-40B4-BE49-F238E27FC236}">
              <a16:creationId xmlns:a16="http://schemas.microsoft.com/office/drawing/2014/main" id="{4801E668-6B31-4BFF-B77C-6483630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9793311"/>
          <a:ext cx="2035024" cy="146161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0N%20laura%20silklo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desmoose-my.sharepoint.com/Bruno/&#26412;&#22320;&#30913;&#30424;%20(d)/THUNDER%20BAY/S'2007/SPEC/TRI%20BLEND/314148%20705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5N%20MM%20P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underbay%20(165182)%20long%20trench%20-%20Chelsea%20Nov%20%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:\L:\Shared%20Document%20Center\FALL%202017%20LCFC%20BRANDS\COA\LADIES\C4277603\Thunderbay%20(165182)%20long%20trench%20-%20Chelse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PLANNING/OFFICE%20PRODUCTION%20PLANNING-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603M%20pvc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DT-DLUC/TAN-PHU/TAN-BINH/KL-TBIN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:\Z:\Z:\M:\Georgie\SPRING%202018\TECH%20PACKS\LIGHT%20WEIGHT%20QUILTS\MK8186-MQJH%20MENS%20QUILTED%20JACKET%20HOODIE\FLO6-ELLABEE-W-COAT-O-285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Merchandising\CUSTOMERS\2%20-%20NEW%20FOLDER%20SYSTEM\CUSTOMERS\MOOSE%20KNUCKLES\4.%20F24\1.%20DROP%201\1%20-%20SAMPLING\1.%20STYLE%20FILE\TECH%20PACKS\1.%20PROTO%208.Jun\M34MS711%20CROPPED%20ZIP%20UP%20HOODIE.xlsx" TargetMode="External"/><Relationship Id="rId1" Type="http://schemas.openxmlformats.org/officeDocument/2006/relationships/externalLinkPath" Target="file:///N:\Merchandising\CUSTOMERS\2%20-%20NEW%20FOLDER%20SYSTEM\CUSTOMERS\MOOSE%20KNUCKLES\4.%20F24\1.%20DROP%201\1%20-%20SAMPLING\1.%20STYLE%20FILE\TECH%20PACKS\1.%20PROTO%208.Jun\M34MS711%20CROPPED%20ZIP%20UP%20HOODIE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Merchandising\CUSTOMERS\2%20-%20NEW%20FOLDER%20SYSTEM\CUSTOMERS\MOOSE%20KNUCKLES\4.%20F24\1.%20DROP%201\1%20-%20SAMPLING\1.%20STYLE%20FILE\TECH%20PACKS\1.%20PROTO%208.Jun\M34MS711%20CROP%20ZIP%20HOODIE%20SPECS%20F24.xlsx" TargetMode="External"/><Relationship Id="rId1" Type="http://schemas.openxmlformats.org/officeDocument/2006/relationships/externalLinkPath" Target="file:///N:\Merchandising\CUSTOMERS\2%20-%20NEW%20FOLDER%20SYSTEM\CUSTOMERS\MOOSE%20KNUCKLES\4.%20F24\1.%20DROP%201\1%20-%20SAMPLING\1.%20STYLE%20FILE\TECH%20PACKS\1.%20PROTO%208.Jun\M34MS711%20CROP%20ZIP%20HOODIE%20SPECS%20F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%20all%20grading%20templat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etch"/>
      <sheetName val="Detail sheet"/>
      <sheetName val="lbl sewing "/>
      <sheetName val="c.c.lbl"/>
      <sheetName val="Regular"/>
      <sheetName val="petite"/>
      <sheetName val="Over petite"/>
      <sheetName val="1st "/>
      <sheetName val="prepro"/>
      <sheetName val="120N prodtn"/>
      <sheetName val="Oversize"/>
      <sheetName val="1029H-SPECS FOR JASON MAY10"/>
      <sheetName val="PattSpecSheet"/>
      <sheetName val="Cuttin Slip"/>
    </sheetNames>
    <sheetDataSet>
      <sheetData sheetId="0">
        <row r="3">
          <cell r="A3" t="str">
            <v xml:space="preserve">MANTEAUX MANTEAUX </v>
          </cell>
        </row>
      </sheetData>
      <sheetData sheetId="1">
        <row r="3">
          <cell r="A3" t="str">
            <v xml:space="preserve">MANTEAUX MANTEAUX </v>
          </cell>
        </row>
      </sheetData>
      <sheetData sheetId="2" refreshError="1"/>
      <sheetData sheetId="3"/>
      <sheetData sheetId="4" refreshError="1">
        <row r="3">
          <cell r="A3" t="str">
            <v xml:space="preserve">MANTEAUX MANTEAUX </v>
          </cell>
          <cell r="H3" t="str">
            <v xml:space="preserve">STYLE: </v>
          </cell>
          <cell r="I3" t="str">
            <v xml:space="preserve">   120N, 120NML</v>
          </cell>
        </row>
        <row r="4">
          <cell r="J4" t="str">
            <v xml:space="preserve">    REGULAR </v>
          </cell>
        </row>
        <row r="5">
          <cell r="A5" t="str">
            <v>GRADED SIZE SPEC - all measurements are for finished garment</v>
          </cell>
        </row>
        <row r="6">
          <cell r="A6" t="str">
            <v xml:space="preserve">Sizes </v>
          </cell>
          <cell r="F6" t="str">
            <v xml:space="preserve"> S/P</v>
          </cell>
          <cell r="G6" t="str">
            <v xml:space="preserve"> M/M</v>
          </cell>
          <cell r="H6" t="str">
            <v xml:space="preserve"> L/G</v>
          </cell>
          <cell r="I6" t="str">
            <v xml:space="preserve"> XL/TG</v>
          </cell>
        </row>
        <row r="7">
          <cell r="A7" t="str">
            <v xml:space="preserve"> 1/ Chest (half) 1" below armhole</v>
          </cell>
          <cell r="F7">
            <v>20.5</v>
          </cell>
          <cell r="G7">
            <v>21.5</v>
          </cell>
          <cell r="H7">
            <v>23</v>
          </cell>
          <cell r="I7">
            <v>24.5</v>
          </cell>
        </row>
        <row r="8">
          <cell r="A8" t="str">
            <v xml:space="preserve"> 1/ Waist  (half) @ 17-1/2"  below armhole</v>
          </cell>
          <cell r="F8">
            <v>19.5</v>
          </cell>
          <cell r="G8">
            <v>20.5</v>
          </cell>
          <cell r="H8">
            <v>22</v>
          </cell>
          <cell r="I8">
            <v>23.5</v>
          </cell>
        </row>
        <row r="9">
          <cell r="A9" t="str">
            <v xml:space="preserve"> 3/ Sweep  (half)</v>
          </cell>
          <cell r="F9">
            <v>24</v>
          </cell>
          <cell r="G9">
            <v>25</v>
          </cell>
          <cell r="H9">
            <v>26.5</v>
          </cell>
          <cell r="I9">
            <v>28</v>
          </cell>
        </row>
        <row r="10">
          <cell r="A10" t="str">
            <v xml:space="preserve"> 4/ Sleeve length (fr.HSP to edge)</v>
          </cell>
          <cell r="F10">
            <v>29.625</v>
          </cell>
          <cell r="G10">
            <v>30</v>
          </cell>
          <cell r="H10">
            <v>30.5</v>
          </cell>
          <cell r="I10">
            <v>31</v>
          </cell>
        </row>
        <row r="11">
          <cell r="A11" t="str">
            <v xml:space="preserve"> 5/ Sleeve length (fr. C.Bk to edge)</v>
          </cell>
          <cell r="F11">
            <v>33</v>
          </cell>
          <cell r="G11">
            <v>33.5</v>
          </cell>
          <cell r="H11">
            <v>34.125</v>
          </cell>
          <cell r="I11">
            <v>34.75</v>
          </cell>
        </row>
        <row r="12">
          <cell r="A12" t="str">
            <v xml:space="preserve"> 6/ Cuff opening (half/closed)</v>
          </cell>
          <cell r="F12">
            <v>5.75</v>
          </cell>
          <cell r="G12">
            <v>6</v>
          </cell>
          <cell r="H12">
            <v>6.25</v>
          </cell>
          <cell r="I12">
            <v>6.5</v>
          </cell>
        </row>
        <row r="13">
          <cell r="A13" t="str">
            <v xml:space="preserve"> 7/ Centre back length (at c. back)</v>
          </cell>
          <cell r="F13">
            <v>37.75</v>
          </cell>
          <cell r="G13">
            <v>38</v>
          </cell>
          <cell r="H13">
            <v>38.25</v>
          </cell>
          <cell r="I13">
            <v>38.5</v>
          </cell>
        </row>
        <row r="14">
          <cell r="A14" t="str">
            <v xml:space="preserve"> 8/ Across shoulder</v>
          </cell>
          <cell r="F14">
            <v>16.25</v>
          </cell>
          <cell r="G14">
            <v>16.75</v>
          </cell>
          <cell r="H14">
            <v>17.5</v>
          </cell>
          <cell r="I14">
            <v>18.25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tin Slip"/>
      <sheetName val="COSTING"/>
      <sheetName val="SPEC"/>
      <sheetName val="Stock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etch"/>
      <sheetName val="Detail sheet"/>
      <sheetName val="C.C lbl"/>
      <sheetName val="regular"/>
      <sheetName val="Petite "/>
      <sheetName val="105N"/>
      <sheetName val="1st"/>
      <sheetName val="prepro"/>
      <sheetName val="shipm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-2nd SPEC "/>
      <sheetName val="R-2nd fit cmmt"/>
      <sheetName val="P-1st SPEC"/>
      <sheetName val="P-1st fit cmmt"/>
      <sheetName val="1ST FIT COMMENT (2)"/>
      <sheetName val="Drop down data"/>
      <sheetName val="Regular"/>
    </sheetNames>
    <sheetDataSet>
      <sheetData sheetId="0">
        <row r="2">
          <cell r="A2" t="str">
            <v>1ST FIT, APPROVE WITH AMENDMENT AND MEET REQUIRED SPEC.</v>
          </cell>
        </row>
      </sheetData>
      <sheetData sheetId="1">
        <row r="2">
          <cell r="A2" t="str">
            <v>1ST FIT, APPROVE WITH AMENDMENT AND MEET REQUIRED SPEC.</v>
          </cell>
        </row>
      </sheetData>
      <sheetData sheetId="2">
        <row r="2">
          <cell r="A2" t="str">
            <v>1ST FIT, APPROVE WITH AMENDMENT AND MEET REQUIRED SPEC.</v>
          </cell>
        </row>
      </sheetData>
      <sheetData sheetId="3">
        <row r="2">
          <cell r="A2" t="str">
            <v>1ST FIT, APPROVE WITH AMENDMENT AND MEET REQUIRED SPEC.</v>
          </cell>
        </row>
      </sheetData>
      <sheetData sheetId="4">
        <row r="2">
          <cell r="A2" t="str">
            <v>1ST FIT, APPROVE WITH AMENDMENT AND MEET REQUIRED SPEC.</v>
          </cell>
        </row>
      </sheetData>
      <sheetData sheetId="5">
        <row r="2">
          <cell r="A2" t="str">
            <v>1ST FIT, APPROVE WITH AMENDMENT AND MEET REQUIRED SPEC.</v>
          </cell>
        </row>
        <row r="3">
          <cell r="A3" t="str">
            <v>2ND FIT, APPROVE WITH AMENDMENT AND MEET REQUIRED SPEC.</v>
          </cell>
        </row>
        <row r="4">
          <cell r="A4" t="str">
            <v>3RD FIT, APPROVE WITH AMENDMENT AND MEET REQUIRED SPEC.</v>
          </cell>
        </row>
        <row r="5">
          <cell r="A5" t="str">
            <v>1ST FIT, FAILED. 2ND SUBMISSION REQUIRE FOR FIT APPROVAL</v>
          </cell>
        </row>
        <row r="6">
          <cell r="A6" t="str">
            <v>2ND FIT, FAILED. 3RD SUBMISSION REQUIRE FOR FIT APPROVAL</v>
          </cell>
        </row>
        <row r="7">
          <cell r="A7" t="str">
            <v>3RD FIT, FAILED. 4TH SUBMISSION REQUIRE FOR FIT APPROVAL</v>
          </cell>
        </row>
      </sheetData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 data"/>
      <sheetName val="R-1st SPEC "/>
      <sheetName val="P-1st SPEC"/>
      <sheetName val="P-1st fit cmmt"/>
      <sheetName val="1ST FIT COMMENT (2)"/>
    </sheetNames>
    <sheetDataSet>
      <sheetData sheetId="0" refreshError="1">
        <row r="2">
          <cell r="A2" t="str">
            <v>1ST FIT, APPROVE WITH AMENDMENT AND MEET REQUIRED SPEC.</v>
          </cell>
        </row>
        <row r="3">
          <cell r="A3" t="str">
            <v>2ND FIT, APPROVE WITH AMENDMENT AND MEET REQUIRED SPEC.</v>
          </cell>
        </row>
        <row r="4">
          <cell r="A4" t="str">
            <v>3RD FIT, APPROVE WITH AMENDMENT AND MEET REQUIRED SPEC.</v>
          </cell>
        </row>
        <row r="5">
          <cell r="A5" t="str">
            <v>1ST FIT, FAILED. 2ND SUBMISSION REQUIRE FOR FIT APPROVAL</v>
          </cell>
        </row>
        <row r="6">
          <cell r="A6" t="str">
            <v>2ND FIT, FAILED. 3RD SUBMISSION REQUIRE FOR FIT APPROVAL</v>
          </cell>
        </row>
        <row r="7">
          <cell r="A7" t="str">
            <v>3RD FIT, FAILED. 4TH SUBMISSION REQUIRE FOR FIT APPROVAL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etch"/>
      <sheetName val="Detail sheet"/>
      <sheetName val="Regular size specs"/>
      <sheetName val="c.c.lbl"/>
      <sheetName val="Dtl sht "/>
      <sheetName val="rglr spec "/>
      <sheetName val="1st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tion"/>
      <sheetName val="final spec"/>
      <sheetName val="SKETCH"/>
      <sheetName val="Dat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M"/>
      <sheetName val="TECH PACK"/>
      <sheetName val="PROPOSED SPECS"/>
      <sheetName val="LABEL PACKAGE(CAN)"/>
    </sheetNames>
    <sheetDataSet>
      <sheetData sheetId="0">
        <row r="2">
          <cell r="E2" t="str">
            <v>M34MS711</v>
          </cell>
          <cell r="J2" t="str">
            <v>FALL 24</v>
          </cell>
        </row>
        <row r="3">
          <cell r="E3"/>
          <cell r="J3" t="str">
            <v>MEN</v>
          </cell>
        </row>
        <row r="4">
          <cell r="E4" t="str">
            <v xml:space="preserve">MOOSE KNUCKLES </v>
          </cell>
        </row>
        <row r="5">
          <cell r="E5" t="str">
            <v>FLEECE</v>
          </cell>
        </row>
        <row r="6">
          <cell r="E6" t="str">
            <v>CROPPED ZIP UP HOODIE</v>
          </cell>
        </row>
        <row r="9">
          <cell r="B9" t="str">
            <v>SHELL</v>
          </cell>
          <cell r="E9" t="str">
            <v xml:space="preserve">DRY BRUSHED FLEECE                                                           100% COTTON </v>
          </cell>
        </row>
        <row r="10">
          <cell r="B10" t="str">
            <v xml:space="preserve">RIB </v>
          </cell>
          <cell r="E10" t="str">
            <v>1 X 1 RIB                                                                          98% COTTON 2%SPANDEX</v>
          </cell>
        </row>
        <row r="11">
          <cell r="B11" t="str">
            <v>POCKETING</v>
          </cell>
          <cell r="E11" t="str">
            <v xml:space="preserve">JERSEY                                                                        100% COTTON 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NK COMMENTS"/>
      <sheetName val="SPECS SHEET"/>
      <sheetName val="REFERENCE"/>
      <sheetName val="GRADING SHEET"/>
      <sheetName val="PROTO COMMENTS"/>
      <sheetName val="FORMULAS"/>
    </sheetNames>
    <sheetDataSet>
      <sheetData sheetId="0"/>
      <sheetData sheetId="1">
        <row r="4">
          <cell r="C4" t="str">
            <v>M34MS711</v>
          </cell>
          <cell r="E4" t="str">
            <v>FALL 2024</v>
          </cell>
        </row>
        <row r="5">
          <cell r="C5" t="str">
            <v>CABBEEN</v>
          </cell>
          <cell r="E5" t="str">
            <v>MEDIUM</v>
          </cell>
        </row>
        <row r="6">
          <cell r="C6"/>
          <cell r="E6" t="str">
            <v>ZIP HOODIE</v>
          </cell>
        </row>
        <row r="7">
          <cell r="C7" t="str">
            <v>JUNE 5TH, 2023</v>
          </cell>
        </row>
        <row r="28">
          <cell r="A28" t="str">
            <v>BODY MEASUREMENTS</v>
          </cell>
        </row>
        <row r="30">
          <cell r="A30" t="str">
            <v>A2</v>
          </cell>
          <cell r="B30" t="str">
            <v xml:space="preserve">BACK LENGTH FROM HSP </v>
          </cell>
          <cell r="C30"/>
          <cell r="D30"/>
          <cell r="E30"/>
          <cell r="V30">
            <v>23</v>
          </cell>
        </row>
        <row r="31">
          <cell r="A31" t="str">
            <v>A3</v>
          </cell>
          <cell r="B31" t="str">
            <v xml:space="preserve">FRONT LENGTH FROM HSP </v>
          </cell>
          <cell r="C31"/>
          <cell r="D31"/>
          <cell r="E31"/>
          <cell r="V31">
            <v>23</v>
          </cell>
        </row>
        <row r="38">
          <cell r="A38" t="str">
            <v>A10</v>
          </cell>
          <cell r="B38" t="str">
            <v>SHOULDER SLOPE AT SHOULDER SEAM</v>
          </cell>
          <cell r="C38"/>
          <cell r="D38"/>
          <cell r="E38"/>
          <cell r="F38">
            <v>0.125</v>
          </cell>
          <cell r="V38">
            <v>3.5</v>
          </cell>
        </row>
        <row r="39">
          <cell r="A39" t="str">
            <v>A11</v>
          </cell>
          <cell r="B39" t="str">
            <v>SHOULDER SEAM FORWARD</v>
          </cell>
          <cell r="C39"/>
          <cell r="D39"/>
          <cell r="E39"/>
          <cell r="V39">
            <v>0.75</v>
          </cell>
        </row>
        <row r="40">
          <cell r="A40" t="str">
            <v>A18</v>
          </cell>
          <cell r="B40" t="str">
            <v>CHEST CIRC. @ 1" BELOW ARMHOLE</v>
          </cell>
          <cell r="C40"/>
          <cell r="D40"/>
          <cell r="E40"/>
          <cell r="F40">
            <v>0.5</v>
          </cell>
          <cell r="V40">
            <v>48</v>
          </cell>
        </row>
        <row r="47">
          <cell r="A47" t="str">
            <v>A25</v>
          </cell>
          <cell r="B47" t="str">
            <v>BOTTOM SWEEP CIRC. (RELAXED AT EDGE)</v>
          </cell>
          <cell r="C47"/>
          <cell r="D47"/>
          <cell r="E47"/>
          <cell r="F47">
            <v>0.5</v>
          </cell>
          <cell r="V47">
            <v>39</v>
          </cell>
        </row>
        <row r="50">
          <cell r="A50" t="str">
            <v>A28</v>
          </cell>
          <cell r="B50" t="str">
            <v>ACROSS SHOULDER (SEAM TO SEAM)</v>
          </cell>
          <cell r="C50"/>
          <cell r="D50"/>
          <cell r="E50"/>
          <cell r="V50">
            <v>25</v>
          </cell>
        </row>
        <row r="51">
          <cell r="A51" t="str">
            <v>A29</v>
          </cell>
          <cell r="B51" t="str">
            <v>ACROSS MEASUREMENTS LEVEL FROM HSP</v>
          </cell>
          <cell r="C51"/>
          <cell r="D51"/>
          <cell r="E51"/>
          <cell r="F51">
            <v>0.25</v>
          </cell>
          <cell r="V51">
            <v>7</v>
          </cell>
        </row>
        <row r="52">
          <cell r="A52" t="str">
            <v>A30</v>
          </cell>
          <cell r="B52" t="str">
            <v>ACROSS FRONT @ GIVEN POSITION</v>
          </cell>
          <cell r="C52"/>
          <cell r="D52"/>
          <cell r="E52"/>
          <cell r="F52">
            <v>0.25</v>
          </cell>
          <cell r="V52">
            <v>22</v>
          </cell>
        </row>
        <row r="53">
          <cell r="A53" t="str">
            <v>A31</v>
          </cell>
          <cell r="B53" t="str">
            <v>ACROSS BACK @ GIVEN POSITION</v>
          </cell>
          <cell r="C53"/>
          <cell r="D53"/>
          <cell r="E53"/>
          <cell r="F53">
            <v>0.25</v>
          </cell>
          <cell r="V53">
            <v>22.5</v>
          </cell>
        </row>
        <row r="56">
          <cell r="A56" t="str">
            <v>A34</v>
          </cell>
          <cell r="B56" t="str">
            <v>RIB WAISTBAND HEIGHT</v>
          </cell>
          <cell r="C56"/>
          <cell r="D56"/>
          <cell r="E56"/>
          <cell r="F56">
            <v>0.125</v>
          </cell>
          <cell r="V56">
            <v>3</v>
          </cell>
        </row>
        <row r="71">
          <cell r="A71" t="str">
            <v>SLEEVE MEASUREMENTS</v>
          </cell>
        </row>
        <row r="72">
          <cell r="A72" t="str">
            <v>B1</v>
          </cell>
          <cell r="B72" t="str">
            <v>SLEEVE LENGTH (FROM CBN INCLUDING CUFF)</v>
          </cell>
          <cell r="C72"/>
          <cell r="D72"/>
          <cell r="E72"/>
          <cell r="V72">
            <v>36.5</v>
          </cell>
        </row>
        <row r="73">
          <cell r="A73" t="str">
            <v>B2</v>
          </cell>
          <cell r="B73" t="str">
            <v xml:space="preserve">ARMHOLE STRAIGHT </v>
          </cell>
          <cell r="C73"/>
          <cell r="D73"/>
          <cell r="E73"/>
          <cell r="F73">
            <v>0.25</v>
          </cell>
          <cell r="V73">
            <v>9.75</v>
          </cell>
        </row>
        <row r="82">
          <cell r="A82" t="str">
            <v>B11</v>
          </cell>
          <cell r="B82" t="str">
            <v>BICEP CIRC. @ 1" BELOW ARMHOLE</v>
          </cell>
          <cell r="C82"/>
          <cell r="D82"/>
          <cell r="E82"/>
          <cell r="V82">
            <v>18.25</v>
          </cell>
        </row>
        <row r="83">
          <cell r="A83" t="str">
            <v>B12</v>
          </cell>
          <cell r="B83" t="str">
            <v>ELBOW CIRC. @ 11" BELOW ARMHOLE</v>
          </cell>
          <cell r="C83"/>
          <cell r="D83"/>
          <cell r="E83"/>
          <cell r="F83">
            <v>0.25</v>
          </cell>
          <cell r="V83">
            <v>14.25</v>
          </cell>
        </row>
        <row r="89">
          <cell r="A89" t="str">
            <v>B18</v>
          </cell>
          <cell r="B89" t="str">
            <v>SLEEVE OPENING CIRC. (EXTENDED AT RIB SEAM)</v>
          </cell>
          <cell r="C89"/>
          <cell r="D89"/>
          <cell r="E89"/>
          <cell r="F89">
            <v>0.25</v>
          </cell>
          <cell r="V89">
            <v>11.5</v>
          </cell>
        </row>
        <row r="90">
          <cell r="A90" t="str">
            <v>B19</v>
          </cell>
          <cell r="B90" t="str">
            <v>SLEEVE OPENING CIRC.  (RELAXED AT EDGE)</v>
          </cell>
          <cell r="C90"/>
          <cell r="D90"/>
          <cell r="E90"/>
          <cell r="F90">
            <v>0.25</v>
          </cell>
          <cell r="V90">
            <v>8.5</v>
          </cell>
        </row>
        <row r="91">
          <cell r="A91" t="str">
            <v>B20</v>
          </cell>
          <cell r="B91" t="str">
            <v>KNIT CUFF HEIGHT</v>
          </cell>
          <cell r="C91"/>
          <cell r="D91"/>
          <cell r="E91"/>
          <cell r="F91">
            <v>0.125</v>
          </cell>
          <cell r="V91">
            <v>2.5</v>
          </cell>
        </row>
        <row r="108">
          <cell r="A108" t="str">
            <v>NECK, COLLAR, HOOD MEASUREMENTS</v>
          </cell>
        </row>
        <row r="109">
          <cell r="A109" t="str">
            <v>C1</v>
          </cell>
          <cell r="B109" t="str">
            <v>BACK NECK WIDTH (SEAM TO SEAM)</v>
          </cell>
          <cell r="C109"/>
          <cell r="D109"/>
          <cell r="E109"/>
          <cell r="F109">
            <v>0.25</v>
          </cell>
          <cell r="V109">
            <v>8.5</v>
          </cell>
        </row>
        <row r="110">
          <cell r="A110" t="str">
            <v>C2</v>
          </cell>
          <cell r="B110" t="str">
            <v>FRONT NECK DROP (FROM IMAGINARY LINE) TO SEAM</v>
          </cell>
          <cell r="C110"/>
          <cell r="D110"/>
          <cell r="E110"/>
          <cell r="V110">
            <v>4</v>
          </cell>
        </row>
        <row r="111">
          <cell r="A111" t="str">
            <v>C3</v>
          </cell>
          <cell r="B111" t="str">
            <v>BACK NECK DROP (FROM IMAGINARY LINE) TO SEAM</v>
          </cell>
          <cell r="C111"/>
          <cell r="D111"/>
          <cell r="E111"/>
          <cell r="F111">
            <v>0.125</v>
          </cell>
          <cell r="V111">
            <v>1</v>
          </cell>
        </row>
        <row r="118">
          <cell r="A118" t="str">
            <v>C10</v>
          </cell>
          <cell r="B118" t="str">
            <v>HOOD HEIGHT @ HSP-TOP</v>
          </cell>
          <cell r="C118"/>
          <cell r="D118"/>
          <cell r="E118"/>
          <cell r="F118">
            <v>0.25</v>
          </cell>
        </row>
        <row r="119">
          <cell r="A119" t="str">
            <v>C11</v>
          </cell>
          <cell r="B119" t="str">
            <v>HOOD HEIGHT @  FRONT</v>
          </cell>
          <cell r="C119"/>
          <cell r="D119"/>
          <cell r="E119"/>
          <cell r="F119">
            <v>0.25</v>
          </cell>
        </row>
        <row r="123">
          <cell r="A123" t="str">
            <v>C15</v>
          </cell>
          <cell r="B123" t="str">
            <v>HOOD WIDTH @ 6" FROM TOP</v>
          </cell>
          <cell r="C123"/>
          <cell r="D123"/>
          <cell r="E123"/>
          <cell r="F123">
            <v>0.125</v>
          </cell>
          <cell r="V123">
            <v>12</v>
          </cell>
        </row>
        <row r="178">
          <cell r="A178" t="str">
            <v>D27</v>
          </cell>
          <cell r="B178" t="str">
            <v>KANGAROO POCKET WIDTH AT TOP - SEAM TO SEAM</v>
          </cell>
          <cell r="C178"/>
          <cell r="D178"/>
          <cell r="E178"/>
          <cell r="F178">
            <v>0.25</v>
          </cell>
          <cell r="V178">
            <v>9.5</v>
          </cell>
        </row>
        <row r="179">
          <cell r="A179" t="str">
            <v>D28</v>
          </cell>
          <cell r="B179" t="str">
            <v xml:space="preserve">KANGAROO POCKET HEIGHT AT CENTER </v>
          </cell>
          <cell r="C179"/>
          <cell r="D179"/>
          <cell r="E179"/>
          <cell r="F179">
            <v>0.125</v>
          </cell>
          <cell r="V179">
            <v>9</v>
          </cell>
        </row>
        <row r="181">
          <cell r="A181" t="str">
            <v>D30</v>
          </cell>
          <cell r="B181" t="str">
            <v xml:space="preserve">KANGAROO POCKET HEIGHT AT SIDE </v>
          </cell>
          <cell r="C181"/>
          <cell r="D181"/>
          <cell r="E181"/>
          <cell r="F181">
            <v>0.125</v>
          </cell>
          <cell r="V181">
            <v>2.5</v>
          </cell>
        </row>
        <row r="182">
          <cell r="A182" t="str">
            <v>D31</v>
          </cell>
          <cell r="B182" t="str">
            <v>KANGAROO POCKET  WIDTH AT BOTTOM - SEAM TO SEAM</v>
          </cell>
          <cell r="C182"/>
          <cell r="D182"/>
          <cell r="E182"/>
          <cell r="F182">
            <v>0.25</v>
          </cell>
          <cell r="V182">
            <v>14.5</v>
          </cell>
        </row>
        <row r="190">
          <cell r="A190" t="str">
            <v>D39</v>
          </cell>
          <cell r="B190" t="str">
            <v>KANGAROO POCKET WIDTH AT WIDEST - SEAM TO SEAM</v>
          </cell>
          <cell r="C190"/>
          <cell r="D190"/>
          <cell r="E190"/>
          <cell r="F190">
            <v>0.125</v>
          </cell>
          <cell r="V190">
            <v>16</v>
          </cell>
        </row>
        <row r="197">
          <cell r="A197" t="str">
            <v>F2</v>
          </cell>
          <cell r="B197" t="str">
            <v xml:space="preserve">METAL LOGO POSITION FROM </v>
          </cell>
          <cell r="C197"/>
          <cell r="D197"/>
          <cell r="E197"/>
          <cell r="F197">
            <v>0.125</v>
          </cell>
          <cell r="V197"/>
        </row>
        <row r="198">
          <cell r="A198" t="str">
            <v>F5</v>
          </cell>
          <cell r="B198" t="str">
            <v>METAL LOGO POSITION BELOW WAIST BAND SEAM</v>
          </cell>
          <cell r="C198"/>
          <cell r="D198"/>
          <cell r="E198"/>
          <cell r="F198">
            <v>0.125</v>
          </cell>
          <cell r="V198"/>
        </row>
        <row r="199">
          <cell r="A199" t="str">
            <v>F6</v>
          </cell>
          <cell r="B199" t="str">
            <v xml:space="preserve">METAL LOGO POSITIONFROM SIDE SEAM </v>
          </cell>
          <cell r="C199"/>
          <cell r="D199"/>
          <cell r="E199"/>
          <cell r="F199">
            <v>0.125</v>
          </cell>
          <cell r="V199"/>
        </row>
        <row r="200">
          <cell r="A200" t="str">
            <v>F7</v>
          </cell>
          <cell r="B200" t="str">
            <v>GROSGRAIN LENGTH</v>
          </cell>
          <cell r="C200"/>
          <cell r="D200"/>
          <cell r="E200"/>
          <cell r="F200">
            <v>0.125</v>
          </cell>
          <cell r="V200"/>
        </row>
        <row r="201">
          <cell r="A201" t="str">
            <v>F8</v>
          </cell>
          <cell r="B201" t="str">
            <v>GROSGRAIN POSITION</v>
          </cell>
          <cell r="C201"/>
          <cell r="D201"/>
          <cell r="E201"/>
          <cell r="F201">
            <v>0.125</v>
          </cell>
          <cell r="V201"/>
        </row>
        <row r="202">
          <cell r="A202" t="str">
            <v>F9</v>
          </cell>
          <cell r="B202" t="str">
            <v>HALF MOON HEIGHT FROM NECKLINE</v>
          </cell>
          <cell r="C202"/>
          <cell r="D202"/>
          <cell r="E202"/>
          <cell r="F202">
            <v>0.125</v>
          </cell>
          <cell r="V202"/>
        </row>
        <row r="203">
          <cell r="A203" t="str">
            <v>F10</v>
          </cell>
          <cell r="B203" t="str">
            <v>HALF MOON WIDTH FROM NECK SEAM</v>
          </cell>
          <cell r="C203"/>
          <cell r="D203"/>
          <cell r="E203"/>
          <cell r="F203">
            <v>0.125</v>
          </cell>
          <cell r="V203"/>
        </row>
        <row r="204">
          <cell r="A204" t="str">
            <v>F11</v>
          </cell>
          <cell r="B204" t="str">
            <v>WOVEN BRAND LABEL POSITION FROM CENTER BACK</v>
          </cell>
          <cell r="C204"/>
          <cell r="D204"/>
          <cell r="E204"/>
          <cell r="F204">
            <v>0.125</v>
          </cell>
          <cell r="V204"/>
        </row>
        <row r="205">
          <cell r="A205" t="str">
            <v>F12</v>
          </cell>
          <cell r="B205"/>
          <cell r="C205"/>
          <cell r="D205"/>
          <cell r="E205"/>
          <cell r="F205">
            <v>0.125</v>
          </cell>
          <cell r="V205"/>
        </row>
        <row r="206">
          <cell r="A206" t="str">
            <v>F13</v>
          </cell>
          <cell r="B206"/>
          <cell r="C206"/>
          <cell r="D206"/>
          <cell r="E206"/>
          <cell r="F206">
            <v>0.125</v>
          </cell>
          <cell r="V206"/>
        </row>
        <row r="207">
          <cell r="A207" t="str">
            <v>F14</v>
          </cell>
          <cell r="B207"/>
          <cell r="C207"/>
          <cell r="D207"/>
          <cell r="E207"/>
          <cell r="F207">
            <v>0.125</v>
          </cell>
          <cell r="V207"/>
        </row>
        <row r="208">
          <cell r="A208" t="str">
            <v>F15</v>
          </cell>
          <cell r="B208"/>
          <cell r="C208"/>
          <cell r="D208"/>
          <cell r="E208"/>
          <cell r="F208">
            <v>0.125</v>
          </cell>
          <cell r="V208"/>
        </row>
        <row r="209">
          <cell r="A209" t="str">
            <v>F16</v>
          </cell>
          <cell r="B209"/>
          <cell r="C209"/>
          <cell r="D209"/>
          <cell r="E209"/>
          <cell r="F209">
            <v>0.125</v>
          </cell>
          <cell r="V209"/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ular coat"/>
      <sheetName val="Regular jkt"/>
      <sheetName val="Petite coat"/>
      <sheetName val="Petite jkt"/>
      <sheetName val="Oversize coat"/>
      <sheetName val="Oversize jkt"/>
      <sheetName val="Regular jkt (2)"/>
      <sheetName val="Reg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REN"/>
      <sheetName val="Product hierachy-old"/>
      <sheetName val="DS CHU Ph_x005f_x005f_x005f_x005f_x005f_x005f_x00"/>
      <sheetName val="XL4Pop_x005f_x005f_x005f_x005f_x005f_x005f_x005f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  <sheetName val="DS CHU Ph_x0001_"/>
      <sheetName val="XL4Pop"/>
      <sheetName val="XL4Pop_x0000_"/>
      <sheetName val="_x0000__x0000__x0000__x0000__x0000__x0000__x0000_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"/>
  <sheetViews>
    <sheetView tabSelected="1" view="pageBreakPreview" topLeftCell="A49" zoomScale="40" zoomScaleNormal="10" zoomScaleSheetLayoutView="40" zoomScalePageLayoutView="30" workbookViewId="0">
      <selection activeCell="D8" sqref="D8:F8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21.53515625" style="38" customWidth="1"/>
    <col min="13" max="13" width="26.3046875" style="38" bestFit="1" customWidth="1"/>
    <col min="14" max="15" width="13.3828125" style="38" customWidth="1"/>
    <col min="16" max="16" width="24.15234375" style="38" customWidth="1"/>
    <col min="17" max="17" width="20.15234375" style="38" customWidth="1"/>
    <col min="18" max="16384" width="9.15234375" style="38"/>
  </cols>
  <sheetData>
    <row r="1" spans="1:17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71"/>
      <c r="N1" s="608" t="s">
        <v>0</v>
      </c>
      <c r="O1" s="608" t="s">
        <v>0</v>
      </c>
      <c r="P1" s="609" t="s">
        <v>1</v>
      </c>
      <c r="Q1" s="609"/>
    </row>
    <row r="2" spans="1:17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71"/>
      <c r="N2" s="608" t="s">
        <v>2</v>
      </c>
      <c r="O2" s="608" t="s">
        <v>2</v>
      </c>
      <c r="P2" s="610" t="s">
        <v>3</v>
      </c>
      <c r="Q2" s="610"/>
    </row>
    <row r="3" spans="1:17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71"/>
      <c r="N3" s="608" t="s">
        <v>4</v>
      </c>
      <c r="O3" s="608" t="s">
        <v>4</v>
      </c>
      <c r="P3" s="611" t="s">
        <v>5</v>
      </c>
      <c r="Q3" s="609"/>
    </row>
    <row r="4" spans="1:17" s="5" customFormat="1" ht="33" customHeight="1" thickBot="1">
      <c r="B4" s="6" t="s">
        <v>6</v>
      </c>
      <c r="D4" s="267">
        <v>210</v>
      </c>
      <c r="G4" s="7"/>
    </row>
    <row r="5" spans="1:17" s="5" customFormat="1" ht="58" customHeight="1">
      <c r="B5" s="8" t="s">
        <v>7</v>
      </c>
      <c r="C5" s="8"/>
      <c r="D5" s="6"/>
      <c r="F5" s="9"/>
      <c r="G5" s="617" t="s">
        <v>8</v>
      </c>
      <c r="H5" s="618"/>
      <c r="I5" s="618"/>
      <c r="J5" s="618"/>
      <c r="K5" s="618"/>
      <c r="L5" s="618"/>
      <c r="M5" s="619"/>
    </row>
    <row r="6" spans="1:17" s="10" customFormat="1" ht="58" customHeight="1">
      <c r="B6" s="11" t="s">
        <v>9</v>
      </c>
      <c r="C6" s="11"/>
      <c r="D6" s="12" t="s">
        <v>10</v>
      </c>
      <c r="E6" s="14"/>
      <c r="F6" s="11"/>
      <c r="G6" s="620"/>
      <c r="H6" s="621"/>
      <c r="I6" s="621"/>
      <c r="J6" s="621"/>
      <c r="K6" s="621"/>
      <c r="L6" s="621"/>
      <c r="M6" s="622"/>
      <c r="N6" s="13"/>
      <c r="O6" s="13"/>
      <c r="P6" s="13"/>
      <c r="Q6" s="13"/>
    </row>
    <row r="7" spans="1:17" s="10" customFormat="1" ht="58" customHeight="1">
      <c r="B7" s="11" t="s">
        <v>11</v>
      </c>
      <c r="C7" s="11"/>
      <c r="D7" s="12" t="s">
        <v>12</v>
      </c>
      <c r="E7" s="12"/>
      <c r="F7" s="11"/>
      <c r="G7" s="620"/>
      <c r="H7" s="621"/>
      <c r="I7" s="621"/>
      <c r="J7" s="621"/>
      <c r="K7" s="621"/>
      <c r="L7" s="621"/>
      <c r="M7" s="622"/>
      <c r="N7" s="13"/>
      <c r="O7" s="13"/>
      <c r="P7" s="13"/>
      <c r="Q7" s="13"/>
    </row>
    <row r="8" spans="1:17" s="10" customFormat="1" ht="58" customHeight="1" thickBot="1">
      <c r="B8" s="11" t="s">
        <v>13</v>
      </c>
      <c r="C8" s="11"/>
      <c r="D8" s="615" t="s">
        <v>14</v>
      </c>
      <c r="E8" s="616"/>
      <c r="F8" s="616"/>
      <c r="G8" s="623"/>
      <c r="H8" s="624"/>
      <c r="I8" s="624"/>
      <c r="J8" s="624"/>
      <c r="K8" s="624"/>
      <c r="L8" s="624"/>
      <c r="M8" s="625"/>
      <c r="N8" s="13"/>
      <c r="O8" s="13"/>
      <c r="P8" s="13"/>
      <c r="Q8" s="13"/>
    </row>
    <row r="9" spans="1:17" s="15" customFormat="1" ht="32.6">
      <c r="B9" s="16" t="s">
        <v>15</v>
      </c>
      <c r="C9" s="16"/>
      <c r="D9" s="135" t="s">
        <v>16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5" customFormat="1" ht="32.6">
      <c r="B10" s="454" t="s">
        <v>17</v>
      </c>
      <c r="C10" s="454"/>
      <c r="D10" s="455" t="s">
        <v>18</v>
      </c>
      <c r="E10" s="455"/>
      <c r="F10" s="455"/>
      <c r="G10" s="456"/>
      <c r="H10" s="455"/>
      <c r="I10" s="457"/>
      <c r="J10" s="493" t="s">
        <v>19</v>
      </c>
      <c r="K10" s="457"/>
      <c r="L10" s="457"/>
      <c r="M10" s="457" t="s">
        <v>20</v>
      </c>
      <c r="N10" s="458"/>
      <c r="O10" s="458"/>
      <c r="P10" s="458"/>
      <c r="Q10" s="458"/>
    </row>
    <row r="11" spans="1:17" s="15" customFormat="1" ht="68.25" customHeight="1">
      <c r="B11" s="457" t="s">
        <v>21</v>
      </c>
      <c r="C11" s="457"/>
      <c r="D11" s="628">
        <v>45637</v>
      </c>
      <c r="E11" s="629"/>
      <c r="F11" s="629"/>
      <c r="G11" s="460"/>
      <c r="H11" s="459"/>
      <c r="I11" s="457"/>
      <c r="J11" s="493" t="s">
        <v>22</v>
      </c>
      <c r="K11" s="457"/>
      <c r="L11" s="457"/>
      <c r="M11" s="626" t="s">
        <v>23</v>
      </c>
      <c r="N11" s="626"/>
      <c r="O11" s="626"/>
      <c r="P11" s="626"/>
      <c r="Q11" s="626"/>
    </row>
    <row r="12" spans="1:17" s="15" customFormat="1" ht="32.6">
      <c r="B12" s="457" t="s">
        <v>24</v>
      </c>
      <c r="C12" s="457"/>
      <c r="D12" s="461"/>
      <c r="E12" s="457"/>
      <c r="F12" s="457"/>
      <c r="G12" s="462"/>
      <c r="H12" s="463"/>
      <c r="I12" s="457"/>
      <c r="J12" s="493" t="s">
        <v>25</v>
      </c>
      <c r="M12" s="626" t="s">
        <v>26</v>
      </c>
      <c r="N12" s="626"/>
      <c r="O12" s="626"/>
      <c r="P12" s="626"/>
      <c r="Q12" s="626"/>
    </row>
    <row r="13" spans="1:17" s="15" customFormat="1" ht="32.6">
      <c r="B13" s="630"/>
      <c r="C13" s="630"/>
      <c r="D13" s="630"/>
      <c r="E13" s="630"/>
      <c r="F13" s="630"/>
      <c r="G13" s="462"/>
      <c r="H13" s="463"/>
      <c r="I13" s="457"/>
      <c r="J13" s="493" t="s">
        <v>27</v>
      </c>
      <c r="K13" s="457"/>
      <c r="L13" s="457"/>
      <c r="M13" s="457" t="s">
        <v>28</v>
      </c>
      <c r="N13" s="463"/>
      <c r="O13" s="458"/>
      <c r="P13" s="458"/>
      <c r="Q13" s="463"/>
    </row>
    <row r="14" spans="1:17" s="15" customFormat="1" ht="32.6">
      <c r="B14" s="457" t="s">
        <v>29</v>
      </c>
      <c r="C14" s="457"/>
      <c r="D14" s="457" t="s">
        <v>30</v>
      </c>
      <c r="E14" s="457"/>
      <c r="F14" s="457"/>
      <c r="G14" s="464"/>
      <c r="H14" s="457"/>
      <c r="I14" s="457"/>
      <c r="J14" s="493" t="s">
        <v>31</v>
      </c>
      <c r="K14" s="457"/>
      <c r="L14" s="457"/>
      <c r="M14" s="458" t="s">
        <v>32</v>
      </c>
      <c r="N14" s="458"/>
      <c r="O14" s="458"/>
      <c r="P14" s="458"/>
      <c r="Q14" s="458"/>
    </row>
    <row r="15" spans="1:17" s="15" customFormat="1" ht="32.5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0" s="164" customFormat="1" ht="37.5" customHeight="1">
      <c r="B17" s="161"/>
      <c r="C17" s="162" t="s">
        <v>34</v>
      </c>
      <c r="D17" s="162" t="s">
        <v>35</v>
      </c>
      <c r="E17" s="163" t="s">
        <v>36</v>
      </c>
      <c r="F17" s="163"/>
      <c r="G17" s="163"/>
      <c r="H17" s="163" t="s">
        <v>37</v>
      </c>
      <c r="I17" s="163" t="s">
        <v>38</v>
      </c>
      <c r="J17" s="187" t="s">
        <v>39</v>
      </c>
      <c r="K17" s="163" t="s">
        <v>40</v>
      </c>
      <c r="L17" s="163" t="s">
        <v>41</v>
      </c>
      <c r="M17" s="163"/>
      <c r="N17" s="163"/>
      <c r="O17" s="163"/>
      <c r="P17" s="163"/>
      <c r="Q17" s="181" t="s">
        <v>42</v>
      </c>
    </row>
    <row r="18" spans="1:20" s="164" customFormat="1" ht="45" customHeight="1">
      <c r="B18" s="165" t="s">
        <v>43</v>
      </c>
      <c r="C18" s="166"/>
      <c r="D18" s="167" t="s">
        <v>44</v>
      </c>
      <c r="E18" s="168"/>
      <c r="F18" s="169"/>
      <c r="G18" s="169"/>
      <c r="H18" s="171"/>
      <c r="I18" s="171">
        <v>1</v>
      </c>
      <c r="J18" s="171"/>
      <c r="K18" s="171"/>
      <c r="L18" s="171"/>
      <c r="M18" s="169"/>
      <c r="N18" s="169"/>
      <c r="O18" s="169"/>
      <c r="P18" s="169"/>
      <c r="Q18" s="170">
        <f>SUM(E18:P18)</f>
        <v>1</v>
      </c>
    </row>
    <row r="19" spans="1:20" s="164" customFormat="1" ht="53.15">
      <c r="B19" s="165" t="s">
        <v>45</v>
      </c>
      <c r="C19" s="166"/>
      <c r="D19" s="168" t="str">
        <f>+D18</f>
        <v>BLACK</v>
      </c>
      <c r="E19" s="168"/>
      <c r="F19" s="169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0">
        <f>SUM(E19:P19)</f>
        <v>0</v>
      </c>
    </row>
    <row r="20" spans="1:20" s="177" customFormat="1" ht="53.15">
      <c r="B20" s="172" t="s">
        <v>46</v>
      </c>
      <c r="C20" s="172"/>
      <c r="D20" s="173" t="str">
        <f>+D19</f>
        <v>BLACK</v>
      </c>
      <c r="E20" s="174"/>
      <c r="F20" s="175"/>
      <c r="G20" s="176"/>
      <c r="H20" s="176">
        <f>SUM(H18:H19)</f>
        <v>0</v>
      </c>
      <c r="I20" s="176">
        <f>SUM(I18:I19)</f>
        <v>1</v>
      </c>
      <c r="J20" s="176">
        <f t="shared" ref="J20:L20" si="0">SUM(J18:J19)</f>
        <v>0</v>
      </c>
      <c r="K20" s="176">
        <f t="shared" si="0"/>
        <v>0</v>
      </c>
      <c r="L20" s="176">
        <f t="shared" si="0"/>
        <v>0</v>
      </c>
      <c r="M20" s="176"/>
      <c r="N20" s="176"/>
      <c r="O20" s="176"/>
      <c r="P20" s="176"/>
      <c r="Q20" s="175">
        <f>SUM(Q18:Q19)</f>
        <v>1</v>
      </c>
    </row>
    <row r="21" spans="1:20" s="164" customFormat="1" ht="68.5" customHeight="1">
      <c r="B21" s="182" t="s">
        <v>47</v>
      </c>
      <c r="C21" s="183"/>
      <c r="D21" s="183"/>
      <c r="E21" s="184"/>
      <c r="F21" s="184"/>
      <c r="G21" s="185"/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/>
      <c r="N21" s="184"/>
      <c r="O21" s="184"/>
      <c r="P21" s="184"/>
      <c r="Q21" s="186">
        <f>SUM(G21:P21)</f>
        <v>0</v>
      </c>
    </row>
    <row r="22" spans="1:20" s="177" customFormat="1" ht="53.15">
      <c r="B22" s="178" t="s">
        <v>48</v>
      </c>
      <c r="C22" s="179"/>
      <c r="D22" s="179"/>
      <c r="E22" s="180"/>
      <c r="F22" s="180"/>
      <c r="G22" s="180"/>
      <c r="H22" s="180">
        <f>H20</f>
        <v>0</v>
      </c>
      <c r="I22" s="180">
        <f>I20</f>
        <v>1</v>
      </c>
      <c r="J22" s="180">
        <f t="shared" ref="J22:L22" si="1">J20</f>
        <v>0</v>
      </c>
      <c r="K22" s="180">
        <f t="shared" si="1"/>
        <v>0</v>
      </c>
      <c r="L22" s="180">
        <f t="shared" si="1"/>
        <v>0</v>
      </c>
      <c r="M22" s="180"/>
      <c r="N22" s="180"/>
      <c r="O22" s="180"/>
      <c r="P22" s="180"/>
      <c r="Q22" s="180">
        <f>Q20</f>
        <v>1</v>
      </c>
    </row>
    <row r="23" spans="1:20" s="99" customFormat="1" ht="20.149999999999999" customHeight="1">
      <c r="B23" s="100"/>
      <c r="C23" s="101"/>
      <c r="D23" s="627" t="s">
        <v>49</v>
      </c>
      <c r="E23" s="627"/>
      <c r="F23" s="627"/>
      <c r="G23" s="627"/>
      <c r="H23" s="627"/>
      <c r="I23" s="627"/>
      <c r="J23" s="627"/>
      <c r="K23" s="627"/>
      <c r="L23" s="627"/>
      <c r="M23" s="627"/>
      <c r="N23" s="627"/>
      <c r="O23" s="627"/>
      <c r="P23" s="627"/>
      <c r="Q23" s="627"/>
    </row>
    <row r="24" spans="1:20" s="4" customFormat="1" ht="59.15" customHeight="1">
      <c r="B24" s="87" t="s">
        <v>50</v>
      </c>
      <c r="C24" s="24"/>
      <c r="D24" s="627"/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</row>
    <row r="25" spans="1:20" s="25" customFormat="1" ht="119.15" customHeight="1">
      <c r="A25" s="612" t="s">
        <v>51</v>
      </c>
      <c r="B25" s="612"/>
      <c r="C25" s="612"/>
      <c r="D25" s="395" t="s">
        <v>52</v>
      </c>
      <c r="E25" s="395" t="s">
        <v>53</v>
      </c>
      <c r="F25" s="395" t="s">
        <v>54</v>
      </c>
      <c r="G25" s="396" t="s">
        <v>55</v>
      </c>
      <c r="H25" s="396" t="s">
        <v>56</v>
      </c>
      <c r="I25" s="396" t="s">
        <v>57</v>
      </c>
      <c r="J25" s="396" t="s">
        <v>58</v>
      </c>
      <c r="K25" s="396" t="s">
        <v>59</v>
      </c>
      <c r="L25" s="396" t="s">
        <v>60</v>
      </c>
      <c r="M25" s="396" t="s">
        <v>61</v>
      </c>
      <c r="N25" s="631" t="s">
        <v>62</v>
      </c>
      <c r="O25" s="631"/>
      <c r="P25" s="631"/>
      <c r="Q25" s="631"/>
    </row>
    <row r="26" spans="1:20" s="34" customFormat="1" ht="45.75" customHeight="1">
      <c r="A26" s="614" t="str">
        <f>D20</f>
        <v>BLACK</v>
      </c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</row>
    <row r="27" spans="1:20" s="128" customFormat="1" ht="145" customHeight="1">
      <c r="A27" s="397">
        <v>1</v>
      </c>
      <c r="B27" s="613" t="str">
        <f>$M$11</f>
        <v>FLEECE_100% ORGANIC
COTTON_SOLID_430_S0005</v>
      </c>
      <c r="C27" s="613"/>
      <c r="D27" s="398" t="s">
        <v>63</v>
      </c>
      <c r="E27" s="398" t="str">
        <f>+D18</f>
        <v>BLACK</v>
      </c>
      <c r="F27" s="397" t="s">
        <v>38</v>
      </c>
      <c r="G27" s="399">
        <f>$Q$20</f>
        <v>1</v>
      </c>
      <c r="H27" s="400">
        <v>0.94</v>
      </c>
      <c r="I27" s="401">
        <f>H27*G27</f>
        <v>0.94</v>
      </c>
      <c r="J27" s="402">
        <f>I27*2%+I27/50*0.5</f>
        <v>2.8199999999999999E-2</v>
      </c>
      <c r="K27" s="402"/>
      <c r="L27" s="402">
        <v>0</v>
      </c>
      <c r="M27" s="403">
        <f>SUM(I27:K27)</f>
        <v>0.96819999999999995</v>
      </c>
      <c r="N27" s="632" t="s">
        <v>64</v>
      </c>
      <c r="O27" s="632"/>
      <c r="P27" s="632"/>
      <c r="Q27" s="632"/>
      <c r="R27" s="128" t="s">
        <v>65</v>
      </c>
    </row>
    <row r="28" spans="1:20" s="190" customFormat="1" ht="154.5" hidden="1" customHeight="1">
      <c r="A28" s="404"/>
      <c r="B28" s="633" t="s">
        <v>66</v>
      </c>
      <c r="C28" s="634"/>
      <c r="D28" s="405" t="s">
        <v>67</v>
      </c>
      <c r="E28" s="405" t="s">
        <v>68</v>
      </c>
      <c r="F28" s="635" t="s">
        <v>69</v>
      </c>
      <c r="G28" s="635"/>
      <c r="H28" s="635"/>
      <c r="I28" s="636" t="s">
        <v>70</v>
      </c>
      <c r="J28" s="636"/>
      <c r="K28" s="636"/>
      <c r="L28" s="188"/>
      <c r="M28" s="189"/>
      <c r="N28" s="189"/>
      <c r="O28" s="189"/>
      <c r="P28" s="189"/>
      <c r="R28" s="191"/>
    </row>
    <row r="29" spans="1:20" s="196" customFormat="1" ht="90" hidden="1" customHeight="1">
      <c r="A29" s="406"/>
      <c r="B29" s="496" t="s">
        <v>71</v>
      </c>
      <c r="C29" s="497"/>
      <c r="D29" s="407" t="s">
        <v>72</v>
      </c>
      <c r="E29" s="408">
        <f>366.12176-4</f>
        <v>362.12175999999999</v>
      </c>
      <c r="F29" s="633" t="s">
        <v>73</v>
      </c>
      <c r="G29" s="637"/>
      <c r="H29" s="634"/>
      <c r="I29" s="659" t="s">
        <v>74</v>
      </c>
      <c r="J29" s="660"/>
      <c r="K29" s="661"/>
      <c r="L29" s="656"/>
      <c r="M29" s="657"/>
      <c r="N29" s="657"/>
      <c r="O29" s="657"/>
      <c r="P29" s="657"/>
      <c r="Q29" s="658"/>
      <c r="R29" s="195">
        <v>0.06</v>
      </c>
      <c r="S29" s="196">
        <v>610.51400000000001</v>
      </c>
      <c r="T29" s="197"/>
    </row>
    <row r="30" spans="1:20" s="196" customFormat="1" ht="90" hidden="1" customHeight="1">
      <c r="A30" s="406"/>
      <c r="B30" s="496" t="s">
        <v>75</v>
      </c>
      <c r="C30" s="497"/>
      <c r="D30" s="407" t="s">
        <v>72</v>
      </c>
      <c r="E30" s="408">
        <f>438.69326-5</f>
        <v>433.69326000000001</v>
      </c>
      <c r="F30" s="633" t="s">
        <v>73</v>
      </c>
      <c r="G30" s="637"/>
      <c r="H30" s="634"/>
      <c r="I30" s="659" t="s">
        <v>74</v>
      </c>
      <c r="J30" s="660"/>
      <c r="K30" s="661"/>
      <c r="L30" s="192"/>
      <c r="M30" s="193"/>
      <c r="N30" s="193"/>
      <c r="O30" s="193"/>
      <c r="P30" s="193"/>
      <c r="Q30" s="194"/>
      <c r="R30" s="195"/>
      <c r="T30" s="197"/>
    </row>
    <row r="31" spans="1:20" s="196" customFormat="1" ht="90" hidden="1" customHeight="1">
      <c r="A31" s="406"/>
      <c r="B31" s="496" t="s">
        <v>76</v>
      </c>
      <c r="C31" s="497"/>
      <c r="D31" s="407" t="s">
        <v>72</v>
      </c>
      <c r="E31" s="408">
        <f>246.5105-5</f>
        <v>241.51050000000001</v>
      </c>
      <c r="F31" s="633" t="s">
        <v>77</v>
      </c>
      <c r="G31" s="637"/>
      <c r="H31" s="634"/>
      <c r="I31" s="659" t="s">
        <v>74</v>
      </c>
      <c r="J31" s="660"/>
      <c r="K31" s="661"/>
      <c r="L31" s="192"/>
      <c r="M31" s="193"/>
      <c r="N31" s="193"/>
      <c r="O31" s="193"/>
      <c r="P31" s="193"/>
      <c r="Q31" s="194"/>
      <c r="R31" s="195"/>
      <c r="T31" s="197"/>
    </row>
    <row r="32" spans="1:20" s="199" customFormat="1" ht="63.65" hidden="1" customHeight="1">
      <c r="A32" s="410"/>
      <c r="B32" s="498" t="s">
        <v>46</v>
      </c>
      <c r="C32" s="499"/>
      <c r="D32" s="411"/>
      <c r="E32" s="412">
        <f>SUM(E29:E31)</f>
        <v>1037.3255200000001</v>
      </c>
      <c r="F32" s="494"/>
      <c r="G32" s="409"/>
      <c r="H32" s="495"/>
      <c r="I32" s="500"/>
      <c r="J32" s="413"/>
      <c r="K32" s="501"/>
      <c r="L32" s="192"/>
      <c r="M32" s="193"/>
      <c r="N32" s="193"/>
      <c r="O32" s="193"/>
      <c r="P32" s="193"/>
      <c r="Q32" s="194"/>
      <c r="R32" s="198"/>
      <c r="T32" s="200"/>
    </row>
    <row r="33" spans="1:17" s="128" customFormat="1" ht="126" customHeight="1">
      <c r="A33" s="397">
        <v>2</v>
      </c>
      <c r="B33" s="613" t="s">
        <v>78</v>
      </c>
      <c r="C33" s="613"/>
      <c r="D33" s="398" t="s">
        <v>79</v>
      </c>
      <c r="E33" s="398" t="s">
        <v>44</v>
      </c>
      <c r="F33" s="397" t="s">
        <v>38</v>
      </c>
      <c r="G33" s="399">
        <f>$Q$20</f>
        <v>1</v>
      </c>
      <c r="H33" s="400">
        <v>0.04</v>
      </c>
      <c r="I33" s="401">
        <f>H33*G33</f>
        <v>0.04</v>
      </c>
      <c r="J33" s="402">
        <f>I33*3.4%+I33/50*0.5</f>
        <v>1.7600000000000001E-3</v>
      </c>
      <c r="K33" s="402"/>
      <c r="L33" s="402">
        <v>0</v>
      </c>
      <c r="M33" s="403">
        <f>SUM(I33:L33)</f>
        <v>4.1759999999999999E-2</v>
      </c>
      <c r="N33" s="632" t="s">
        <v>64</v>
      </c>
      <c r="O33" s="632"/>
      <c r="P33" s="632"/>
      <c r="Q33" s="632"/>
    </row>
    <row r="34" spans="1:17" s="34" customFormat="1" ht="21.75" customHeight="1">
      <c r="A34" s="614"/>
      <c r="B34" s="614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</row>
    <row r="35" spans="1:17" s="26" customFormat="1" ht="37" customHeight="1" thickBot="1">
      <c r="B35" s="87" t="s">
        <v>80</v>
      </c>
      <c r="C35" s="27"/>
      <c r="D35" s="27"/>
      <c r="E35" s="27"/>
      <c r="G35" s="28"/>
      <c r="Q35" s="29"/>
    </row>
    <row r="36" spans="1:17" s="40" customFormat="1" ht="111" customHeight="1">
      <c r="A36" s="646" t="s">
        <v>81</v>
      </c>
      <c r="B36" s="647"/>
      <c r="C36" s="647"/>
      <c r="D36" s="647"/>
      <c r="E36" s="648"/>
      <c r="F36" s="84" t="s">
        <v>82</v>
      </c>
      <c r="G36" s="84" t="s">
        <v>83</v>
      </c>
      <c r="H36" s="666" t="s">
        <v>84</v>
      </c>
      <c r="I36" s="667"/>
      <c r="J36" s="85" t="s">
        <v>54</v>
      </c>
      <c r="K36" s="84" t="s">
        <v>85</v>
      </c>
      <c r="L36" s="84" t="s">
        <v>86</v>
      </c>
      <c r="M36" s="86" t="s">
        <v>87</v>
      </c>
      <c r="N36" s="86" t="s">
        <v>88</v>
      </c>
      <c r="O36" s="86" t="s">
        <v>89</v>
      </c>
      <c r="P36" s="640" t="s">
        <v>90</v>
      </c>
      <c r="Q36" s="641"/>
    </row>
    <row r="37" spans="1:17" s="128" customFormat="1" ht="82" customHeight="1">
      <c r="A37" s="397">
        <v>1</v>
      </c>
      <c r="B37" s="649" t="s">
        <v>91</v>
      </c>
      <c r="C37" s="649"/>
      <c r="D37" s="649"/>
      <c r="E37" s="649"/>
      <c r="F37" s="414" t="s">
        <v>44</v>
      </c>
      <c r="G37" s="415"/>
      <c r="H37" s="644" t="str">
        <f>D18</f>
        <v>BLACK</v>
      </c>
      <c r="I37" s="645" t="str">
        <f t="shared" ref="I37:I39" si="2">$E$27</f>
        <v>BLACK</v>
      </c>
      <c r="J37" s="416" t="s">
        <v>92</v>
      </c>
      <c r="K37" s="416">
        <f t="shared" ref="K37:K39" si="3">$Q$20</f>
        <v>1</v>
      </c>
      <c r="L37" s="417">
        <f>160/4500</f>
        <v>3.5555555555555556E-2</v>
      </c>
      <c r="M37" s="418">
        <f t="shared" ref="M37:M39" si="4">K37*L37</f>
        <v>3.5555555555555556E-2</v>
      </c>
      <c r="N37" s="418"/>
      <c r="O37" s="419">
        <f>SUM(M37:N37)</f>
        <v>3.5555555555555556E-2</v>
      </c>
      <c r="P37" s="642"/>
      <c r="Q37" s="643"/>
    </row>
    <row r="38" spans="1:17" s="128" customFormat="1" ht="87.45" hidden="1" customHeight="1">
      <c r="A38" s="397">
        <v>2</v>
      </c>
      <c r="B38" s="649" t="s">
        <v>93</v>
      </c>
      <c r="C38" s="649"/>
      <c r="D38" s="649"/>
      <c r="E38" s="649"/>
      <c r="F38" s="414" t="s">
        <v>44</v>
      </c>
      <c r="G38" s="415"/>
      <c r="H38" s="644" t="str">
        <f>D19</f>
        <v>BLACK</v>
      </c>
      <c r="I38" s="645" t="str">
        <f t="shared" si="2"/>
        <v>BLACK</v>
      </c>
      <c r="J38" s="416" t="s">
        <v>92</v>
      </c>
      <c r="K38" s="416">
        <f t="shared" si="3"/>
        <v>1</v>
      </c>
      <c r="L38" s="417">
        <f>5/4500</f>
        <v>1.1111111111111111E-3</v>
      </c>
      <c r="M38" s="418">
        <f>ROUNDUP(K38*L38,0)</f>
        <v>1</v>
      </c>
      <c r="N38" s="418"/>
      <c r="O38" s="419">
        <f>SUM(M38:N38)</f>
        <v>1</v>
      </c>
      <c r="P38" s="642"/>
      <c r="Q38" s="643"/>
    </row>
    <row r="39" spans="1:17" s="128" customFormat="1" ht="67.75" customHeight="1">
      <c r="A39" s="397">
        <v>2</v>
      </c>
      <c r="B39" s="668" t="s">
        <v>94</v>
      </c>
      <c r="C39" s="669"/>
      <c r="D39" s="669"/>
      <c r="E39" s="669"/>
      <c r="F39" s="420" t="s">
        <v>95</v>
      </c>
      <c r="G39" s="415"/>
      <c r="H39" s="673" t="str">
        <f>$E$33</f>
        <v>BLACK</v>
      </c>
      <c r="I39" s="674" t="str">
        <f t="shared" si="2"/>
        <v>BLACK</v>
      </c>
      <c r="J39" s="421" t="s">
        <v>96</v>
      </c>
      <c r="K39" s="421">
        <f t="shared" si="3"/>
        <v>1</v>
      </c>
      <c r="L39" s="422">
        <v>1</v>
      </c>
      <c r="M39" s="401">
        <f t="shared" si="4"/>
        <v>1</v>
      </c>
      <c r="N39" s="418"/>
      <c r="O39" s="419">
        <f>SUM(M39:N39)</f>
        <v>1</v>
      </c>
      <c r="P39" s="642"/>
      <c r="Q39" s="643"/>
    </row>
    <row r="40" spans="1:17" s="26" customFormat="1" ht="39" hidden="1" customHeight="1">
      <c r="B40" s="91" t="s">
        <v>97</v>
      </c>
      <c r="C40" s="27"/>
      <c r="D40" s="27"/>
      <c r="E40" s="27"/>
      <c r="G40" s="28"/>
      <c r="H40" s="30"/>
      <c r="I40" s="30"/>
      <c r="J40" s="30"/>
      <c r="K40" s="30"/>
      <c r="L40" s="30"/>
      <c r="M40" s="30"/>
      <c r="N40" s="30"/>
      <c r="O40" s="30"/>
      <c r="Q40" s="29"/>
    </row>
    <row r="41" spans="1:17" s="207" customFormat="1" ht="86.15" hidden="1" customHeight="1">
      <c r="A41" s="678" t="s">
        <v>81</v>
      </c>
      <c r="B41" s="678"/>
      <c r="C41" s="678"/>
      <c r="D41" s="678"/>
      <c r="E41" s="678"/>
      <c r="F41" s="424" t="s">
        <v>82</v>
      </c>
      <c r="G41" s="424" t="s">
        <v>83</v>
      </c>
      <c r="H41" s="676" t="s">
        <v>84</v>
      </c>
      <c r="I41" s="676"/>
      <c r="J41" s="423" t="s">
        <v>54</v>
      </c>
      <c r="K41" s="424" t="s">
        <v>85</v>
      </c>
      <c r="L41" s="424" t="s">
        <v>86</v>
      </c>
      <c r="M41" s="424" t="s">
        <v>87</v>
      </c>
      <c r="N41" s="424" t="s">
        <v>88</v>
      </c>
      <c r="O41" s="424" t="s">
        <v>89</v>
      </c>
      <c r="P41" s="676" t="s">
        <v>90</v>
      </c>
      <c r="Q41" s="676"/>
    </row>
    <row r="42" spans="1:17" s="207" customFormat="1" ht="67.5" hidden="1" customHeight="1">
      <c r="A42" s="425">
        <v>1</v>
      </c>
      <c r="B42" s="663" t="s">
        <v>98</v>
      </c>
      <c r="C42" s="664"/>
      <c r="D42" s="664"/>
      <c r="E42" s="664"/>
      <c r="F42" s="426" t="s">
        <v>99</v>
      </c>
      <c r="G42" s="426"/>
      <c r="H42" s="665" t="str">
        <f>$D$20</f>
        <v>BLACK</v>
      </c>
      <c r="I42" s="665">
        <f t="shared" ref="I42:I45" si="5">$E$34</f>
        <v>0</v>
      </c>
      <c r="J42" s="427" t="s">
        <v>96</v>
      </c>
      <c r="K42" s="427">
        <f>$Q$20</f>
        <v>1</v>
      </c>
      <c r="L42" s="428">
        <v>1</v>
      </c>
      <c r="M42" s="427">
        <f t="shared" ref="M42" si="6">K42*L42</f>
        <v>1</v>
      </c>
      <c r="N42" s="429"/>
      <c r="O42" s="430">
        <f t="shared" ref="O42" si="7">ROUNDUP(N42+M42,0)</f>
        <v>1</v>
      </c>
      <c r="P42" s="679" t="s">
        <v>100</v>
      </c>
      <c r="Q42" s="679"/>
    </row>
    <row r="43" spans="1:17" s="207" customFormat="1" ht="67.5" hidden="1" customHeight="1">
      <c r="A43" s="425">
        <v>2</v>
      </c>
      <c r="B43" s="663" t="s">
        <v>101</v>
      </c>
      <c r="C43" s="664"/>
      <c r="D43" s="664"/>
      <c r="E43" s="664"/>
      <c r="F43" s="426" t="s">
        <v>99</v>
      </c>
      <c r="G43" s="426"/>
      <c r="H43" s="665" t="str">
        <f>$D$20</f>
        <v>BLACK</v>
      </c>
      <c r="I43" s="665">
        <f t="shared" si="5"/>
        <v>0</v>
      </c>
      <c r="J43" s="427" t="s">
        <v>96</v>
      </c>
      <c r="K43" s="427">
        <f>$Q$20</f>
        <v>1</v>
      </c>
      <c r="L43" s="428">
        <v>1</v>
      </c>
      <c r="M43" s="427">
        <f>K43*L43</f>
        <v>1</v>
      </c>
      <c r="N43" s="429"/>
      <c r="O43" s="430">
        <f>ROUNDUP(N43+M43,0)</f>
        <v>1</v>
      </c>
      <c r="P43" s="677"/>
      <c r="Q43" s="677"/>
    </row>
    <row r="44" spans="1:17" s="207" customFormat="1" ht="67.5" hidden="1" customHeight="1">
      <c r="A44" s="425">
        <v>3</v>
      </c>
      <c r="B44" s="663" t="s">
        <v>102</v>
      </c>
      <c r="C44" s="664"/>
      <c r="D44" s="664"/>
      <c r="E44" s="664"/>
      <c r="F44" s="426" t="s">
        <v>103</v>
      </c>
      <c r="G44" s="426"/>
      <c r="H44" s="665" t="str">
        <f>$D$20</f>
        <v>BLACK</v>
      </c>
      <c r="I44" s="665">
        <f t="shared" si="5"/>
        <v>0</v>
      </c>
      <c r="J44" s="427" t="s">
        <v>96</v>
      </c>
      <c r="K44" s="427">
        <f>$Q$20</f>
        <v>1</v>
      </c>
      <c r="L44" s="428">
        <f>1/50</f>
        <v>0.02</v>
      </c>
      <c r="M44" s="427">
        <f t="shared" ref="M44:M46" si="8">K44*L44</f>
        <v>0.02</v>
      </c>
      <c r="N44" s="429"/>
      <c r="O44" s="430">
        <f t="shared" ref="O44:O45" si="9">ROUNDUP(N44+M44,0)</f>
        <v>1</v>
      </c>
      <c r="P44" s="675"/>
      <c r="Q44" s="675"/>
    </row>
    <row r="45" spans="1:17" s="207" customFormat="1" ht="67.5" hidden="1" customHeight="1">
      <c r="A45" s="425">
        <v>4</v>
      </c>
      <c r="B45" s="663" t="s">
        <v>104</v>
      </c>
      <c r="C45" s="664"/>
      <c r="D45" s="664"/>
      <c r="E45" s="664"/>
      <c r="F45" s="426" t="s">
        <v>103</v>
      </c>
      <c r="G45" s="426"/>
      <c r="H45" s="665" t="str">
        <f>$D$20</f>
        <v>BLACK</v>
      </c>
      <c r="I45" s="665">
        <f t="shared" si="5"/>
        <v>0</v>
      </c>
      <c r="J45" s="427" t="s">
        <v>96</v>
      </c>
      <c r="K45" s="427">
        <f>$Q$20</f>
        <v>1</v>
      </c>
      <c r="L45" s="428">
        <f>L44*2</f>
        <v>0.04</v>
      </c>
      <c r="M45" s="427">
        <f t="shared" si="8"/>
        <v>0.04</v>
      </c>
      <c r="N45" s="429"/>
      <c r="O45" s="430">
        <f t="shared" si="9"/>
        <v>1</v>
      </c>
      <c r="P45" s="675"/>
      <c r="Q45" s="675"/>
    </row>
    <row r="46" spans="1:17" s="128" customFormat="1" ht="67.75" customHeight="1">
      <c r="A46" s="397">
        <v>3</v>
      </c>
      <c r="B46" s="668" t="s">
        <v>105</v>
      </c>
      <c r="C46" s="669"/>
      <c r="D46" s="669"/>
      <c r="E46" s="669"/>
      <c r="F46" s="420"/>
      <c r="G46" s="415"/>
      <c r="H46" s="673" t="str">
        <f>$E$33</f>
        <v>BLACK</v>
      </c>
      <c r="I46" s="674" t="str">
        <f t="shared" ref="I46" si="10">$E$27</f>
        <v>BLACK</v>
      </c>
      <c r="J46" s="421" t="s">
        <v>96</v>
      </c>
      <c r="K46" s="421">
        <f t="shared" ref="K46" si="11">$Q$20</f>
        <v>1</v>
      </c>
      <c r="L46" s="422">
        <v>1</v>
      </c>
      <c r="M46" s="401">
        <f t="shared" si="8"/>
        <v>1</v>
      </c>
      <c r="N46" s="418"/>
      <c r="O46" s="419">
        <f>SUM(M46:N46)</f>
        <v>1</v>
      </c>
      <c r="P46" s="642"/>
      <c r="Q46" s="643"/>
    </row>
    <row r="47" spans="1:17" s="15" customFormat="1" ht="16" customHeight="1">
      <c r="A47" s="92"/>
      <c r="B47" s="92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1:17" s="15" customFormat="1" ht="33" customHeight="1">
      <c r="B48" s="87" t="s">
        <v>106</v>
      </c>
      <c r="C48" s="88"/>
      <c r="D48" s="89"/>
      <c r="E48" s="89"/>
      <c r="F48" s="89"/>
      <c r="G48" s="90"/>
      <c r="H48" s="89"/>
      <c r="I48" s="89"/>
      <c r="J48" s="639" t="s">
        <v>107</v>
      </c>
      <c r="K48" s="639"/>
      <c r="L48" s="639"/>
      <c r="M48" s="639"/>
      <c r="N48" s="639"/>
      <c r="O48" s="33"/>
      <c r="P48" s="33"/>
      <c r="Q48" s="34"/>
    </row>
    <row r="49" spans="1:16" s="201" customFormat="1" ht="44.15">
      <c r="A49" s="201">
        <v>1</v>
      </c>
      <c r="B49" s="202" t="s">
        <v>108</v>
      </c>
      <c r="C49" s="662" t="s">
        <v>109</v>
      </c>
      <c r="D49" s="662"/>
      <c r="E49" s="662"/>
      <c r="F49" s="662"/>
      <c r="G49" s="662"/>
      <c r="H49" s="662"/>
      <c r="I49" s="662"/>
      <c r="J49" s="203"/>
      <c r="K49" s="204"/>
      <c r="L49" s="203"/>
      <c r="M49" s="203"/>
      <c r="N49" s="203"/>
      <c r="O49" s="203"/>
      <c r="P49" s="203"/>
    </row>
    <row r="50" spans="1:16" s="205" customFormat="1" ht="44.15" hidden="1">
      <c r="A50" s="201"/>
      <c r="B50" s="680" t="s">
        <v>110</v>
      </c>
      <c r="C50" s="681"/>
      <c r="D50" s="681"/>
      <c r="E50" s="681"/>
      <c r="F50" s="681"/>
      <c r="G50" s="681"/>
      <c r="H50" s="681"/>
      <c r="I50" s="697"/>
      <c r="J50" s="203"/>
      <c r="K50" s="204"/>
      <c r="L50" s="203"/>
      <c r="M50" s="203"/>
      <c r="N50" s="203"/>
      <c r="O50" s="203"/>
      <c r="P50" s="203"/>
    </row>
    <row r="51" spans="1:16" s="205" customFormat="1" ht="44.15" hidden="1">
      <c r="A51" s="201"/>
      <c r="B51" s="431" t="s">
        <v>84</v>
      </c>
      <c r="C51" s="698" t="s">
        <v>111</v>
      </c>
      <c r="D51" s="699"/>
      <c r="E51" s="699"/>
      <c r="F51" s="699"/>
      <c r="G51" s="699"/>
      <c r="H51" s="699"/>
      <c r="I51" s="700"/>
      <c r="J51" s="203"/>
      <c r="K51" s="203"/>
      <c r="L51" s="203"/>
      <c r="M51" s="203"/>
      <c r="N51" s="203"/>
      <c r="O51" s="203"/>
      <c r="P51" s="203"/>
    </row>
    <row r="52" spans="1:16" s="205" customFormat="1" ht="44.15" hidden="1">
      <c r="A52" s="201"/>
      <c r="B52" s="502" t="str">
        <f>$D$20</f>
        <v>BLACK</v>
      </c>
      <c r="C52" s="701" t="s">
        <v>112</v>
      </c>
      <c r="D52" s="702"/>
      <c r="E52" s="702"/>
      <c r="F52" s="702"/>
      <c r="G52" s="702"/>
      <c r="H52" s="702"/>
      <c r="I52" s="703"/>
      <c r="J52" s="203"/>
      <c r="K52" s="203"/>
      <c r="L52" s="203"/>
      <c r="M52" s="203"/>
      <c r="N52" s="203"/>
    </row>
    <row r="53" spans="1:16" s="205" customFormat="1" ht="44.15" hidden="1">
      <c r="A53" s="201"/>
      <c r="B53" s="680" t="s">
        <v>113</v>
      </c>
      <c r="C53" s="681"/>
      <c r="D53" s="682"/>
      <c r="E53" s="682"/>
      <c r="F53" s="682"/>
      <c r="G53" s="682"/>
      <c r="H53" s="682"/>
      <c r="I53" s="683"/>
      <c r="J53" s="206"/>
      <c r="K53" s="203"/>
    </row>
    <row r="54" spans="1:16" s="205" customFormat="1" ht="44.15" hidden="1">
      <c r="A54" s="201"/>
      <c r="B54" s="684" t="s">
        <v>114</v>
      </c>
      <c r="C54" s="685"/>
      <c r="D54" s="670" t="s">
        <v>115</v>
      </c>
      <c r="E54" s="671"/>
      <c r="F54" s="671"/>
      <c r="G54" s="671"/>
      <c r="H54" s="671"/>
      <c r="I54" s="671"/>
      <c r="J54" s="672"/>
      <c r="K54" s="686"/>
      <c r="L54" s="687"/>
      <c r="M54" s="687"/>
      <c r="N54" s="687"/>
      <c r="O54" s="687"/>
      <c r="P54" s="688"/>
    </row>
    <row r="55" spans="1:16" s="205" customFormat="1" ht="59.15" hidden="1">
      <c r="A55" s="201"/>
      <c r="B55" s="692" t="s">
        <v>116</v>
      </c>
      <c r="C55" s="693"/>
      <c r="D55" s="694" t="s">
        <v>117</v>
      </c>
      <c r="E55" s="695"/>
      <c r="F55" s="695"/>
      <c r="G55" s="695"/>
      <c r="H55" s="695"/>
      <c r="I55" s="695"/>
      <c r="J55" s="696"/>
      <c r="K55" s="689"/>
      <c r="L55" s="690"/>
      <c r="M55" s="690"/>
      <c r="N55" s="690"/>
      <c r="O55" s="690"/>
      <c r="P55" s="691"/>
    </row>
    <row r="56" spans="1:16" s="205" customFormat="1" ht="44.15" hidden="1">
      <c r="A56" s="201"/>
      <c r="B56" s="680" t="s">
        <v>113</v>
      </c>
      <c r="C56" s="681"/>
      <c r="D56" s="682"/>
      <c r="E56" s="682"/>
      <c r="F56" s="682"/>
      <c r="G56" s="682"/>
      <c r="H56" s="682"/>
      <c r="I56" s="683"/>
      <c r="J56" s="206"/>
      <c r="K56" s="203"/>
    </row>
    <row r="57" spans="1:16" s="205" customFormat="1" ht="44.15" hidden="1">
      <c r="A57" s="201"/>
      <c r="B57" s="684" t="s">
        <v>118</v>
      </c>
      <c r="C57" s="685"/>
      <c r="D57" s="670" t="s">
        <v>119</v>
      </c>
      <c r="E57" s="671"/>
      <c r="F57" s="671"/>
      <c r="G57" s="671"/>
      <c r="H57" s="671"/>
      <c r="I57" s="671"/>
      <c r="J57" s="672"/>
      <c r="K57" s="686"/>
      <c r="L57" s="687"/>
      <c r="M57" s="687"/>
      <c r="N57" s="687"/>
      <c r="O57" s="687"/>
      <c r="P57" s="688"/>
    </row>
    <row r="58" spans="1:16" s="205" customFormat="1" ht="59.15" hidden="1">
      <c r="A58" s="201"/>
      <c r="B58" s="692" t="s">
        <v>120</v>
      </c>
      <c r="C58" s="693"/>
      <c r="D58" s="694" t="s">
        <v>121</v>
      </c>
      <c r="E58" s="695"/>
      <c r="F58" s="695"/>
      <c r="G58" s="695"/>
      <c r="H58" s="695"/>
      <c r="I58" s="695"/>
      <c r="J58" s="696"/>
      <c r="K58" s="689"/>
      <c r="L58" s="690"/>
      <c r="M58" s="690"/>
      <c r="N58" s="690"/>
      <c r="O58" s="690"/>
      <c r="P58" s="691"/>
    </row>
    <row r="59" spans="1:16" s="239" customFormat="1" ht="39">
      <c r="A59" s="239">
        <v>2</v>
      </c>
      <c r="B59" s="240" t="s">
        <v>122</v>
      </c>
      <c r="C59" s="6" t="s">
        <v>123</v>
      </c>
      <c r="D59" s="240"/>
      <c r="E59" s="6"/>
      <c r="F59" s="240"/>
      <c r="G59" s="241"/>
      <c r="H59" s="241"/>
      <c r="I59" s="241"/>
      <c r="J59" s="241"/>
      <c r="K59" s="242"/>
      <c r="L59" s="241"/>
      <c r="M59" s="241"/>
      <c r="N59" s="241"/>
      <c r="O59" s="241"/>
      <c r="P59" s="241"/>
    </row>
    <row r="60" spans="1:16" s="205" customFormat="1" ht="39">
      <c r="A60" s="201"/>
      <c r="B60" s="599" t="s">
        <v>110</v>
      </c>
      <c r="C60" s="600"/>
      <c r="D60" s="600"/>
      <c r="E60" s="600"/>
      <c r="F60" s="600"/>
      <c r="G60" s="600"/>
      <c r="H60" s="600"/>
      <c r="I60" s="601"/>
      <c r="J60" s="241"/>
      <c r="K60" s="204"/>
      <c r="L60" s="203"/>
      <c r="M60" s="203"/>
      <c r="N60" s="203"/>
      <c r="O60" s="203"/>
      <c r="P60" s="203"/>
    </row>
    <row r="61" spans="1:16" s="205" customFormat="1" ht="39">
      <c r="A61" s="201"/>
      <c r="B61" s="432" t="s">
        <v>84</v>
      </c>
      <c r="C61" s="602" t="s">
        <v>124</v>
      </c>
      <c r="D61" s="603"/>
      <c r="E61" s="603"/>
      <c r="F61" s="603"/>
      <c r="G61" s="603"/>
      <c r="H61" s="603"/>
      <c r="I61" s="604"/>
      <c r="J61" s="241"/>
      <c r="K61" s="203"/>
      <c r="L61" s="203"/>
      <c r="M61" s="203"/>
      <c r="N61" s="203"/>
      <c r="O61" s="203"/>
      <c r="P61" s="203"/>
    </row>
    <row r="62" spans="1:16" s="205" customFormat="1" ht="39">
      <c r="A62" s="201"/>
      <c r="B62" s="433" t="str">
        <f>$D$20</f>
        <v>BLACK</v>
      </c>
      <c r="C62" s="605" t="s">
        <v>112</v>
      </c>
      <c r="D62" s="606"/>
      <c r="E62" s="606"/>
      <c r="F62" s="606"/>
      <c r="G62" s="606"/>
      <c r="H62" s="606"/>
      <c r="I62" s="607"/>
      <c r="J62" s="241"/>
      <c r="K62" s="203"/>
      <c r="L62" s="203"/>
      <c r="M62" s="203"/>
      <c r="N62" s="203"/>
    </row>
    <row r="63" spans="1:16" s="205" customFormat="1" ht="39">
      <c r="A63" s="201"/>
      <c r="B63" s="598" t="s">
        <v>125</v>
      </c>
      <c r="C63" s="598"/>
      <c r="D63" s="598"/>
      <c r="E63" s="598"/>
      <c r="F63" s="598"/>
      <c r="G63" s="598"/>
      <c r="H63" s="598"/>
      <c r="I63" s="598"/>
      <c r="J63" s="434"/>
      <c r="K63" s="203"/>
    </row>
    <row r="64" spans="1:16" s="205" customFormat="1" ht="39">
      <c r="A64" s="201"/>
      <c r="B64" s="594" t="s">
        <v>114</v>
      </c>
      <c r="C64" s="595"/>
      <c r="D64" s="596" t="s">
        <v>126</v>
      </c>
      <c r="E64" s="597"/>
      <c r="F64" s="597"/>
      <c r="G64" s="597"/>
      <c r="H64" s="597"/>
      <c r="I64" s="597"/>
      <c r="J64" s="597"/>
      <c r="K64" s="591"/>
      <c r="L64" s="591"/>
      <c r="M64" s="591"/>
      <c r="N64" s="591"/>
      <c r="O64" s="591"/>
      <c r="P64" s="591"/>
    </row>
    <row r="65" spans="1:17" s="205" customFormat="1" ht="39" hidden="1">
      <c r="A65" s="201"/>
      <c r="B65" s="592" t="s">
        <v>127</v>
      </c>
      <c r="C65" s="592"/>
      <c r="D65" s="593" t="s">
        <v>128</v>
      </c>
      <c r="E65" s="593"/>
      <c r="F65" s="593"/>
      <c r="G65" s="593"/>
      <c r="H65" s="593"/>
      <c r="I65" s="593"/>
      <c r="J65" s="593"/>
      <c r="K65" s="591"/>
      <c r="L65" s="591"/>
      <c r="M65" s="591"/>
      <c r="N65" s="591"/>
      <c r="O65" s="591"/>
      <c r="P65" s="591"/>
    </row>
    <row r="66" spans="1:17" s="205" customFormat="1" ht="39" hidden="1" customHeight="1">
      <c r="A66" s="201"/>
      <c r="B66" s="598" t="s">
        <v>125</v>
      </c>
      <c r="C66" s="598"/>
      <c r="D66" s="598"/>
      <c r="E66" s="598"/>
      <c r="F66" s="598"/>
      <c r="G66" s="598"/>
      <c r="H66" s="598"/>
      <c r="I66" s="598"/>
      <c r="J66" s="598"/>
      <c r="K66" s="203"/>
    </row>
    <row r="67" spans="1:17" s="205" customFormat="1" ht="39">
      <c r="A67" s="201"/>
      <c r="B67" s="594" t="s">
        <v>118</v>
      </c>
      <c r="C67" s="595"/>
      <c r="D67" s="596" t="s">
        <v>129</v>
      </c>
      <c r="E67" s="597"/>
      <c r="F67" s="597"/>
      <c r="G67" s="597"/>
      <c r="H67" s="597"/>
      <c r="I67" s="597"/>
      <c r="J67" s="597"/>
      <c r="K67" s="591"/>
      <c r="L67" s="591"/>
      <c r="M67" s="591"/>
      <c r="N67" s="591"/>
      <c r="O67" s="591"/>
      <c r="P67" s="591"/>
    </row>
    <row r="68" spans="1:17" s="205" customFormat="1" ht="39" customHeight="1">
      <c r="A68" s="201"/>
      <c r="B68" s="592" t="s">
        <v>127</v>
      </c>
      <c r="C68" s="592"/>
      <c r="D68" s="593" t="s">
        <v>130</v>
      </c>
      <c r="E68" s="593"/>
      <c r="F68" s="593"/>
      <c r="G68" s="593"/>
      <c r="H68" s="593"/>
      <c r="I68" s="593"/>
      <c r="J68" s="593"/>
      <c r="K68" s="591"/>
      <c r="L68" s="591"/>
      <c r="M68" s="591"/>
      <c r="N68" s="591"/>
      <c r="O68" s="591"/>
      <c r="P68" s="591"/>
    </row>
    <row r="69" spans="1:17" s="15" customFormat="1" ht="32.6">
      <c r="A69" s="92"/>
      <c r="B69" s="92"/>
      <c r="C69" s="92"/>
      <c r="D69" s="92"/>
      <c r="E69" s="92"/>
      <c r="F69" s="92"/>
      <c r="G69" s="92"/>
      <c r="H69" s="92"/>
      <c r="I69" s="92"/>
      <c r="J69" s="35"/>
      <c r="K69" s="35"/>
      <c r="L69" s="35"/>
      <c r="M69" s="35"/>
      <c r="N69" s="35"/>
      <c r="O69" s="35"/>
      <c r="P69" s="35"/>
      <c r="Q69" s="35"/>
    </row>
    <row r="70" spans="1:17" s="239" customFormat="1" ht="39">
      <c r="A70" s="239">
        <v>3</v>
      </c>
      <c r="B70" s="240" t="s">
        <v>131</v>
      </c>
      <c r="C70" s="6" t="s">
        <v>132</v>
      </c>
      <c r="D70" s="240"/>
      <c r="E70" s="6"/>
      <c r="F70" s="240"/>
      <c r="G70" s="241"/>
      <c r="H70" s="241"/>
      <c r="I70" s="241"/>
      <c r="J70" s="241"/>
      <c r="K70" s="242"/>
      <c r="L70" s="241"/>
      <c r="M70" s="241"/>
      <c r="N70" s="241"/>
      <c r="O70" s="241"/>
      <c r="P70" s="241"/>
    </row>
    <row r="71" spans="1:17" s="210" customFormat="1" ht="61.5" hidden="1" customHeight="1">
      <c r="A71" s="208"/>
      <c r="B71" s="435" t="s">
        <v>133</v>
      </c>
      <c r="C71" s="650" t="s">
        <v>134</v>
      </c>
      <c r="D71" s="651"/>
      <c r="E71" s="651"/>
      <c r="F71" s="651"/>
      <c r="G71" s="651"/>
      <c r="H71" s="651"/>
      <c r="I71" s="652"/>
      <c r="J71" s="209"/>
      <c r="K71" s="209"/>
      <c r="L71" s="209"/>
      <c r="M71" s="209"/>
      <c r="N71" s="209"/>
      <c r="O71" s="209"/>
      <c r="P71" s="209"/>
    </row>
    <row r="72" spans="1:17" s="210" customFormat="1" ht="106" hidden="1" customHeight="1">
      <c r="A72" s="208"/>
      <c r="B72" s="503" t="str">
        <f>D18</f>
        <v>BLACK</v>
      </c>
      <c r="C72" s="653" t="s">
        <v>112</v>
      </c>
      <c r="D72" s="654"/>
      <c r="E72" s="654"/>
      <c r="F72" s="654"/>
      <c r="G72" s="654"/>
      <c r="H72" s="654"/>
      <c r="I72" s="655"/>
      <c r="J72" s="209"/>
      <c r="K72" s="209"/>
      <c r="L72" s="209"/>
      <c r="M72" s="209"/>
      <c r="N72" s="209"/>
    </row>
    <row r="73" spans="1:17" s="15" customFormat="1" ht="13.4" customHeight="1">
      <c r="A73" s="92"/>
      <c r="B73" s="92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</row>
    <row r="74" spans="1:17" s="15" customFormat="1" ht="29.25" hidden="1" customHeight="1">
      <c r="B74" s="639" t="s">
        <v>135</v>
      </c>
      <c r="C74" s="639"/>
      <c r="D74" s="639"/>
      <c r="E74" s="639"/>
      <c r="G74" s="35"/>
      <c r="N74" s="34"/>
      <c r="O74" s="33"/>
      <c r="P74" s="33"/>
      <c r="Q74" s="34"/>
    </row>
    <row r="75" spans="1:17" s="128" customFormat="1" ht="33.450000000000003" customHeight="1">
      <c r="A75" s="268">
        <v>1</v>
      </c>
      <c r="B75" s="269" t="s">
        <v>136</v>
      </c>
      <c r="C75" s="268"/>
      <c r="D75" s="268"/>
      <c r="G75" s="270"/>
      <c r="N75" s="271"/>
      <c r="O75" s="272"/>
      <c r="P75" s="272"/>
      <c r="Q75" s="271"/>
    </row>
    <row r="76" spans="1:17" s="18" customFormat="1" ht="32.6">
      <c r="A76" s="16"/>
      <c r="B76" s="436" t="s">
        <v>137</v>
      </c>
      <c r="C76" s="437" t="s">
        <v>37</v>
      </c>
      <c r="D76" s="437" t="s">
        <v>38</v>
      </c>
      <c r="E76" s="437" t="s">
        <v>39</v>
      </c>
      <c r="F76" s="437" t="s">
        <v>40</v>
      </c>
      <c r="G76" s="437" t="s">
        <v>41</v>
      </c>
      <c r="H76" s="437" t="s">
        <v>42</v>
      </c>
      <c r="M76" s="36"/>
      <c r="N76" s="37"/>
      <c r="O76" s="37"/>
      <c r="P76" s="36"/>
    </row>
    <row r="77" spans="1:17" s="18" customFormat="1" ht="41.7" customHeight="1">
      <c r="A77" s="16"/>
      <c r="B77" s="436" t="s">
        <v>138</v>
      </c>
      <c r="C77" s="438">
        <f>H22</f>
        <v>0</v>
      </c>
      <c r="D77" s="438">
        <f t="shared" ref="D77:G77" si="12">I22</f>
        <v>1</v>
      </c>
      <c r="E77" s="438">
        <f t="shared" si="12"/>
        <v>0</v>
      </c>
      <c r="F77" s="438">
        <f t="shared" si="12"/>
        <v>0</v>
      </c>
      <c r="G77" s="438">
        <f t="shared" si="12"/>
        <v>0</v>
      </c>
      <c r="H77" s="438">
        <f>SUM(C77:G77)</f>
        <v>1</v>
      </c>
      <c r="M77" s="36"/>
      <c r="N77" s="37"/>
      <c r="O77" s="37"/>
      <c r="P77" s="36"/>
    </row>
    <row r="78" spans="1:17" s="96" customFormat="1" ht="276.64999999999998" hidden="1" customHeight="1">
      <c r="A78" s="638" t="s">
        <v>139</v>
      </c>
      <c r="B78" s="638"/>
      <c r="C78" s="638"/>
      <c r="D78" s="638"/>
      <c r="E78" s="638"/>
      <c r="F78" s="638"/>
      <c r="G78" s="638"/>
      <c r="H78" s="638"/>
      <c r="I78" s="638"/>
      <c r="J78" s="638"/>
      <c r="K78" s="638"/>
      <c r="L78" s="638"/>
      <c r="M78" s="638"/>
      <c r="N78" s="638"/>
      <c r="O78" s="638"/>
      <c r="P78" s="638"/>
      <c r="Q78" s="638"/>
    </row>
    <row r="79" spans="1:17" s="96" customFormat="1" ht="133" customHeight="1">
      <c r="B79" s="96" t="s">
        <v>140</v>
      </c>
      <c r="D79" s="457"/>
      <c r="G79" s="97"/>
    </row>
    <row r="80" spans="1:17" s="96" customFormat="1" ht="32.6">
      <c r="G80" s="97"/>
    </row>
    <row r="81" spans="7:7" s="96" customFormat="1" ht="32.6">
      <c r="G81" s="97"/>
    </row>
    <row r="82" spans="7:7" s="96" customFormat="1" ht="32.6">
      <c r="G82" s="97"/>
    </row>
    <row r="83" spans="7:7" s="96" customFormat="1" ht="32.6">
      <c r="G83" s="97"/>
    </row>
    <row r="84" spans="7:7" s="96" customFormat="1" ht="32.6">
      <c r="G84" s="97"/>
    </row>
    <row r="85" spans="7:7" s="96" customFormat="1" ht="32.6">
      <c r="G85" s="97"/>
    </row>
    <row r="86" spans="7:7" s="96" customFormat="1" ht="32.6">
      <c r="G86" s="97"/>
    </row>
    <row r="87" spans="7:7" s="96" customFormat="1" ht="32.6">
      <c r="G87" s="97"/>
    </row>
    <row r="88" spans="7:7" s="96" customFormat="1" ht="32.6">
      <c r="G88" s="97"/>
    </row>
    <row r="89" spans="7:7" s="96" customFormat="1" ht="32.6">
      <c r="G89" s="97"/>
    </row>
    <row r="90" spans="7:7" s="96" customFormat="1" ht="32.6">
      <c r="G90" s="97"/>
    </row>
    <row r="91" spans="7:7" s="96" customFormat="1" ht="32.6">
      <c r="G91" s="97"/>
    </row>
    <row r="92" spans="7:7" s="96" customFormat="1" ht="32.6">
      <c r="G92" s="97"/>
    </row>
    <row r="93" spans="7:7" s="96" customFormat="1" ht="32.6">
      <c r="G93" s="97"/>
    </row>
    <row r="94" spans="7:7" s="96" customFormat="1" ht="32.6">
      <c r="G94" s="97"/>
    </row>
    <row r="95" spans="7:7" s="96" customFormat="1" ht="32.6">
      <c r="G95" s="97"/>
    </row>
    <row r="96" spans="7:7" s="96" customFormat="1" ht="32.6">
      <c r="G96" s="97"/>
    </row>
    <row r="97" spans="7:7" s="96" customFormat="1" ht="32.6">
      <c r="G97" s="97"/>
    </row>
    <row r="98" spans="7:7" s="96" customFormat="1" ht="32.6">
      <c r="G98" s="97"/>
    </row>
    <row r="99" spans="7:7" s="96" customFormat="1" ht="32.6">
      <c r="G99" s="97"/>
    </row>
    <row r="100" spans="7:7" s="96" customFormat="1" ht="32.6">
      <c r="G100" s="97"/>
    </row>
  </sheetData>
  <autoFilter ref="A36:R3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7">
    <mergeCell ref="H46:I46"/>
    <mergeCell ref="P46:Q46"/>
    <mergeCell ref="B56:I56"/>
    <mergeCell ref="B57:C57"/>
    <mergeCell ref="D57:J57"/>
    <mergeCell ref="K57:P58"/>
    <mergeCell ref="B58:C58"/>
    <mergeCell ref="D58:J58"/>
    <mergeCell ref="K54:P55"/>
    <mergeCell ref="B55:C55"/>
    <mergeCell ref="D55:J55"/>
    <mergeCell ref="B50:I50"/>
    <mergeCell ref="C51:I51"/>
    <mergeCell ref="C52:I52"/>
    <mergeCell ref="B53:I53"/>
    <mergeCell ref="B54:C54"/>
    <mergeCell ref="D54:J54"/>
    <mergeCell ref="P38:Q38"/>
    <mergeCell ref="N33:Q33"/>
    <mergeCell ref="B39:E39"/>
    <mergeCell ref="H39:I39"/>
    <mergeCell ref="P39:Q39"/>
    <mergeCell ref="A34:Q34"/>
    <mergeCell ref="P44:Q44"/>
    <mergeCell ref="B45:E45"/>
    <mergeCell ref="H45:I45"/>
    <mergeCell ref="P45:Q45"/>
    <mergeCell ref="H41:I41"/>
    <mergeCell ref="P41:Q41"/>
    <mergeCell ref="P43:Q43"/>
    <mergeCell ref="A41:E41"/>
    <mergeCell ref="P42:Q42"/>
    <mergeCell ref="I29:K29"/>
    <mergeCell ref="C49:I49"/>
    <mergeCell ref="B42:E42"/>
    <mergeCell ref="H42:I42"/>
    <mergeCell ref="B33:C33"/>
    <mergeCell ref="B38:E38"/>
    <mergeCell ref="H38:I38"/>
    <mergeCell ref="B43:E43"/>
    <mergeCell ref="H43:I43"/>
    <mergeCell ref="F31:H31"/>
    <mergeCell ref="I31:K31"/>
    <mergeCell ref="I30:K30"/>
    <mergeCell ref="B44:E44"/>
    <mergeCell ref="H44:I44"/>
    <mergeCell ref="H36:I36"/>
    <mergeCell ref="B46:E46"/>
    <mergeCell ref="B28:C28"/>
    <mergeCell ref="F28:H28"/>
    <mergeCell ref="I28:K28"/>
    <mergeCell ref="F29:H29"/>
    <mergeCell ref="A78:Q78"/>
    <mergeCell ref="B74:E74"/>
    <mergeCell ref="P36:Q36"/>
    <mergeCell ref="P37:Q37"/>
    <mergeCell ref="J48:N48"/>
    <mergeCell ref="H37:I37"/>
    <mergeCell ref="A36:E36"/>
    <mergeCell ref="B37:E37"/>
    <mergeCell ref="C71:I71"/>
    <mergeCell ref="C72:I72"/>
    <mergeCell ref="L29:Q29"/>
    <mergeCell ref="F30:H30"/>
    <mergeCell ref="A25:C25"/>
    <mergeCell ref="B27:C27"/>
    <mergeCell ref="A26:Q26"/>
    <mergeCell ref="D8:F8"/>
    <mergeCell ref="G5:M8"/>
    <mergeCell ref="M11:Q11"/>
    <mergeCell ref="D23:Q24"/>
    <mergeCell ref="D11:F11"/>
    <mergeCell ref="B13:F13"/>
    <mergeCell ref="M12:Q12"/>
    <mergeCell ref="N25:Q25"/>
    <mergeCell ref="N27:Q27"/>
    <mergeCell ref="N1:O1"/>
    <mergeCell ref="P1:Q1"/>
    <mergeCell ref="N2:O2"/>
    <mergeCell ref="P2:Q2"/>
    <mergeCell ref="N3:O3"/>
    <mergeCell ref="P3:Q3"/>
    <mergeCell ref="B60:I60"/>
    <mergeCell ref="C61:I61"/>
    <mergeCell ref="C62:I62"/>
    <mergeCell ref="B63:I63"/>
    <mergeCell ref="B64:C64"/>
    <mergeCell ref="D64:J64"/>
    <mergeCell ref="K64:P65"/>
    <mergeCell ref="B65:C65"/>
    <mergeCell ref="D65:J65"/>
    <mergeCell ref="B67:C67"/>
    <mergeCell ref="D67:J67"/>
    <mergeCell ref="K67:P68"/>
    <mergeCell ref="B68:C68"/>
    <mergeCell ref="D68:J68"/>
    <mergeCell ref="B66:J66"/>
  </mergeCells>
  <printOptions horizontalCentered="1"/>
  <pageMargins left="0.25" right="0" top="0.61388888888888904" bottom="0.75" header="0" footer="0"/>
  <pageSetup paperSize="9" scale="28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5234375" defaultRowHeight="16.3"/>
  <cols>
    <col min="1" max="17" width="9.15234375" style="41"/>
    <col min="18" max="18" width="80.15234375" style="41" customWidth="1"/>
    <col min="19" max="16384" width="9.1523437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828125" defaultRowHeight="20.6"/>
  <cols>
    <col min="1" max="1" width="4.15234375" style="2" customWidth="1"/>
    <col min="2" max="2" width="39.53515625" style="2" bestFit="1" customWidth="1"/>
    <col min="3" max="3" width="53.3828125" style="2" bestFit="1" customWidth="1"/>
    <col min="4" max="8" width="16.53515625" style="2" customWidth="1"/>
    <col min="9" max="9" width="16.3828125" style="2" customWidth="1"/>
    <col min="10" max="10" width="21" style="2" bestFit="1" customWidth="1"/>
    <col min="11" max="11" width="9.15234375" style="2" customWidth="1"/>
    <col min="12" max="25" width="8" style="2" customWidth="1"/>
    <col min="26" max="16384" width="14.3828125" style="2"/>
  </cols>
  <sheetData>
    <row r="1" spans="1:25" s="47" customFormat="1" ht="30.75" customHeight="1">
      <c r="A1" s="43"/>
      <c r="B1" s="44" t="s">
        <v>358</v>
      </c>
      <c r="C1" s="44" t="s">
        <v>359</v>
      </c>
      <c r="D1" s="920" t="s">
        <v>360</v>
      </c>
      <c r="E1" s="920"/>
      <c r="F1" s="920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361</v>
      </c>
      <c r="C2" s="49" t="s">
        <v>362</v>
      </c>
      <c r="D2" s="921" t="s">
        <v>363</v>
      </c>
      <c r="E2" s="921"/>
      <c r="F2" s="921"/>
      <c r="G2" s="921"/>
      <c r="H2" s="921"/>
      <c r="I2" s="92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364</v>
      </c>
      <c r="B3" s="51" t="s">
        <v>365</v>
      </c>
      <c r="C3" s="51" t="s">
        <v>366</v>
      </c>
      <c r="D3" s="52" t="s">
        <v>37</v>
      </c>
      <c r="E3" s="52" t="s">
        <v>38</v>
      </c>
      <c r="F3" s="52" t="s">
        <v>39</v>
      </c>
      <c r="G3" s="52" t="s">
        <v>40</v>
      </c>
      <c r="H3" s="52" t="s">
        <v>228</v>
      </c>
      <c r="I3" s="53" t="s">
        <v>367</v>
      </c>
      <c r="J3" s="54"/>
      <c r="K3" s="54"/>
    </row>
    <row r="4" spans="1:25" s="61" customFormat="1" ht="27" customHeight="1">
      <c r="A4" s="56">
        <v>1</v>
      </c>
      <c r="B4" s="57" t="s">
        <v>368</v>
      </c>
      <c r="C4" s="57" t="s">
        <v>369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370</v>
      </c>
      <c r="J4" s="60"/>
      <c r="K4" s="60"/>
    </row>
    <row r="5" spans="1:25" s="61" customFormat="1" ht="27" customHeight="1">
      <c r="A5" s="56">
        <v>2</v>
      </c>
      <c r="B5" s="57" t="s">
        <v>371</v>
      </c>
      <c r="C5" s="57" t="s">
        <v>372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370</v>
      </c>
      <c r="J5" s="60"/>
      <c r="K5" s="60"/>
    </row>
    <row r="6" spans="1:25" s="61" customFormat="1" ht="27" customHeight="1">
      <c r="A6" s="56">
        <v>3</v>
      </c>
      <c r="B6" s="42" t="s">
        <v>373</v>
      </c>
      <c r="C6" s="42" t="s">
        <v>374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370</v>
      </c>
      <c r="J6" s="60"/>
      <c r="K6" s="60"/>
    </row>
    <row r="7" spans="1:25" s="61" customFormat="1" ht="27" customHeight="1">
      <c r="A7" s="56">
        <v>4</v>
      </c>
      <c r="B7" s="42" t="s">
        <v>375</v>
      </c>
      <c r="C7" s="42" t="s">
        <v>376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370</v>
      </c>
      <c r="J7" s="60"/>
      <c r="K7" s="60"/>
    </row>
    <row r="8" spans="1:25" s="61" customFormat="1" ht="27" customHeight="1">
      <c r="A8" s="56">
        <v>5</v>
      </c>
      <c r="B8" s="42" t="s">
        <v>377</v>
      </c>
      <c r="C8" s="42" t="s">
        <v>177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378</v>
      </c>
      <c r="J8" s="60"/>
      <c r="K8" s="60"/>
    </row>
    <row r="9" spans="1:25" s="61" customFormat="1" ht="27" customHeight="1">
      <c r="A9" s="56">
        <v>6</v>
      </c>
      <c r="B9" s="42" t="s">
        <v>379</v>
      </c>
      <c r="C9" s="42" t="s">
        <v>380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370</v>
      </c>
      <c r="J9" s="60"/>
      <c r="K9" s="60"/>
    </row>
    <row r="10" spans="1:25" s="61" customFormat="1" ht="27" customHeight="1">
      <c r="A10" s="56">
        <v>7</v>
      </c>
      <c r="B10" s="42" t="s">
        <v>381</v>
      </c>
      <c r="C10" s="42" t="s">
        <v>184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370</v>
      </c>
      <c r="J10" s="60"/>
      <c r="K10" s="60"/>
    </row>
    <row r="11" spans="1:25" s="61" customFormat="1" ht="27" customHeight="1">
      <c r="A11" s="56">
        <v>8</v>
      </c>
      <c r="B11" s="42" t="s">
        <v>382</v>
      </c>
      <c r="C11" s="42" t="s">
        <v>185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383</v>
      </c>
      <c r="C12" s="42" t="s">
        <v>384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378</v>
      </c>
      <c r="J12" s="60"/>
      <c r="K12" s="60"/>
    </row>
    <row r="13" spans="1:25" s="61" customFormat="1" ht="27" customHeight="1">
      <c r="A13" s="56">
        <v>10</v>
      </c>
      <c r="B13" s="42" t="s">
        <v>385</v>
      </c>
      <c r="C13" s="42" t="s">
        <v>176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378</v>
      </c>
      <c r="J13" s="60"/>
      <c r="K13" s="60"/>
    </row>
    <row r="14" spans="1:25" s="61" customFormat="1" ht="27" customHeight="1">
      <c r="A14" s="56">
        <v>11</v>
      </c>
      <c r="B14" s="42" t="s">
        <v>386</v>
      </c>
      <c r="C14" s="42" t="s">
        <v>387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388</v>
      </c>
      <c r="C15" s="42" t="s">
        <v>389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390</v>
      </c>
      <c r="C16" s="42" t="s">
        <v>391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392</v>
      </c>
      <c r="C17" s="66" t="s">
        <v>393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view="pageBreakPreview" topLeftCell="A12" zoomScale="25" zoomScaleNormal="40" zoomScaleSheetLayoutView="25" zoomScalePageLayoutView="25" workbookViewId="0">
      <selection activeCell="C16" sqref="C16"/>
    </sheetView>
  </sheetViews>
  <sheetFormatPr defaultColWidth="9.15234375" defaultRowHeight="23.15"/>
  <cols>
    <col min="1" max="1" width="64.3828125" style="79" customWidth="1"/>
    <col min="2" max="2" width="229.15234375" style="80" customWidth="1"/>
    <col min="3" max="3" width="108.84375" style="80" customWidth="1"/>
    <col min="4" max="16384" width="9.15234375" style="80"/>
  </cols>
  <sheetData>
    <row r="1" spans="1:9" s="74" customFormat="1" ht="134.25" customHeight="1">
      <c r="A1" s="72"/>
      <c r="B1" s="73"/>
    </row>
    <row r="2" spans="1:9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</row>
    <row r="3" spans="1:9" s="74" customFormat="1" ht="37.5" customHeight="1">
      <c r="A3" s="75" t="str">
        <f>'1. CUTTING DOCKET'!B7</f>
        <v xml:space="preserve">STYLE NUMBER: </v>
      </c>
      <c r="B3" s="75" t="str">
        <f>'1. CUTTING DOCKET'!D7</f>
        <v>U28-JK45</v>
      </c>
    </row>
    <row r="4" spans="1:9" s="74" customFormat="1" ht="37.5" customHeight="1">
      <c r="A4" s="75" t="str">
        <f>'1. CUTTING DOCKET'!B8</f>
        <v xml:space="preserve">STYLE NAME : </v>
      </c>
      <c r="B4" s="75" t="str">
        <f>'1. CUTTING DOCKET'!D8</f>
        <v xml:space="preserve"> Women Crop Jacket</v>
      </c>
    </row>
    <row r="5" spans="1:9" s="74" customFormat="1" ht="76" customHeight="1">
      <c r="A5" s="439"/>
      <c r="B5" s="440" t="str">
        <f>'1. CUTTING DOCKET'!$D$20</f>
        <v>BLACK</v>
      </c>
    </row>
    <row r="6" spans="1:9" s="77" customFormat="1" ht="69.75" customHeight="1">
      <c r="A6" s="441" t="s">
        <v>141</v>
      </c>
      <c r="B6" s="441" t="str">
        <f>'1. CUTTING DOCKET'!$E$27</f>
        <v>BLACK</v>
      </c>
    </row>
    <row r="7" spans="1:9" s="77" customFormat="1" ht="75" customHeight="1">
      <c r="A7" s="442" t="s">
        <v>142</v>
      </c>
      <c r="B7" s="441" t="str">
        <f>'1. CUTTING DOCKET'!M11</f>
        <v>FLEECE_100% ORGANIC
COTTON_SOLID_430_S0005</v>
      </c>
    </row>
    <row r="8" spans="1:9" s="77" customFormat="1" ht="386.15" customHeight="1">
      <c r="A8" s="443" t="str">
        <f>'1. CUTTING DOCKET'!D27</f>
        <v>VẢI CHÍNH</v>
      </c>
      <c r="B8" s="444"/>
      <c r="I8" s="78"/>
    </row>
    <row r="9" spans="1:9" s="77" customFormat="1" ht="135" customHeight="1">
      <c r="A9" s="441" t="str">
        <f>'1. CUTTING DOCKET'!$B$33</f>
        <v>RIB 1X1_98% ORGANIC COTTON 2%</v>
      </c>
      <c r="B9" s="441" t="str">
        <f>'1. CUTTING DOCKET'!$E$33</f>
        <v>BLACK</v>
      </c>
    </row>
    <row r="10" spans="1:9" s="77" customFormat="1" ht="409.6" customHeight="1">
      <c r="A10" s="443" t="str">
        <f>'1. CUTTING DOCKET'!$D$33</f>
        <v>BO TAY/
BO LAI</v>
      </c>
      <c r="B10" s="445"/>
      <c r="I10" s="78"/>
    </row>
    <row r="11" spans="1:9" s="77" customFormat="1" ht="76" customHeight="1">
      <c r="A11" s="441" t="s">
        <v>143</v>
      </c>
      <c r="B11" s="446" t="str">
        <f>'1. CUTTING DOCKET'!D18</f>
        <v>BLACK</v>
      </c>
    </row>
    <row r="12" spans="1:9" s="77" customFormat="1" ht="189" customHeight="1">
      <c r="A12" s="443" t="s">
        <v>91</v>
      </c>
      <c r="B12" s="447"/>
    </row>
    <row r="13" spans="1:9" s="77" customFormat="1" ht="76" hidden="1" customHeight="1">
      <c r="A13" s="441" t="str">
        <f>'1. CUTTING DOCKET'!B38</f>
        <v xml:space="preserve">CHỈ 40/2 MAY NHÃN </v>
      </c>
      <c r="B13" s="446" t="s">
        <v>44</v>
      </c>
    </row>
    <row r="14" spans="1:9" s="77" customFormat="1" ht="141" hidden="1" customHeight="1">
      <c r="A14" s="448" t="s">
        <v>44</v>
      </c>
      <c r="B14" s="447" t="s">
        <v>44</v>
      </c>
    </row>
    <row r="15" spans="1:9" s="77" customFormat="1" ht="109" customHeight="1">
      <c r="A15" s="441" t="str">
        <f>'1. CUTTING DOCKET'!B39</f>
        <v>NHÃN CHÍNH UA</v>
      </c>
      <c r="B15" s="446" t="str">
        <f>'1. CUTTING DOCKET'!F39</f>
        <v>NỀN ĐEN CHỮ TRẮNG</v>
      </c>
    </row>
    <row r="16" spans="1:9" s="77" customFormat="1" ht="337.4" customHeight="1">
      <c r="A16" s="443" t="s">
        <v>396</v>
      </c>
      <c r="B16" s="447" t="e" vm="1">
        <v>#VALUE!</v>
      </c>
    </row>
    <row r="17" spans="1:2" s="77" customFormat="1" ht="76" hidden="1" customHeight="1">
      <c r="A17" s="441" t="str">
        <f>'1. CUTTING DOCKET'!$B$42</f>
        <v>POLY BAG</v>
      </c>
      <c r="B17" s="446" t="str">
        <f>'1. CUTTING DOCKET'!$F$42</f>
        <v>CLEAR</v>
      </c>
    </row>
    <row r="18" spans="1:2" s="77" customFormat="1" ht="161.5" hidden="1" customHeight="1">
      <c r="A18" s="443" t="s">
        <v>144</v>
      </c>
      <c r="B18" s="447"/>
    </row>
    <row r="19" spans="1:2" s="77" customFormat="1" ht="76" hidden="1" customHeight="1">
      <c r="A19" s="441" t="str">
        <f>'1. CUTTING DOCKET'!$B$43</f>
        <v>GIẤY CHỐNG ẨM</v>
      </c>
      <c r="B19" s="446" t="str">
        <f>'1. CUTTING DOCKET'!$F$43</f>
        <v>CLEAR</v>
      </c>
    </row>
    <row r="20" spans="1:2" s="77" customFormat="1" ht="247.5" hidden="1" customHeight="1">
      <c r="A20" s="449" t="s">
        <v>145</v>
      </c>
      <c r="B20" s="447"/>
    </row>
    <row r="21" spans="1:2" s="77" customFormat="1" ht="76" hidden="1" customHeight="1">
      <c r="A21" s="441" t="str">
        <f>'1. CUTTING DOCKET'!$B$45</f>
        <v xml:space="preserve">TẤM LÓT 58X38CM </v>
      </c>
      <c r="B21" s="446" t="str">
        <f>B23</f>
        <v>NATURAL</v>
      </c>
    </row>
    <row r="22" spans="1:2" s="77" customFormat="1" ht="115.5" hidden="1" customHeight="1">
      <c r="A22" s="443" t="s">
        <v>146</v>
      </c>
      <c r="B22" s="447"/>
    </row>
    <row r="23" spans="1:2" s="77" customFormat="1" ht="76" hidden="1" customHeight="1">
      <c r="A23" s="441" t="str">
        <f>'1. CUTTING DOCKET'!$B$44</f>
        <v>THÙNG CARTOON BOX 60X40X30CM</v>
      </c>
      <c r="B23" s="446" t="str">
        <f>'1. CUTTING DOCKET'!$F$44</f>
        <v>NATURAL</v>
      </c>
    </row>
    <row r="24" spans="1:2" s="77" customFormat="1" ht="283.5" hidden="1" customHeight="1">
      <c r="A24" s="443" t="s">
        <v>147</v>
      </c>
      <c r="B24" s="447"/>
    </row>
    <row r="25" spans="1:2" s="77" customFormat="1" ht="76" customHeight="1">
      <c r="A25" s="441"/>
      <c r="B25" s="446"/>
    </row>
    <row r="26" spans="1:2" s="77" customFormat="1" ht="115.5" customHeight="1">
      <c r="A26" s="443"/>
      <c r="B26" s="447"/>
    </row>
  </sheetData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28A5-E387-4FA4-A472-A587CE20680D}">
  <dimension ref="A1"/>
  <sheetViews>
    <sheetView zoomScale="40" zoomScaleNormal="40" workbookViewId="0">
      <selection activeCell="H30" sqref="H30"/>
    </sheetView>
  </sheetViews>
  <sheetFormatPr defaultColWidth="8.84375" defaultRowHeight="14.6"/>
  <cols>
    <col min="1" max="16384" width="8.84375" style="255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A1BF-102F-435D-9A75-4D15B2B0216D}">
  <sheetPr>
    <tabColor rgb="FFCCFFCC"/>
  </sheetPr>
  <dimension ref="A1:T42"/>
  <sheetViews>
    <sheetView topLeftCell="A12" zoomScale="25" zoomScaleNormal="25" zoomScaleSheetLayoutView="40" zoomScalePageLayoutView="50" workbookViewId="0">
      <selection activeCell="X21" sqref="X21"/>
    </sheetView>
  </sheetViews>
  <sheetFormatPr defaultColWidth="11.3828125" defaultRowHeight="12.45"/>
  <cols>
    <col min="1" max="1" width="16.15234375" style="374" customWidth="1"/>
    <col min="2" max="2" width="36.15234375" style="374" customWidth="1"/>
    <col min="3" max="3" width="16.69140625" style="374" customWidth="1"/>
    <col min="4" max="4" width="20" style="374" customWidth="1"/>
    <col min="5" max="5" width="15.3828125" style="374" customWidth="1"/>
    <col min="6" max="6" width="26.69140625" style="374" customWidth="1"/>
    <col min="7" max="7" width="27.84375" style="374" customWidth="1"/>
    <col min="8" max="8" width="10.69140625" style="374" customWidth="1"/>
    <col min="9" max="9" width="16.3046875" style="374" customWidth="1"/>
    <col min="10" max="10" width="40.3046875" style="374" customWidth="1"/>
    <col min="11" max="11" width="20.15234375" style="374" customWidth="1"/>
    <col min="12" max="12" width="32.84375" style="374" customWidth="1"/>
    <col min="13" max="13" width="14.3046875" style="374" customWidth="1"/>
    <col min="14" max="14" width="20.3046875" style="374" customWidth="1"/>
    <col min="15" max="15" width="17.3828125" style="374" customWidth="1"/>
    <col min="16" max="16" width="19" style="374" customWidth="1"/>
    <col min="17" max="17" width="24" style="374" customWidth="1"/>
    <col min="18" max="18" width="11.3828125" style="374" customWidth="1"/>
    <col min="19" max="19" width="16.69140625" style="374" customWidth="1"/>
    <col min="20" max="20" width="36.3828125" style="374" customWidth="1"/>
    <col min="21" max="16384" width="11.3828125" style="374"/>
  </cols>
  <sheetData>
    <row r="1" spans="1:20" ht="28" customHeight="1">
      <c r="A1" s="734"/>
      <c r="B1" s="735"/>
      <c r="C1" s="739" t="s">
        <v>194</v>
      </c>
      <c r="D1" s="739"/>
      <c r="E1" s="741" t="str">
        <f>[37]BOM!E2</f>
        <v>M34MS711</v>
      </c>
      <c r="F1" s="741"/>
      <c r="G1" s="739" t="s">
        <v>195</v>
      </c>
      <c r="H1" s="739"/>
      <c r="I1" s="739"/>
      <c r="J1" s="372" t="str">
        <f>[37]BOM!J2</f>
        <v>FALL 24</v>
      </c>
      <c r="K1" s="742"/>
      <c r="L1" s="743"/>
      <c r="M1" s="739" t="s">
        <v>194</v>
      </c>
      <c r="N1" s="739"/>
      <c r="O1" s="738" t="str">
        <f>E1</f>
        <v>M34MS711</v>
      </c>
      <c r="P1" s="738"/>
      <c r="Q1" s="739" t="s">
        <v>195</v>
      </c>
      <c r="R1" s="739"/>
      <c r="S1" s="739"/>
      <c r="T1" s="373" t="str">
        <f>J1</f>
        <v>FALL 24</v>
      </c>
    </row>
    <row r="2" spans="1:20" ht="28" customHeight="1">
      <c r="A2" s="736"/>
      <c r="B2" s="737"/>
      <c r="C2" s="721" t="s">
        <v>196</v>
      </c>
      <c r="D2" s="723"/>
      <c r="E2" s="740">
        <f>[37]BOM!$E$3</f>
        <v>0</v>
      </c>
      <c r="F2" s="740"/>
      <c r="G2" s="721" t="s">
        <v>197</v>
      </c>
      <c r="H2" s="721"/>
      <c r="I2" s="721"/>
      <c r="J2" s="375" t="str">
        <f>[37]BOM!E4</f>
        <v xml:space="preserve">MOOSE KNUCKLES </v>
      </c>
      <c r="K2" s="744"/>
      <c r="L2" s="745"/>
      <c r="M2" s="721" t="s">
        <v>196</v>
      </c>
      <c r="N2" s="723"/>
      <c r="O2" s="740">
        <f>E2</f>
        <v>0</v>
      </c>
      <c r="P2" s="740"/>
      <c r="Q2" s="721" t="s">
        <v>197</v>
      </c>
      <c r="R2" s="721"/>
      <c r="S2" s="721"/>
      <c r="T2" s="376" t="str">
        <f>J2</f>
        <v xml:space="preserve">MOOSE KNUCKLES </v>
      </c>
    </row>
    <row r="3" spans="1:20" ht="28" customHeight="1">
      <c r="A3" s="736"/>
      <c r="B3" s="737"/>
      <c r="C3" s="721" t="s">
        <v>154</v>
      </c>
      <c r="D3" s="723"/>
      <c r="E3" s="718" t="str">
        <f>[37]BOM!$E$6</f>
        <v>CROPPED ZIP UP HOODIE</v>
      </c>
      <c r="F3" s="719"/>
      <c r="G3" s="719"/>
      <c r="H3" s="719"/>
      <c r="I3" s="719"/>
      <c r="J3" s="720"/>
      <c r="K3" s="744"/>
      <c r="L3" s="745"/>
      <c r="M3" s="721" t="s">
        <v>154</v>
      </c>
      <c r="N3" s="723"/>
      <c r="O3" s="718" t="str">
        <f>$E$3</f>
        <v>CROPPED ZIP UP HOODIE</v>
      </c>
      <c r="P3" s="719"/>
      <c r="Q3" s="719"/>
      <c r="R3" s="719"/>
      <c r="S3" s="719"/>
      <c r="T3" s="720"/>
    </row>
    <row r="4" spans="1:20" ht="28" customHeight="1">
      <c r="A4" s="736"/>
      <c r="B4" s="737"/>
      <c r="C4" s="721" t="s">
        <v>198</v>
      </c>
      <c r="D4" s="721"/>
      <c r="E4" s="722" t="str">
        <f>[37]BOM!$J$3</f>
        <v>MEN</v>
      </c>
      <c r="F4" s="722"/>
      <c r="G4" s="723" t="s">
        <v>199</v>
      </c>
      <c r="H4" s="723"/>
      <c r="I4" s="723"/>
      <c r="J4" s="375" t="str">
        <f>[37]BOM!E5</f>
        <v>FLEECE</v>
      </c>
      <c r="K4" s="744"/>
      <c r="L4" s="745"/>
      <c r="M4" s="721" t="s">
        <v>198</v>
      </c>
      <c r="N4" s="721"/>
      <c r="O4" s="724" t="str">
        <f>[37]BOM!$J$3</f>
        <v>MEN</v>
      </c>
      <c r="P4" s="724"/>
      <c r="Q4" s="723" t="s">
        <v>199</v>
      </c>
      <c r="R4" s="723"/>
      <c r="S4" s="723"/>
      <c r="T4" s="376" t="str">
        <f>J4</f>
        <v>FLEECE</v>
      </c>
    </row>
    <row r="5" spans="1:20" s="377" customFormat="1" ht="31" customHeight="1">
      <c r="A5" s="725" t="s">
        <v>200</v>
      </c>
      <c r="B5" s="726"/>
      <c r="C5" s="726"/>
      <c r="D5" s="726"/>
      <c r="E5" s="726"/>
      <c r="F5" s="726"/>
      <c r="G5" s="726"/>
      <c r="H5" s="726"/>
      <c r="I5" s="726"/>
      <c r="J5" s="727"/>
      <c r="K5" s="728" t="s">
        <v>201</v>
      </c>
      <c r="L5" s="726"/>
      <c r="M5" s="726"/>
      <c r="N5" s="726"/>
      <c r="O5" s="726"/>
      <c r="P5" s="726"/>
      <c r="Q5" s="726"/>
      <c r="R5" s="726"/>
      <c r="S5" s="726"/>
      <c r="T5" s="727"/>
    </row>
    <row r="6" spans="1:20" ht="9.75" customHeight="1">
      <c r="A6" s="378"/>
      <c r="B6" s="379"/>
      <c r="C6" s="379"/>
      <c r="D6" s="379"/>
      <c r="E6" s="379"/>
      <c r="F6" s="379"/>
      <c r="G6" s="379"/>
      <c r="H6" s="379"/>
      <c r="I6" s="379"/>
      <c r="J6" s="380"/>
      <c r="K6" s="379"/>
      <c r="L6" s="379"/>
      <c r="M6" s="379"/>
      <c r="N6" s="379"/>
      <c r="O6" s="379"/>
      <c r="P6" s="379"/>
      <c r="Q6" s="379"/>
      <c r="R6" s="379"/>
      <c r="S6" s="379"/>
      <c r="T6" s="380"/>
    </row>
    <row r="7" spans="1:20" ht="21" customHeight="1">
      <c r="A7" s="378"/>
      <c r="B7" s="379"/>
      <c r="C7" s="379"/>
      <c r="D7" s="379"/>
      <c r="E7" s="379"/>
      <c r="F7" s="379"/>
      <c r="G7" s="379"/>
      <c r="H7" s="729" t="s">
        <v>202</v>
      </c>
      <c r="I7" s="730"/>
      <c r="J7" s="731"/>
      <c r="K7" s="379"/>
      <c r="L7" s="379"/>
      <c r="M7" s="379"/>
      <c r="N7" s="379"/>
      <c r="O7" s="379"/>
      <c r="P7" s="379"/>
      <c r="Q7" s="379"/>
      <c r="R7" s="716"/>
      <c r="S7" s="716"/>
      <c r="T7" s="717"/>
    </row>
    <row r="8" spans="1:20" ht="55" customHeight="1">
      <c r="A8" s="378"/>
      <c r="B8" s="379" t="s">
        <v>203</v>
      </c>
      <c r="C8" s="379"/>
      <c r="D8" s="379"/>
      <c r="E8" s="379"/>
      <c r="F8" s="379"/>
      <c r="G8" s="379"/>
      <c r="H8" s="450"/>
      <c r="I8" s="451" t="str">
        <f>[37]BOM!B9</f>
        <v>SHELL</v>
      </c>
      <c r="J8" s="381" t="str">
        <f>[37]BOM!E9</f>
        <v xml:space="preserve">DRY BRUSHED FLEECE                                                           100% COTTON </v>
      </c>
      <c r="K8" s="379"/>
      <c r="L8" s="379" t="s">
        <v>203</v>
      </c>
      <c r="M8" s="379"/>
      <c r="N8" s="379"/>
      <c r="O8" s="379"/>
      <c r="P8" s="379"/>
      <c r="Q8" s="379"/>
      <c r="R8" s="716"/>
      <c r="S8" s="716"/>
      <c r="T8" s="717"/>
    </row>
    <row r="9" spans="1:20" ht="55" customHeight="1">
      <c r="A9" s="378"/>
      <c r="C9" s="379"/>
      <c r="D9" s="379"/>
      <c r="E9" s="379"/>
      <c r="F9" s="379"/>
      <c r="G9" s="379"/>
      <c r="H9" s="452"/>
      <c r="I9" s="451" t="str">
        <f>[37]BOM!B10</f>
        <v xml:space="preserve">RIB </v>
      </c>
      <c r="J9" s="381" t="str">
        <f>[37]BOM!E10</f>
        <v>1 X 1 RIB                                                                          98% COTTON 2%SPANDEX</v>
      </c>
      <c r="K9" s="382"/>
      <c r="L9" s="382"/>
      <c r="M9" s="382"/>
      <c r="N9" s="382"/>
      <c r="O9" s="382"/>
      <c r="P9" s="382"/>
      <c r="Q9" s="382"/>
      <c r="R9" s="716"/>
      <c r="S9" s="716"/>
      <c r="T9" s="717"/>
    </row>
    <row r="10" spans="1:20" ht="55" customHeight="1">
      <c r="A10" s="378"/>
      <c r="B10" s="379"/>
      <c r="C10" s="379"/>
      <c r="D10" s="379"/>
      <c r="E10" s="379"/>
      <c r="G10" s="379"/>
      <c r="H10" s="453"/>
      <c r="I10" s="383" t="str">
        <f>[37]BOM!B11</f>
        <v>POCKETING</v>
      </c>
      <c r="J10" s="384" t="str">
        <f>[37]BOM!E11</f>
        <v xml:space="preserve">JERSEY                                                                        100% COTTON </v>
      </c>
      <c r="K10" s="385"/>
      <c r="L10" s="385"/>
      <c r="M10" s="379"/>
      <c r="N10" s="379"/>
      <c r="O10" s="379"/>
      <c r="P10" s="379"/>
      <c r="Q10" s="379"/>
      <c r="R10" s="716"/>
      <c r="S10" s="716"/>
      <c r="T10" s="717"/>
    </row>
    <row r="11" spans="1:20" ht="55" customHeight="1">
      <c r="A11" s="378"/>
      <c r="B11" s="379"/>
      <c r="C11" s="386"/>
      <c r="D11" s="379"/>
      <c r="E11" s="379"/>
      <c r="F11" s="379"/>
      <c r="G11" s="379"/>
      <c r="H11" s="732"/>
      <c r="I11" s="732"/>
      <c r="J11" s="733"/>
      <c r="K11" s="379"/>
      <c r="L11" s="379"/>
      <c r="M11" s="379"/>
      <c r="N11" s="379"/>
      <c r="O11" s="379"/>
      <c r="P11" s="379"/>
      <c r="Q11" s="379"/>
      <c r="R11" s="716"/>
      <c r="S11" s="716"/>
      <c r="T11" s="717"/>
    </row>
    <row r="12" spans="1:20" ht="42.75" customHeight="1">
      <c r="A12" s="378"/>
      <c r="B12" s="379"/>
      <c r="C12" s="379"/>
      <c r="D12" s="379"/>
      <c r="E12" s="379"/>
      <c r="F12" s="379"/>
      <c r="G12" s="379"/>
      <c r="H12" s="716"/>
      <c r="I12" s="716"/>
      <c r="J12" s="717"/>
      <c r="K12" s="379"/>
      <c r="L12" s="379"/>
      <c r="M12" s="379"/>
      <c r="N12" s="379"/>
      <c r="O12" s="379"/>
      <c r="P12" s="379"/>
      <c r="Q12" s="379"/>
      <c r="R12" s="716"/>
      <c r="S12" s="716"/>
      <c r="T12" s="717"/>
    </row>
    <row r="13" spans="1:20" ht="18" customHeight="1">
      <c r="A13" s="378"/>
      <c r="B13" s="379"/>
      <c r="C13" s="379"/>
      <c r="D13" s="379"/>
      <c r="E13" s="379"/>
      <c r="F13" s="379"/>
      <c r="G13" s="379"/>
      <c r="H13" s="716"/>
      <c r="I13" s="716"/>
      <c r="J13" s="717"/>
      <c r="K13" s="379"/>
      <c r="L13" s="379"/>
      <c r="M13" s="379"/>
      <c r="N13" s="379"/>
      <c r="O13" s="379"/>
      <c r="P13" s="379"/>
      <c r="Q13" s="379"/>
      <c r="R13" s="716"/>
      <c r="S13" s="716"/>
      <c r="T13" s="717"/>
    </row>
    <row r="14" spans="1:20" ht="42.75" customHeight="1">
      <c r="A14" s="378"/>
      <c r="B14" s="379"/>
      <c r="C14" s="379"/>
      <c r="D14" s="379"/>
      <c r="E14" s="379"/>
      <c r="F14" s="379"/>
      <c r="G14" s="379"/>
      <c r="H14" s="379"/>
      <c r="I14" s="379"/>
      <c r="J14" s="380"/>
      <c r="K14" s="387"/>
      <c r="L14" s="387"/>
      <c r="M14" s="387"/>
      <c r="N14" s="387"/>
      <c r="O14" s="387"/>
      <c r="P14" s="387"/>
      <c r="Q14" s="387"/>
      <c r="R14" s="716"/>
      <c r="S14" s="716"/>
      <c r="T14" s="717"/>
    </row>
    <row r="15" spans="1:20" ht="42.75" customHeight="1">
      <c r="A15" s="378"/>
      <c r="B15" s="379"/>
      <c r="C15" s="379"/>
      <c r="D15" s="379"/>
      <c r="E15" s="379"/>
      <c r="F15" s="379"/>
      <c r="G15" s="379"/>
      <c r="H15" s="379"/>
      <c r="I15" s="379"/>
      <c r="J15" s="380"/>
      <c r="K15" s="387"/>
      <c r="L15" s="387"/>
      <c r="M15" s="387"/>
      <c r="N15" s="387"/>
      <c r="O15" s="387"/>
      <c r="P15" s="387"/>
      <c r="Q15" s="387"/>
      <c r="R15" s="716"/>
      <c r="S15" s="716"/>
      <c r="T15" s="717"/>
    </row>
    <row r="16" spans="1:20" ht="42.75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80"/>
      <c r="K16" s="379"/>
      <c r="L16" s="379"/>
      <c r="M16" s="379"/>
      <c r="N16" s="379"/>
      <c r="O16" s="379"/>
      <c r="P16" s="379"/>
      <c r="Q16" s="379"/>
      <c r="R16" s="716"/>
      <c r="S16" s="716"/>
      <c r="T16" s="717"/>
    </row>
    <row r="17" spans="1:20" ht="42.75" customHeight="1">
      <c r="A17" s="378"/>
      <c r="B17" s="379"/>
      <c r="C17" s="379"/>
      <c r="D17" s="379"/>
      <c r="E17" s="379"/>
      <c r="F17" s="379"/>
      <c r="G17" s="379"/>
      <c r="H17" s="379"/>
      <c r="I17" s="379"/>
      <c r="J17" s="380"/>
      <c r="K17" s="379"/>
      <c r="L17" s="379"/>
      <c r="M17" s="379"/>
      <c r="N17" s="379"/>
      <c r="O17" s="379"/>
      <c r="P17" s="379"/>
      <c r="Q17" s="379"/>
      <c r="R17" s="716"/>
      <c r="S17" s="716"/>
      <c r="T17" s="717"/>
    </row>
    <row r="18" spans="1:20" ht="42.75" customHeight="1">
      <c r="A18" s="378"/>
      <c r="B18" s="379"/>
      <c r="C18" s="379"/>
      <c r="D18" s="379"/>
      <c r="E18" s="379"/>
      <c r="F18" s="379"/>
      <c r="G18" s="379"/>
      <c r="H18" s="388"/>
      <c r="I18" s="388"/>
      <c r="J18" s="389"/>
      <c r="K18" s="379"/>
      <c r="L18" s="379"/>
      <c r="M18" s="379"/>
      <c r="N18" s="379"/>
      <c r="O18" s="379"/>
      <c r="P18" s="379"/>
      <c r="Q18" s="379"/>
      <c r="R18" s="388"/>
      <c r="S18" s="388"/>
      <c r="T18" s="389"/>
    </row>
    <row r="19" spans="1:20" ht="44.15" customHeight="1">
      <c r="A19" s="378"/>
      <c r="B19" s="379"/>
      <c r="C19" s="379"/>
      <c r="D19" s="379"/>
      <c r="E19" s="379"/>
      <c r="F19" s="379"/>
      <c r="G19" s="379"/>
      <c r="H19" s="379"/>
      <c r="I19" s="379"/>
      <c r="J19" s="380"/>
      <c r="K19" s="379"/>
      <c r="L19" s="379"/>
      <c r="M19" s="379"/>
      <c r="N19" s="379"/>
      <c r="O19" s="379"/>
      <c r="P19" s="379"/>
      <c r="Q19" s="379"/>
      <c r="R19" s="379"/>
      <c r="S19" s="379"/>
      <c r="T19" s="380"/>
    </row>
    <row r="20" spans="1:20" ht="15" customHeight="1">
      <c r="A20" s="378"/>
      <c r="B20" s="379"/>
      <c r="C20" s="379"/>
      <c r="D20" s="379"/>
      <c r="E20" s="379"/>
      <c r="F20" s="379"/>
      <c r="G20" s="379"/>
      <c r="H20" s="379"/>
      <c r="J20" s="390"/>
      <c r="K20" s="379"/>
      <c r="L20" s="379"/>
      <c r="M20" s="379"/>
      <c r="N20" s="379"/>
      <c r="O20" s="379"/>
      <c r="P20" s="379"/>
      <c r="Q20" s="379"/>
      <c r="R20" s="379"/>
      <c r="S20" s="379"/>
      <c r="T20" s="380"/>
    </row>
    <row r="21" spans="1:20" ht="47.15" customHeight="1">
      <c r="A21" s="378"/>
      <c r="B21" s="379"/>
      <c r="C21" s="379"/>
      <c r="D21" s="379"/>
      <c r="E21" s="379"/>
      <c r="F21" s="379"/>
      <c r="G21" s="379"/>
      <c r="H21" s="379"/>
      <c r="I21" s="379"/>
      <c r="J21" s="380"/>
      <c r="K21" s="379"/>
      <c r="L21" s="379"/>
      <c r="M21" s="379"/>
      <c r="N21" s="379"/>
      <c r="O21" s="379"/>
      <c r="P21" s="379"/>
      <c r="Q21" s="379"/>
      <c r="R21" s="379"/>
      <c r="S21" s="379"/>
      <c r="T21" s="380"/>
    </row>
    <row r="22" spans="1:20" ht="17.149999999999999" customHeight="1">
      <c r="A22" s="378"/>
      <c r="B22" s="379"/>
      <c r="C22" s="379"/>
      <c r="D22" s="379"/>
      <c r="E22" s="379"/>
      <c r="F22" s="379"/>
      <c r="G22" s="379"/>
      <c r="H22" s="379"/>
      <c r="I22" s="379"/>
      <c r="J22" s="380"/>
      <c r="K22" s="379"/>
      <c r="L22" s="379"/>
      <c r="M22" s="379"/>
      <c r="N22" s="379"/>
      <c r="O22" s="379"/>
      <c r="P22" s="379"/>
      <c r="Q22" s="379"/>
      <c r="R22" s="379"/>
      <c r="S22" s="379"/>
      <c r="T22" s="380"/>
    </row>
    <row r="23" spans="1:20" ht="42.75" customHeight="1">
      <c r="A23" s="378"/>
      <c r="B23" s="379"/>
      <c r="C23" s="379"/>
      <c r="D23" s="379"/>
      <c r="E23" s="379"/>
      <c r="F23" s="379"/>
      <c r="G23" s="379"/>
      <c r="H23" s="379"/>
      <c r="I23" s="379"/>
      <c r="J23" s="380"/>
      <c r="K23" s="379"/>
      <c r="L23" s="379"/>
      <c r="M23" s="379"/>
      <c r="N23" s="379"/>
      <c r="O23" s="379"/>
      <c r="P23" s="379"/>
      <c r="Q23" s="379"/>
      <c r="R23" s="379"/>
      <c r="S23" s="379"/>
      <c r="T23" s="380"/>
    </row>
    <row r="24" spans="1:20" ht="42.75" customHeight="1">
      <c r="A24" s="378"/>
      <c r="B24" s="379"/>
      <c r="C24" s="379"/>
      <c r="D24" s="379"/>
      <c r="E24" s="379"/>
      <c r="F24" s="379"/>
      <c r="G24" s="379"/>
      <c r="H24" s="379"/>
      <c r="I24" s="379"/>
      <c r="J24" s="380"/>
      <c r="K24" s="379"/>
      <c r="L24" s="379"/>
      <c r="M24" s="379"/>
      <c r="N24" s="379"/>
      <c r="O24" s="379"/>
      <c r="P24" s="379"/>
      <c r="Q24" s="379"/>
      <c r="R24" s="379"/>
      <c r="S24" s="379"/>
      <c r="T24" s="380"/>
    </row>
    <row r="25" spans="1:20" ht="42.75" customHeight="1">
      <c r="A25" s="378"/>
      <c r="B25" s="379"/>
      <c r="C25" s="379"/>
      <c r="D25" s="379"/>
      <c r="E25" s="379"/>
      <c r="F25" s="379"/>
      <c r="G25" s="379"/>
      <c r="H25" s="379"/>
      <c r="I25" s="379"/>
      <c r="J25" s="380" t="s">
        <v>203</v>
      </c>
      <c r="K25" s="379"/>
      <c r="L25" s="379"/>
      <c r="M25" s="379"/>
      <c r="N25" s="379"/>
      <c r="O25" s="379"/>
      <c r="P25" s="379"/>
      <c r="Q25" s="379"/>
      <c r="R25" s="379"/>
      <c r="S25" s="379"/>
      <c r="T25" s="380"/>
    </row>
    <row r="26" spans="1:20" ht="42.75" customHeight="1">
      <c r="A26" s="378"/>
      <c r="B26" s="379"/>
      <c r="C26" s="379"/>
      <c r="D26" s="379"/>
      <c r="E26" s="379"/>
      <c r="F26" s="379"/>
      <c r="G26" s="379"/>
      <c r="H26" s="379"/>
      <c r="I26" s="716"/>
      <c r="J26" s="717"/>
      <c r="K26" s="379"/>
      <c r="L26" s="379"/>
      <c r="M26" s="379"/>
      <c r="N26" s="379"/>
      <c r="O26" s="379"/>
      <c r="P26" s="379"/>
      <c r="Q26" s="379"/>
      <c r="R26" s="379"/>
      <c r="S26" s="379"/>
      <c r="T26" s="380"/>
    </row>
    <row r="27" spans="1:20" ht="42.75" customHeight="1">
      <c r="A27" s="378"/>
      <c r="B27" s="379"/>
      <c r="C27" s="379"/>
      <c r="D27" s="379"/>
      <c r="E27" s="379"/>
      <c r="F27" s="379"/>
      <c r="G27" s="379"/>
      <c r="H27" s="379"/>
      <c r="I27" s="716"/>
      <c r="J27" s="717"/>
      <c r="K27" s="379"/>
      <c r="L27" s="379"/>
      <c r="M27" s="379"/>
      <c r="N27" s="379"/>
      <c r="O27" s="379"/>
      <c r="P27" s="379"/>
      <c r="Q27" s="379"/>
      <c r="R27" s="379"/>
      <c r="S27" s="379"/>
      <c r="T27" s="380"/>
    </row>
    <row r="28" spans="1:20" ht="409" customHeight="1">
      <c r="A28" s="378"/>
      <c r="B28" s="379"/>
      <c r="C28" s="379"/>
      <c r="D28" s="379"/>
      <c r="E28" s="379"/>
      <c r="F28" s="379"/>
      <c r="G28" s="379"/>
      <c r="H28" s="379"/>
      <c r="I28" s="379"/>
      <c r="J28" s="380"/>
      <c r="L28" s="379"/>
      <c r="M28" s="379"/>
      <c r="N28" s="379"/>
      <c r="O28" s="379"/>
      <c r="P28" s="379"/>
      <c r="Q28" s="379"/>
      <c r="R28" s="379"/>
      <c r="S28" s="379"/>
      <c r="T28" s="380"/>
    </row>
    <row r="29" spans="1:20" ht="24" customHeight="1">
      <c r="A29" s="704" t="s">
        <v>204</v>
      </c>
      <c r="B29" s="705"/>
      <c r="C29" s="705"/>
      <c r="D29" s="705"/>
      <c r="E29" s="379"/>
      <c r="F29" s="379"/>
      <c r="G29" s="379"/>
      <c r="H29" s="379"/>
      <c r="I29" s="379"/>
      <c r="J29" s="380" t="s">
        <v>203</v>
      </c>
      <c r="K29" s="706"/>
      <c r="L29" s="706"/>
      <c r="M29" s="706"/>
      <c r="N29" s="706"/>
      <c r="O29" s="379"/>
      <c r="P29" s="379"/>
      <c r="Q29" s="379"/>
      <c r="R29" s="379"/>
      <c r="S29" s="379"/>
      <c r="T29" s="380"/>
    </row>
    <row r="30" spans="1:20" ht="21" customHeight="1">
      <c r="A30" s="391" t="s">
        <v>205</v>
      </c>
      <c r="B30" s="708" t="s">
        <v>206</v>
      </c>
      <c r="C30" s="709"/>
      <c r="D30" s="710"/>
      <c r="E30" s="379"/>
      <c r="F30" s="379"/>
      <c r="G30" s="379"/>
      <c r="H30" s="379"/>
      <c r="J30" s="380" t="s">
        <v>203</v>
      </c>
      <c r="K30" s="706"/>
      <c r="L30" s="706"/>
      <c r="M30" s="706"/>
      <c r="N30" s="706"/>
      <c r="O30" s="379"/>
      <c r="P30" s="379"/>
      <c r="Q30" s="379"/>
      <c r="R30" s="379"/>
      <c r="S30" s="379"/>
      <c r="T30" s="380"/>
    </row>
    <row r="31" spans="1:20" ht="21" customHeight="1">
      <c r="A31" s="391" t="s">
        <v>207</v>
      </c>
      <c r="B31" s="711" t="s">
        <v>208</v>
      </c>
      <c r="C31" s="711"/>
      <c r="D31" s="711"/>
      <c r="E31" s="379"/>
      <c r="F31" s="379"/>
      <c r="G31" s="379"/>
      <c r="H31" s="379"/>
      <c r="I31" s="379"/>
      <c r="J31" s="380" t="s">
        <v>203</v>
      </c>
      <c r="K31" s="706"/>
      <c r="L31" s="706"/>
      <c r="M31" s="706"/>
      <c r="N31" s="706"/>
      <c r="O31" s="379"/>
      <c r="P31" s="379"/>
      <c r="Q31" s="379"/>
      <c r="R31" s="379"/>
      <c r="S31" s="379"/>
      <c r="T31" s="380"/>
    </row>
    <row r="32" spans="1:20" ht="21" customHeight="1">
      <c r="A32" s="391" t="s">
        <v>209</v>
      </c>
      <c r="B32" s="712" t="s">
        <v>210</v>
      </c>
      <c r="C32" s="712"/>
      <c r="D32" s="712"/>
      <c r="E32" s="379"/>
      <c r="F32" s="379"/>
      <c r="G32" s="379"/>
      <c r="H32" s="379"/>
      <c r="I32" s="379"/>
      <c r="J32" s="380" t="s">
        <v>203</v>
      </c>
      <c r="K32" s="706"/>
      <c r="L32" s="706"/>
      <c r="M32" s="706"/>
      <c r="N32" s="706"/>
      <c r="O32" s="379"/>
      <c r="P32" s="379"/>
      <c r="Q32" s="379"/>
      <c r="R32" s="379"/>
      <c r="S32" s="379"/>
      <c r="T32" s="380"/>
    </row>
    <row r="33" spans="1:20" ht="21" customHeight="1">
      <c r="A33" s="391" t="s">
        <v>211</v>
      </c>
      <c r="B33" s="708" t="s">
        <v>212</v>
      </c>
      <c r="C33" s="709"/>
      <c r="D33" s="710"/>
      <c r="E33" s="379"/>
      <c r="F33" s="379"/>
      <c r="G33" s="379"/>
      <c r="H33" s="379"/>
      <c r="I33" s="379"/>
      <c r="J33" s="380"/>
      <c r="K33" s="706"/>
      <c r="L33" s="706"/>
      <c r="M33" s="706"/>
      <c r="N33" s="706"/>
      <c r="O33" s="379"/>
      <c r="P33" s="379"/>
      <c r="Q33" s="379"/>
      <c r="R33" s="379"/>
      <c r="S33" s="379"/>
      <c r="T33" s="380"/>
    </row>
    <row r="34" spans="1:20" ht="21" customHeight="1">
      <c r="A34" s="391" t="s">
        <v>213</v>
      </c>
      <c r="B34" s="708" t="s">
        <v>214</v>
      </c>
      <c r="C34" s="709"/>
      <c r="D34" s="710"/>
      <c r="E34" s="379"/>
      <c r="F34" s="379"/>
      <c r="G34" s="379"/>
      <c r="H34" s="379"/>
      <c r="I34" s="379"/>
      <c r="J34" s="380"/>
      <c r="K34" s="706"/>
      <c r="L34" s="706"/>
      <c r="M34" s="706"/>
      <c r="N34" s="706"/>
      <c r="O34" s="379"/>
      <c r="P34" s="379"/>
      <c r="Q34" s="379"/>
      <c r="R34" s="379"/>
      <c r="S34" s="379"/>
      <c r="T34" s="380"/>
    </row>
    <row r="35" spans="1:20" ht="21" customHeight="1">
      <c r="A35" s="391" t="s">
        <v>215</v>
      </c>
      <c r="B35" s="708" t="s">
        <v>216</v>
      </c>
      <c r="C35" s="709"/>
      <c r="D35" s="710"/>
      <c r="E35" s="379"/>
      <c r="F35" s="379"/>
      <c r="G35" s="379"/>
      <c r="H35" s="379"/>
      <c r="I35" s="379"/>
      <c r="J35" s="380"/>
      <c r="K35" s="706"/>
      <c r="L35" s="706"/>
      <c r="M35" s="706"/>
      <c r="N35" s="706"/>
      <c r="O35" s="379"/>
      <c r="P35" s="379"/>
      <c r="Q35" s="379"/>
      <c r="R35" s="379"/>
      <c r="S35" s="379"/>
      <c r="T35" s="380"/>
    </row>
    <row r="36" spans="1:20" ht="21" customHeight="1" thickBot="1">
      <c r="A36" s="392"/>
      <c r="B36" s="713"/>
      <c r="C36" s="714"/>
      <c r="D36" s="715"/>
      <c r="E36" s="393"/>
      <c r="F36" s="393"/>
      <c r="G36" s="393"/>
      <c r="H36" s="393"/>
      <c r="I36" s="393"/>
      <c r="J36" s="394"/>
      <c r="K36" s="707"/>
      <c r="L36" s="707"/>
      <c r="M36" s="707"/>
      <c r="N36" s="707"/>
      <c r="O36" s="393"/>
      <c r="P36" s="393"/>
      <c r="Q36" s="393"/>
      <c r="R36" s="393"/>
      <c r="S36" s="393"/>
      <c r="T36" s="394"/>
    </row>
    <row r="41" spans="1:20" ht="12" customHeight="1"/>
    <row r="42" spans="1:20" ht="12" customHeight="1"/>
  </sheetData>
  <mergeCells count="39">
    <mergeCell ref="Q1:S1"/>
    <mergeCell ref="C2:D2"/>
    <mergeCell ref="E2:F2"/>
    <mergeCell ref="G2:I2"/>
    <mergeCell ref="M2:N2"/>
    <mergeCell ref="O2:P2"/>
    <mergeCell ref="Q2:S2"/>
    <mergeCell ref="M1:N1"/>
    <mergeCell ref="C1:D1"/>
    <mergeCell ref="E1:F1"/>
    <mergeCell ref="G1:I1"/>
    <mergeCell ref="K1:L4"/>
    <mergeCell ref="C3:D3"/>
    <mergeCell ref="E3:J3"/>
    <mergeCell ref="I26:J27"/>
    <mergeCell ref="O3:T3"/>
    <mergeCell ref="C4:D4"/>
    <mergeCell ref="E4:F4"/>
    <mergeCell ref="G4:I4"/>
    <mergeCell ref="M4:N4"/>
    <mergeCell ref="O4:P4"/>
    <mergeCell ref="Q4:S4"/>
    <mergeCell ref="M3:N3"/>
    <mergeCell ref="A5:J5"/>
    <mergeCell ref="K5:T5"/>
    <mergeCell ref="H7:J7"/>
    <mergeCell ref="R7:T17"/>
    <mergeCell ref="H11:J13"/>
    <mergeCell ref="A1:B4"/>
    <mergeCell ref="O1:P1"/>
    <mergeCell ref="A29:D29"/>
    <mergeCell ref="K29:N36"/>
    <mergeCell ref="B30:D30"/>
    <mergeCell ref="B31:D31"/>
    <mergeCell ref="B32:D32"/>
    <mergeCell ref="B33:D33"/>
    <mergeCell ref="B34:D34"/>
    <mergeCell ref="B35:D35"/>
    <mergeCell ref="B36:D36"/>
  </mergeCells>
  <pageMargins left="0.5" right="0.5" top="0.55000000000000004" bottom="0.55000000000000004" header="0.3" footer="0.3"/>
  <pageSetup scale="39" fitToWidth="3" orientation="portrait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2DC1-E73B-40AC-9E16-3B2EC8568D02}">
  <sheetPr>
    <tabColor rgb="FF00B0F0"/>
  </sheetPr>
  <dimension ref="A1:X74"/>
  <sheetViews>
    <sheetView showGridLines="0" view="pageBreakPreview" topLeftCell="A23" zoomScale="85" zoomScaleNormal="90" zoomScaleSheetLayoutView="85" zoomScalePageLayoutView="115" workbookViewId="0">
      <selection activeCell="B34" sqref="B34:E34"/>
    </sheetView>
  </sheetViews>
  <sheetFormatPr defaultColWidth="8.69140625" defaultRowHeight="12.9" outlineLevelCol="1"/>
  <cols>
    <col min="1" max="1" width="4.3046875" style="274" customWidth="1"/>
    <col min="2" max="2" width="7.84375" style="274" customWidth="1"/>
    <col min="3" max="3" width="13.3046875" style="274" customWidth="1"/>
    <col min="4" max="4" width="9.15234375" style="274" customWidth="1"/>
    <col min="5" max="5" width="7.15234375" style="274" customWidth="1"/>
    <col min="6" max="6" width="41.3046875" style="274" customWidth="1"/>
    <col min="7" max="7" width="7.3046875" style="361" customWidth="1"/>
    <col min="8" max="9" width="10.69140625" style="274" hidden="1" customWidth="1"/>
    <col min="10" max="10" width="10.69140625" style="362" hidden="1" customWidth="1"/>
    <col min="11" max="13" width="10.69140625" style="274" hidden="1" customWidth="1"/>
    <col min="14" max="15" width="11.69140625" style="274" hidden="1" customWidth="1"/>
    <col min="16" max="17" width="9.3046875" style="274" customWidth="1" outlineLevel="1"/>
    <col min="18" max="18" width="9.3046875" style="361" customWidth="1" outlineLevel="1"/>
    <col min="19" max="20" width="9.3046875" style="274" customWidth="1" outlineLevel="1"/>
    <col min="21" max="21" width="9.3046875" style="274" hidden="1" customWidth="1" outlineLevel="1"/>
    <col min="22" max="23" width="9.3046875" style="274" hidden="1" customWidth="1"/>
    <col min="24" max="24" width="26.3046875" style="274" customWidth="1"/>
    <col min="25" max="16384" width="8.69140625" style="274"/>
  </cols>
  <sheetData>
    <row r="1" spans="1:23" ht="18" customHeight="1">
      <c r="A1" s="273"/>
      <c r="C1" s="275"/>
      <c r="D1" s="275"/>
      <c r="E1" s="275"/>
      <c r="F1" s="275"/>
      <c r="G1" s="276"/>
      <c r="H1" s="277"/>
      <c r="I1" s="278"/>
      <c r="J1" s="279"/>
      <c r="K1" s="278"/>
      <c r="L1" s="278"/>
      <c r="M1" s="278"/>
      <c r="N1" s="278"/>
      <c r="O1" s="280"/>
      <c r="P1" s="281"/>
      <c r="Q1" s="281"/>
      <c r="R1" s="557"/>
      <c r="S1" s="281"/>
      <c r="T1" s="281"/>
      <c r="U1" s="281"/>
      <c r="V1" s="281"/>
      <c r="W1" s="282"/>
    </row>
    <row r="2" spans="1:23" ht="18" customHeight="1">
      <c r="A2" s="283"/>
      <c r="B2" s="284"/>
      <c r="C2" s="284"/>
      <c r="D2" s="284"/>
      <c r="E2" s="284"/>
      <c r="F2" s="284"/>
      <c r="G2" s="285"/>
      <c r="H2" s="286"/>
      <c r="I2" s="287"/>
      <c r="J2" s="288"/>
      <c r="K2" s="287"/>
      <c r="L2" s="287"/>
      <c r="M2" s="287"/>
      <c r="N2" s="287"/>
      <c r="O2" s="289"/>
      <c r="Q2" s="746" t="s">
        <v>12</v>
      </c>
      <c r="R2" s="746"/>
      <c r="S2" s="746"/>
      <c r="T2" s="746"/>
      <c r="U2" s="746"/>
      <c r="V2" s="746"/>
      <c r="W2" s="290"/>
    </row>
    <row r="3" spans="1:23" ht="18.75" customHeight="1">
      <c r="A3" s="291" t="s">
        <v>148</v>
      </c>
      <c r="B3" s="529"/>
      <c r="C3" s="529"/>
      <c r="D3" s="530"/>
      <c r="E3" s="530"/>
      <c r="F3" s="530"/>
      <c r="G3" s="504"/>
      <c r="H3" s="292"/>
      <c r="I3" s="531"/>
      <c r="J3" s="532"/>
      <c r="K3" s="531"/>
      <c r="L3" s="531"/>
      <c r="M3" s="531"/>
      <c r="N3" s="531"/>
      <c r="O3" s="505"/>
      <c r="Q3" s="746"/>
      <c r="R3" s="746"/>
      <c r="S3" s="746"/>
      <c r="T3" s="746"/>
      <c r="U3" s="746"/>
      <c r="V3" s="746"/>
      <c r="W3" s="290"/>
    </row>
    <row r="4" spans="1:23" ht="18.75" customHeight="1">
      <c r="A4" s="747" t="s">
        <v>149</v>
      </c>
      <c r="B4" s="748"/>
      <c r="C4" s="506" t="str">
        <f>'[38]SPECS SHEET'!C4</f>
        <v>M34MS711</v>
      </c>
      <c r="D4" s="533" t="s">
        <v>15</v>
      </c>
      <c r="E4" s="749" t="str">
        <f>'[38]SPECS SHEET'!E4</f>
        <v>FALL 2024</v>
      </c>
      <c r="F4" s="750"/>
      <c r="G4" s="751"/>
      <c r="H4" s="752" t="s">
        <v>150</v>
      </c>
      <c r="I4" s="753"/>
      <c r="J4" s="753"/>
      <c r="K4" s="753"/>
      <c r="L4" s="753"/>
      <c r="M4" s="753"/>
      <c r="N4" s="753"/>
      <c r="O4" s="754"/>
      <c r="P4" s="293"/>
      <c r="Q4" s="746"/>
      <c r="R4" s="746"/>
      <c r="S4" s="746"/>
      <c r="T4" s="746"/>
      <c r="U4" s="746"/>
      <c r="V4" s="746"/>
      <c r="W4" s="290"/>
    </row>
    <row r="5" spans="1:23" ht="18.75" customHeight="1">
      <c r="A5" s="747" t="s">
        <v>151</v>
      </c>
      <c r="B5" s="748"/>
      <c r="C5" s="506" t="str">
        <f>'[38]SPECS SHEET'!C5</f>
        <v>CABBEEN</v>
      </c>
      <c r="D5" s="534" t="s">
        <v>152</v>
      </c>
      <c r="E5" s="749" t="str">
        <f>'[38]SPECS SHEET'!E5</f>
        <v>MEDIUM</v>
      </c>
      <c r="F5" s="750"/>
      <c r="G5" s="751"/>
      <c r="H5" s="755"/>
      <c r="I5" s="756"/>
      <c r="J5" s="756"/>
      <c r="K5" s="756"/>
      <c r="L5" s="756"/>
      <c r="M5" s="756"/>
      <c r="N5" s="756"/>
      <c r="O5" s="757"/>
      <c r="P5" s="293"/>
      <c r="Q5" s="746"/>
      <c r="R5" s="746"/>
      <c r="S5" s="746"/>
      <c r="T5" s="746"/>
      <c r="U5" s="746"/>
      <c r="V5" s="746"/>
      <c r="W5" s="290"/>
    </row>
    <row r="6" spans="1:23" ht="18.75" customHeight="1">
      <c r="A6" s="747" t="s">
        <v>153</v>
      </c>
      <c r="B6" s="748"/>
      <c r="C6" s="506">
        <f>'[38]SPECS SHEET'!C6</f>
        <v>0</v>
      </c>
      <c r="D6" s="535" t="s">
        <v>154</v>
      </c>
      <c r="E6" s="749" t="str">
        <f>'[38]SPECS SHEET'!E6</f>
        <v>ZIP HOODIE</v>
      </c>
      <c r="F6" s="750"/>
      <c r="G6" s="751"/>
      <c r="H6" s="755"/>
      <c r="I6" s="756"/>
      <c r="J6" s="756"/>
      <c r="K6" s="756"/>
      <c r="L6" s="756"/>
      <c r="M6" s="756"/>
      <c r="N6" s="756"/>
      <c r="O6" s="757"/>
      <c r="P6" s="293"/>
      <c r="Q6" s="746"/>
      <c r="R6" s="746"/>
      <c r="S6" s="746"/>
      <c r="T6" s="746"/>
      <c r="U6" s="746"/>
      <c r="V6" s="746"/>
      <c r="W6" s="290"/>
    </row>
    <row r="7" spans="1:23" ht="18.75" customHeight="1" thickBot="1">
      <c r="A7" s="747" t="s">
        <v>155</v>
      </c>
      <c r="B7" s="748"/>
      <c r="C7" s="761" t="str">
        <f>'[38]SPECS SHEET'!C7</f>
        <v>JUNE 5TH, 2023</v>
      </c>
      <c r="D7" s="761"/>
      <c r="E7" s="761"/>
      <c r="F7" s="761"/>
      <c r="G7" s="762"/>
      <c r="H7" s="758"/>
      <c r="I7" s="759"/>
      <c r="J7" s="759"/>
      <c r="K7" s="759"/>
      <c r="L7" s="759"/>
      <c r="M7" s="759"/>
      <c r="N7" s="759"/>
      <c r="O7" s="760"/>
      <c r="P7" s="294"/>
      <c r="Q7" s="294"/>
      <c r="R7" s="558"/>
      <c r="S7" s="294"/>
      <c r="T7" s="294"/>
      <c r="U7" s="294"/>
      <c r="V7" s="295"/>
      <c r="W7" s="296"/>
    </row>
    <row r="8" spans="1:23" ht="15" hidden="1" customHeight="1">
      <c r="A8" s="763"/>
      <c r="B8" s="764"/>
      <c r="C8" s="764"/>
      <c r="D8" s="764"/>
      <c r="E8" s="765"/>
      <c r="F8" s="297"/>
      <c r="G8" s="298"/>
      <c r="H8" s="293"/>
      <c r="I8" s="293"/>
      <c r="J8" s="299"/>
      <c r="K8" s="293"/>
      <c r="L8" s="293"/>
      <c r="M8" s="300"/>
      <c r="N8" s="293"/>
      <c r="O8" s="293"/>
      <c r="P8" s="293"/>
      <c r="Q8" s="293"/>
      <c r="R8" s="559"/>
      <c r="S8" s="293"/>
      <c r="T8" s="293"/>
      <c r="U8" s="301"/>
    </row>
    <row r="9" spans="1:23" ht="15" hidden="1" customHeight="1">
      <c r="A9" s="766"/>
      <c r="B9" s="767"/>
      <c r="C9" s="767"/>
      <c r="D9" s="767"/>
      <c r="E9" s="768"/>
      <c r="F9" s="302"/>
      <c r="G9" s="298"/>
      <c r="H9" s="293"/>
      <c r="I9" s="293"/>
      <c r="J9" s="299"/>
      <c r="K9" s="293"/>
      <c r="L9" s="293"/>
      <c r="M9" s="300"/>
      <c r="N9" s="293"/>
      <c r="O9" s="293"/>
      <c r="P9" s="293"/>
      <c r="Q9" s="293"/>
      <c r="R9" s="559"/>
      <c r="S9" s="293"/>
      <c r="T9" s="293"/>
      <c r="U9" s="301"/>
    </row>
    <row r="10" spans="1:23" ht="15" hidden="1" customHeight="1">
      <c r="A10" s="766"/>
      <c r="B10" s="767"/>
      <c r="C10" s="767"/>
      <c r="D10" s="767"/>
      <c r="E10" s="768"/>
      <c r="F10" s="302"/>
      <c r="G10" s="298"/>
      <c r="H10" s="293"/>
      <c r="I10" s="293"/>
      <c r="J10" s="299"/>
      <c r="K10" s="293"/>
      <c r="L10" s="293"/>
      <c r="M10" s="300"/>
      <c r="N10" s="293"/>
      <c r="O10" s="293"/>
      <c r="P10" s="293"/>
      <c r="Q10" s="293"/>
      <c r="R10" s="559"/>
      <c r="S10" s="293"/>
      <c r="T10" s="293"/>
      <c r="U10" s="301"/>
    </row>
    <row r="11" spans="1:23" ht="15" hidden="1" customHeight="1">
      <c r="A11" s="769"/>
      <c r="B11" s="770"/>
      <c r="C11" s="770"/>
      <c r="D11" s="770"/>
      <c r="E11" s="771"/>
      <c r="F11" s="303"/>
      <c r="G11" s="298"/>
      <c r="H11" s="293"/>
      <c r="I11" s="293"/>
      <c r="J11" s="299"/>
      <c r="K11" s="293"/>
      <c r="L11" s="293"/>
      <c r="M11" s="300"/>
      <c r="N11" s="293"/>
      <c r="O11" s="293"/>
      <c r="P11" s="293"/>
      <c r="Q11" s="293"/>
      <c r="R11" s="559"/>
      <c r="S11" s="293"/>
      <c r="T11" s="293"/>
      <c r="U11" s="301"/>
    </row>
    <row r="12" spans="1:23" ht="15" hidden="1" customHeight="1">
      <c r="A12" s="763"/>
      <c r="B12" s="764"/>
      <c r="C12" s="764"/>
      <c r="D12" s="764"/>
      <c r="E12" s="765"/>
      <c r="F12" s="297"/>
      <c r="G12" s="298"/>
      <c r="H12" s="293"/>
      <c r="I12" s="293"/>
      <c r="J12" s="299"/>
      <c r="K12" s="293"/>
      <c r="L12" s="293"/>
      <c r="M12" s="300"/>
      <c r="N12" s="293"/>
      <c r="O12" s="293"/>
      <c r="P12" s="293"/>
      <c r="Q12" s="293"/>
      <c r="R12" s="559"/>
      <c r="S12" s="293"/>
      <c r="T12" s="293"/>
      <c r="U12" s="301"/>
    </row>
    <row r="13" spans="1:23" ht="15" hidden="1" customHeight="1">
      <c r="A13" s="763"/>
      <c r="B13" s="764"/>
      <c r="C13" s="764"/>
      <c r="D13" s="764"/>
      <c r="E13" s="765"/>
      <c r="F13" s="297"/>
      <c r="G13" s="298"/>
      <c r="H13" s="293"/>
      <c r="I13" s="293"/>
      <c r="J13" s="299"/>
      <c r="K13" s="293"/>
      <c r="L13" s="293"/>
      <c r="M13" s="300"/>
      <c r="N13" s="293"/>
      <c r="O13" s="293"/>
      <c r="P13" s="293"/>
      <c r="Q13" s="293"/>
      <c r="R13" s="559"/>
      <c r="S13" s="293"/>
      <c r="T13" s="293"/>
      <c r="U13" s="301"/>
    </row>
    <row r="14" spans="1:23" ht="15" hidden="1" customHeight="1">
      <c r="A14" s="763"/>
      <c r="B14" s="764"/>
      <c r="C14" s="764"/>
      <c r="D14" s="764"/>
      <c r="E14" s="765"/>
      <c r="F14" s="297"/>
      <c r="G14" s="298"/>
      <c r="H14" s="293"/>
      <c r="I14" s="293"/>
      <c r="J14" s="299"/>
      <c r="K14" s="293"/>
      <c r="L14" s="293"/>
      <c r="M14" s="300"/>
      <c r="N14" s="293"/>
      <c r="O14" s="293"/>
      <c r="P14" s="293"/>
      <c r="Q14" s="293"/>
      <c r="R14" s="559"/>
      <c r="S14" s="293"/>
      <c r="T14" s="293"/>
      <c r="U14" s="301"/>
    </row>
    <row r="15" spans="1:23" ht="15" hidden="1" customHeight="1">
      <c r="A15" s="763"/>
      <c r="B15" s="764"/>
      <c r="C15" s="764"/>
      <c r="D15" s="764"/>
      <c r="E15" s="765"/>
      <c r="F15" s="297"/>
      <c r="G15" s="298"/>
      <c r="H15" s="293"/>
      <c r="I15" s="293"/>
      <c r="J15" s="299"/>
      <c r="K15" s="293"/>
      <c r="L15" s="293"/>
      <c r="M15" s="300"/>
      <c r="N15" s="293"/>
      <c r="O15" s="293"/>
      <c r="P15" s="293"/>
      <c r="Q15" s="293"/>
      <c r="R15" s="559"/>
      <c r="S15" s="293"/>
      <c r="T15" s="293"/>
      <c r="U15" s="301"/>
    </row>
    <row r="16" spans="1:23" ht="15" hidden="1" customHeight="1">
      <c r="A16" s="763"/>
      <c r="B16" s="764"/>
      <c r="C16" s="764"/>
      <c r="D16" s="764"/>
      <c r="E16" s="765"/>
      <c r="F16" s="297"/>
      <c r="G16" s="298"/>
      <c r="H16" s="293"/>
      <c r="I16" s="293"/>
      <c r="J16" s="299"/>
      <c r="K16" s="293"/>
      <c r="L16" s="293"/>
      <c r="M16" s="300"/>
      <c r="N16" s="293"/>
      <c r="O16" s="293"/>
      <c r="P16" s="293"/>
      <c r="Q16" s="293"/>
      <c r="R16" s="559"/>
      <c r="S16" s="293"/>
      <c r="T16" s="293"/>
      <c r="U16" s="301"/>
    </row>
    <row r="17" spans="1:24" ht="15" hidden="1" customHeight="1">
      <c r="A17" s="763"/>
      <c r="B17" s="764"/>
      <c r="C17" s="764"/>
      <c r="D17" s="764"/>
      <c r="E17" s="765"/>
      <c r="F17" s="297"/>
      <c r="G17" s="298"/>
      <c r="H17" s="293"/>
      <c r="I17" s="293"/>
      <c r="J17" s="299"/>
      <c r="K17" s="293"/>
      <c r="L17" s="293"/>
      <c r="M17" s="300"/>
      <c r="N17" s="293"/>
      <c r="O17" s="293"/>
      <c r="P17" s="293"/>
      <c r="Q17" s="293"/>
      <c r="R17" s="559"/>
      <c r="S17" s="293"/>
      <c r="T17" s="293"/>
      <c r="U17" s="301"/>
    </row>
    <row r="18" spans="1:24" ht="15" hidden="1" customHeight="1">
      <c r="A18" s="763"/>
      <c r="B18" s="764"/>
      <c r="C18" s="764"/>
      <c r="D18" s="764"/>
      <c r="E18" s="765"/>
      <c r="F18" s="297"/>
      <c r="G18" s="298"/>
      <c r="H18" s="293"/>
      <c r="I18" s="293"/>
      <c r="J18" s="299"/>
      <c r="K18" s="293"/>
      <c r="L18" s="293"/>
      <c r="M18" s="300"/>
      <c r="N18" s="293"/>
      <c r="O18" s="293"/>
      <c r="P18" s="293"/>
      <c r="Q18" s="293"/>
      <c r="R18" s="559"/>
      <c r="S18" s="293"/>
      <c r="T18" s="293"/>
      <c r="U18" s="301"/>
    </row>
    <row r="19" spans="1:24" ht="15" hidden="1" customHeight="1">
      <c r="A19" s="763"/>
      <c r="B19" s="764"/>
      <c r="C19" s="764"/>
      <c r="D19" s="764"/>
      <c r="E19" s="765"/>
      <c r="F19" s="297"/>
      <c r="G19" s="298"/>
      <c r="H19" s="293"/>
      <c r="I19" s="293"/>
      <c r="J19" s="299"/>
      <c r="K19" s="293"/>
      <c r="L19" s="293"/>
      <c r="M19" s="300"/>
      <c r="N19" s="293"/>
      <c r="O19" s="293"/>
      <c r="P19" s="293"/>
      <c r="Q19" s="293"/>
      <c r="R19" s="559"/>
      <c r="S19" s="293"/>
      <c r="T19" s="293"/>
      <c r="U19" s="301"/>
    </row>
    <row r="20" spans="1:24" ht="15" hidden="1" customHeight="1">
      <c r="A20" s="763"/>
      <c r="B20" s="764"/>
      <c r="C20" s="764"/>
      <c r="D20" s="764"/>
      <c r="E20" s="765"/>
      <c r="F20" s="297"/>
      <c r="G20" s="298"/>
      <c r="H20" s="293"/>
      <c r="I20" s="293"/>
      <c r="J20" s="299"/>
      <c r="K20" s="293"/>
      <c r="L20" s="293"/>
      <c r="M20" s="300"/>
      <c r="N20" s="293"/>
      <c r="O20" s="293"/>
      <c r="P20" s="293"/>
      <c r="Q20" s="293"/>
      <c r="R20" s="559"/>
      <c r="S20" s="293"/>
      <c r="T20" s="293"/>
      <c r="U20" s="301"/>
    </row>
    <row r="21" spans="1:24" ht="15" hidden="1" customHeight="1">
      <c r="A21" s="763"/>
      <c r="B21" s="764"/>
      <c r="C21" s="764"/>
      <c r="D21" s="764"/>
      <c r="E21" s="765"/>
      <c r="F21" s="297"/>
      <c r="G21" s="298"/>
      <c r="H21" s="293"/>
      <c r="I21" s="293"/>
      <c r="J21" s="299"/>
      <c r="K21" s="293"/>
      <c r="L21" s="293"/>
      <c r="M21" s="300"/>
      <c r="N21" s="293"/>
      <c r="O21" s="293"/>
      <c r="P21" s="293"/>
      <c r="Q21" s="293"/>
      <c r="R21" s="559"/>
      <c r="S21" s="293"/>
      <c r="T21" s="293"/>
      <c r="U21" s="301"/>
    </row>
    <row r="22" spans="1:24" ht="15" hidden="1" customHeight="1">
      <c r="A22" s="763"/>
      <c r="B22" s="764"/>
      <c r="C22" s="764"/>
      <c r="D22" s="764"/>
      <c r="E22" s="765"/>
      <c r="F22" s="297"/>
      <c r="G22" s="298"/>
      <c r="H22" s="293"/>
      <c r="I22" s="293"/>
      <c r="J22" s="299"/>
      <c r="K22" s="293"/>
      <c r="L22" s="293"/>
      <c r="M22" s="300"/>
      <c r="N22" s="293"/>
      <c r="O22" s="293"/>
      <c r="P22" s="293"/>
      <c r="Q22" s="293"/>
      <c r="R22" s="559"/>
      <c r="S22" s="293"/>
      <c r="T22" s="293"/>
      <c r="U22" s="301"/>
    </row>
    <row r="23" spans="1:24" ht="30.75" customHeight="1" thickBot="1">
      <c r="A23" s="774" t="s">
        <v>156</v>
      </c>
      <c r="B23" s="775"/>
      <c r="C23" s="775"/>
      <c r="D23" s="775"/>
      <c r="E23" s="775"/>
      <c r="F23" s="364"/>
      <c r="G23" s="304" t="s">
        <v>157</v>
      </c>
      <c r="H23" s="305" t="s">
        <v>158</v>
      </c>
      <c r="I23" s="306" t="s">
        <v>159</v>
      </c>
      <c r="J23" s="307" t="s">
        <v>160</v>
      </c>
      <c r="K23" s="306" t="s">
        <v>161</v>
      </c>
      <c r="L23" s="306" t="s">
        <v>162</v>
      </c>
      <c r="M23" s="306" t="s">
        <v>163</v>
      </c>
      <c r="N23" s="306" t="s">
        <v>164</v>
      </c>
      <c r="O23" s="308" t="s">
        <v>165</v>
      </c>
      <c r="P23" s="309" t="s">
        <v>158</v>
      </c>
      <c r="Q23" s="306" t="s">
        <v>159</v>
      </c>
      <c r="R23" s="310" t="s">
        <v>160</v>
      </c>
      <c r="S23" s="306" t="s">
        <v>161</v>
      </c>
      <c r="T23" s="306" t="s">
        <v>162</v>
      </c>
      <c r="U23" s="306" t="s">
        <v>163</v>
      </c>
      <c r="V23" s="306" t="s">
        <v>164</v>
      </c>
      <c r="W23" s="308" t="s">
        <v>165</v>
      </c>
      <c r="X23" s="306" t="s">
        <v>395</v>
      </c>
    </row>
    <row r="24" spans="1:24" ht="28.5" hidden="1" customHeight="1">
      <c r="A24" s="311"/>
      <c r="B24" s="312"/>
      <c r="C24" s="312"/>
      <c r="D24" s="312"/>
      <c r="E24" s="312"/>
      <c r="F24" s="312"/>
      <c r="G24" s="313"/>
      <c r="H24" s="314"/>
      <c r="I24" s="314"/>
      <c r="J24" s="315"/>
      <c r="K24" s="314"/>
      <c r="L24" s="314"/>
      <c r="M24" s="314"/>
      <c r="N24" s="316"/>
      <c r="O24" s="317"/>
      <c r="P24" s="318"/>
      <c r="Q24" s="314"/>
      <c r="R24" s="319"/>
      <c r="S24" s="314"/>
      <c r="T24" s="314"/>
      <c r="U24" s="320"/>
      <c r="V24" s="320"/>
      <c r="W24" s="317"/>
    </row>
    <row r="25" spans="1:24" ht="28.5" hidden="1" customHeight="1">
      <c r="A25" s="311"/>
      <c r="B25" s="312"/>
      <c r="C25" s="312"/>
      <c r="D25" s="312"/>
      <c r="E25" s="312"/>
      <c r="F25" s="312"/>
      <c r="G25" s="321"/>
      <c r="H25" s="536"/>
      <c r="I25" s="536"/>
      <c r="J25" s="537"/>
      <c r="K25" s="536"/>
      <c r="L25" s="536"/>
      <c r="M25" s="536"/>
      <c r="N25" s="538"/>
      <c r="O25" s="507"/>
      <c r="P25" s="322"/>
      <c r="Q25" s="536"/>
      <c r="R25" s="539"/>
      <c r="S25" s="536"/>
      <c r="T25" s="536"/>
      <c r="U25" s="508"/>
      <c r="V25" s="508"/>
      <c r="W25" s="507"/>
    </row>
    <row r="26" spans="1:24" ht="15.65" customHeight="1">
      <c r="A26" s="323" t="str">
        <f>'[38]SPECS SHEET'!A28</f>
        <v>BODY MEASUREMENTS</v>
      </c>
      <c r="B26" s="324"/>
      <c r="C26" s="324"/>
      <c r="D26" s="325"/>
      <c r="E26" s="325"/>
      <c r="F26" s="540"/>
      <c r="G26" s="509"/>
      <c r="H26" s="541"/>
      <c r="I26" s="541"/>
      <c r="J26" s="542"/>
      <c r="K26" s="541"/>
      <c r="L26" s="541"/>
      <c r="M26" s="541"/>
      <c r="N26" s="543"/>
      <c r="O26" s="510"/>
      <c r="P26" s="326"/>
      <c r="Q26" s="541"/>
      <c r="R26" s="541"/>
      <c r="S26" s="541"/>
      <c r="T26" s="541"/>
      <c r="U26" s="511"/>
      <c r="V26" s="511"/>
      <c r="W26" s="510"/>
    </row>
    <row r="27" spans="1:24" ht="14.15" hidden="1" customHeight="1">
      <c r="A27" s="327"/>
      <c r="B27" s="325"/>
      <c r="C27" s="325"/>
      <c r="D27" s="325"/>
      <c r="E27" s="325"/>
      <c r="F27" s="540"/>
      <c r="G27" s="369"/>
      <c r="H27" s="328"/>
      <c r="I27" s="328"/>
      <c r="J27" s="329"/>
      <c r="K27" s="328"/>
      <c r="L27" s="328"/>
      <c r="M27" s="328"/>
      <c r="N27" s="543"/>
      <c r="O27" s="330"/>
      <c r="P27" s="331"/>
      <c r="Q27" s="328"/>
      <c r="R27" s="328"/>
      <c r="S27" s="328"/>
      <c r="T27" s="328"/>
      <c r="U27" s="332"/>
      <c r="V27" s="332"/>
      <c r="W27" s="330"/>
    </row>
    <row r="28" spans="1:24" ht="14.15" hidden="1" customHeight="1">
      <c r="A28" s="327"/>
      <c r="B28" s="325"/>
      <c r="C28" s="325"/>
      <c r="D28" s="325"/>
      <c r="E28" s="325"/>
      <c r="F28" s="540"/>
      <c r="G28" s="369"/>
      <c r="H28" s="328"/>
      <c r="I28" s="328"/>
      <c r="J28" s="329"/>
      <c r="K28" s="328"/>
      <c r="L28" s="328"/>
      <c r="M28" s="328"/>
      <c r="N28" s="543"/>
      <c r="O28" s="330"/>
      <c r="P28" s="331"/>
      <c r="Q28" s="328"/>
      <c r="R28" s="328"/>
      <c r="S28" s="328"/>
      <c r="T28" s="328"/>
      <c r="U28" s="332"/>
      <c r="V28" s="332"/>
      <c r="W28" s="330"/>
    </row>
    <row r="29" spans="1:24" ht="35.25" customHeight="1">
      <c r="A29" s="333" t="str">
        <f>'[38]SPECS SHEET'!A30</f>
        <v>A2</v>
      </c>
      <c r="B29" s="772" t="str">
        <f>'[38]SPECS SHEET'!B30:E30</f>
        <v xml:space="preserve">BACK LENGTH FROM HSP </v>
      </c>
      <c r="C29" s="773"/>
      <c r="D29" s="773"/>
      <c r="E29" s="773"/>
      <c r="F29" s="544" t="s">
        <v>166</v>
      </c>
      <c r="G29" s="545">
        <v>0.5</v>
      </c>
      <c r="H29" s="335">
        <f>IF(R29=0,"",IF(ISERROR(VALUE(R29))=TRUE,"",I29+P29))</f>
        <v>21.75</v>
      </c>
      <c r="I29" s="336">
        <f>IF(R29=0,"",IF(ISERROR(VALUE(R29))=TRUE,"",J29+Q29))</f>
        <v>22.375</v>
      </c>
      <c r="J29" s="337">
        <f t="shared" ref="J29:J40" si="0">IF(R29=0,"",IF(ISERROR(VALUE(R29))=TRUE,"",R29))</f>
        <v>23</v>
      </c>
      <c r="K29" s="338">
        <f>IF(R29=0,"",IF(ISERROR(VALUE(R29))=TRUE,"",J29+S29))</f>
        <v>23.625</v>
      </c>
      <c r="L29" s="338">
        <f>IF(R29=0,"",IF(ISERROR(VALUE(R29))=TRUE,"",K29+T29))</f>
        <v>24.25</v>
      </c>
      <c r="M29" s="339">
        <f>IF(R29=0,"",IF(ISERROR(VALUE(R29))=TRUE,"",L29+U29))</f>
        <v>24.875</v>
      </c>
      <c r="N29" s="339">
        <f>IF(R29=0,"",IF(ISERROR(VALUE(S29))=TRUE,"",M29+V29))</f>
        <v>25.5</v>
      </c>
      <c r="O29" s="340">
        <f>IF(R29=0,"",IF(ISERROR(VALUE(T29))=TRUE,"",N29+W29))</f>
        <v>26.125</v>
      </c>
      <c r="P29" s="341">
        <v>-0.625</v>
      </c>
      <c r="Q29" s="342">
        <v>-0.625</v>
      </c>
      <c r="R29" s="560">
        <f>'[38]SPECS SHEET'!V30</f>
        <v>23</v>
      </c>
      <c r="S29" s="342">
        <v>0.625</v>
      </c>
      <c r="T29" s="342">
        <v>0.625</v>
      </c>
      <c r="U29" s="342">
        <v>0.625</v>
      </c>
      <c r="V29" s="342">
        <v>0.625</v>
      </c>
      <c r="W29" s="571">
        <v>0.625</v>
      </c>
      <c r="X29" s="575"/>
    </row>
    <row r="30" spans="1:24" ht="35.25" customHeight="1">
      <c r="A30" s="333" t="str">
        <f>'[38]SPECS SHEET'!A31</f>
        <v>A3</v>
      </c>
      <c r="B30" s="772" t="str">
        <f>'[38]SPECS SHEET'!B31:E31</f>
        <v xml:space="preserve">FRONT LENGTH FROM HSP </v>
      </c>
      <c r="C30" s="773"/>
      <c r="D30" s="773"/>
      <c r="E30" s="773"/>
      <c r="F30" s="544" t="s">
        <v>167</v>
      </c>
      <c r="G30" s="545">
        <v>0.5</v>
      </c>
      <c r="H30" s="335">
        <f>IF(R30=0,"",IF(ISERROR(VALUE(R30))=TRUE,"",I30+P30))</f>
        <v>21.75</v>
      </c>
      <c r="I30" s="336">
        <f>IF(R30=0,"",IF(ISERROR(VALUE(R30))=TRUE,"",J30+Q30))</f>
        <v>22.375</v>
      </c>
      <c r="J30" s="337">
        <f t="shared" si="0"/>
        <v>23</v>
      </c>
      <c r="K30" s="338">
        <f>IF(R30=0,"",IF(ISERROR(VALUE(R30))=TRUE,"",J30+S30))</f>
        <v>23.625</v>
      </c>
      <c r="L30" s="338">
        <f>IF(R30=0,"",IF(ISERROR(VALUE(R30))=TRUE,"",K30+T30))</f>
        <v>24.25</v>
      </c>
      <c r="M30" s="339">
        <f>IF(R30=0,"",IF(ISERROR(VALUE(R30))=TRUE,"",L30+U30))</f>
        <v>24.875</v>
      </c>
      <c r="N30" s="339">
        <f>IF(R30=0,"",IF(ISERROR(VALUE(S30))=TRUE,"",M30+V30))</f>
        <v>25.5</v>
      </c>
      <c r="O30" s="340">
        <f>IF(R30=0,"",IF(ISERROR(VALUE(T30))=TRUE,"",N30+W30))</f>
        <v>26.125</v>
      </c>
      <c r="P30" s="341">
        <v>-0.625</v>
      </c>
      <c r="Q30" s="342">
        <v>-0.625</v>
      </c>
      <c r="R30" s="560">
        <f>'[38]SPECS SHEET'!V31</f>
        <v>23</v>
      </c>
      <c r="S30" s="342">
        <v>0.625</v>
      </c>
      <c r="T30" s="342">
        <v>0.625</v>
      </c>
      <c r="U30" s="342">
        <v>0.625</v>
      </c>
      <c r="V30" s="342">
        <v>0.625</v>
      </c>
      <c r="W30" s="571">
        <v>0.625</v>
      </c>
      <c r="X30" s="575"/>
    </row>
    <row r="31" spans="1:24" ht="35.25" customHeight="1">
      <c r="A31" s="333" t="str">
        <f>'[38]SPECS SHEET'!A38</f>
        <v>A10</v>
      </c>
      <c r="B31" s="772" t="str">
        <f>'[38]SPECS SHEET'!B38:E38</f>
        <v>SHOULDER SLOPE AT SHOULDER SEAM</v>
      </c>
      <c r="C31" s="773"/>
      <c r="D31" s="773"/>
      <c r="E31" s="773"/>
      <c r="F31" s="544" t="s">
        <v>168</v>
      </c>
      <c r="G31" s="370">
        <f>'[38]SPECS SHEET'!F38</f>
        <v>0.125</v>
      </c>
      <c r="H31" s="335">
        <f t="shared" ref="H31:H40" si="1">IF(R31=0,"",IF(ISERROR(VALUE(R31))=TRUE,"",I31+P31))</f>
        <v>3.5</v>
      </c>
      <c r="I31" s="336">
        <f t="shared" ref="I31:I40" si="2">IF(R31=0,"",IF(ISERROR(VALUE(R31))=TRUE,"",J31+Q31))</f>
        <v>3.5</v>
      </c>
      <c r="J31" s="337">
        <f t="shared" si="0"/>
        <v>3.5</v>
      </c>
      <c r="K31" s="338">
        <f t="shared" ref="K31:K40" si="3">IF(R31=0,"",IF(ISERROR(VALUE(R31))=TRUE,"",J31+S31))</f>
        <v>3.5</v>
      </c>
      <c r="L31" s="338">
        <f t="shared" ref="L31:L40" si="4">IF(R31=0,"",IF(ISERROR(VALUE(R31))=TRUE,"",K31+T31))</f>
        <v>3.5</v>
      </c>
      <c r="M31" s="339">
        <f t="shared" ref="M31:M40" si="5">IF(R31=0,"",IF(ISERROR(VALUE(R31))=TRUE,"",L31+U31))</f>
        <v>3.5</v>
      </c>
      <c r="N31" s="339">
        <f t="shared" ref="N31:N40" si="6">IF(R31=0,"",IF(ISERROR(VALUE(S31))=TRUE,"",M31+V31))</f>
        <v>3.5</v>
      </c>
      <c r="O31" s="340">
        <f t="shared" ref="O31:O40" si="7">IF(R31=0,"",IF(ISERROR(VALUE(T31))=TRUE,"",N31+W31))</f>
        <v>3.5</v>
      </c>
      <c r="P31" s="345">
        <v>0</v>
      </c>
      <c r="Q31" s="546">
        <v>0</v>
      </c>
      <c r="R31" s="560">
        <f>'[38]SPECS SHEET'!V38</f>
        <v>3.5</v>
      </c>
      <c r="S31" s="338">
        <v>0</v>
      </c>
      <c r="T31" s="338">
        <v>0</v>
      </c>
      <c r="U31" s="338">
        <v>0</v>
      </c>
      <c r="V31" s="338">
        <v>0</v>
      </c>
      <c r="W31" s="339">
        <v>0</v>
      </c>
      <c r="X31" s="575"/>
    </row>
    <row r="32" spans="1:24" ht="35.25" customHeight="1">
      <c r="A32" s="333" t="str">
        <f>'[38]SPECS SHEET'!A39</f>
        <v>A11</v>
      </c>
      <c r="B32" s="772" t="str">
        <f>'[38]SPECS SHEET'!B39:E39</f>
        <v>SHOULDER SEAM FORWARD</v>
      </c>
      <c r="C32" s="773"/>
      <c r="D32" s="773"/>
      <c r="E32" s="773"/>
      <c r="F32" s="544" t="s">
        <v>169</v>
      </c>
      <c r="G32" s="545">
        <v>0.5</v>
      </c>
      <c r="H32" s="335">
        <f t="shared" si="1"/>
        <v>0.75</v>
      </c>
      <c r="I32" s="336">
        <f t="shared" si="2"/>
        <v>0.75</v>
      </c>
      <c r="J32" s="337">
        <f t="shared" si="0"/>
        <v>0.75</v>
      </c>
      <c r="K32" s="338">
        <f t="shared" si="3"/>
        <v>0.75</v>
      </c>
      <c r="L32" s="338">
        <f t="shared" si="4"/>
        <v>0.75</v>
      </c>
      <c r="M32" s="339">
        <f t="shared" si="5"/>
        <v>0.75</v>
      </c>
      <c r="N32" s="339">
        <f t="shared" si="6"/>
        <v>0.75</v>
      </c>
      <c r="O32" s="340">
        <f t="shared" si="7"/>
        <v>0.75</v>
      </c>
      <c r="P32" s="345">
        <v>0</v>
      </c>
      <c r="Q32" s="546">
        <v>0</v>
      </c>
      <c r="R32" s="560">
        <f>'[38]SPECS SHEET'!V39</f>
        <v>0.75</v>
      </c>
      <c r="S32" s="338">
        <v>0</v>
      </c>
      <c r="T32" s="338">
        <v>0</v>
      </c>
      <c r="U32" s="338">
        <v>0</v>
      </c>
      <c r="V32" s="338">
        <v>0</v>
      </c>
      <c r="W32" s="339">
        <v>0</v>
      </c>
      <c r="X32" s="575"/>
    </row>
    <row r="33" spans="1:24" ht="35.25" customHeight="1">
      <c r="A33" s="333" t="str">
        <f>'[38]SPECS SHEET'!A40</f>
        <v>A18</v>
      </c>
      <c r="B33" s="772" t="str">
        <f>'[38]SPECS SHEET'!B40:E40</f>
        <v>CHEST CIRC. @ 1" BELOW ARMHOLE</v>
      </c>
      <c r="C33" s="773"/>
      <c r="D33" s="773"/>
      <c r="E33" s="773"/>
      <c r="F33" s="544" t="s">
        <v>170</v>
      </c>
      <c r="G33" s="545">
        <f>'[38]SPECS SHEET'!F40</f>
        <v>0.5</v>
      </c>
      <c r="H33" s="335">
        <f t="shared" si="1"/>
        <v>43</v>
      </c>
      <c r="I33" s="336">
        <f t="shared" si="2"/>
        <v>45</v>
      </c>
      <c r="J33" s="337">
        <f t="shared" si="0"/>
        <v>48</v>
      </c>
      <c r="K33" s="338">
        <f t="shared" si="3"/>
        <v>51</v>
      </c>
      <c r="L33" s="338">
        <f t="shared" si="4"/>
        <v>54</v>
      </c>
      <c r="M33" s="339">
        <f t="shared" si="5"/>
        <v>58</v>
      </c>
      <c r="N33" s="339">
        <f t="shared" si="6"/>
        <v>62</v>
      </c>
      <c r="O33" s="340">
        <f t="shared" si="7"/>
        <v>66</v>
      </c>
      <c r="P33" s="345">
        <v>-2</v>
      </c>
      <c r="Q33" s="546">
        <v>-3</v>
      </c>
      <c r="R33" s="560">
        <f>'[38]SPECS SHEET'!V40</f>
        <v>48</v>
      </c>
      <c r="S33" s="338">
        <v>3</v>
      </c>
      <c r="T33" s="338">
        <v>3</v>
      </c>
      <c r="U33" s="338">
        <v>4</v>
      </c>
      <c r="V33" s="338">
        <v>4</v>
      </c>
      <c r="W33" s="339">
        <v>4</v>
      </c>
      <c r="X33" s="575"/>
    </row>
    <row r="34" spans="1:24" ht="35.25" customHeight="1">
      <c r="A34" s="333"/>
      <c r="B34" s="778">
        <f>'[38]SPECS SHEET'!B46:E46</f>
        <v>0</v>
      </c>
      <c r="C34" s="779"/>
      <c r="D34" s="779"/>
      <c r="E34" s="779"/>
      <c r="F34" s="563" t="s">
        <v>171</v>
      </c>
      <c r="G34" s="545">
        <v>0.5</v>
      </c>
      <c r="H34" s="564"/>
      <c r="I34" s="565"/>
      <c r="J34" s="566"/>
      <c r="K34" s="565"/>
      <c r="L34" s="565"/>
      <c r="M34" s="567"/>
      <c r="N34" s="567"/>
      <c r="O34" s="568"/>
      <c r="P34" s="569"/>
      <c r="Q34" s="570"/>
      <c r="R34" s="590">
        <v>35</v>
      </c>
      <c r="S34" s="565"/>
      <c r="T34" s="565"/>
      <c r="U34" s="565">
        <v>3</v>
      </c>
      <c r="V34" s="565">
        <v>3</v>
      </c>
      <c r="W34" s="567">
        <v>3</v>
      </c>
      <c r="X34" s="576" t="s">
        <v>397</v>
      </c>
    </row>
    <row r="35" spans="1:24" s="589" customFormat="1" ht="35.25" customHeight="1">
      <c r="A35" s="577" t="str">
        <f>'[38]SPECS SHEET'!A47</f>
        <v>A25</v>
      </c>
      <c r="B35" s="776" t="str">
        <f>'[38]SPECS SHEET'!B47:E47</f>
        <v>BOTTOM SWEEP CIRC. (RELAXED AT EDGE)</v>
      </c>
      <c r="C35" s="777"/>
      <c r="D35" s="777"/>
      <c r="E35" s="777"/>
      <c r="F35" s="578" t="s">
        <v>171</v>
      </c>
      <c r="G35" s="579">
        <f>'[38]SPECS SHEET'!F47</f>
        <v>0.5</v>
      </c>
      <c r="H35" s="580">
        <f t="shared" si="1"/>
        <v>34</v>
      </c>
      <c r="I35" s="581">
        <f t="shared" si="2"/>
        <v>36</v>
      </c>
      <c r="J35" s="582">
        <f t="shared" si="0"/>
        <v>39</v>
      </c>
      <c r="K35" s="581">
        <f t="shared" si="3"/>
        <v>42</v>
      </c>
      <c r="L35" s="581">
        <f t="shared" si="4"/>
        <v>45</v>
      </c>
      <c r="M35" s="583">
        <f t="shared" si="5"/>
        <v>48</v>
      </c>
      <c r="N35" s="583">
        <f t="shared" si="6"/>
        <v>51</v>
      </c>
      <c r="O35" s="584">
        <f t="shared" si="7"/>
        <v>54</v>
      </c>
      <c r="P35" s="585">
        <v>-2</v>
      </c>
      <c r="Q35" s="586">
        <v>-3</v>
      </c>
      <c r="R35" s="587">
        <f>'[38]SPECS SHEET'!V47</f>
        <v>39</v>
      </c>
      <c r="S35" s="581">
        <v>3</v>
      </c>
      <c r="T35" s="581">
        <v>3</v>
      </c>
      <c r="U35" s="581">
        <v>3</v>
      </c>
      <c r="V35" s="581">
        <v>3</v>
      </c>
      <c r="W35" s="583">
        <v>3</v>
      </c>
      <c r="X35" s="588" t="s">
        <v>394</v>
      </c>
    </row>
    <row r="36" spans="1:24" ht="35.25" customHeight="1">
      <c r="A36" s="333" t="str">
        <f>'[38]SPECS SHEET'!A50</f>
        <v>A28</v>
      </c>
      <c r="B36" s="772" t="str">
        <f>'[38]SPECS SHEET'!B50:E50</f>
        <v>ACROSS SHOULDER (SEAM TO SEAM)</v>
      </c>
      <c r="C36" s="773"/>
      <c r="D36" s="773"/>
      <c r="E36" s="773"/>
      <c r="F36" s="544" t="s">
        <v>384</v>
      </c>
      <c r="G36" s="545">
        <v>0.5</v>
      </c>
      <c r="H36" s="335">
        <f t="shared" si="1"/>
        <v>23.875</v>
      </c>
      <c r="I36" s="336">
        <f t="shared" si="2"/>
        <v>24.375</v>
      </c>
      <c r="J36" s="337">
        <f t="shared" si="0"/>
        <v>25</v>
      </c>
      <c r="K36" s="338">
        <f t="shared" si="3"/>
        <v>25.625</v>
      </c>
      <c r="L36" s="338">
        <f t="shared" si="4"/>
        <v>26.25</v>
      </c>
      <c r="M36" s="339">
        <f t="shared" si="5"/>
        <v>27.125</v>
      </c>
      <c r="N36" s="339">
        <f t="shared" si="6"/>
        <v>28</v>
      </c>
      <c r="O36" s="340">
        <f t="shared" si="7"/>
        <v>28.875</v>
      </c>
      <c r="P36" s="345">
        <v>-0.5</v>
      </c>
      <c r="Q36" s="546">
        <v>-0.625</v>
      </c>
      <c r="R36" s="560">
        <f>'[38]SPECS SHEET'!V50</f>
        <v>25</v>
      </c>
      <c r="S36" s="338">
        <v>0.625</v>
      </c>
      <c r="T36" s="338">
        <v>0.625</v>
      </c>
      <c r="U36" s="338">
        <v>0.875</v>
      </c>
      <c r="V36" s="338">
        <v>0.875</v>
      </c>
      <c r="W36" s="339">
        <v>0.875</v>
      </c>
      <c r="X36" s="575"/>
    </row>
    <row r="37" spans="1:24" ht="35.25" customHeight="1">
      <c r="A37" s="333" t="str">
        <f>'[38]SPECS SHEET'!A51</f>
        <v>A29</v>
      </c>
      <c r="B37" s="772" t="str">
        <f>'[38]SPECS SHEET'!B51:E51</f>
        <v>ACROSS MEASUREMENTS LEVEL FROM HSP</v>
      </c>
      <c r="C37" s="773"/>
      <c r="D37" s="773"/>
      <c r="E37" s="773"/>
      <c r="F37" s="544" t="s">
        <v>172</v>
      </c>
      <c r="G37" s="370">
        <f>'[38]SPECS SHEET'!F51</f>
        <v>0.25</v>
      </c>
      <c r="H37" s="335">
        <f t="shared" si="1"/>
        <v>6.625</v>
      </c>
      <c r="I37" s="336">
        <f t="shared" si="2"/>
        <v>6.75</v>
      </c>
      <c r="J37" s="337">
        <f t="shared" si="0"/>
        <v>7</v>
      </c>
      <c r="K37" s="338">
        <f t="shared" si="3"/>
        <v>7.25</v>
      </c>
      <c r="L37" s="338">
        <f t="shared" si="4"/>
        <v>7.5</v>
      </c>
      <c r="M37" s="339">
        <f t="shared" si="5"/>
        <v>7.75</v>
      </c>
      <c r="N37" s="339">
        <f t="shared" si="6"/>
        <v>8</v>
      </c>
      <c r="O37" s="340">
        <f t="shared" si="7"/>
        <v>8.25</v>
      </c>
      <c r="P37" s="345">
        <v>-0.125</v>
      </c>
      <c r="Q37" s="546">
        <v>-0.25</v>
      </c>
      <c r="R37" s="560">
        <f>'[38]SPECS SHEET'!V51</f>
        <v>7</v>
      </c>
      <c r="S37" s="338">
        <v>0.25</v>
      </c>
      <c r="T37" s="338">
        <v>0.25</v>
      </c>
      <c r="U37" s="338">
        <v>0.25</v>
      </c>
      <c r="V37" s="344">
        <v>0.25</v>
      </c>
      <c r="W37" s="572">
        <v>0.25</v>
      </c>
      <c r="X37" s="575"/>
    </row>
    <row r="38" spans="1:24" ht="35.25" customHeight="1">
      <c r="A38" s="333" t="str">
        <f>'[38]SPECS SHEET'!A52</f>
        <v>A30</v>
      </c>
      <c r="B38" s="772" t="str">
        <f>'[38]SPECS SHEET'!B52:E52</f>
        <v>ACROSS FRONT @ GIVEN POSITION</v>
      </c>
      <c r="C38" s="773"/>
      <c r="D38" s="773"/>
      <c r="E38" s="773"/>
      <c r="F38" s="544" t="s">
        <v>173</v>
      </c>
      <c r="G38" s="370">
        <f>'[38]SPECS SHEET'!F52</f>
        <v>0.25</v>
      </c>
      <c r="H38" s="335">
        <f t="shared" si="1"/>
        <v>20.75</v>
      </c>
      <c r="I38" s="336">
        <f t="shared" si="2"/>
        <v>21.25</v>
      </c>
      <c r="J38" s="337">
        <f t="shared" si="0"/>
        <v>22</v>
      </c>
      <c r="K38" s="338">
        <f t="shared" si="3"/>
        <v>22.75</v>
      </c>
      <c r="L38" s="338">
        <f t="shared" si="4"/>
        <v>23.5</v>
      </c>
      <c r="M38" s="339">
        <f t="shared" si="5"/>
        <v>24.5</v>
      </c>
      <c r="N38" s="339">
        <f t="shared" si="6"/>
        <v>25.5</v>
      </c>
      <c r="O38" s="340">
        <f t="shared" si="7"/>
        <v>26.5</v>
      </c>
      <c r="P38" s="345">
        <v>-0.5</v>
      </c>
      <c r="Q38" s="546">
        <v>-0.75</v>
      </c>
      <c r="R38" s="560">
        <f>'[38]SPECS SHEET'!V52</f>
        <v>22</v>
      </c>
      <c r="S38" s="338">
        <v>0.75</v>
      </c>
      <c r="T38" s="338">
        <v>0.75</v>
      </c>
      <c r="U38" s="338">
        <v>1</v>
      </c>
      <c r="V38" s="338">
        <v>1</v>
      </c>
      <c r="W38" s="339">
        <v>1</v>
      </c>
      <c r="X38" s="575"/>
    </row>
    <row r="39" spans="1:24" ht="35.25" customHeight="1">
      <c r="A39" s="333" t="str">
        <f>'[38]SPECS SHEET'!A53</f>
        <v>A31</v>
      </c>
      <c r="B39" s="772" t="str">
        <f>'[38]SPECS SHEET'!B53:E53</f>
        <v>ACROSS BACK @ GIVEN POSITION</v>
      </c>
      <c r="C39" s="773"/>
      <c r="D39" s="773"/>
      <c r="E39" s="773"/>
      <c r="F39" s="544" t="s">
        <v>174</v>
      </c>
      <c r="G39" s="370">
        <f>'[38]SPECS SHEET'!F53</f>
        <v>0.25</v>
      </c>
      <c r="H39" s="335">
        <f t="shared" si="1"/>
        <v>21.25</v>
      </c>
      <c r="I39" s="336">
        <f t="shared" si="2"/>
        <v>21.75</v>
      </c>
      <c r="J39" s="337">
        <f t="shared" si="0"/>
        <v>22.5</v>
      </c>
      <c r="K39" s="338">
        <f t="shared" si="3"/>
        <v>23.25</v>
      </c>
      <c r="L39" s="338">
        <f t="shared" si="4"/>
        <v>24</v>
      </c>
      <c r="M39" s="339">
        <f t="shared" si="5"/>
        <v>25</v>
      </c>
      <c r="N39" s="339">
        <f t="shared" si="6"/>
        <v>26</v>
      </c>
      <c r="O39" s="340">
        <f t="shared" si="7"/>
        <v>27</v>
      </c>
      <c r="P39" s="345">
        <v>-0.5</v>
      </c>
      <c r="Q39" s="546">
        <v>-0.75</v>
      </c>
      <c r="R39" s="560">
        <f>'[38]SPECS SHEET'!V53</f>
        <v>22.5</v>
      </c>
      <c r="S39" s="338">
        <v>0.75</v>
      </c>
      <c r="T39" s="338">
        <v>0.75</v>
      </c>
      <c r="U39" s="338">
        <v>1</v>
      </c>
      <c r="V39" s="338">
        <v>1</v>
      </c>
      <c r="W39" s="339">
        <v>1</v>
      </c>
      <c r="X39" s="575"/>
    </row>
    <row r="40" spans="1:24" ht="35.25" customHeight="1">
      <c r="A40" s="333" t="str">
        <f>'[38]SPECS SHEET'!A56</f>
        <v>A34</v>
      </c>
      <c r="B40" s="772" t="str">
        <f>'[38]SPECS SHEET'!B56:E56</f>
        <v>RIB WAISTBAND HEIGHT</v>
      </c>
      <c r="C40" s="773"/>
      <c r="D40" s="773"/>
      <c r="E40" s="773"/>
      <c r="F40" s="544" t="s">
        <v>175</v>
      </c>
      <c r="G40" s="370">
        <f>'[38]SPECS SHEET'!F56</f>
        <v>0.125</v>
      </c>
      <c r="H40" s="335">
        <f t="shared" si="1"/>
        <v>3</v>
      </c>
      <c r="I40" s="336">
        <f t="shared" si="2"/>
        <v>3</v>
      </c>
      <c r="J40" s="337">
        <f t="shared" si="0"/>
        <v>3</v>
      </c>
      <c r="K40" s="338">
        <f t="shared" si="3"/>
        <v>3</v>
      </c>
      <c r="L40" s="338">
        <f t="shared" si="4"/>
        <v>3</v>
      </c>
      <c r="M40" s="339">
        <f t="shared" si="5"/>
        <v>3</v>
      </c>
      <c r="N40" s="339">
        <f t="shared" si="6"/>
        <v>3</v>
      </c>
      <c r="O40" s="340">
        <f t="shared" si="7"/>
        <v>3</v>
      </c>
      <c r="P40" s="345">
        <v>0</v>
      </c>
      <c r="Q40" s="546">
        <v>0</v>
      </c>
      <c r="R40" s="560">
        <f>'[38]SPECS SHEET'!V56</f>
        <v>3</v>
      </c>
      <c r="S40" s="338">
        <v>0</v>
      </c>
      <c r="T40" s="338">
        <v>0</v>
      </c>
      <c r="U40" s="338">
        <v>0</v>
      </c>
      <c r="V40" s="338">
        <v>0</v>
      </c>
      <c r="W40" s="339">
        <v>0</v>
      </c>
      <c r="X40" s="575"/>
    </row>
    <row r="41" spans="1:24" ht="35.25" customHeight="1">
      <c r="A41" s="346" t="str">
        <f>'[38]SPECS SHEET'!A71</f>
        <v>SLEEVE MEASUREMENTS</v>
      </c>
      <c r="B41" s="547"/>
      <c r="C41" s="547"/>
      <c r="D41" s="548"/>
      <c r="E41" s="548"/>
      <c r="F41" s="549"/>
      <c r="G41" s="371"/>
      <c r="H41" s="550"/>
      <c r="I41" s="550"/>
      <c r="J41" s="551"/>
      <c r="K41" s="550"/>
      <c r="L41" s="550"/>
      <c r="M41" s="550"/>
      <c r="N41" s="550"/>
      <c r="O41" s="512"/>
      <c r="P41" s="780"/>
      <c r="Q41" s="781"/>
      <c r="R41" s="781"/>
      <c r="S41" s="781"/>
      <c r="T41" s="781"/>
      <c r="U41" s="781"/>
      <c r="V41" s="781"/>
      <c r="W41" s="781"/>
      <c r="X41" s="575"/>
    </row>
    <row r="42" spans="1:24" ht="35.25" customHeight="1">
      <c r="A42" s="333" t="str">
        <f>'[38]SPECS SHEET'!A72</f>
        <v>B1</v>
      </c>
      <c r="B42" s="772" t="str">
        <f>'[38]SPECS SHEET'!B72:E72</f>
        <v>SLEEVE LENGTH (FROM CBN INCLUDING CUFF)</v>
      </c>
      <c r="C42" s="773"/>
      <c r="D42" s="773"/>
      <c r="E42" s="773"/>
      <c r="F42" s="544" t="s">
        <v>176</v>
      </c>
      <c r="G42" s="545">
        <v>0.5</v>
      </c>
      <c r="H42" s="335">
        <f t="shared" ref="H42:H48" si="8">IF(R42=0,"",IF(ISERROR(VALUE(R42))=TRUE,"",I42+P42))</f>
        <v>35.375</v>
      </c>
      <c r="I42" s="336">
        <f t="shared" ref="I42:I48" si="9">IF(R42=0,"",IF(ISERROR(VALUE(R42))=TRUE,"",J42+Q42))</f>
        <v>35.875</v>
      </c>
      <c r="J42" s="337">
        <f t="shared" ref="J42:J48" si="10">IF(R42=0,"",IF(ISERROR(VALUE(R42))=TRUE,"",R42))</f>
        <v>36.5</v>
      </c>
      <c r="K42" s="338">
        <f t="shared" ref="K42:K48" si="11">IF(R42=0,"",IF(ISERROR(VALUE(R42))=TRUE,"",J42+S42))</f>
        <v>37.125</v>
      </c>
      <c r="L42" s="338">
        <f t="shared" ref="L42:L48" si="12">IF(R42=0,"",IF(ISERROR(VALUE(R42))=TRUE,"",K42+T42))</f>
        <v>37.75</v>
      </c>
      <c r="M42" s="339">
        <f t="shared" ref="M42:M48" si="13">IF(R42=0,"",IF(ISERROR(VALUE(R42))=TRUE,"",L42+U42))</f>
        <v>38.375</v>
      </c>
      <c r="N42" s="339">
        <f t="shared" ref="N42:N48" si="14">IF(R42=0,"",IF(ISERROR(VALUE(S42))=TRUE,"",M42+V42))</f>
        <v>39</v>
      </c>
      <c r="O42" s="340">
        <f t="shared" ref="O42:O48" si="15">IF(R42=0,"",IF(ISERROR(VALUE(T42))=TRUE,"",N42+W42))</f>
        <v>39.625</v>
      </c>
      <c r="P42" s="345">
        <v>-0.5</v>
      </c>
      <c r="Q42" s="546">
        <v>-0.625</v>
      </c>
      <c r="R42" s="560">
        <f>'[38]SPECS SHEET'!V72</f>
        <v>36.5</v>
      </c>
      <c r="S42" s="338">
        <v>0.625</v>
      </c>
      <c r="T42" s="338">
        <v>0.625</v>
      </c>
      <c r="U42" s="338">
        <v>0.625</v>
      </c>
      <c r="V42" s="338">
        <v>0.625</v>
      </c>
      <c r="W42" s="339">
        <v>0.625</v>
      </c>
      <c r="X42" s="575"/>
    </row>
    <row r="43" spans="1:24" ht="35.25" customHeight="1">
      <c r="A43" s="333" t="str">
        <f>'[38]SPECS SHEET'!A73</f>
        <v>B2</v>
      </c>
      <c r="B43" s="772" t="str">
        <f>'[38]SPECS SHEET'!B73:E73</f>
        <v xml:space="preserve">ARMHOLE STRAIGHT </v>
      </c>
      <c r="C43" s="773"/>
      <c r="D43" s="773"/>
      <c r="E43" s="773"/>
      <c r="F43" s="544" t="s">
        <v>177</v>
      </c>
      <c r="G43" s="370">
        <f>'[38]SPECS SHEET'!F73</f>
        <v>0.25</v>
      </c>
      <c r="H43" s="335">
        <f t="shared" si="8"/>
        <v>9.125</v>
      </c>
      <c r="I43" s="336">
        <f t="shared" si="9"/>
        <v>9.375</v>
      </c>
      <c r="J43" s="337">
        <f t="shared" si="10"/>
        <v>9.75</v>
      </c>
      <c r="K43" s="338">
        <f t="shared" si="11"/>
        <v>10.125</v>
      </c>
      <c r="L43" s="338">
        <f t="shared" si="12"/>
        <v>10.5</v>
      </c>
      <c r="M43" s="339">
        <f t="shared" si="13"/>
        <v>11</v>
      </c>
      <c r="N43" s="339">
        <f t="shared" si="14"/>
        <v>11.5</v>
      </c>
      <c r="O43" s="340">
        <f t="shared" si="15"/>
        <v>12</v>
      </c>
      <c r="P43" s="341">
        <v>-0.25</v>
      </c>
      <c r="Q43" s="546">
        <v>-0.375</v>
      </c>
      <c r="R43" s="560">
        <f>'[38]SPECS SHEET'!V73</f>
        <v>9.75</v>
      </c>
      <c r="S43" s="338">
        <v>0.375</v>
      </c>
      <c r="T43" s="338">
        <v>0.375</v>
      </c>
      <c r="U43" s="338">
        <v>0.5</v>
      </c>
      <c r="V43" s="338">
        <v>0.5</v>
      </c>
      <c r="W43" s="339">
        <v>0.5</v>
      </c>
      <c r="X43" s="575"/>
    </row>
    <row r="44" spans="1:24" ht="35.25" customHeight="1">
      <c r="A44" s="333" t="str">
        <f>'[38]SPECS SHEET'!A82</f>
        <v>B11</v>
      </c>
      <c r="B44" s="772" t="str">
        <f>'[38]SPECS SHEET'!B82:E82</f>
        <v>BICEP CIRC. @ 1" BELOW ARMHOLE</v>
      </c>
      <c r="C44" s="773"/>
      <c r="D44" s="773"/>
      <c r="E44" s="773"/>
      <c r="F44" s="544" t="s">
        <v>178</v>
      </c>
      <c r="G44" s="545">
        <v>0.5</v>
      </c>
      <c r="H44" s="335">
        <f t="shared" si="8"/>
        <v>16.625</v>
      </c>
      <c r="I44" s="336">
        <f t="shared" si="9"/>
        <v>17.25</v>
      </c>
      <c r="J44" s="337">
        <f t="shared" si="10"/>
        <v>18.25</v>
      </c>
      <c r="K44" s="338">
        <f t="shared" si="11"/>
        <v>19.25</v>
      </c>
      <c r="L44" s="338">
        <f t="shared" si="12"/>
        <v>20.25</v>
      </c>
      <c r="M44" s="339">
        <f t="shared" si="13"/>
        <v>21.25</v>
      </c>
      <c r="N44" s="339">
        <f t="shared" si="14"/>
        <v>22.5</v>
      </c>
      <c r="O44" s="340">
        <f t="shared" si="15"/>
        <v>23.75</v>
      </c>
      <c r="P44" s="341">
        <v>-0.625</v>
      </c>
      <c r="Q44" s="546">
        <v>-1</v>
      </c>
      <c r="R44" s="561">
        <f>'[38]SPECS SHEET'!V82</f>
        <v>18.25</v>
      </c>
      <c r="S44" s="552">
        <v>1</v>
      </c>
      <c r="T44" s="552">
        <v>1</v>
      </c>
      <c r="U44" s="552">
        <v>1</v>
      </c>
      <c r="V44" s="342">
        <v>1.25</v>
      </c>
      <c r="W44" s="571">
        <v>1.25</v>
      </c>
      <c r="X44" s="575"/>
    </row>
    <row r="45" spans="1:24" ht="35.25" customHeight="1">
      <c r="A45" s="333" t="str">
        <f>'[38]SPECS SHEET'!A83</f>
        <v>B12</v>
      </c>
      <c r="B45" s="772" t="str">
        <f>'[38]SPECS SHEET'!B83:E83</f>
        <v>ELBOW CIRC. @ 11" BELOW ARMHOLE</v>
      </c>
      <c r="C45" s="773"/>
      <c r="D45" s="773"/>
      <c r="E45" s="773"/>
      <c r="F45" s="544" t="s">
        <v>179</v>
      </c>
      <c r="G45" s="370">
        <f>'[38]SPECS SHEET'!F83</f>
        <v>0.25</v>
      </c>
      <c r="H45" s="335">
        <f t="shared" si="8"/>
        <v>13</v>
      </c>
      <c r="I45" s="336">
        <f t="shared" si="9"/>
        <v>13.5</v>
      </c>
      <c r="J45" s="337">
        <f t="shared" si="10"/>
        <v>14.25</v>
      </c>
      <c r="K45" s="338">
        <f t="shared" si="11"/>
        <v>15</v>
      </c>
      <c r="L45" s="338">
        <f t="shared" si="12"/>
        <v>15.75</v>
      </c>
      <c r="M45" s="339">
        <f t="shared" si="13"/>
        <v>16.5</v>
      </c>
      <c r="N45" s="339">
        <f t="shared" si="14"/>
        <v>17.375</v>
      </c>
      <c r="O45" s="340">
        <f t="shared" si="15"/>
        <v>18.25</v>
      </c>
      <c r="P45" s="347">
        <v>-0.5</v>
      </c>
      <c r="Q45" s="553">
        <v>-0.75</v>
      </c>
      <c r="R45" s="561">
        <f>'[38]SPECS SHEET'!V83</f>
        <v>14.25</v>
      </c>
      <c r="S45" s="553">
        <v>0.75</v>
      </c>
      <c r="T45" s="553">
        <v>0.75</v>
      </c>
      <c r="U45" s="553">
        <v>0.75</v>
      </c>
      <c r="V45" s="342">
        <v>0.875</v>
      </c>
      <c r="W45" s="571">
        <v>0.875</v>
      </c>
      <c r="X45" s="575"/>
    </row>
    <row r="46" spans="1:24" ht="35.25" customHeight="1">
      <c r="A46" s="333" t="str">
        <f>'[38]SPECS SHEET'!A89</f>
        <v>B18</v>
      </c>
      <c r="B46" s="772" t="str">
        <f>'[38]SPECS SHEET'!B89:E89</f>
        <v>SLEEVE OPENING CIRC. (EXTENDED AT RIB SEAM)</v>
      </c>
      <c r="C46" s="773"/>
      <c r="D46" s="773"/>
      <c r="E46" s="773"/>
      <c r="F46" s="544" t="s">
        <v>180</v>
      </c>
      <c r="G46" s="370">
        <f>'[38]SPECS SHEET'!F89</f>
        <v>0.25</v>
      </c>
      <c r="H46" s="335">
        <f t="shared" si="8"/>
        <v>10.875</v>
      </c>
      <c r="I46" s="336">
        <f t="shared" si="9"/>
        <v>11.125</v>
      </c>
      <c r="J46" s="337">
        <f t="shared" si="10"/>
        <v>11.5</v>
      </c>
      <c r="K46" s="338">
        <f t="shared" si="11"/>
        <v>11.875</v>
      </c>
      <c r="L46" s="338">
        <f t="shared" si="12"/>
        <v>12.25</v>
      </c>
      <c r="M46" s="339">
        <f t="shared" si="13"/>
        <v>12.625</v>
      </c>
      <c r="N46" s="339">
        <f t="shared" si="14"/>
        <v>13.125</v>
      </c>
      <c r="O46" s="340">
        <f t="shared" si="15"/>
        <v>13.625</v>
      </c>
      <c r="P46" s="345">
        <v>-0.25</v>
      </c>
      <c r="Q46" s="546">
        <v>-0.375</v>
      </c>
      <c r="R46" s="560">
        <f>'[38]SPECS SHEET'!V89</f>
        <v>11.5</v>
      </c>
      <c r="S46" s="513">
        <v>0.375</v>
      </c>
      <c r="T46" s="513">
        <v>0.375</v>
      </c>
      <c r="U46" s="513">
        <v>0.375</v>
      </c>
      <c r="V46" s="513">
        <v>0.5</v>
      </c>
      <c r="W46" s="573">
        <v>0.5</v>
      </c>
      <c r="X46" s="575"/>
    </row>
    <row r="47" spans="1:24" ht="35.25" customHeight="1">
      <c r="A47" s="333" t="str">
        <f>'[38]SPECS SHEET'!A90</f>
        <v>B19</v>
      </c>
      <c r="B47" s="772" t="str">
        <f>'[38]SPECS SHEET'!B90:E90</f>
        <v>SLEEVE OPENING CIRC.  (RELAXED AT EDGE)</v>
      </c>
      <c r="C47" s="773"/>
      <c r="D47" s="773"/>
      <c r="E47" s="773"/>
      <c r="F47" s="544" t="s">
        <v>181</v>
      </c>
      <c r="G47" s="370">
        <f>'[38]SPECS SHEET'!F90</f>
        <v>0.25</v>
      </c>
      <c r="H47" s="335">
        <f t="shared" si="8"/>
        <v>7.875</v>
      </c>
      <c r="I47" s="336">
        <f t="shared" si="9"/>
        <v>8.125</v>
      </c>
      <c r="J47" s="337">
        <f t="shared" si="10"/>
        <v>8.5</v>
      </c>
      <c r="K47" s="338">
        <f t="shared" si="11"/>
        <v>8.875</v>
      </c>
      <c r="L47" s="338">
        <f t="shared" si="12"/>
        <v>9.25</v>
      </c>
      <c r="M47" s="339">
        <f t="shared" si="13"/>
        <v>9.625</v>
      </c>
      <c r="N47" s="339">
        <f t="shared" si="14"/>
        <v>10.125</v>
      </c>
      <c r="O47" s="340">
        <f t="shared" si="15"/>
        <v>10.625</v>
      </c>
      <c r="P47" s="345">
        <v>-0.25</v>
      </c>
      <c r="Q47" s="546">
        <v>-0.375</v>
      </c>
      <c r="R47" s="560">
        <f>'[38]SPECS SHEET'!V90</f>
        <v>8.5</v>
      </c>
      <c r="S47" s="513">
        <v>0.375</v>
      </c>
      <c r="T47" s="513">
        <v>0.375</v>
      </c>
      <c r="U47" s="513">
        <v>0.375</v>
      </c>
      <c r="V47" s="513">
        <v>0.5</v>
      </c>
      <c r="W47" s="573">
        <v>0.5</v>
      </c>
      <c r="X47" s="575"/>
    </row>
    <row r="48" spans="1:24" ht="35.25" customHeight="1">
      <c r="A48" s="333" t="str">
        <f>'[38]SPECS SHEET'!A91</f>
        <v>B20</v>
      </c>
      <c r="B48" s="772" t="str">
        <f>'[38]SPECS SHEET'!B91:E91</f>
        <v>KNIT CUFF HEIGHT</v>
      </c>
      <c r="C48" s="773"/>
      <c r="D48" s="773"/>
      <c r="E48" s="773"/>
      <c r="F48" s="544" t="s">
        <v>182</v>
      </c>
      <c r="G48" s="370">
        <f>'[38]SPECS SHEET'!F91</f>
        <v>0.125</v>
      </c>
      <c r="H48" s="335">
        <f t="shared" si="8"/>
        <v>2.5</v>
      </c>
      <c r="I48" s="336">
        <f t="shared" si="9"/>
        <v>2.5</v>
      </c>
      <c r="J48" s="337">
        <f t="shared" si="10"/>
        <v>2.5</v>
      </c>
      <c r="K48" s="338">
        <f t="shared" si="11"/>
        <v>2.5</v>
      </c>
      <c r="L48" s="338">
        <f t="shared" si="12"/>
        <v>2.5</v>
      </c>
      <c r="M48" s="339">
        <f t="shared" si="13"/>
        <v>2.5</v>
      </c>
      <c r="N48" s="339">
        <f t="shared" si="14"/>
        <v>2.5</v>
      </c>
      <c r="O48" s="340">
        <f t="shared" si="15"/>
        <v>2.5</v>
      </c>
      <c r="P48" s="345">
        <v>0</v>
      </c>
      <c r="Q48" s="546">
        <v>0</v>
      </c>
      <c r="R48" s="560">
        <f>'[38]SPECS SHEET'!V91</f>
        <v>2.5</v>
      </c>
      <c r="S48" s="338">
        <v>0</v>
      </c>
      <c r="T48" s="338">
        <v>0</v>
      </c>
      <c r="U48" s="338">
        <v>0</v>
      </c>
      <c r="V48" s="338">
        <v>0</v>
      </c>
      <c r="W48" s="339">
        <v>0</v>
      </c>
      <c r="X48" s="575"/>
    </row>
    <row r="49" spans="1:24" ht="35.25" customHeight="1">
      <c r="A49" s="346" t="str">
        <f>'[38]SPECS SHEET'!A108</f>
        <v>NECK, COLLAR, HOOD MEASUREMENTS</v>
      </c>
      <c r="B49" s="547"/>
      <c r="C49" s="547"/>
      <c r="D49" s="547"/>
      <c r="E49" s="548"/>
      <c r="F49" s="549"/>
      <c r="G49" s="371"/>
      <c r="H49" s="550"/>
      <c r="I49" s="550"/>
      <c r="J49" s="551"/>
      <c r="K49" s="550"/>
      <c r="L49" s="550"/>
      <c r="M49" s="550"/>
      <c r="N49" s="550"/>
      <c r="O49" s="512"/>
      <c r="P49" s="780"/>
      <c r="Q49" s="781"/>
      <c r="R49" s="781"/>
      <c r="S49" s="781"/>
      <c r="T49" s="781"/>
      <c r="U49" s="781"/>
      <c r="V49" s="781"/>
      <c r="W49" s="781"/>
      <c r="X49" s="575"/>
    </row>
    <row r="50" spans="1:24" ht="35.25" customHeight="1">
      <c r="A50" s="333" t="str">
        <f>'[38]SPECS SHEET'!A109</f>
        <v>C1</v>
      </c>
      <c r="B50" s="772" t="str">
        <f>'[38]SPECS SHEET'!B109:E109</f>
        <v>BACK NECK WIDTH (SEAM TO SEAM)</v>
      </c>
      <c r="C50" s="773"/>
      <c r="D50" s="773"/>
      <c r="E50" s="773"/>
      <c r="F50" s="544" t="s">
        <v>183</v>
      </c>
      <c r="G50" s="370">
        <f>'[38]SPECS SHEET'!F109</f>
        <v>0.25</v>
      </c>
      <c r="H50" s="335">
        <f t="shared" ref="H50:H73" si="16">IF(R50=0,"",IF(ISERROR(VALUE(R50))=TRUE,"",I50+P50))</f>
        <v>8</v>
      </c>
      <c r="I50" s="336">
        <f t="shared" ref="I50:I73" si="17">IF(R50=0,"",IF(ISERROR(VALUE(R50))=TRUE,"",J50+Q50))</f>
        <v>8.25</v>
      </c>
      <c r="J50" s="337">
        <f t="shared" ref="J50:J73" si="18">IF(R50=0,"",IF(ISERROR(VALUE(R50))=TRUE,"",R50))</f>
        <v>8.5</v>
      </c>
      <c r="K50" s="338">
        <f t="shared" ref="K50:K73" si="19">IF(R50=0,"",IF(ISERROR(VALUE(R50))=TRUE,"",J50+S50))</f>
        <v>8.75</v>
      </c>
      <c r="L50" s="338">
        <f t="shared" ref="L50:L73" si="20">IF(R50=0,"",IF(ISERROR(VALUE(R50))=TRUE,"",K50+T50))</f>
        <v>9.125</v>
      </c>
      <c r="M50" s="339">
        <f t="shared" ref="M50:M59" si="21">IF(R50=0,"",IF(ISERROR(VALUE(R50))=TRUE,"",L50+U50))</f>
        <v>9.5</v>
      </c>
      <c r="N50" s="339">
        <f t="shared" ref="N50:N59" si="22">IF(R50=0,"",IF(ISERROR(VALUE(S50))=TRUE,"",M50+V50))</f>
        <v>9.875</v>
      </c>
      <c r="O50" s="340">
        <f t="shared" ref="O50:O59" si="23">IF(R50=0,"",IF(ISERROR(VALUE(T50))=TRUE,"",N50+W50))</f>
        <v>10.25</v>
      </c>
      <c r="P50" s="345">
        <v>-0.25</v>
      </c>
      <c r="Q50" s="546">
        <v>-0.25</v>
      </c>
      <c r="R50" s="560">
        <f>'[38]SPECS SHEET'!V109</f>
        <v>8.5</v>
      </c>
      <c r="S50" s="338">
        <v>0.25</v>
      </c>
      <c r="T50" s="338">
        <v>0.375</v>
      </c>
      <c r="U50" s="338">
        <v>0.375</v>
      </c>
      <c r="V50" s="338">
        <v>0.375</v>
      </c>
      <c r="W50" s="339">
        <v>0.375</v>
      </c>
      <c r="X50" s="575"/>
    </row>
    <row r="51" spans="1:24" ht="35.25" customHeight="1">
      <c r="A51" s="333" t="str">
        <f>'[38]SPECS SHEET'!A110</f>
        <v>C2</v>
      </c>
      <c r="B51" s="772" t="str">
        <f>'[38]SPECS SHEET'!B110:E110</f>
        <v>FRONT NECK DROP (FROM IMAGINARY LINE) TO SEAM</v>
      </c>
      <c r="C51" s="773"/>
      <c r="D51" s="773"/>
      <c r="E51" s="773"/>
      <c r="F51" s="544" t="s">
        <v>184</v>
      </c>
      <c r="G51" s="554">
        <v>0.25</v>
      </c>
      <c r="H51" s="335">
        <f t="shared" si="16"/>
        <v>3.75</v>
      </c>
      <c r="I51" s="336">
        <f t="shared" si="17"/>
        <v>3.875</v>
      </c>
      <c r="J51" s="337">
        <f t="shared" si="18"/>
        <v>4</v>
      </c>
      <c r="K51" s="338">
        <f t="shared" si="19"/>
        <v>4.125</v>
      </c>
      <c r="L51" s="338">
        <f t="shared" si="20"/>
        <v>4.25</v>
      </c>
      <c r="M51" s="339">
        <f t="shared" si="21"/>
        <v>4.375</v>
      </c>
      <c r="N51" s="339">
        <f t="shared" si="22"/>
        <v>4.5</v>
      </c>
      <c r="O51" s="340">
        <f t="shared" si="23"/>
        <v>4.625</v>
      </c>
      <c r="P51" s="341">
        <v>-0.125</v>
      </c>
      <c r="Q51" s="552">
        <v>-0.125</v>
      </c>
      <c r="R51" s="560">
        <f>'[38]SPECS SHEET'!V110</f>
        <v>4</v>
      </c>
      <c r="S51" s="338">
        <v>0.125</v>
      </c>
      <c r="T51" s="338">
        <v>0.125</v>
      </c>
      <c r="U51" s="338">
        <v>0.125</v>
      </c>
      <c r="V51" s="338">
        <v>0.125</v>
      </c>
      <c r="W51" s="339">
        <v>0.125</v>
      </c>
      <c r="X51" s="575"/>
    </row>
    <row r="52" spans="1:24" ht="35.25" customHeight="1">
      <c r="A52" s="333" t="str">
        <f>'[38]SPECS SHEET'!A111</f>
        <v>C3</v>
      </c>
      <c r="B52" s="772" t="str">
        <f>'[38]SPECS SHEET'!B111:E111</f>
        <v>BACK NECK DROP (FROM IMAGINARY LINE) TO SEAM</v>
      </c>
      <c r="C52" s="773"/>
      <c r="D52" s="773"/>
      <c r="E52" s="773"/>
      <c r="F52" s="544" t="s">
        <v>185</v>
      </c>
      <c r="G52" s="370">
        <f>'[38]SPECS SHEET'!F111</f>
        <v>0.125</v>
      </c>
      <c r="H52" s="335">
        <f t="shared" si="16"/>
        <v>1</v>
      </c>
      <c r="I52" s="336">
        <f t="shared" si="17"/>
        <v>1</v>
      </c>
      <c r="J52" s="337">
        <f t="shared" si="18"/>
        <v>1</v>
      </c>
      <c r="K52" s="338">
        <f t="shared" si="19"/>
        <v>1</v>
      </c>
      <c r="L52" s="338">
        <f t="shared" si="20"/>
        <v>1</v>
      </c>
      <c r="M52" s="339">
        <f t="shared" si="21"/>
        <v>1.125</v>
      </c>
      <c r="N52" s="339">
        <f t="shared" si="22"/>
        <v>1.25</v>
      </c>
      <c r="O52" s="340">
        <f t="shared" si="23"/>
        <v>1.375</v>
      </c>
      <c r="P52" s="341">
        <v>0</v>
      </c>
      <c r="Q52" s="552">
        <v>0</v>
      </c>
      <c r="R52" s="560">
        <f>'[38]SPECS SHEET'!V111</f>
        <v>1</v>
      </c>
      <c r="S52" s="338">
        <v>0</v>
      </c>
      <c r="T52" s="338">
        <v>0</v>
      </c>
      <c r="U52" s="338">
        <v>0.125</v>
      </c>
      <c r="V52" s="338">
        <v>0.125</v>
      </c>
      <c r="W52" s="339">
        <v>0.125</v>
      </c>
      <c r="X52" s="575"/>
    </row>
    <row r="53" spans="1:24" ht="35.25" customHeight="1">
      <c r="A53" s="333" t="str">
        <f>'[38]SPECS SHEET'!A118</f>
        <v>C10</v>
      </c>
      <c r="B53" s="782" t="str">
        <f>'[38]SPECS SHEET'!B118:E118</f>
        <v>HOOD HEIGHT @ HSP-TOP</v>
      </c>
      <c r="C53" s="783"/>
      <c r="D53" s="783"/>
      <c r="E53" s="783"/>
      <c r="F53" s="555" t="s">
        <v>186</v>
      </c>
      <c r="G53" s="370">
        <f>'[38]SPECS SHEET'!F118</f>
        <v>0.25</v>
      </c>
      <c r="H53" s="335">
        <f t="shared" si="16"/>
        <v>14.25</v>
      </c>
      <c r="I53" s="336">
        <f t="shared" si="17"/>
        <v>14.375</v>
      </c>
      <c r="J53" s="337">
        <f t="shared" si="18"/>
        <v>14.5</v>
      </c>
      <c r="K53" s="338">
        <f t="shared" si="19"/>
        <v>14.625</v>
      </c>
      <c r="L53" s="338">
        <f t="shared" si="20"/>
        <v>14.75</v>
      </c>
      <c r="M53" s="339">
        <f t="shared" si="21"/>
        <v>14.875</v>
      </c>
      <c r="N53" s="339">
        <f t="shared" si="22"/>
        <v>15</v>
      </c>
      <c r="O53" s="340">
        <f t="shared" si="23"/>
        <v>15.125</v>
      </c>
      <c r="P53" s="345">
        <v>-0.125</v>
      </c>
      <c r="Q53" s="546">
        <v>-0.125</v>
      </c>
      <c r="R53" s="560">
        <v>14.5</v>
      </c>
      <c r="S53" s="338">
        <v>0.125</v>
      </c>
      <c r="T53" s="338">
        <v>0.125</v>
      </c>
      <c r="U53" s="338">
        <v>0.125</v>
      </c>
      <c r="V53" s="338">
        <v>0.125</v>
      </c>
      <c r="W53" s="339">
        <v>0.125</v>
      </c>
      <c r="X53" s="575"/>
    </row>
    <row r="54" spans="1:24" ht="35.25" customHeight="1">
      <c r="A54" s="333" t="str">
        <f>'[38]SPECS SHEET'!A119</f>
        <v>C11</v>
      </c>
      <c r="B54" s="782" t="str">
        <f>'[38]SPECS SHEET'!B119:E119</f>
        <v>HOOD HEIGHT @  FRONT</v>
      </c>
      <c r="C54" s="783"/>
      <c r="D54" s="783"/>
      <c r="E54" s="783"/>
      <c r="F54" s="555" t="s">
        <v>187</v>
      </c>
      <c r="G54" s="370">
        <f>'[38]SPECS SHEET'!F119</f>
        <v>0.25</v>
      </c>
      <c r="H54" s="335">
        <f t="shared" si="16"/>
        <v>15.25</v>
      </c>
      <c r="I54" s="336">
        <f t="shared" si="17"/>
        <v>15.375</v>
      </c>
      <c r="J54" s="337">
        <f t="shared" si="18"/>
        <v>15.5</v>
      </c>
      <c r="K54" s="338">
        <f t="shared" si="19"/>
        <v>15.625</v>
      </c>
      <c r="L54" s="338">
        <f t="shared" si="20"/>
        <v>15.75</v>
      </c>
      <c r="M54" s="339">
        <f t="shared" si="21"/>
        <v>15.875</v>
      </c>
      <c r="N54" s="339">
        <f t="shared" si="22"/>
        <v>16</v>
      </c>
      <c r="O54" s="340">
        <f t="shared" si="23"/>
        <v>16.125</v>
      </c>
      <c r="P54" s="345">
        <v>-0.125</v>
      </c>
      <c r="Q54" s="546">
        <v>-0.125</v>
      </c>
      <c r="R54" s="560">
        <v>15.5</v>
      </c>
      <c r="S54" s="338">
        <v>0.125</v>
      </c>
      <c r="T54" s="338">
        <v>0.125</v>
      </c>
      <c r="U54" s="338">
        <v>0.125</v>
      </c>
      <c r="V54" s="338">
        <v>0.125</v>
      </c>
      <c r="W54" s="339">
        <v>0.125</v>
      </c>
      <c r="X54" s="575"/>
    </row>
    <row r="55" spans="1:24" ht="35.25" customHeight="1">
      <c r="A55" s="333" t="str">
        <f>'[38]SPECS SHEET'!A123</f>
        <v>C15</v>
      </c>
      <c r="B55" s="772" t="str">
        <f>'[38]SPECS SHEET'!B123:E123</f>
        <v>HOOD WIDTH @ 6" FROM TOP</v>
      </c>
      <c r="C55" s="773"/>
      <c r="D55" s="773"/>
      <c r="E55" s="773"/>
      <c r="F55" s="544" t="s">
        <v>188</v>
      </c>
      <c r="G55" s="370">
        <f>'[38]SPECS SHEET'!F123</f>
        <v>0.125</v>
      </c>
      <c r="H55" s="335">
        <f t="shared" si="16"/>
        <v>11.5</v>
      </c>
      <c r="I55" s="336">
        <f t="shared" si="17"/>
        <v>11.75</v>
      </c>
      <c r="J55" s="337">
        <f t="shared" si="18"/>
        <v>12</v>
      </c>
      <c r="K55" s="338">
        <f t="shared" si="19"/>
        <v>12.25</v>
      </c>
      <c r="L55" s="338">
        <f t="shared" si="20"/>
        <v>12.5</v>
      </c>
      <c r="M55" s="339">
        <f t="shared" si="21"/>
        <v>12.75</v>
      </c>
      <c r="N55" s="339">
        <f t="shared" si="22"/>
        <v>13.125</v>
      </c>
      <c r="O55" s="340">
        <f t="shared" si="23"/>
        <v>13.5</v>
      </c>
      <c r="P55" s="345">
        <v>-0.25</v>
      </c>
      <c r="Q55" s="546">
        <v>-0.25</v>
      </c>
      <c r="R55" s="560">
        <f>'[38]SPECS SHEET'!V123</f>
        <v>12</v>
      </c>
      <c r="S55" s="342">
        <v>0.25</v>
      </c>
      <c r="T55" s="342">
        <v>0.25</v>
      </c>
      <c r="U55" s="342">
        <v>0.25</v>
      </c>
      <c r="V55" s="546">
        <v>0.375</v>
      </c>
      <c r="W55" s="574">
        <v>0.375</v>
      </c>
      <c r="X55" s="575"/>
    </row>
    <row r="56" spans="1:24" ht="35.25" customHeight="1">
      <c r="A56" s="333" t="str">
        <f>'[38]SPECS SHEET'!A178</f>
        <v>D27</v>
      </c>
      <c r="B56" s="772" t="str">
        <f>'[38]SPECS SHEET'!B178:E178</f>
        <v>KANGAROO POCKET WIDTH AT TOP - SEAM TO SEAM</v>
      </c>
      <c r="C56" s="773"/>
      <c r="D56" s="773"/>
      <c r="E56" s="773"/>
      <c r="F56" s="544" t="s">
        <v>189</v>
      </c>
      <c r="G56" s="370">
        <f>'[38]SPECS SHEET'!F178</f>
        <v>0.25</v>
      </c>
      <c r="H56" s="335">
        <f t="shared" si="16"/>
        <v>8.25</v>
      </c>
      <c r="I56" s="336">
        <f t="shared" si="17"/>
        <v>8.75</v>
      </c>
      <c r="J56" s="337">
        <f t="shared" si="18"/>
        <v>9.5</v>
      </c>
      <c r="K56" s="338">
        <f t="shared" si="19"/>
        <v>10.25</v>
      </c>
      <c r="L56" s="338">
        <f t="shared" si="20"/>
        <v>11</v>
      </c>
      <c r="M56" s="339">
        <f t="shared" si="21"/>
        <v>11.75</v>
      </c>
      <c r="N56" s="339">
        <f t="shared" si="22"/>
        <v>12.75</v>
      </c>
      <c r="O56" s="340">
        <f t="shared" si="23"/>
        <v>13.75</v>
      </c>
      <c r="P56" s="348">
        <v>-0.5</v>
      </c>
      <c r="Q56" s="556">
        <v>-0.75</v>
      </c>
      <c r="R56" s="560">
        <f>'[38]SPECS SHEET'!V178</f>
        <v>9.5</v>
      </c>
      <c r="S56" s="338">
        <v>0.75</v>
      </c>
      <c r="T56" s="338">
        <v>0.75</v>
      </c>
      <c r="U56" s="338">
        <v>0.75</v>
      </c>
      <c r="V56" s="338">
        <v>1</v>
      </c>
      <c r="W56" s="339">
        <v>1</v>
      </c>
      <c r="X56" s="575"/>
    </row>
    <row r="57" spans="1:24" ht="35.25" customHeight="1">
      <c r="A57" s="333" t="str">
        <f>'[38]SPECS SHEET'!A179</f>
        <v>D28</v>
      </c>
      <c r="B57" s="772" t="str">
        <f>'[38]SPECS SHEET'!B179:E179</f>
        <v xml:space="preserve">KANGAROO POCKET HEIGHT AT CENTER </v>
      </c>
      <c r="C57" s="773"/>
      <c r="D57" s="773"/>
      <c r="E57" s="773"/>
      <c r="F57" s="544" t="s">
        <v>190</v>
      </c>
      <c r="G57" s="370">
        <f>'[38]SPECS SHEET'!F179</f>
        <v>0.125</v>
      </c>
      <c r="H57" s="335">
        <f t="shared" si="16"/>
        <v>8.5</v>
      </c>
      <c r="I57" s="336">
        <f t="shared" si="17"/>
        <v>8.75</v>
      </c>
      <c r="J57" s="337">
        <f t="shared" si="18"/>
        <v>9</v>
      </c>
      <c r="K57" s="338">
        <f t="shared" si="19"/>
        <v>9.25</v>
      </c>
      <c r="L57" s="338">
        <f t="shared" si="20"/>
        <v>9.5</v>
      </c>
      <c r="M57" s="339">
        <f t="shared" si="21"/>
        <v>9.75</v>
      </c>
      <c r="N57" s="339">
        <f t="shared" si="22"/>
        <v>10</v>
      </c>
      <c r="O57" s="340">
        <f t="shared" si="23"/>
        <v>10.25</v>
      </c>
      <c r="P57" s="348">
        <v>-0.25</v>
      </c>
      <c r="Q57" s="556">
        <v>-0.25</v>
      </c>
      <c r="R57" s="560">
        <f>'[38]SPECS SHEET'!V179</f>
        <v>9</v>
      </c>
      <c r="S57" s="338">
        <v>0.25</v>
      </c>
      <c r="T57" s="338">
        <v>0.25</v>
      </c>
      <c r="U57" s="338">
        <v>0.25</v>
      </c>
      <c r="V57" s="338">
        <v>0.25</v>
      </c>
      <c r="W57" s="339">
        <v>0.25</v>
      </c>
      <c r="X57" s="575"/>
    </row>
    <row r="58" spans="1:24" ht="35.25" customHeight="1">
      <c r="A58" s="333" t="str">
        <f>'[38]SPECS SHEET'!A181</f>
        <v>D30</v>
      </c>
      <c r="B58" s="772" t="str">
        <f>'[38]SPECS SHEET'!B181:E181</f>
        <v xml:space="preserve">KANGAROO POCKET HEIGHT AT SIDE </v>
      </c>
      <c r="C58" s="773"/>
      <c r="D58" s="773"/>
      <c r="E58" s="773"/>
      <c r="F58" s="544" t="s">
        <v>191</v>
      </c>
      <c r="G58" s="370">
        <f>'[38]SPECS SHEET'!F181</f>
        <v>0.125</v>
      </c>
      <c r="H58" s="335">
        <f t="shared" si="16"/>
        <v>2.25</v>
      </c>
      <c r="I58" s="336">
        <f t="shared" si="17"/>
        <v>2.375</v>
      </c>
      <c r="J58" s="337">
        <f t="shared" si="18"/>
        <v>2.5</v>
      </c>
      <c r="K58" s="338">
        <f t="shared" si="19"/>
        <v>2.625</v>
      </c>
      <c r="L58" s="338">
        <f t="shared" si="20"/>
        <v>2.75</v>
      </c>
      <c r="M58" s="339">
        <f t="shared" si="21"/>
        <v>2.875</v>
      </c>
      <c r="N58" s="339">
        <f t="shared" si="22"/>
        <v>3</v>
      </c>
      <c r="O58" s="340">
        <f t="shared" si="23"/>
        <v>3.125</v>
      </c>
      <c r="P58" s="348">
        <v>-0.125</v>
      </c>
      <c r="Q58" s="556">
        <v>-0.125</v>
      </c>
      <c r="R58" s="560">
        <f>'[38]SPECS SHEET'!V181</f>
        <v>2.5</v>
      </c>
      <c r="S58" s="338">
        <v>0.125</v>
      </c>
      <c r="T58" s="338">
        <v>0.125</v>
      </c>
      <c r="U58" s="338">
        <v>0.125</v>
      </c>
      <c r="V58" s="338">
        <v>0.125</v>
      </c>
      <c r="W58" s="339">
        <v>0.125</v>
      </c>
      <c r="X58" s="575"/>
    </row>
    <row r="59" spans="1:24" ht="35.25" customHeight="1">
      <c r="A59" s="333" t="str">
        <f>'[38]SPECS SHEET'!A182</f>
        <v>D31</v>
      </c>
      <c r="B59" s="772" t="str">
        <f>'[38]SPECS SHEET'!B182:E182</f>
        <v>KANGAROO POCKET  WIDTH AT BOTTOM - SEAM TO SEAM</v>
      </c>
      <c r="C59" s="773"/>
      <c r="D59" s="773"/>
      <c r="E59" s="773"/>
      <c r="F59" s="544" t="s">
        <v>192</v>
      </c>
      <c r="G59" s="370">
        <f>'[38]SPECS SHEET'!F182</f>
        <v>0.25</v>
      </c>
      <c r="H59" s="335">
        <f t="shared" si="16"/>
        <v>13.25</v>
      </c>
      <c r="I59" s="336">
        <f t="shared" si="17"/>
        <v>13.75</v>
      </c>
      <c r="J59" s="337">
        <f t="shared" si="18"/>
        <v>14.5</v>
      </c>
      <c r="K59" s="338">
        <f t="shared" si="19"/>
        <v>15.25</v>
      </c>
      <c r="L59" s="338">
        <f t="shared" si="20"/>
        <v>16</v>
      </c>
      <c r="M59" s="339">
        <f t="shared" si="21"/>
        <v>16.75</v>
      </c>
      <c r="N59" s="339">
        <f t="shared" si="22"/>
        <v>17.75</v>
      </c>
      <c r="O59" s="340">
        <f t="shared" si="23"/>
        <v>18.75</v>
      </c>
      <c r="P59" s="348">
        <v>-0.5</v>
      </c>
      <c r="Q59" s="556">
        <v>-0.75</v>
      </c>
      <c r="R59" s="560">
        <f>'[38]SPECS SHEET'!V182</f>
        <v>14.5</v>
      </c>
      <c r="S59" s="338">
        <v>0.75</v>
      </c>
      <c r="T59" s="338">
        <v>0.75</v>
      </c>
      <c r="U59" s="338">
        <v>0.75</v>
      </c>
      <c r="V59" s="338">
        <v>1</v>
      </c>
      <c r="W59" s="339">
        <v>1</v>
      </c>
      <c r="X59" s="575"/>
    </row>
    <row r="60" spans="1:24" ht="35.25" customHeight="1">
      <c r="A60" s="333" t="str">
        <f>'[38]SPECS SHEET'!A190</f>
        <v>D39</v>
      </c>
      <c r="B60" s="772" t="str">
        <f>'[38]SPECS SHEET'!B190:E190</f>
        <v>KANGAROO POCKET WIDTH AT WIDEST - SEAM TO SEAM</v>
      </c>
      <c r="C60" s="773"/>
      <c r="D60" s="773"/>
      <c r="E60" s="773"/>
      <c r="F60" s="544" t="s">
        <v>193</v>
      </c>
      <c r="G60" s="370">
        <f>'[38]SPECS SHEET'!F190</f>
        <v>0.125</v>
      </c>
      <c r="H60" s="335">
        <f t="shared" si="16"/>
        <v>14.75</v>
      </c>
      <c r="I60" s="336">
        <f t="shared" si="17"/>
        <v>15.25</v>
      </c>
      <c r="J60" s="337">
        <f t="shared" si="18"/>
        <v>16</v>
      </c>
      <c r="K60" s="338">
        <f t="shared" si="19"/>
        <v>16.75</v>
      </c>
      <c r="L60" s="338">
        <f t="shared" si="20"/>
        <v>17.5</v>
      </c>
      <c r="M60" s="339"/>
      <c r="N60" s="339"/>
      <c r="O60" s="340"/>
      <c r="P60" s="348">
        <v>-0.5</v>
      </c>
      <c r="Q60" s="556">
        <v>-0.75</v>
      </c>
      <c r="R60" s="560">
        <f>'[38]SPECS SHEET'!V190</f>
        <v>16</v>
      </c>
      <c r="S60" s="338">
        <v>0.75</v>
      </c>
      <c r="T60" s="338">
        <v>0.75</v>
      </c>
      <c r="U60" s="338">
        <v>0.75</v>
      </c>
      <c r="V60" s="338">
        <v>1</v>
      </c>
      <c r="W60" s="339">
        <v>1</v>
      </c>
      <c r="X60" s="575"/>
    </row>
    <row r="61" spans="1:24" ht="14.7" hidden="1" customHeight="1">
      <c r="A61" s="333" t="str">
        <f>'[38]SPECS SHEET'!A197</f>
        <v>F2</v>
      </c>
      <c r="B61" s="772" t="str">
        <f>'[38]SPECS SHEET'!B197:E197</f>
        <v xml:space="preserve">METAL LOGO POSITION FROM </v>
      </c>
      <c r="C61" s="773"/>
      <c r="D61" s="773"/>
      <c r="E61" s="773"/>
      <c r="F61" s="365"/>
      <c r="G61" s="334">
        <f>'[38]SPECS SHEET'!F197</f>
        <v>0.125</v>
      </c>
      <c r="H61" s="335" t="str">
        <f t="shared" si="16"/>
        <v/>
      </c>
      <c r="I61" s="336" t="str">
        <f t="shared" si="17"/>
        <v/>
      </c>
      <c r="J61" s="337" t="str">
        <f t="shared" si="18"/>
        <v/>
      </c>
      <c r="K61" s="338" t="str">
        <f t="shared" si="19"/>
        <v/>
      </c>
      <c r="L61" s="338" t="str">
        <f t="shared" si="20"/>
        <v/>
      </c>
      <c r="M61" s="339" t="str">
        <f t="shared" ref="M61:M68" si="24">IF(R61=0,"",IF(ISERROR(VALUE(R61))=TRUE,"",L61+U61))</f>
        <v/>
      </c>
      <c r="N61" s="339" t="str">
        <f t="shared" ref="N61:N68" si="25">IF(R61=0,"",IF(ISERROR(VALUE(S61))=TRUE,"",M61+V61))</f>
        <v/>
      </c>
      <c r="O61" s="340" t="str">
        <f t="shared" ref="O61:O68" si="26">IF(R61=0,"",IF(ISERROR(VALUE(T61))=TRUE,"",N61+W61))</f>
        <v/>
      </c>
      <c r="P61" s="348">
        <v>0</v>
      </c>
      <c r="Q61" s="556">
        <v>0</v>
      </c>
      <c r="R61" s="560">
        <f>'[38]SPECS SHEET'!V197</f>
        <v>0</v>
      </c>
      <c r="S61" s="338">
        <v>0</v>
      </c>
      <c r="T61" s="338">
        <v>0</v>
      </c>
      <c r="U61" s="338">
        <v>0</v>
      </c>
      <c r="V61" s="338">
        <v>0</v>
      </c>
      <c r="W61" s="340">
        <v>0</v>
      </c>
      <c r="X61" s="343"/>
    </row>
    <row r="62" spans="1:24" ht="14.15" hidden="1" customHeight="1">
      <c r="A62" s="333" t="str">
        <f>'[38]SPECS SHEET'!A198</f>
        <v>F5</v>
      </c>
      <c r="B62" s="772" t="str">
        <f>'[38]SPECS SHEET'!B198:E198</f>
        <v>METAL LOGO POSITION BELOW WAIST BAND SEAM</v>
      </c>
      <c r="C62" s="773"/>
      <c r="D62" s="773"/>
      <c r="E62" s="773"/>
      <c r="F62" s="365"/>
      <c r="G62" s="334">
        <f>'[38]SPECS SHEET'!F198</f>
        <v>0.125</v>
      </c>
      <c r="H62" s="335" t="str">
        <f t="shared" si="16"/>
        <v/>
      </c>
      <c r="I62" s="336" t="str">
        <f t="shared" si="17"/>
        <v/>
      </c>
      <c r="J62" s="337" t="str">
        <f t="shared" si="18"/>
        <v/>
      </c>
      <c r="K62" s="338" t="str">
        <f t="shared" si="19"/>
        <v/>
      </c>
      <c r="L62" s="338" t="str">
        <f t="shared" si="20"/>
        <v/>
      </c>
      <c r="M62" s="339" t="str">
        <f t="shared" si="24"/>
        <v/>
      </c>
      <c r="N62" s="339" t="str">
        <f t="shared" si="25"/>
        <v/>
      </c>
      <c r="O62" s="340" t="str">
        <f t="shared" si="26"/>
        <v/>
      </c>
      <c r="P62" s="348">
        <v>0</v>
      </c>
      <c r="Q62" s="556">
        <v>0</v>
      </c>
      <c r="R62" s="560">
        <f>'[38]SPECS SHEET'!V198</f>
        <v>0</v>
      </c>
      <c r="S62" s="338">
        <v>0</v>
      </c>
      <c r="T62" s="338">
        <v>0</v>
      </c>
      <c r="U62" s="338">
        <v>0</v>
      </c>
      <c r="V62" s="338">
        <v>0</v>
      </c>
      <c r="W62" s="340">
        <v>0</v>
      </c>
      <c r="X62" s="343"/>
    </row>
    <row r="63" spans="1:24" ht="14.15" hidden="1" customHeight="1">
      <c r="A63" s="333" t="str">
        <f>'[38]SPECS SHEET'!A199</f>
        <v>F6</v>
      </c>
      <c r="B63" s="772" t="str">
        <f>'[38]SPECS SHEET'!B199:E199</f>
        <v xml:space="preserve">METAL LOGO POSITIONFROM SIDE SEAM </v>
      </c>
      <c r="C63" s="773"/>
      <c r="D63" s="773"/>
      <c r="E63" s="773"/>
      <c r="F63" s="365"/>
      <c r="G63" s="334">
        <f>'[38]SPECS SHEET'!F199</f>
        <v>0.125</v>
      </c>
      <c r="H63" s="335" t="str">
        <f t="shared" si="16"/>
        <v/>
      </c>
      <c r="I63" s="336" t="str">
        <f t="shared" si="17"/>
        <v/>
      </c>
      <c r="J63" s="337" t="str">
        <f t="shared" si="18"/>
        <v/>
      </c>
      <c r="K63" s="338" t="str">
        <f t="shared" si="19"/>
        <v/>
      </c>
      <c r="L63" s="338" t="str">
        <f t="shared" si="20"/>
        <v/>
      </c>
      <c r="M63" s="339" t="str">
        <f t="shared" si="24"/>
        <v/>
      </c>
      <c r="N63" s="339" t="str">
        <f t="shared" si="25"/>
        <v/>
      </c>
      <c r="O63" s="340" t="str">
        <f t="shared" si="26"/>
        <v/>
      </c>
      <c r="P63" s="348">
        <v>0</v>
      </c>
      <c r="Q63" s="556">
        <v>0</v>
      </c>
      <c r="R63" s="560">
        <f>'[38]SPECS SHEET'!V199</f>
        <v>0</v>
      </c>
      <c r="S63" s="338">
        <v>0</v>
      </c>
      <c r="T63" s="338">
        <v>0</v>
      </c>
      <c r="U63" s="338">
        <v>0</v>
      </c>
      <c r="V63" s="338">
        <v>0</v>
      </c>
      <c r="W63" s="340">
        <v>0</v>
      </c>
      <c r="X63" s="343"/>
    </row>
    <row r="64" spans="1:24" ht="14.7" hidden="1" customHeight="1">
      <c r="A64" s="333" t="str">
        <f>'[38]SPECS SHEET'!A200</f>
        <v>F7</v>
      </c>
      <c r="B64" s="772" t="str">
        <f>'[38]SPECS SHEET'!B200:E200</f>
        <v>GROSGRAIN LENGTH</v>
      </c>
      <c r="C64" s="773"/>
      <c r="D64" s="773"/>
      <c r="E64" s="773"/>
      <c r="F64" s="365"/>
      <c r="G64" s="334">
        <f>'[38]SPECS SHEET'!F200</f>
        <v>0.125</v>
      </c>
      <c r="H64" s="335" t="str">
        <f t="shared" si="16"/>
        <v/>
      </c>
      <c r="I64" s="336" t="str">
        <f t="shared" si="17"/>
        <v/>
      </c>
      <c r="J64" s="337" t="str">
        <f t="shared" si="18"/>
        <v/>
      </c>
      <c r="K64" s="338" t="str">
        <f t="shared" si="19"/>
        <v/>
      </c>
      <c r="L64" s="338" t="str">
        <f t="shared" si="20"/>
        <v/>
      </c>
      <c r="M64" s="339" t="str">
        <f t="shared" si="24"/>
        <v/>
      </c>
      <c r="N64" s="339" t="str">
        <f t="shared" si="25"/>
        <v/>
      </c>
      <c r="O64" s="340" t="str">
        <f t="shared" si="26"/>
        <v/>
      </c>
      <c r="P64" s="348">
        <v>0</v>
      </c>
      <c r="Q64" s="556">
        <v>0</v>
      </c>
      <c r="R64" s="560">
        <f>'[38]SPECS SHEET'!V200</f>
        <v>0</v>
      </c>
      <c r="S64" s="338">
        <v>0</v>
      </c>
      <c r="T64" s="338">
        <v>0</v>
      </c>
      <c r="U64" s="338">
        <v>0</v>
      </c>
      <c r="V64" s="338">
        <v>0</v>
      </c>
      <c r="W64" s="340">
        <v>0</v>
      </c>
      <c r="X64" s="343"/>
    </row>
    <row r="65" spans="1:24" ht="14.7" hidden="1" customHeight="1">
      <c r="A65" s="333" t="str">
        <f>'[38]SPECS SHEET'!A201</f>
        <v>F8</v>
      </c>
      <c r="B65" s="772" t="str">
        <f>'[38]SPECS SHEET'!B201:E201</f>
        <v>GROSGRAIN POSITION</v>
      </c>
      <c r="C65" s="773"/>
      <c r="D65" s="773"/>
      <c r="E65" s="773"/>
      <c r="F65" s="365"/>
      <c r="G65" s="334">
        <f>'[38]SPECS SHEET'!F201</f>
        <v>0.125</v>
      </c>
      <c r="H65" s="335" t="str">
        <f t="shared" si="16"/>
        <v/>
      </c>
      <c r="I65" s="336" t="str">
        <f t="shared" si="17"/>
        <v/>
      </c>
      <c r="J65" s="337" t="str">
        <f t="shared" si="18"/>
        <v/>
      </c>
      <c r="K65" s="338" t="str">
        <f t="shared" si="19"/>
        <v/>
      </c>
      <c r="L65" s="338" t="str">
        <f t="shared" si="20"/>
        <v/>
      </c>
      <c r="M65" s="339" t="str">
        <f t="shared" si="24"/>
        <v/>
      </c>
      <c r="N65" s="339" t="str">
        <f t="shared" si="25"/>
        <v/>
      </c>
      <c r="O65" s="340" t="str">
        <f t="shared" si="26"/>
        <v/>
      </c>
      <c r="P65" s="348">
        <v>0</v>
      </c>
      <c r="Q65" s="556">
        <v>0</v>
      </c>
      <c r="R65" s="560">
        <f>'[38]SPECS SHEET'!V201</f>
        <v>0</v>
      </c>
      <c r="S65" s="338">
        <v>0</v>
      </c>
      <c r="T65" s="338">
        <v>0</v>
      </c>
      <c r="U65" s="338">
        <v>0</v>
      </c>
      <c r="V65" s="338">
        <v>0</v>
      </c>
      <c r="W65" s="340">
        <v>0</v>
      </c>
      <c r="X65" s="343"/>
    </row>
    <row r="66" spans="1:24" ht="14.7" hidden="1" customHeight="1">
      <c r="A66" s="333" t="str">
        <f>'[38]SPECS SHEET'!A202</f>
        <v>F9</v>
      </c>
      <c r="B66" s="772" t="str">
        <f>'[38]SPECS SHEET'!B202:E202</f>
        <v>HALF MOON HEIGHT FROM NECKLINE</v>
      </c>
      <c r="C66" s="773"/>
      <c r="D66" s="773"/>
      <c r="E66" s="773"/>
      <c r="F66" s="365"/>
      <c r="G66" s="334">
        <f>'[38]SPECS SHEET'!F202</f>
        <v>0.125</v>
      </c>
      <c r="H66" s="335" t="str">
        <f t="shared" si="16"/>
        <v/>
      </c>
      <c r="I66" s="336" t="str">
        <f t="shared" si="17"/>
        <v/>
      </c>
      <c r="J66" s="337" t="str">
        <f t="shared" si="18"/>
        <v/>
      </c>
      <c r="K66" s="338" t="str">
        <f t="shared" si="19"/>
        <v/>
      </c>
      <c r="L66" s="338" t="str">
        <f t="shared" si="20"/>
        <v/>
      </c>
      <c r="M66" s="339" t="str">
        <f t="shared" si="24"/>
        <v/>
      </c>
      <c r="N66" s="339" t="str">
        <f t="shared" si="25"/>
        <v/>
      </c>
      <c r="O66" s="340" t="str">
        <f t="shared" si="26"/>
        <v/>
      </c>
      <c r="P66" s="348">
        <v>0</v>
      </c>
      <c r="Q66" s="556">
        <v>0</v>
      </c>
      <c r="R66" s="560">
        <f>'[38]SPECS SHEET'!V202</f>
        <v>0</v>
      </c>
      <c r="S66" s="338">
        <v>0</v>
      </c>
      <c r="T66" s="338">
        <v>0</v>
      </c>
      <c r="U66" s="338">
        <v>0</v>
      </c>
      <c r="V66" s="338">
        <v>0</v>
      </c>
      <c r="W66" s="340">
        <v>0</v>
      </c>
      <c r="X66" s="343"/>
    </row>
    <row r="67" spans="1:24" ht="14.7" hidden="1" customHeight="1">
      <c r="A67" s="333" t="str">
        <f>'[38]SPECS SHEET'!A203</f>
        <v>F10</v>
      </c>
      <c r="B67" s="772" t="str">
        <f>'[38]SPECS SHEET'!B203:E203</f>
        <v>HALF MOON WIDTH FROM NECK SEAM</v>
      </c>
      <c r="C67" s="773"/>
      <c r="D67" s="773"/>
      <c r="E67" s="773"/>
      <c r="F67" s="365"/>
      <c r="G67" s="334">
        <f>'[38]SPECS SHEET'!F203</f>
        <v>0.125</v>
      </c>
      <c r="H67" s="335" t="str">
        <f t="shared" si="16"/>
        <v/>
      </c>
      <c r="I67" s="336" t="str">
        <f t="shared" si="17"/>
        <v/>
      </c>
      <c r="J67" s="337" t="str">
        <f t="shared" si="18"/>
        <v/>
      </c>
      <c r="K67" s="338" t="str">
        <f t="shared" si="19"/>
        <v/>
      </c>
      <c r="L67" s="338" t="str">
        <f t="shared" si="20"/>
        <v/>
      </c>
      <c r="M67" s="339" t="str">
        <f t="shared" si="24"/>
        <v/>
      </c>
      <c r="N67" s="339" t="str">
        <f t="shared" si="25"/>
        <v/>
      </c>
      <c r="O67" s="340" t="str">
        <f t="shared" si="26"/>
        <v/>
      </c>
      <c r="P67" s="348">
        <v>0</v>
      </c>
      <c r="Q67" s="556">
        <v>0</v>
      </c>
      <c r="R67" s="560">
        <f>'[38]SPECS SHEET'!V203</f>
        <v>0</v>
      </c>
      <c r="S67" s="338">
        <v>0</v>
      </c>
      <c r="T67" s="338">
        <v>0</v>
      </c>
      <c r="U67" s="338">
        <v>0</v>
      </c>
      <c r="V67" s="338">
        <v>0</v>
      </c>
      <c r="W67" s="340">
        <v>0</v>
      </c>
      <c r="X67" s="343"/>
    </row>
    <row r="68" spans="1:24" ht="14.7" hidden="1" customHeight="1" thickBot="1">
      <c r="A68" s="333" t="str">
        <f>'[38]SPECS SHEET'!A204</f>
        <v>F11</v>
      </c>
      <c r="B68" s="772" t="str">
        <f>'[38]SPECS SHEET'!B204:E204</f>
        <v>WOVEN BRAND LABEL POSITION FROM CENTER BACK</v>
      </c>
      <c r="C68" s="773"/>
      <c r="D68" s="773"/>
      <c r="E68" s="773"/>
      <c r="F68" s="366"/>
      <c r="G68" s="349">
        <f>'[38]SPECS SHEET'!F204</f>
        <v>0.125</v>
      </c>
      <c r="H68" s="350" t="str">
        <f t="shared" si="16"/>
        <v/>
      </c>
      <c r="I68" s="351" t="str">
        <f t="shared" si="17"/>
        <v/>
      </c>
      <c r="J68" s="352" t="str">
        <f t="shared" si="18"/>
        <v/>
      </c>
      <c r="K68" s="353" t="str">
        <f t="shared" si="19"/>
        <v/>
      </c>
      <c r="L68" s="353" t="str">
        <f t="shared" si="20"/>
        <v/>
      </c>
      <c r="M68" s="354" t="str">
        <f t="shared" si="24"/>
        <v/>
      </c>
      <c r="N68" s="354" t="str">
        <f t="shared" si="25"/>
        <v/>
      </c>
      <c r="O68" s="355" t="str">
        <f t="shared" si="26"/>
        <v/>
      </c>
      <c r="P68" s="356">
        <v>0</v>
      </c>
      <c r="Q68" s="357">
        <v>0</v>
      </c>
      <c r="R68" s="562">
        <f>'[38]SPECS SHEET'!V204</f>
        <v>0</v>
      </c>
      <c r="S68" s="353">
        <v>0</v>
      </c>
      <c r="T68" s="353">
        <v>0</v>
      </c>
      <c r="U68" s="353">
        <v>0</v>
      </c>
      <c r="V68" s="353">
        <v>0</v>
      </c>
      <c r="W68" s="355">
        <v>0</v>
      </c>
      <c r="X68" s="343"/>
    </row>
    <row r="69" spans="1:24" ht="15.9" hidden="1">
      <c r="A69" s="333" t="str">
        <f>'[38]SPECS SHEET'!A205</f>
        <v>F12</v>
      </c>
      <c r="B69" s="772">
        <f>'[38]SPECS SHEET'!B205:E205</f>
        <v>0</v>
      </c>
      <c r="C69" s="773"/>
      <c r="D69" s="773"/>
      <c r="E69" s="787"/>
      <c r="F69" s="367"/>
      <c r="G69" s="358">
        <f>'[38]SPECS SHEET'!F205</f>
        <v>0.125</v>
      </c>
      <c r="H69" s="336" t="str">
        <f t="shared" si="16"/>
        <v/>
      </c>
      <c r="I69" s="336" t="str">
        <f t="shared" si="17"/>
        <v/>
      </c>
      <c r="J69" s="337" t="str">
        <f t="shared" si="18"/>
        <v/>
      </c>
      <c r="K69" s="338" t="str">
        <f t="shared" si="19"/>
        <v/>
      </c>
      <c r="L69" s="338" t="str">
        <f t="shared" si="20"/>
        <v/>
      </c>
      <c r="M69" s="339"/>
      <c r="N69" s="339"/>
      <c r="O69" s="339"/>
      <c r="P69" s="336">
        <v>0</v>
      </c>
      <c r="Q69" s="336">
        <v>0</v>
      </c>
      <c r="R69" s="560">
        <f>'[38]SPECS SHEET'!V205</f>
        <v>0</v>
      </c>
      <c r="S69" s="338">
        <v>0</v>
      </c>
      <c r="T69" s="338">
        <v>0</v>
      </c>
      <c r="U69" s="338">
        <v>0</v>
      </c>
      <c r="V69" s="338">
        <v>0</v>
      </c>
      <c r="W69" s="338">
        <v>0</v>
      </c>
      <c r="X69" s="343"/>
    </row>
    <row r="70" spans="1:24" ht="15.9" hidden="1">
      <c r="A70" s="333" t="str">
        <f>'[38]SPECS SHEET'!A206</f>
        <v>F13</v>
      </c>
      <c r="B70" s="772">
        <f>'[38]SPECS SHEET'!B206:E206</f>
        <v>0</v>
      </c>
      <c r="C70" s="773"/>
      <c r="D70" s="773"/>
      <c r="E70" s="787"/>
      <c r="F70" s="367"/>
      <c r="G70" s="358">
        <f>'[38]SPECS SHEET'!F206</f>
        <v>0.125</v>
      </c>
      <c r="H70" s="336" t="str">
        <f t="shared" si="16"/>
        <v/>
      </c>
      <c r="I70" s="336" t="str">
        <f t="shared" si="17"/>
        <v/>
      </c>
      <c r="J70" s="337" t="str">
        <f t="shared" si="18"/>
        <v/>
      </c>
      <c r="K70" s="338" t="str">
        <f t="shared" si="19"/>
        <v/>
      </c>
      <c r="L70" s="338" t="str">
        <f t="shared" si="20"/>
        <v/>
      </c>
      <c r="M70" s="339"/>
      <c r="N70" s="339"/>
      <c r="O70" s="339"/>
      <c r="P70" s="556">
        <v>0</v>
      </c>
      <c r="Q70" s="556">
        <v>0</v>
      </c>
      <c r="R70" s="560">
        <f>'[38]SPECS SHEET'!V206</f>
        <v>0</v>
      </c>
      <c r="S70" s="338">
        <v>0</v>
      </c>
      <c r="T70" s="338">
        <v>0</v>
      </c>
      <c r="U70" s="338">
        <v>0</v>
      </c>
      <c r="V70" s="338">
        <v>0</v>
      </c>
      <c r="W70" s="338">
        <v>0</v>
      </c>
      <c r="X70" s="343"/>
    </row>
    <row r="71" spans="1:24" ht="15.9" hidden="1">
      <c r="A71" s="333" t="str">
        <f>'[38]SPECS SHEET'!A207</f>
        <v>F14</v>
      </c>
      <c r="B71" s="772">
        <f>'[38]SPECS SHEET'!B207:E207</f>
        <v>0</v>
      </c>
      <c r="C71" s="773"/>
      <c r="D71" s="773"/>
      <c r="E71" s="787"/>
      <c r="F71" s="367"/>
      <c r="G71" s="358">
        <f>'[38]SPECS SHEET'!F207</f>
        <v>0.125</v>
      </c>
      <c r="H71" s="336" t="str">
        <f t="shared" si="16"/>
        <v/>
      </c>
      <c r="I71" s="336" t="str">
        <f t="shared" si="17"/>
        <v/>
      </c>
      <c r="J71" s="337" t="str">
        <f t="shared" si="18"/>
        <v/>
      </c>
      <c r="K71" s="338" t="str">
        <f t="shared" si="19"/>
        <v/>
      </c>
      <c r="L71" s="338" t="str">
        <f t="shared" si="20"/>
        <v/>
      </c>
      <c r="M71" s="339"/>
      <c r="N71" s="339"/>
      <c r="O71" s="339"/>
      <c r="P71" s="556">
        <v>0</v>
      </c>
      <c r="Q71" s="556">
        <v>0</v>
      </c>
      <c r="R71" s="560">
        <f>'[38]SPECS SHEET'!V207</f>
        <v>0</v>
      </c>
      <c r="S71" s="338">
        <v>0</v>
      </c>
      <c r="T71" s="338">
        <v>0</v>
      </c>
      <c r="U71" s="338">
        <v>0</v>
      </c>
      <c r="V71" s="338">
        <v>0</v>
      </c>
      <c r="W71" s="338">
        <v>0</v>
      </c>
      <c r="X71" s="343"/>
    </row>
    <row r="72" spans="1:24" ht="15.9" hidden="1">
      <c r="A72" s="333" t="str">
        <f>'[38]SPECS SHEET'!A208</f>
        <v>F15</v>
      </c>
      <c r="B72" s="772">
        <f>'[38]SPECS SHEET'!B208:E208</f>
        <v>0</v>
      </c>
      <c r="C72" s="773"/>
      <c r="D72" s="773"/>
      <c r="E72" s="787"/>
      <c r="F72" s="367"/>
      <c r="G72" s="358">
        <f>'[38]SPECS SHEET'!F208</f>
        <v>0.125</v>
      </c>
      <c r="H72" s="336" t="str">
        <f t="shared" si="16"/>
        <v/>
      </c>
      <c r="I72" s="336" t="str">
        <f t="shared" si="17"/>
        <v/>
      </c>
      <c r="J72" s="337" t="str">
        <f t="shared" si="18"/>
        <v/>
      </c>
      <c r="K72" s="338" t="str">
        <f t="shared" si="19"/>
        <v/>
      </c>
      <c r="L72" s="338" t="str">
        <f t="shared" si="20"/>
        <v/>
      </c>
      <c r="M72" s="339"/>
      <c r="N72" s="339"/>
      <c r="O72" s="339"/>
      <c r="P72" s="556">
        <v>0</v>
      </c>
      <c r="Q72" s="556">
        <v>0</v>
      </c>
      <c r="R72" s="560">
        <f>'[38]SPECS SHEET'!V208</f>
        <v>0</v>
      </c>
      <c r="S72" s="338">
        <v>0</v>
      </c>
      <c r="T72" s="338">
        <v>0</v>
      </c>
      <c r="U72" s="338">
        <v>0</v>
      </c>
      <c r="V72" s="338">
        <v>0</v>
      </c>
      <c r="W72" s="338">
        <v>0</v>
      </c>
      <c r="X72" s="343"/>
    </row>
    <row r="73" spans="1:24" ht="16.3" hidden="1" thickBot="1">
      <c r="A73" s="359" t="str">
        <f>'[38]SPECS SHEET'!A209</f>
        <v>F16</v>
      </c>
      <c r="B73" s="784">
        <f>'[38]SPECS SHEET'!B209:E209</f>
        <v>0</v>
      </c>
      <c r="C73" s="785"/>
      <c r="D73" s="785"/>
      <c r="E73" s="786"/>
      <c r="F73" s="368"/>
      <c r="G73" s="360">
        <f>'[38]SPECS SHEET'!F209</f>
        <v>0.125</v>
      </c>
      <c r="H73" s="336" t="str">
        <f t="shared" si="16"/>
        <v/>
      </c>
      <c r="I73" s="336" t="str">
        <f t="shared" si="17"/>
        <v/>
      </c>
      <c r="J73" s="337" t="str">
        <f t="shared" si="18"/>
        <v/>
      </c>
      <c r="K73" s="338" t="str">
        <f t="shared" si="19"/>
        <v/>
      </c>
      <c r="L73" s="338" t="str">
        <f t="shared" si="20"/>
        <v/>
      </c>
      <c r="M73" s="339"/>
      <c r="N73" s="339"/>
      <c r="O73" s="339"/>
      <c r="P73" s="556">
        <v>0</v>
      </c>
      <c r="Q73" s="556">
        <v>0</v>
      </c>
      <c r="R73" s="560">
        <f>'[38]SPECS SHEET'!V209</f>
        <v>0</v>
      </c>
      <c r="S73" s="338">
        <v>0</v>
      </c>
      <c r="T73" s="338">
        <v>0</v>
      </c>
      <c r="U73" s="338">
        <v>0</v>
      </c>
      <c r="V73" s="338">
        <v>0</v>
      </c>
      <c r="W73" s="338">
        <v>0</v>
      </c>
      <c r="X73" s="343"/>
    </row>
    <row r="74" spans="1:24" ht="14.6" hidden="1">
      <c r="P74" s="363"/>
      <c r="Q74" s="363"/>
      <c r="R74" s="559"/>
      <c r="S74" s="363"/>
      <c r="T74" s="363"/>
      <c r="U74" s="363"/>
      <c r="V74" s="363"/>
      <c r="W74" s="363"/>
    </row>
  </sheetData>
  <mergeCells count="71"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61:E61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P49:W49"/>
    <mergeCell ref="B38:E38"/>
    <mergeCell ref="B39:E39"/>
    <mergeCell ref="B40:E40"/>
    <mergeCell ref="P41:W41"/>
    <mergeCell ref="B42:E42"/>
    <mergeCell ref="B43:E43"/>
    <mergeCell ref="B44:E44"/>
    <mergeCell ref="B45:E45"/>
    <mergeCell ref="B46:E46"/>
    <mergeCell ref="B47:E47"/>
    <mergeCell ref="B48:E48"/>
    <mergeCell ref="B37:E37"/>
    <mergeCell ref="A20:E20"/>
    <mergeCell ref="A21:E21"/>
    <mergeCell ref="A22:E22"/>
    <mergeCell ref="A23:E23"/>
    <mergeCell ref="B29:E29"/>
    <mergeCell ref="B30:E30"/>
    <mergeCell ref="B31:E31"/>
    <mergeCell ref="B32:E32"/>
    <mergeCell ref="B33:E33"/>
    <mergeCell ref="B35:E35"/>
    <mergeCell ref="B36:E36"/>
    <mergeCell ref="B34:E34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Q2:V6"/>
    <mergeCell ref="A4:B4"/>
    <mergeCell ref="E4:G4"/>
    <mergeCell ref="H4:O7"/>
    <mergeCell ref="A5:B5"/>
    <mergeCell ref="E5:G5"/>
    <mergeCell ref="A6:B6"/>
    <mergeCell ref="E6:G6"/>
    <mergeCell ref="A7:B7"/>
    <mergeCell ref="C7:G7"/>
  </mergeCells>
  <pageMargins left="0.25" right="0.25" top="0.5" bottom="0.25" header="0.3" footer="0.3"/>
  <pageSetup scale="77" fitToHeight="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18.84375" style="38" customWidth="1"/>
    <col min="13" max="13" width="14.15234375" style="38" customWidth="1"/>
    <col min="14" max="15" width="13.3828125" style="38" customWidth="1"/>
    <col min="16" max="16" width="24.15234375" style="38" customWidth="1"/>
    <col min="17" max="17" width="14.84375" style="38" bestFit="1" customWidth="1"/>
    <col min="18" max="16384" width="9.15234375" style="38"/>
  </cols>
  <sheetData>
    <row r="1" spans="1:16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608" t="s">
        <v>0</v>
      </c>
      <c r="N1" s="608" t="s">
        <v>0</v>
      </c>
      <c r="O1" s="609" t="s">
        <v>1</v>
      </c>
      <c r="P1" s="609"/>
    </row>
    <row r="2" spans="1:16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608" t="s">
        <v>2</v>
      </c>
      <c r="N2" s="608" t="s">
        <v>2</v>
      </c>
      <c r="O2" s="610" t="s">
        <v>3</v>
      </c>
      <c r="P2" s="610"/>
    </row>
    <row r="3" spans="1:16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608" t="s">
        <v>4</v>
      </c>
      <c r="N3" s="608" t="s">
        <v>4</v>
      </c>
      <c r="O3" s="611" t="s">
        <v>5</v>
      </c>
      <c r="P3" s="609"/>
    </row>
    <row r="4" spans="1:16" s="5" customFormat="1" ht="33" customHeight="1" thickBot="1">
      <c r="B4" s="6" t="s">
        <v>217</v>
      </c>
      <c r="G4" s="7"/>
    </row>
    <row r="5" spans="1:16" s="5" customFormat="1" ht="58" customHeight="1">
      <c r="B5" s="8" t="s">
        <v>7</v>
      </c>
      <c r="C5" s="8"/>
      <c r="D5" s="6"/>
      <c r="F5" s="9"/>
      <c r="G5" s="788" t="s">
        <v>218</v>
      </c>
      <c r="H5" s="789"/>
      <c r="I5" s="789"/>
      <c r="J5" s="789"/>
      <c r="K5" s="789"/>
      <c r="L5" s="790"/>
    </row>
    <row r="6" spans="1:16" s="10" customFormat="1" ht="58" customHeight="1">
      <c r="B6" s="11" t="s">
        <v>9</v>
      </c>
      <c r="C6" s="11"/>
      <c r="D6" s="12" t="s">
        <v>219</v>
      </c>
      <c r="E6" s="14"/>
      <c r="F6" s="11"/>
      <c r="G6" s="791"/>
      <c r="H6" s="792"/>
      <c r="I6" s="792"/>
      <c r="J6" s="792"/>
      <c r="K6" s="792"/>
      <c r="L6" s="793"/>
      <c r="M6" s="13"/>
      <c r="N6" s="13"/>
      <c r="O6" s="13"/>
      <c r="P6" s="13"/>
    </row>
    <row r="7" spans="1:16" s="10" customFormat="1" ht="58" customHeight="1">
      <c r="B7" s="11" t="s">
        <v>11</v>
      </c>
      <c r="C7" s="11"/>
      <c r="D7" s="12" t="s">
        <v>220</v>
      </c>
      <c r="E7" s="12"/>
      <c r="F7" s="11"/>
      <c r="G7" s="791"/>
      <c r="H7" s="792"/>
      <c r="I7" s="792"/>
      <c r="J7" s="792"/>
      <c r="K7" s="792"/>
      <c r="L7" s="793"/>
      <c r="M7" s="13"/>
      <c r="N7" s="13"/>
      <c r="O7" s="13"/>
      <c r="P7" s="13"/>
    </row>
    <row r="8" spans="1:16" s="10" customFormat="1" ht="58" customHeight="1" thickBot="1">
      <c r="B8" s="11" t="s">
        <v>13</v>
      </c>
      <c r="C8" s="11"/>
      <c r="D8" s="616" t="s">
        <v>221</v>
      </c>
      <c r="E8" s="616"/>
      <c r="F8" s="616"/>
      <c r="G8" s="794"/>
      <c r="H8" s="795"/>
      <c r="I8" s="795"/>
      <c r="J8" s="795"/>
      <c r="K8" s="795"/>
      <c r="L8" s="796"/>
      <c r="M8" s="13"/>
      <c r="N8" s="13"/>
      <c r="O8" s="13"/>
      <c r="P8" s="13"/>
    </row>
    <row r="9" spans="1:16" s="15" customFormat="1" ht="32.6">
      <c r="B9" s="16" t="s">
        <v>15</v>
      </c>
      <c r="C9" s="16"/>
      <c r="D9" s="135" t="s">
        <v>222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6">
      <c r="B10" s="514" t="s">
        <v>17</v>
      </c>
      <c r="C10" s="514"/>
      <c r="D10" s="515" t="s">
        <v>223</v>
      </c>
      <c r="E10" s="515"/>
      <c r="F10" s="515"/>
      <c r="G10" s="516"/>
      <c r="H10" s="515"/>
      <c r="I10" s="517"/>
      <c r="J10" s="517" t="s">
        <v>19</v>
      </c>
      <c r="K10" s="517"/>
      <c r="L10" s="517" t="s">
        <v>224</v>
      </c>
      <c r="M10" s="518"/>
      <c r="N10" s="518"/>
      <c r="O10" s="518"/>
      <c r="P10" s="518"/>
    </row>
    <row r="11" spans="1:16" s="15" customFormat="1" ht="68.25" customHeight="1">
      <c r="B11" s="517" t="s">
        <v>21</v>
      </c>
      <c r="C11" s="517"/>
      <c r="D11" s="797">
        <v>44964</v>
      </c>
      <c r="E11" s="798"/>
      <c r="F11" s="798"/>
      <c r="G11" s="520"/>
      <c r="H11" s="519"/>
      <c r="I11" s="517"/>
      <c r="J11" s="517" t="s">
        <v>22</v>
      </c>
      <c r="K11" s="517"/>
      <c r="L11" s="799" t="s">
        <v>225</v>
      </c>
      <c r="M11" s="799"/>
      <c r="N11" s="799"/>
      <c r="O11" s="799"/>
      <c r="P11" s="799"/>
    </row>
    <row r="12" spans="1:16" s="15" customFormat="1" ht="32.6">
      <c r="B12" s="517" t="s">
        <v>24</v>
      </c>
      <c r="C12" s="517"/>
      <c r="D12" s="521"/>
      <c r="E12" s="517"/>
      <c r="F12" s="517"/>
      <c r="G12" s="522"/>
      <c r="H12" s="523"/>
      <c r="I12" s="517"/>
      <c r="J12" s="517" t="s">
        <v>25</v>
      </c>
      <c r="L12" s="517" t="s">
        <v>26</v>
      </c>
      <c r="M12" s="517"/>
      <c r="N12" s="523"/>
      <c r="O12" s="523"/>
      <c r="P12" s="518"/>
    </row>
    <row r="13" spans="1:16" s="15" customFormat="1" ht="32.6">
      <c r="B13" s="800"/>
      <c r="C13" s="800"/>
      <c r="D13" s="800"/>
      <c r="E13" s="800"/>
      <c r="F13" s="800"/>
      <c r="G13" s="522"/>
      <c r="H13" s="523"/>
      <c r="I13" s="517"/>
      <c r="J13" s="517" t="s">
        <v>27</v>
      </c>
      <c r="K13" s="517"/>
      <c r="L13" s="517" t="s">
        <v>226</v>
      </c>
      <c r="M13" s="523"/>
      <c r="N13" s="518"/>
      <c r="O13" s="518"/>
      <c r="P13" s="523"/>
    </row>
    <row r="14" spans="1:16" s="15" customFormat="1" ht="32.6">
      <c r="B14" s="517" t="s">
        <v>29</v>
      </c>
      <c r="C14" s="517"/>
      <c r="D14" s="517" t="s">
        <v>30</v>
      </c>
      <c r="E14" s="517"/>
      <c r="F14" s="517"/>
      <c r="G14" s="524"/>
      <c r="H14" s="517"/>
      <c r="I14" s="517"/>
      <c r="J14" s="517" t="s">
        <v>31</v>
      </c>
      <c r="K14" s="517"/>
      <c r="L14" s="518" t="s">
        <v>227</v>
      </c>
      <c r="M14" s="518"/>
      <c r="N14" s="518"/>
      <c r="O14" s="518"/>
      <c r="P14" s="518"/>
    </row>
    <row r="15" spans="1:16" s="15" customFormat="1" ht="21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34</v>
      </c>
      <c r="D17" s="108" t="s">
        <v>35</v>
      </c>
      <c r="E17" s="109" t="s">
        <v>36</v>
      </c>
      <c r="F17" s="109"/>
      <c r="G17" s="109" t="s">
        <v>37</v>
      </c>
      <c r="H17" s="109" t="s">
        <v>38</v>
      </c>
      <c r="I17" s="109" t="s">
        <v>39</v>
      </c>
      <c r="J17" s="109" t="s">
        <v>40</v>
      </c>
      <c r="K17" s="109" t="s">
        <v>228</v>
      </c>
      <c r="L17" s="109"/>
      <c r="M17" s="109"/>
      <c r="N17" s="109"/>
      <c r="O17" s="109"/>
      <c r="P17" s="110" t="s">
        <v>42</v>
      </c>
    </row>
    <row r="18" spans="2:16" s="111" customFormat="1" ht="80.25" hidden="1" customHeight="1">
      <c r="B18" s="112" t="s">
        <v>43</v>
      </c>
      <c r="C18" s="113"/>
      <c r="D18" s="114" t="s">
        <v>44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45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46</v>
      </c>
      <c r="C20" s="119"/>
      <c r="D20" s="120" t="str">
        <f>+D19</f>
        <v>BLACK</v>
      </c>
      <c r="E20" s="121"/>
      <c r="F20" s="122"/>
      <c r="G20" s="134">
        <f>SUM(G18:G19)</f>
        <v>0</v>
      </c>
      <c r="H20" s="134">
        <f t="shared" ref="H20:K20" si="0">SUM(H18:H19)</f>
        <v>0</v>
      </c>
      <c r="I20" s="134">
        <f t="shared" si="0"/>
        <v>0</v>
      </c>
      <c r="J20" s="134">
        <f t="shared" si="0"/>
        <v>0</v>
      </c>
      <c r="K20" s="134">
        <f t="shared" si="0"/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41" customFormat="1" ht="91.5" customHeight="1">
      <c r="B22" s="136"/>
      <c r="C22" s="137" t="s">
        <v>34</v>
      </c>
      <c r="D22" s="137" t="s">
        <v>35</v>
      </c>
      <c r="E22" s="138" t="s">
        <v>36</v>
      </c>
      <c r="F22" s="138"/>
      <c r="G22" s="138" t="s">
        <v>37</v>
      </c>
      <c r="H22" s="138" t="s">
        <v>38</v>
      </c>
      <c r="I22" s="138" t="s">
        <v>39</v>
      </c>
      <c r="J22" s="138" t="s">
        <v>40</v>
      </c>
      <c r="K22" s="138" t="s">
        <v>228</v>
      </c>
      <c r="L22" s="139"/>
      <c r="M22" s="139"/>
      <c r="N22" s="139"/>
      <c r="O22" s="139"/>
      <c r="P22" s="140" t="s">
        <v>42</v>
      </c>
    </row>
    <row r="23" spans="2:16" s="141" customFormat="1" ht="91.5" customHeight="1">
      <c r="B23" s="142" t="s">
        <v>43</v>
      </c>
      <c r="C23" s="143"/>
      <c r="D23" s="144" t="s">
        <v>229</v>
      </c>
      <c r="E23" s="145"/>
      <c r="F23" s="146"/>
      <c r="G23" s="146">
        <v>126</v>
      </c>
      <c r="H23" s="146">
        <v>255</v>
      </c>
      <c r="I23" s="146">
        <v>236</v>
      </c>
      <c r="J23" s="146">
        <v>100</v>
      </c>
      <c r="K23" s="146">
        <v>14</v>
      </c>
      <c r="L23" s="146"/>
      <c r="M23" s="146"/>
      <c r="N23" s="146"/>
      <c r="O23" s="146"/>
      <c r="P23" s="147">
        <f>SUM(E23:O23)</f>
        <v>731</v>
      </c>
    </row>
    <row r="24" spans="2:16" s="141" customFormat="1" ht="91.5" customHeight="1">
      <c r="B24" s="142" t="s">
        <v>45</v>
      </c>
      <c r="C24" s="143"/>
      <c r="D24" s="145" t="str">
        <f>+D23</f>
        <v>GREY HEATHER</v>
      </c>
      <c r="E24" s="145"/>
      <c r="F24" s="146"/>
      <c r="G24" s="148">
        <f>ROUNDUP(G23*5%,0)</f>
        <v>7</v>
      </c>
      <c r="H24" s="148">
        <f t="shared" ref="H24:K24" si="1">ROUNDUP(H23*5%,0)</f>
        <v>13</v>
      </c>
      <c r="I24" s="148">
        <f t="shared" si="1"/>
        <v>12</v>
      </c>
      <c r="J24" s="148">
        <f t="shared" si="1"/>
        <v>5</v>
      </c>
      <c r="K24" s="148">
        <f t="shared" si="1"/>
        <v>1</v>
      </c>
      <c r="L24" s="148"/>
      <c r="M24" s="148"/>
      <c r="N24" s="148"/>
      <c r="O24" s="148"/>
      <c r="P24" s="147">
        <f>SUM(E24:O24)</f>
        <v>38</v>
      </c>
    </row>
    <row r="25" spans="2:16" s="154" customFormat="1" ht="91.5" customHeight="1">
      <c r="B25" s="149" t="s">
        <v>46</v>
      </c>
      <c r="C25" s="149"/>
      <c r="D25" s="150" t="str">
        <f>+D24</f>
        <v>GREY HEATHER</v>
      </c>
      <c r="E25" s="151"/>
      <c r="F25" s="152"/>
      <c r="G25" s="152">
        <f>SUM(G23:G24)</f>
        <v>133</v>
      </c>
      <c r="H25" s="152">
        <f>SUM(H23:H24)</f>
        <v>268</v>
      </c>
      <c r="I25" s="152">
        <f>SUM(I23:I24)</f>
        <v>248</v>
      </c>
      <c r="J25" s="152">
        <f>SUM(J23:J24)</f>
        <v>105</v>
      </c>
      <c r="K25" s="152">
        <f>SUM(K23:K24)</f>
        <v>15</v>
      </c>
      <c r="L25" s="153"/>
      <c r="M25" s="153"/>
      <c r="N25" s="153"/>
      <c r="O25" s="153"/>
      <c r="P25" s="152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34</v>
      </c>
      <c r="D27" s="114" t="s">
        <v>35</v>
      </c>
      <c r="E27" s="115" t="s">
        <v>36</v>
      </c>
      <c r="F27" s="116"/>
      <c r="G27" s="116" t="s">
        <v>37</v>
      </c>
      <c r="H27" s="116" t="s">
        <v>38</v>
      </c>
      <c r="I27" s="116" t="s">
        <v>39</v>
      </c>
      <c r="J27" s="116" t="s">
        <v>40</v>
      </c>
      <c r="K27" s="116" t="s">
        <v>228</v>
      </c>
      <c r="L27" s="116"/>
      <c r="M27" s="116"/>
      <c r="N27" s="116"/>
      <c r="O27" s="116"/>
      <c r="P27" s="117" t="s">
        <v>42</v>
      </c>
    </row>
    <row r="28" spans="2:16" s="111" customFormat="1" ht="111.75" hidden="1" customHeight="1">
      <c r="B28" s="112" t="s">
        <v>43</v>
      </c>
      <c r="C28" s="113"/>
      <c r="D28" s="807" t="s">
        <v>230</v>
      </c>
      <c r="E28" s="807"/>
      <c r="F28" s="807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45</v>
      </c>
      <c r="C29" s="113"/>
      <c r="D29" s="807" t="str">
        <f>+D28</f>
        <v>WASHED BURGUNDY</v>
      </c>
      <c r="E29" s="807"/>
      <c r="F29" s="807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3" t="s">
        <v>46</v>
      </c>
      <c r="C30" s="131"/>
      <c r="D30" s="808" t="str">
        <f>+D29</f>
        <v>WASHED BURGUNDY</v>
      </c>
      <c r="E30" s="808"/>
      <c r="F30" s="808"/>
      <c r="G30" s="130">
        <f>SUM(G28:G29)</f>
        <v>0</v>
      </c>
      <c r="H30" s="130">
        <f t="shared" ref="H30:K30" si="2">SUM(H28:H29)</f>
        <v>0</v>
      </c>
      <c r="I30" s="130">
        <f t="shared" si="2"/>
        <v>0</v>
      </c>
      <c r="J30" s="130">
        <f t="shared" si="2"/>
        <v>0</v>
      </c>
      <c r="K30" s="130">
        <f t="shared" si="2"/>
        <v>0</v>
      </c>
      <c r="L30" s="130"/>
      <c r="M30" s="130"/>
      <c r="N30" s="130"/>
      <c r="O30" s="130"/>
      <c r="P30" s="132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34</v>
      </c>
      <c r="D32" s="108" t="s">
        <v>35</v>
      </c>
      <c r="E32" s="130" t="s">
        <v>36</v>
      </c>
      <c r="F32" s="130"/>
      <c r="G32" s="130" t="s">
        <v>37</v>
      </c>
      <c r="H32" s="130" t="s">
        <v>38</v>
      </c>
      <c r="I32" s="130" t="s">
        <v>39</v>
      </c>
      <c r="J32" s="130" t="s">
        <v>40</v>
      </c>
      <c r="K32" s="130" t="s">
        <v>228</v>
      </c>
      <c r="L32" s="130"/>
      <c r="M32" s="130"/>
      <c r="N32" s="130"/>
      <c r="O32" s="130"/>
      <c r="P32" s="110" t="s">
        <v>42</v>
      </c>
    </row>
    <row r="33" spans="1:16" s="111" customFormat="1" ht="74.25" hidden="1" customHeight="1">
      <c r="B33" s="112" t="s">
        <v>43</v>
      </c>
      <c r="C33" s="113"/>
      <c r="D33" s="114" t="s">
        <v>231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45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46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 t="shared" ref="H35:K35" si="3">SUM(H33:H34)</f>
        <v>0</v>
      </c>
      <c r="I35" s="122">
        <f t="shared" si="3"/>
        <v>0</v>
      </c>
      <c r="J35" s="122">
        <f t="shared" si="3"/>
        <v>0</v>
      </c>
      <c r="K35" s="122">
        <f t="shared" si="3"/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34</v>
      </c>
      <c r="D37" s="108" t="s">
        <v>35</v>
      </c>
      <c r="E37" s="109" t="s">
        <v>36</v>
      </c>
      <c r="F37" s="109"/>
      <c r="G37" s="109" t="s">
        <v>37</v>
      </c>
      <c r="H37" s="109" t="s">
        <v>38</v>
      </c>
      <c r="I37" s="109" t="s">
        <v>39</v>
      </c>
      <c r="J37" s="109" t="s">
        <v>40</v>
      </c>
      <c r="K37" s="109" t="s">
        <v>228</v>
      </c>
      <c r="L37" s="109"/>
      <c r="M37" s="109"/>
      <c r="N37" s="109"/>
      <c r="O37" s="109"/>
      <c r="P37" s="110" t="s">
        <v>42</v>
      </c>
    </row>
    <row r="38" spans="1:16" s="111" customFormat="1" ht="74.25" hidden="1" customHeight="1">
      <c r="B38" s="112" t="s">
        <v>43</v>
      </c>
      <c r="C38" s="113"/>
      <c r="D38" s="114" t="s">
        <v>232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45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46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54" customFormat="1" ht="102.75" customHeight="1">
      <c r="B42" s="155" t="s">
        <v>48</v>
      </c>
      <c r="C42" s="156"/>
      <c r="D42" s="155"/>
      <c r="E42" s="157"/>
      <c r="F42" s="158"/>
      <c r="G42" s="158">
        <f>G20+G25+G30+G35</f>
        <v>133</v>
      </c>
      <c r="H42" s="158">
        <f t="shared" ref="H42:K42" si="4">H20+H25+H30+H35</f>
        <v>268</v>
      </c>
      <c r="I42" s="158">
        <f t="shared" si="4"/>
        <v>248</v>
      </c>
      <c r="J42" s="158">
        <f t="shared" si="4"/>
        <v>105</v>
      </c>
      <c r="K42" s="158">
        <f t="shared" si="4"/>
        <v>15</v>
      </c>
      <c r="L42" s="158"/>
      <c r="M42" s="158"/>
      <c r="N42" s="158"/>
      <c r="O42" s="158"/>
      <c r="P42" s="158">
        <f t="shared" ref="P42" si="5">P20+P25+P30+P35</f>
        <v>769</v>
      </c>
    </row>
    <row r="43" spans="1:16" s="99" customFormat="1" ht="20.25" customHeight="1">
      <c r="B43" s="100"/>
      <c r="C43" s="101"/>
      <c r="D43" s="627" t="s">
        <v>233</v>
      </c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</row>
    <row r="44" spans="1:16" s="4" customFormat="1" ht="59.15" customHeight="1" thickBot="1">
      <c r="B44" s="87" t="s">
        <v>50</v>
      </c>
      <c r="C44" s="24"/>
      <c r="D44" s="809"/>
      <c r="E44" s="809"/>
      <c r="F44" s="809"/>
      <c r="G44" s="809"/>
      <c r="H44" s="809"/>
      <c r="I44" s="809"/>
      <c r="J44" s="809"/>
      <c r="K44" s="809"/>
      <c r="L44" s="809"/>
      <c r="M44" s="809"/>
      <c r="N44" s="809"/>
      <c r="O44" s="809"/>
      <c r="P44" s="809"/>
    </row>
    <row r="45" spans="1:16" s="25" customFormat="1" ht="116.15" thickBot="1">
      <c r="A45" s="810" t="s">
        <v>51</v>
      </c>
      <c r="B45" s="811"/>
      <c r="C45" s="811"/>
      <c r="D45" s="81" t="s">
        <v>52</v>
      </c>
      <c r="E45" s="82" t="s">
        <v>53</v>
      </c>
      <c r="F45" s="81" t="s">
        <v>54</v>
      </c>
      <c r="G45" s="83" t="s">
        <v>55</v>
      </c>
      <c r="H45" s="83" t="s">
        <v>56</v>
      </c>
      <c r="I45" s="83" t="s">
        <v>57</v>
      </c>
      <c r="J45" s="83" t="s">
        <v>234</v>
      </c>
      <c r="K45" s="83" t="s">
        <v>235</v>
      </c>
      <c r="L45" s="83" t="s">
        <v>61</v>
      </c>
      <c r="M45" s="812" t="s">
        <v>62</v>
      </c>
      <c r="N45" s="813"/>
      <c r="O45" s="813"/>
      <c r="P45" s="814"/>
    </row>
    <row r="46" spans="1:16" s="34" customFormat="1" ht="45.75" hidden="1" customHeight="1">
      <c r="A46" s="801" t="str">
        <f>D18</f>
        <v>BLACK</v>
      </c>
      <c r="B46" s="802"/>
      <c r="C46" s="802"/>
      <c r="D46" s="802"/>
      <c r="E46" s="802"/>
      <c r="F46" s="802"/>
      <c r="G46" s="802"/>
      <c r="H46" s="802"/>
      <c r="I46" s="802"/>
      <c r="J46" s="802"/>
      <c r="K46" s="802"/>
      <c r="L46" s="802"/>
      <c r="M46" s="802"/>
      <c r="N46" s="802"/>
      <c r="O46" s="802"/>
      <c r="P46" s="803"/>
    </row>
    <row r="47" spans="1:16" s="128" customFormat="1" ht="120" hidden="1" customHeight="1">
      <c r="A47" s="397">
        <v>1</v>
      </c>
      <c r="B47" s="613" t="str">
        <f>$L$11</f>
        <v>100% DRY COTTON FLEECE 410GSM</v>
      </c>
      <c r="C47" s="613"/>
      <c r="D47" s="398" t="s">
        <v>63</v>
      </c>
      <c r="E47" s="398" t="str">
        <f>A46</f>
        <v>BLACK</v>
      </c>
      <c r="F47" s="397" t="s">
        <v>38</v>
      </c>
      <c r="G47" s="399">
        <f>$P$20</f>
        <v>0</v>
      </c>
      <c r="H47" s="400">
        <v>1.5</v>
      </c>
      <c r="I47" s="401">
        <f t="shared" ref="I47:I49" si="6">G47*H47</f>
        <v>0</v>
      </c>
      <c r="J47" s="401"/>
      <c r="K47" s="401"/>
      <c r="L47" s="421"/>
      <c r="M47" s="804"/>
      <c r="N47" s="805"/>
      <c r="O47" s="805"/>
      <c r="P47" s="806"/>
    </row>
    <row r="48" spans="1:16" s="128" customFormat="1" ht="89.25" hidden="1" customHeight="1">
      <c r="A48" s="397">
        <v>2</v>
      </c>
      <c r="B48" s="613" t="s">
        <v>236</v>
      </c>
      <c r="C48" s="613"/>
      <c r="D48" s="398" t="s">
        <v>237</v>
      </c>
      <c r="E48" s="398" t="str">
        <f>E47</f>
        <v>BLACK</v>
      </c>
      <c r="F48" s="397" t="s">
        <v>38</v>
      </c>
      <c r="G48" s="399">
        <f>$P$20</f>
        <v>0</v>
      </c>
      <c r="H48" s="400">
        <v>0.3</v>
      </c>
      <c r="I48" s="401">
        <f t="shared" si="6"/>
        <v>0</v>
      </c>
      <c r="J48" s="401"/>
      <c r="K48" s="401"/>
      <c r="L48" s="421"/>
      <c r="M48" s="804"/>
      <c r="N48" s="805"/>
      <c r="O48" s="805"/>
      <c r="P48" s="806"/>
    </row>
    <row r="49" spans="1:16" s="128" customFormat="1" ht="129" hidden="1" customHeight="1">
      <c r="A49" s="397">
        <v>3</v>
      </c>
      <c r="B49" s="668" t="s">
        <v>238</v>
      </c>
      <c r="C49" s="668"/>
      <c r="D49" s="398" t="s">
        <v>239</v>
      </c>
      <c r="E49" s="398" t="str">
        <f>E48</f>
        <v>BLACK</v>
      </c>
      <c r="F49" s="397" t="s">
        <v>38</v>
      </c>
      <c r="G49" s="399">
        <f t="shared" ref="G49" si="7">$P$20</f>
        <v>0</v>
      </c>
      <c r="H49" s="129">
        <v>0.3</v>
      </c>
      <c r="I49" s="401">
        <f t="shared" si="6"/>
        <v>0</v>
      </c>
      <c r="J49" s="401"/>
      <c r="K49" s="401"/>
      <c r="L49" s="421"/>
      <c r="M49" s="804"/>
      <c r="N49" s="805"/>
      <c r="O49" s="805"/>
      <c r="P49" s="806"/>
    </row>
    <row r="50" spans="1:16" s="34" customFormat="1" ht="51.75" customHeight="1">
      <c r="A50" s="815" t="str">
        <f>D23</f>
        <v>GREY HEATHER</v>
      </c>
      <c r="B50" s="816"/>
      <c r="C50" s="816"/>
      <c r="D50" s="816"/>
      <c r="E50" s="816"/>
      <c r="F50" s="816"/>
      <c r="G50" s="816"/>
      <c r="H50" s="816"/>
      <c r="I50" s="816"/>
      <c r="J50" s="816"/>
      <c r="K50" s="816"/>
      <c r="L50" s="816"/>
      <c r="M50" s="816"/>
      <c r="N50" s="816"/>
      <c r="O50" s="816"/>
      <c r="P50" s="817"/>
    </row>
    <row r="51" spans="1:16" s="128" customFormat="1" ht="186.75" customHeight="1">
      <c r="A51" s="397">
        <v>1</v>
      </c>
      <c r="B51" s="613" t="str">
        <f>$L$11</f>
        <v>100% DRY COTTON FLEECE 410GSM</v>
      </c>
      <c r="C51" s="613"/>
      <c r="D51" s="398" t="s">
        <v>63</v>
      </c>
      <c r="E51" s="398" t="str">
        <f>A50</f>
        <v>GREY HEATHER</v>
      </c>
      <c r="F51" s="397" t="s">
        <v>38</v>
      </c>
      <c r="G51" s="399">
        <f>$P$25</f>
        <v>769</v>
      </c>
      <c r="H51" s="465">
        <v>0.61</v>
      </c>
      <c r="I51" s="401">
        <f t="shared" ref="I51:I53" si="8">G51*H51</f>
        <v>469.09</v>
      </c>
      <c r="J51" s="416">
        <f>I51*0.7%+(I51/50)*0.5+4</f>
        <v>11.97453</v>
      </c>
      <c r="K51" s="418">
        <v>2</v>
      </c>
      <c r="L51" s="466">
        <f>SUBTOTAL(9,I51:K51)</f>
        <v>483.06452999999999</v>
      </c>
      <c r="M51" s="804" t="s">
        <v>240</v>
      </c>
      <c r="N51" s="805"/>
      <c r="O51" s="805"/>
      <c r="P51" s="806"/>
    </row>
    <row r="52" spans="1:16" s="128" customFormat="1" ht="186.75" customHeight="1">
      <c r="A52" s="397">
        <v>2</v>
      </c>
      <c r="B52" s="613" t="s">
        <v>236</v>
      </c>
      <c r="C52" s="613"/>
      <c r="D52" s="398" t="s">
        <v>237</v>
      </c>
      <c r="E52" s="398" t="str">
        <f>E51</f>
        <v>GREY HEATHER</v>
      </c>
      <c r="F52" s="397" t="s">
        <v>38</v>
      </c>
      <c r="G52" s="399">
        <f t="shared" ref="G52:G53" si="9">$P$25</f>
        <v>769</v>
      </c>
      <c r="H52" s="400">
        <v>0.255</v>
      </c>
      <c r="I52" s="401">
        <f t="shared" si="8"/>
        <v>196.095</v>
      </c>
      <c r="J52" s="160">
        <f>I52*0.7%+(I52/50)*0.5+2</f>
        <v>5.333615</v>
      </c>
      <c r="K52" s="159"/>
      <c r="L52" s="421">
        <f t="shared" ref="L52:L53" si="10">SUBTOTAL(9,I52:K52)</f>
        <v>201.42861500000001</v>
      </c>
      <c r="M52" s="804" t="s">
        <v>241</v>
      </c>
      <c r="N52" s="805"/>
      <c r="O52" s="805"/>
      <c r="P52" s="806"/>
    </row>
    <row r="53" spans="1:16" s="128" customFormat="1" ht="186.75" customHeight="1">
      <c r="A53" s="397">
        <v>3</v>
      </c>
      <c r="B53" s="668" t="s">
        <v>238</v>
      </c>
      <c r="C53" s="668"/>
      <c r="D53" s="398" t="s">
        <v>239</v>
      </c>
      <c r="E53" s="398" t="str">
        <f>E52</f>
        <v>GREY HEATHER</v>
      </c>
      <c r="F53" s="397" t="s">
        <v>38</v>
      </c>
      <c r="G53" s="399">
        <f t="shared" si="9"/>
        <v>769</v>
      </c>
      <c r="H53" s="129">
        <v>1.4999999999999999E-2</v>
      </c>
      <c r="I53" s="401">
        <f t="shared" si="8"/>
        <v>11.535</v>
      </c>
      <c r="J53" s="160">
        <f>I53*0.7%+(I53/50)*0.5+1</f>
        <v>1.1960950000000001</v>
      </c>
      <c r="K53" s="159"/>
      <c r="L53" s="421">
        <f t="shared" si="10"/>
        <v>12.731095</v>
      </c>
      <c r="M53" s="804" t="s">
        <v>242</v>
      </c>
      <c r="N53" s="805"/>
      <c r="O53" s="805"/>
      <c r="P53" s="806"/>
    </row>
    <row r="54" spans="1:16" s="34" customFormat="1" ht="51.75" hidden="1" customHeight="1">
      <c r="A54" s="815" t="str">
        <f>D28</f>
        <v>WASHED BURGUNDY</v>
      </c>
      <c r="B54" s="816"/>
      <c r="C54" s="816"/>
      <c r="D54" s="816"/>
      <c r="E54" s="816"/>
      <c r="F54" s="816"/>
      <c r="G54" s="816"/>
      <c r="H54" s="816"/>
      <c r="I54" s="816"/>
      <c r="J54" s="816"/>
      <c r="K54" s="816"/>
      <c r="L54" s="816"/>
      <c r="M54" s="816"/>
      <c r="N54" s="816"/>
      <c r="O54" s="816"/>
      <c r="P54" s="817"/>
    </row>
    <row r="55" spans="1:16" s="128" customFormat="1" ht="96.75" hidden="1" customHeight="1">
      <c r="A55" s="397">
        <v>1</v>
      </c>
      <c r="B55" s="613" t="str">
        <f>$L$11</f>
        <v>100% DRY COTTON FLEECE 410GSM</v>
      </c>
      <c r="C55" s="613"/>
      <c r="D55" s="398" t="s">
        <v>63</v>
      </c>
      <c r="E55" s="398" t="str">
        <f>A54</f>
        <v>WASHED BURGUNDY</v>
      </c>
      <c r="F55" s="397" t="s">
        <v>38</v>
      </c>
      <c r="G55" s="399">
        <f>$P$20</f>
        <v>0</v>
      </c>
      <c r="H55" s="400">
        <v>1.5</v>
      </c>
      <c r="I55" s="401">
        <f t="shared" ref="I55:I57" si="11">G55*H55</f>
        <v>0</v>
      </c>
      <c r="J55" s="401"/>
      <c r="K55" s="401"/>
      <c r="L55" s="421"/>
      <c r="M55" s="804"/>
      <c r="N55" s="805"/>
      <c r="O55" s="805"/>
      <c r="P55" s="806"/>
    </row>
    <row r="56" spans="1:16" s="128" customFormat="1" ht="70.5" hidden="1" customHeight="1">
      <c r="A56" s="397">
        <v>2</v>
      </c>
      <c r="B56" s="613" t="s">
        <v>236</v>
      </c>
      <c r="C56" s="613"/>
      <c r="D56" s="398" t="s">
        <v>237</v>
      </c>
      <c r="E56" s="398" t="str">
        <f>E55</f>
        <v>WASHED BURGUNDY</v>
      </c>
      <c r="F56" s="397" t="s">
        <v>38</v>
      </c>
      <c r="G56" s="399">
        <f>$P$20</f>
        <v>0</v>
      </c>
      <c r="H56" s="400">
        <v>0.3</v>
      </c>
      <c r="I56" s="401">
        <f t="shared" si="11"/>
        <v>0</v>
      </c>
      <c r="J56" s="401"/>
      <c r="K56" s="401"/>
      <c r="L56" s="421"/>
      <c r="M56" s="804"/>
      <c r="N56" s="805"/>
      <c r="O56" s="805"/>
      <c r="P56" s="806"/>
    </row>
    <row r="57" spans="1:16" s="128" customFormat="1" ht="125.25" hidden="1" customHeight="1">
      <c r="A57" s="397">
        <v>3</v>
      </c>
      <c r="B57" s="668" t="s">
        <v>238</v>
      </c>
      <c r="C57" s="668"/>
      <c r="D57" s="398" t="s">
        <v>239</v>
      </c>
      <c r="E57" s="398" t="str">
        <f>E56</f>
        <v>WASHED BURGUNDY</v>
      </c>
      <c r="F57" s="397" t="s">
        <v>38</v>
      </c>
      <c r="G57" s="399">
        <f t="shared" ref="G57" si="12">$P$20</f>
        <v>0</v>
      </c>
      <c r="H57" s="129">
        <v>0.3</v>
      </c>
      <c r="I57" s="401">
        <f t="shared" si="11"/>
        <v>0</v>
      </c>
      <c r="J57" s="401"/>
      <c r="K57" s="401"/>
      <c r="L57" s="421"/>
      <c r="M57" s="804"/>
      <c r="N57" s="805"/>
      <c r="O57" s="805"/>
      <c r="P57" s="806"/>
    </row>
    <row r="58" spans="1:16" s="34" customFormat="1" ht="51.75" hidden="1" customHeight="1">
      <c r="A58" s="815" t="str">
        <f>D33</f>
        <v>LIME</v>
      </c>
      <c r="B58" s="816"/>
      <c r="C58" s="816"/>
      <c r="D58" s="816"/>
      <c r="E58" s="816"/>
      <c r="F58" s="816"/>
      <c r="G58" s="816"/>
      <c r="H58" s="816"/>
      <c r="I58" s="816"/>
      <c r="J58" s="816"/>
      <c r="K58" s="816"/>
      <c r="L58" s="816"/>
      <c r="M58" s="816"/>
      <c r="N58" s="816"/>
      <c r="O58" s="816"/>
      <c r="P58" s="817"/>
    </row>
    <row r="59" spans="1:16" s="128" customFormat="1" ht="96.75" hidden="1" customHeight="1">
      <c r="A59" s="397">
        <v>1</v>
      </c>
      <c r="B59" s="613" t="str">
        <f>$L$11</f>
        <v>100% DRY COTTON FLEECE 410GSM</v>
      </c>
      <c r="C59" s="613"/>
      <c r="D59" s="398" t="s">
        <v>63</v>
      </c>
      <c r="E59" s="398" t="str">
        <f>A58</f>
        <v>LIME</v>
      </c>
      <c r="F59" s="397" t="s">
        <v>38</v>
      </c>
      <c r="G59" s="399">
        <f>$P$20</f>
        <v>0</v>
      </c>
      <c r="H59" s="400">
        <v>1.5</v>
      </c>
      <c r="I59" s="401">
        <f t="shared" ref="I59:I61" si="13">G59*H59</f>
        <v>0</v>
      </c>
      <c r="J59" s="401"/>
      <c r="K59" s="401"/>
      <c r="L59" s="421"/>
      <c r="M59" s="804"/>
      <c r="N59" s="805"/>
      <c r="O59" s="805"/>
      <c r="P59" s="806"/>
    </row>
    <row r="60" spans="1:16" s="128" customFormat="1" ht="70.5" hidden="1" customHeight="1">
      <c r="A60" s="397">
        <v>2</v>
      </c>
      <c r="B60" s="613" t="s">
        <v>236</v>
      </c>
      <c r="C60" s="613"/>
      <c r="D60" s="398" t="s">
        <v>237</v>
      </c>
      <c r="E60" s="398" t="str">
        <f>E59</f>
        <v>LIME</v>
      </c>
      <c r="F60" s="397" t="s">
        <v>38</v>
      </c>
      <c r="G60" s="399">
        <f>$P$20</f>
        <v>0</v>
      </c>
      <c r="H60" s="400">
        <v>0.3</v>
      </c>
      <c r="I60" s="401">
        <f t="shared" si="13"/>
        <v>0</v>
      </c>
      <c r="J60" s="401"/>
      <c r="K60" s="401"/>
      <c r="L60" s="421"/>
      <c r="M60" s="804"/>
      <c r="N60" s="805"/>
      <c r="O60" s="805"/>
      <c r="P60" s="806"/>
    </row>
    <row r="61" spans="1:16" s="128" customFormat="1" ht="125.25" hidden="1" customHeight="1">
      <c r="A61" s="397">
        <v>3</v>
      </c>
      <c r="B61" s="668" t="s">
        <v>238</v>
      </c>
      <c r="C61" s="668"/>
      <c r="D61" s="398" t="s">
        <v>239</v>
      </c>
      <c r="E61" s="398" t="str">
        <f>E60</f>
        <v>LIME</v>
      </c>
      <c r="F61" s="397" t="s">
        <v>38</v>
      </c>
      <c r="G61" s="399">
        <f t="shared" ref="G61" si="14">$P$20</f>
        <v>0</v>
      </c>
      <c r="H61" s="129">
        <v>0.3</v>
      </c>
      <c r="I61" s="401">
        <f t="shared" si="13"/>
        <v>0</v>
      </c>
      <c r="J61" s="401"/>
      <c r="K61" s="401"/>
      <c r="L61" s="421"/>
      <c r="M61" s="804"/>
      <c r="N61" s="805"/>
      <c r="O61" s="805"/>
      <c r="P61" s="806"/>
    </row>
    <row r="62" spans="1:16" s="34" customFormat="1" ht="21.75" customHeight="1">
      <c r="A62" s="815"/>
      <c r="B62" s="816"/>
      <c r="C62" s="816"/>
      <c r="D62" s="816"/>
      <c r="E62" s="816"/>
      <c r="F62" s="816"/>
      <c r="G62" s="816"/>
      <c r="H62" s="816"/>
      <c r="I62" s="816"/>
      <c r="J62" s="816"/>
      <c r="K62" s="816"/>
      <c r="L62" s="816"/>
      <c r="M62" s="816"/>
      <c r="N62" s="816"/>
      <c r="O62" s="816"/>
      <c r="P62" s="817"/>
    </row>
    <row r="63" spans="1:16" s="26" customFormat="1" ht="33" thickBot="1">
      <c r="B63" s="87" t="s">
        <v>80</v>
      </c>
      <c r="C63" s="27"/>
      <c r="D63" s="27"/>
      <c r="E63" s="27"/>
      <c r="G63" s="28"/>
      <c r="P63" s="29"/>
    </row>
    <row r="64" spans="1:16" s="40" customFormat="1" ht="92.6">
      <c r="A64" s="646" t="s">
        <v>81</v>
      </c>
      <c r="B64" s="647"/>
      <c r="C64" s="647"/>
      <c r="D64" s="647"/>
      <c r="E64" s="648"/>
      <c r="F64" s="84" t="s">
        <v>82</v>
      </c>
      <c r="G64" s="84" t="s">
        <v>83</v>
      </c>
      <c r="H64" s="666" t="s">
        <v>84</v>
      </c>
      <c r="I64" s="667"/>
      <c r="J64" s="85" t="s">
        <v>54</v>
      </c>
      <c r="K64" s="84" t="s">
        <v>85</v>
      </c>
      <c r="L64" s="84" t="s">
        <v>86</v>
      </c>
      <c r="M64" s="86" t="s">
        <v>87</v>
      </c>
      <c r="N64" s="86" t="s">
        <v>88</v>
      </c>
      <c r="O64" s="86" t="s">
        <v>89</v>
      </c>
      <c r="P64" s="86" t="s">
        <v>90</v>
      </c>
    </row>
    <row r="65" spans="1:16" s="15" customFormat="1" ht="57.75" hidden="1" customHeight="1">
      <c r="A65" s="467">
        <v>1</v>
      </c>
      <c r="B65" s="818" t="s">
        <v>91</v>
      </c>
      <c r="C65" s="818"/>
      <c r="D65" s="818"/>
      <c r="E65" s="818"/>
      <c r="F65" s="468" t="str">
        <f>H65</f>
        <v>BLACK</v>
      </c>
      <c r="G65" s="469"/>
      <c r="H65" s="819" t="str">
        <f>$D$18</f>
        <v>BLACK</v>
      </c>
      <c r="I65" s="820" t="str">
        <f t="shared" ref="I65:I88" si="15">$E$47</f>
        <v>BLACK</v>
      </c>
      <c r="J65" s="470" t="s">
        <v>92</v>
      </c>
      <c r="K65" s="470">
        <f>$P$20</f>
        <v>0</v>
      </c>
      <c r="L65" s="471">
        <f>195/5000</f>
        <v>3.9E-2</v>
      </c>
      <c r="M65" s="472">
        <f t="shared" ref="M65:M72" si="16">K65*L65</f>
        <v>0</v>
      </c>
      <c r="N65" s="472"/>
      <c r="O65" s="438">
        <f t="shared" ref="O65:O88" si="17">ROUNDUP(N65+M65,0)</f>
        <v>0</v>
      </c>
      <c r="P65" s="525"/>
    </row>
    <row r="66" spans="1:16" s="15" customFormat="1" ht="84" customHeight="1">
      <c r="A66" s="467">
        <v>1</v>
      </c>
      <c r="B66" s="818" t="s">
        <v>91</v>
      </c>
      <c r="C66" s="818"/>
      <c r="D66" s="818"/>
      <c r="E66" s="818"/>
      <c r="F66" s="468" t="str">
        <f t="shared" ref="F66:F68" si="18">H66</f>
        <v>GREY HEATHER</v>
      </c>
      <c r="G66" s="469" t="s">
        <v>243</v>
      </c>
      <c r="H66" s="819" t="str">
        <f>$D$23</f>
        <v>GREY HEATHER</v>
      </c>
      <c r="I66" s="820" t="str">
        <f t="shared" si="15"/>
        <v>BLACK</v>
      </c>
      <c r="J66" s="470" t="s">
        <v>92</v>
      </c>
      <c r="K66" s="470">
        <f>$P$25</f>
        <v>769</v>
      </c>
      <c r="L66" s="471">
        <f>185/5000</f>
        <v>3.6999999999999998E-2</v>
      </c>
      <c r="M66" s="472">
        <f t="shared" si="16"/>
        <v>28.452999999999999</v>
      </c>
      <c r="N66" s="472"/>
      <c r="O66" s="438">
        <f t="shared" si="17"/>
        <v>29</v>
      </c>
      <c r="P66" s="525"/>
    </row>
    <row r="67" spans="1:16" s="15" customFormat="1" ht="57.75" hidden="1" customHeight="1">
      <c r="A67" s="467">
        <v>1</v>
      </c>
      <c r="B67" s="818" t="s">
        <v>91</v>
      </c>
      <c r="C67" s="818"/>
      <c r="D67" s="818"/>
      <c r="E67" s="818"/>
      <c r="F67" s="468" t="str">
        <f t="shared" si="18"/>
        <v>WASHED BURGUNDY</v>
      </c>
      <c r="G67" s="469"/>
      <c r="H67" s="819" t="str">
        <f>$D$28</f>
        <v>WASHED BURGUNDY</v>
      </c>
      <c r="I67" s="820" t="str">
        <f t="shared" si="15"/>
        <v>BLACK</v>
      </c>
      <c r="J67" s="470" t="s">
        <v>92</v>
      </c>
      <c r="K67" s="470">
        <f>$P$30</f>
        <v>0</v>
      </c>
      <c r="L67" s="471">
        <f>195/5000</f>
        <v>3.9E-2</v>
      </c>
      <c r="M67" s="472">
        <f t="shared" si="16"/>
        <v>0</v>
      </c>
      <c r="N67" s="472"/>
      <c r="O67" s="438">
        <f t="shared" si="17"/>
        <v>0</v>
      </c>
      <c r="P67" s="525"/>
    </row>
    <row r="68" spans="1:16" s="15" customFormat="1" ht="57.75" hidden="1" customHeight="1">
      <c r="A68" s="467">
        <v>1</v>
      </c>
      <c r="B68" s="818" t="s">
        <v>91</v>
      </c>
      <c r="C68" s="818"/>
      <c r="D68" s="818"/>
      <c r="E68" s="818"/>
      <c r="F68" s="468" t="str">
        <f t="shared" si="18"/>
        <v>LIME</v>
      </c>
      <c r="G68" s="469"/>
      <c r="H68" s="819" t="str">
        <f>$D$33</f>
        <v>LIME</v>
      </c>
      <c r="I68" s="820" t="str">
        <f t="shared" si="15"/>
        <v>BLACK</v>
      </c>
      <c r="J68" s="470" t="s">
        <v>92</v>
      </c>
      <c r="K68" s="470">
        <f>$P$35</f>
        <v>0</v>
      </c>
      <c r="L68" s="471">
        <f>195/5000</f>
        <v>3.9E-2</v>
      </c>
      <c r="M68" s="472">
        <f t="shared" si="16"/>
        <v>0</v>
      </c>
      <c r="N68" s="472"/>
      <c r="O68" s="438">
        <f t="shared" si="17"/>
        <v>0</v>
      </c>
      <c r="P68" s="525"/>
    </row>
    <row r="69" spans="1:16" s="15" customFormat="1" ht="57.75" hidden="1" customHeight="1">
      <c r="A69" s="467">
        <v>2</v>
      </c>
      <c r="B69" s="818" t="s">
        <v>244</v>
      </c>
      <c r="C69" s="818"/>
      <c r="D69" s="818"/>
      <c r="E69" s="818"/>
      <c r="F69" s="821" t="s">
        <v>44</v>
      </c>
      <c r="G69" s="825" t="s">
        <v>245</v>
      </c>
      <c r="H69" s="829" t="str">
        <f t="shared" ref="H69" si="19">$D$18</f>
        <v>BLACK</v>
      </c>
      <c r="I69" s="830" t="str">
        <f t="shared" si="15"/>
        <v>BLACK</v>
      </c>
      <c r="J69" s="470" t="s">
        <v>92</v>
      </c>
      <c r="K69" s="470">
        <f t="shared" ref="K69" si="20">$P$20</f>
        <v>0</v>
      </c>
      <c r="L69" s="473">
        <f>4/4500</f>
        <v>8.8888888888888893E-4</v>
      </c>
      <c r="M69" s="472">
        <f t="shared" si="16"/>
        <v>0</v>
      </c>
      <c r="N69" s="472"/>
      <c r="O69" s="438">
        <f t="shared" si="17"/>
        <v>0</v>
      </c>
      <c r="P69" s="525"/>
    </row>
    <row r="70" spans="1:16" s="15" customFormat="1" ht="84" customHeight="1">
      <c r="A70" s="467">
        <v>2</v>
      </c>
      <c r="B70" s="818" t="s">
        <v>244</v>
      </c>
      <c r="C70" s="818"/>
      <c r="D70" s="818"/>
      <c r="E70" s="818"/>
      <c r="F70" s="822" t="s">
        <v>44</v>
      </c>
      <c r="G70" s="826" t="s">
        <v>245</v>
      </c>
      <c r="H70" s="831" t="str">
        <f t="shared" ref="H70" si="21">$D$23</f>
        <v>GREY HEATHER</v>
      </c>
      <c r="I70" s="831" t="str">
        <f t="shared" si="15"/>
        <v>BLACK</v>
      </c>
      <c r="J70" s="470" t="s">
        <v>92</v>
      </c>
      <c r="K70" s="470">
        <f t="shared" ref="K70" si="22">$P$25</f>
        <v>769</v>
      </c>
      <c r="L70" s="473">
        <f>4/4500</f>
        <v>8.8888888888888893E-4</v>
      </c>
      <c r="M70" s="472">
        <f t="shared" si="16"/>
        <v>0.68355555555555558</v>
      </c>
      <c r="N70" s="472"/>
      <c r="O70" s="438">
        <f t="shared" si="17"/>
        <v>1</v>
      </c>
      <c r="P70" s="525"/>
    </row>
    <row r="71" spans="1:16" s="15" customFormat="1" ht="57.75" hidden="1" customHeight="1">
      <c r="A71" s="467">
        <v>2</v>
      </c>
      <c r="B71" s="818" t="s">
        <v>244</v>
      </c>
      <c r="C71" s="818"/>
      <c r="D71" s="818"/>
      <c r="E71" s="818"/>
      <c r="F71" s="823" t="s">
        <v>44</v>
      </c>
      <c r="G71" s="827" t="s">
        <v>245</v>
      </c>
      <c r="H71" s="832" t="str">
        <f t="shared" ref="H71" si="23">$D$28</f>
        <v>WASHED BURGUNDY</v>
      </c>
      <c r="I71" s="833" t="str">
        <f t="shared" si="15"/>
        <v>BLACK</v>
      </c>
      <c r="J71" s="470" t="s">
        <v>92</v>
      </c>
      <c r="K71" s="470">
        <f t="shared" ref="K71" si="24">$P$30</f>
        <v>0</v>
      </c>
      <c r="L71" s="473">
        <f>4/4500</f>
        <v>8.8888888888888893E-4</v>
      </c>
      <c r="M71" s="472">
        <f t="shared" si="16"/>
        <v>0</v>
      </c>
      <c r="N71" s="472"/>
      <c r="O71" s="438">
        <f t="shared" si="17"/>
        <v>0</v>
      </c>
      <c r="P71" s="525"/>
    </row>
    <row r="72" spans="1:16" s="15" customFormat="1" ht="57.75" hidden="1" customHeight="1">
      <c r="A72" s="467">
        <v>2</v>
      </c>
      <c r="B72" s="818" t="s">
        <v>244</v>
      </c>
      <c r="C72" s="818"/>
      <c r="D72" s="818"/>
      <c r="E72" s="818"/>
      <c r="F72" s="824" t="s">
        <v>44</v>
      </c>
      <c r="G72" s="828" t="s">
        <v>245</v>
      </c>
      <c r="H72" s="819" t="str">
        <f t="shared" ref="H72" si="25">$D$33</f>
        <v>LIME</v>
      </c>
      <c r="I72" s="820" t="str">
        <f t="shared" si="15"/>
        <v>BLACK</v>
      </c>
      <c r="J72" s="470" t="s">
        <v>92</v>
      </c>
      <c r="K72" s="470">
        <f t="shared" ref="K72" si="26">$P$35</f>
        <v>0</v>
      </c>
      <c r="L72" s="473">
        <f>4/4500</f>
        <v>8.8888888888888893E-4</v>
      </c>
      <c r="M72" s="472">
        <f t="shared" si="16"/>
        <v>0</v>
      </c>
      <c r="N72" s="472"/>
      <c r="O72" s="438">
        <f t="shared" si="17"/>
        <v>0</v>
      </c>
      <c r="P72" s="525"/>
    </row>
    <row r="73" spans="1:16" s="15" customFormat="1" ht="57.75" hidden="1" customHeight="1">
      <c r="A73" s="467">
        <v>3</v>
      </c>
      <c r="B73" s="834" t="s">
        <v>246</v>
      </c>
      <c r="C73" s="818"/>
      <c r="D73" s="818"/>
      <c r="E73" s="818"/>
      <c r="F73" s="821" t="s">
        <v>95</v>
      </c>
      <c r="G73" s="825" t="s">
        <v>247</v>
      </c>
      <c r="H73" s="829" t="str">
        <f t="shared" ref="H73" si="27">$D$18</f>
        <v>BLACK</v>
      </c>
      <c r="I73" s="830" t="str">
        <f t="shared" si="15"/>
        <v>BLACK</v>
      </c>
      <c r="J73" s="470" t="s">
        <v>96</v>
      </c>
      <c r="K73" s="470">
        <f t="shared" ref="K73" si="28">$P$20</f>
        <v>0</v>
      </c>
      <c r="L73" s="470">
        <v>1</v>
      </c>
      <c r="M73" s="470">
        <f t="shared" ref="M73:M84" si="29">L73*K73</f>
        <v>0</v>
      </c>
      <c r="N73" s="472"/>
      <c r="O73" s="438">
        <f t="shared" si="17"/>
        <v>0</v>
      </c>
      <c r="P73" s="525"/>
    </row>
    <row r="74" spans="1:16" s="15" customFormat="1" ht="84" customHeight="1">
      <c r="A74" s="467">
        <v>3</v>
      </c>
      <c r="B74" s="834" t="s">
        <v>246</v>
      </c>
      <c r="C74" s="818"/>
      <c r="D74" s="818"/>
      <c r="E74" s="818"/>
      <c r="F74" s="822"/>
      <c r="G74" s="826"/>
      <c r="H74" s="831" t="str">
        <f t="shared" ref="H74" si="30">$D$23</f>
        <v>GREY HEATHER</v>
      </c>
      <c r="I74" s="831" t="str">
        <f t="shared" si="15"/>
        <v>BLACK</v>
      </c>
      <c r="J74" s="470" t="s">
        <v>96</v>
      </c>
      <c r="K74" s="470">
        <f t="shared" ref="K74" si="31">$P$25</f>
        <v>769</v>
      </c>
      <c r="L74" s="470">
        <v>1</v>
      </c>
      <c r="M74" s="470">
        <f t="shared" si="29"/>
        <v>769</v>
      </c>
      <c r="N74" s="472"/>
      <c r="O74" s="438">
        <f t="shared" si="17"/>
        <v>769</v>
      </c>
      <c r="P74" s="525"/>
    </row>
    <row r="75" spans="1:16" s="15" customFormat="1" ht="57.75" hidden="1" customHeight="1">
      <c r="A75" s="467">
        <v>3</v>
      </c>
      <c r="B75" s="834" t="s">
        <v>246</v>
      </c>
      <c r="C75" s="818"/>
      <c r="D75" s="818"/>
      <c r="E75" s="818"/>
      <c r="F75" s="823"/>
      <c r="G75" s="827"/>
      <c r="H75" s="832" t="str">
        <f t="shared" ref="H75" si="32">$D$28</f>
        <v>WASHED BURGUNDY</v>
      </c>
      <c r="I75" s="833" t="str">
        <f t="shared" si="15"/>
        <v>BLACK</v>
      </c>
      <c r="J75" s="470" t="s">
        <v>96</v>
      </c>
      <c r="K75" s="470">
        <f t="shared" ref="K75" si="33">$P$30</f>
        <v>0</v>
      </c>
      <c r="L75" s="470">
        <v>1</v>
      </c>
      <c r="M75" s="470">
        <f t="shared" si="29"/>
        <v>0</v>
      </c>
      <c r="N75" s="472"/>
      <c r="O75" s="438">
        <f t="shared" si="17"/>
        <v>0</v>
      </c>
      <c r="P75" s="525"/>
    </row>
    <row r="76" spans="1:16" s="15" customFormat="1" ht="57.75" hidden="1" customHeight="1">
      <c r="A76" s="467">
        <v>3</v>
      </c>
      <c r="B76" s="834" t="s">
        <v>246</v>
      </c>
      <c r="C76" s="818"/>
      <c r="D76" s="818"/>
      <c r="E76" s="818"/>
      <c r="F76" s="824"/>
      <c r="G76" s="828"/>
      <c r="H76" s="819" t="str">
        <f t="shared" ref="H76" si="34">$D$33</f>
        <v>LIME</v>
      </c>
      <c r="I76" s="820" t="str">
        <f t="shared" si="15"/>
        <v>BLACK</v>
      </c>
      <c r="J76" s="470" t="s">
        <v>96</v>
      </c>
      <c r="K76" s="470">
        <f t="shared" ref="K76" si="35">$P$35</f>
        <v>0</v>
      </c>
      <c r="L76" s="470">
        <v>1</v>
      </c>
      <c r="M76" s="470">
        <f t="shared" si="29"/>
        <v>0</v>
      </c>
      <c r="N76" s="472"/>
      <c r="O76" s="438">
        <f t="shared" si="17"/>
        <v>0</v>
      </c>
      <c r="P76" s="525"/>
    </row>
    <row r="77" spans="1:16" s="15" customFormat="1" ht="57.75" hidden="1" customHeight="1">
      <c r="A77" s="467">
        <v>4</v>
      </c>
      <c r="B77" s="834" t="s">
        <v>248</v>
      </c>
      <c r="C77" s="818"/>
      <c r="D77" s="818"/>
      <c r="E77" s="818"/>
      <c r="F77" s="821" t="s">
        <v>95</v>
      </c>
      <c r="G77" s="825" t="s">
        <v>249</v>
      </c>
      <c r="H77" s="829" t="str">
        <f t="shared" ref="H77" si="36">$D$18</f>
        <v>BLACK</v>
      </c>
      <c r="I77" s="830" t="str">
        <f t="shared" si="15"/>
        <v>BLACK</v>
      </c>
      <c r="J77" s="470" t="s">
        <v>96</v>
      </c>
      <c r="K77" s="470">
        <f t="shared" ref="K77" si="37">$P$20</f>
        <v>0</v>
      </c>
      <c r="L77" s="470">
        <v>1</v>
      </c>
      <c r="M77" s="470">
        <f t="shared" si="29"/>
        <v>0</v>
      </c>
      <c r="N77" s="472"/>
      <c r="O77" s="438">
        <f t="shared" si="17"/>
        <v>0</v>
      </c>
      <c r="P77" s="525"/>
    </row>
    <row r="78" spans="1:16" s="15" customFormat="1" ht="84" customHeight="1">
      <c r="A78" s="467">
        <v>4</v>
      </c>
      <c r="B78" s="834" t="s">
        <v>248</v>
      </c>
      <c r="C78" s="818"/>
      <c r="D78" s="818"/>
      <c r="E78" s="818"/>
      <c r="F78" s="822"/>
      <c r="G78" s="826"/>
      <c r="H78" s="831" t="str">
        <f t="shared" ref="H78" si="38">$D$23</f>
        <v>GREY HEATHER</v>
      </c>
      <c r="I78" s="831" t="str">
        <f t="shared" si="15"/>
        <v>BLACK</v>
      </c>
      <c r="J78" s="470" t="s">
        <v>96</v>
      </c>
      <c r="K78" s="470">
        <f t="shared" ref="K78" si="39">$P$25</f>
        <v>769</v>
      </c>
      <c r="L78" s="470">
        <v>1</v>
      </c>
      <c r="M78" s="470">
        <f t="shared" si="29"/>
        <v>769</v>
      </c>
      <c r="N78" s="472"/>
      <c r="O78" s="438">
        <f t="shared" si="17"/>
        <v>769</v>
      </c>
      <c r="P78" s="525"/>
    </row>
    <row r="79" spans="1:16" s="15" customFormat="1" ht="57.75" hidden="1" customHeight="1">
      <c r="A79" s="467">
        <v>4</v>
      </c>
      <c r="B79" s="834" t="s">
        <v>248</v>
      </c>
      <c r="C79" s="818"/>
      <c r="D79" s="818"/>
      <c r="E79" s="818"/>
      <c r="F79" s="823"/>
      <c r="G79" s="827"/>
      <c r="H79" s="832" t="str">
        <f t="shared" ref="H79" si="40">$D$28</f>
        <v>WASHED BURGUNDY</v>
      </c>
      <c r="I79" s="833" t="str">
        <f t="shared" si="15"/>
        <v>BLACK</v>
      </c>
      <c r="J79" s="470" t="s">
        <v>96</v>
      </c>
      <c r="K79" s="470">
        <f t="shared" ref="K79" si="41">$P$30</f>
        <v>0</v>
      </c>
      <c r="L79" s="470">
        <v>1</v>
      </c>
      <c r="M79" s="470">
        <f t="shared" si="29"/>
        <v>0</v>
      </c>
      <c r="N79" s="472"/>
      <c r="O79" s="438">
        <f t="shared" si="17"/>
        <v>0</v>
      </c>
      <c r="P79" s="525"/>
    </row>
    <row r="80" spans="1:16" s="15" customFormat="1" ht="57.75" hidden="1" customHeight="1">
      <c r="A80" s="467">
        <v>4</v>
      </c>
      <c r="B80" s="834" t="s">
        <v>248</v>
      </c>
      <c r="C80" s="818"/>
      <c r="D80" s="818"/>
      <c r="E80" s="818"/>
      <c r="F80" s="824"/>
      <c r="G80" s="828"/>
      <c r="H80" s="819" t="str">
        <f t="shared" ref="H80" si="42">$D$33</f>
        <v>LIME</v>
      </c>
      <c r="I80" s="820" t="str">
        <f t="shared" si="15"/>
        <v>BLACK</v>
      </c>
      <c r="J80" s="470" t="s">
        <v>96</v>
      </c>
      <c r="K80" s="470">
        <f t="shared" ref="K80" si="43">$P$35</f>
        <v>0</v>
      </c>
      <c r="L80" s="470">
        <v>1</v>
      </c>
      <c r="M80" s="470">
        <f t="shared" si="29"/>
        <v>0</v>
      </c>
      <c r="N80" s="472"/>
      <c r="O80" s="438">
        <f t="shared" si="17"/>
        <v>0</v>
      </c>
      <c r="P80" s="525"/>
    </row>
    <row r="81" spans="1:16" s="15" customFormat="1" ht="57.75" hidden="1" customHeight="1">
      <c r="A81" s="467">
        <v>5</v>
      </c>
      <c r="B81" s="834" t="s">
        <v>250</v>
      </c>
      <c r="C81" s="818"/>
      <c r="D81" s="818"/>
      <c r="E81" s="818"/>
      <c r="F81" s="821" t="s">
        <v>251</v>
      </c>
      <c r="G81" s="825"/>
      <c r="H81" s="829" t="str">
        <f t="shared" ref="H81" si="44">$D$18</f>
        <v>BLACK</v>
      </c>
      <c r="I81" s="830" t="str">
        <f t="shared" si="15"/>
        <v>BLACK</v>
      </c>
      <c r="J81" s="470" t="s">
        <v>96</v>
      </c>
      <c r="K81" s="470">
        <f t="shared" ref="K81" si="45">$P$20</f>
        <v>0</v>
      </c>
      <c r="L81" s="470">
        <v>1</v>
      </c>
      <c r="M81" s="470">
        <f t="shared" si="29"/>
        <v>0</v>
      </c>
      <c r="N81" s="472"/>
      <c r="O81" s="438">
        <f t="shared" si="17"/>
        <v>0</v>
      </c>
      <c r="P81" s="525"/>
    </row>
    <row r="82" spans="1:16" s="15" customFormat="1" ht="84" customHeight="1">
      <c r="A82" s="467">
        <v>5</v>
      </c>
      <c r="B82" s="834" t="s">
        <v>250</v>
      </c>
      <c r="C82" s="818"/>
      <c r="D82" s="818"/>
      <c r="E82" s="818"/>
      <c r="F82" s="822"/>
      <c r="G82" s="826"/>
      <c r="H82" s="831" t="str">
        <f t="shared" ref="H82" si="46">$D$23</f>
        <v>GREY HEATHER</v>
      </c>
      <c r="I82" s="831" t="str">
        <f t="shared" si="15"/>
        <v>BLACK</v>
      </c>
      <c r="J82" s="470" t="s">
        <v>96</v>
      </c>
      <c r="K82" s="470">
        <f t="shared" ref="K82" si="47">$P$25</f>
        <v>769</v>
      </c>
      <c r="L82" s="470">
        <v>1</v>
      </c>
      <c r="M82" s="470">
        <f t="shared" si="29"/>
        <v>769</v>
      </c>
      <c r="N82" s="472"/>
      <c r="O82" s="438">
        <f t="shared" si="17"/>
        <v>769</v>
      </c>
      <c r="P82" s="525" t="s">
        <v>252</v>
      </c>
    </row>
    <row r="83" spans="1:16" s="15" customFormat="1" ht="57.75" hidden="1" customHeight="1">
      <c r="A83" s="467">
        <v>5</v>
      </c>
      <c r="B83" s="834" t="s">
        <v>250</v>
      </c>
      <c r="C83" s="818"/>
      <c r="D83" s="818"/>
      <c r="E83" s="818"/>
      <c r="F83" s="823"/>
      <c r="G83" s="827"/>
      <c r="H83" s="832" t="str">
        <f t="shared" ref="H83" si="48">$D$28</f>
        <v>WASHED BURGUNDY</v>
      </c>
      <c r="I83" s="833" t="str">
        <f t="shared" si="15"/>
        <v>BLACK</v>
      </c>
      <c r="J83" s="470" t="s">
        <v>96</v>
      </c>
      <c r="K83" s="470">
        <f t="shared" ref="K83" si="49">$P$30</f>
        <v>0</v>
      </c>
      <c r="L83" s="470">
        <v>1</v>
      </c>
      <c r="M83" s="470">
        <f t="shared" si="29"/>
        <v>0</v>
      </c>
      <c r="N83" s="472"/>
      <c r="O83" s="438">
        <f t="shared" si="17"/>
        <v>0</v>
      </c>
      <c r="P83" s="525"/>
    </row>
    <row r="84" spans="1:16" s="15" customFormat="1" ht="57.75" hidden="1" customHeight="1">
      <c r="A84" s="467">
        <v>5</v>
      </c>
      <c r="B84" s="834" t="s">
        <v>250</v>
      </c>
      <c r="C84" s="818"/>
      <c r="D84" s="818"/>
      <c r="E84" s="818"/>
      <c r="F84" s="824"/>
      <c r="G84" s="828"/>
      <c r="H84" s="819" t="str">
        <f t="shared" ref="H84" si="50">$D$33</f>
        <v>LIME</v>
      </c>
      <c r="I84" s="820" t="str">
        <f t="shared" si="15"/>
        <v>BLACK</v>
      </c>
      <c r="J84" s="470" t="s">
        <v>96</v>
      </c>
      <c r="K84" s="470">
        <f t="shared" ref="K84" si="51">$P$35</f>
        <v>0</v>
      </c>
      <c r="L84" s="470">
        <v>1</v>
      </c>
      <c r="M84" s="470">
        <f t="shared" si="29"/>
        <v>0</v>
      </c>
      <c r="N84" s="472"/>
      <c r="O84" s="438">
        <f t="shared" si="17"/>
        <v>0</v>
      </c>
      <c r="P84" s="525"/>
    </row>
    <row r="85" spans="1:16" s="15" customFormat="1" ht="57.75" hidden="1" customHeight="1">
      <c r="A85" s="467">
        <v>6</v>
      </c>
      <c r="B85" s="818" t="s">
        <v>253</v>
      </c>
      <c r="C85" s="818"/>
      <c r="D85" s="818"/>
      <c r="E85" s="818"/>
      <c r="F85" s="821" t="s">
        <v>254</v>
      </c>
      <c r="G85" s="825" t="s">
        <v>255</v>
      </c>
      <c r="H85" s="829" t="str">
        <f t="shared" ref="H85" si="52">$D$18</f>
        <v>BLACK</v>
      </c>
      <c r="I85" s="830" t="str">
        <f t="shared" si="15"/>
        <v>BLACK</v>
      </c>
      <c r="J85" s="470" t="s">
        <v>96</v>
      </c>
      <c r="K85" s="470">
        <f t="shared" ref="K85" si="53">$P$20</f>
        <v>0</v>
      </c>
      <c r="L85" s="470">
        <v>1</v>
      </c>
      <c r="M85" s="472">
        <f t="shared" ref="M85:M88" si="54">K85*L85</f>
        <v>0</v>
      </c>
      <c r="N85" s="472"/>
      <c r="O85" s="438">
        <f t="shared" si="17"/>
        <v>0</v>
      </c>
      <c r="P85" s="525"/>
    </row>
    <row r="86" spans="1:16" s="15" customFormat="1" ht="95.25" customHeight="1">
      <c r="A86" s="467">
        <v>6</v>
      </c>
      <c r="B86" s="818" t="s">
        <v>253</v>
      </c>
      <c r="C86" s="818"/>
      <c r="D86" s="818"/>
      <c r="E86" s="818"/>
      <c r="F86" s="822"/>
      <c r="G86" s="826"/>
      <c r="H86" s="831" t="str">
        <f t="shared" ref="H86" si="55">$D$23</f>
        <v>GREY HEATHER</v>
      </c>
      <c r="I86" s="831" t="str">
        <f t="shared" si="15"/>
        <v>BLACK</v>
      </c>
      <c r="J86" s="470" t="s">
        <v>96</v>
      </c>
      <c r="K86" s="470">
        <f t="shared" ref="K86" si="56">$P$25</f>
        <v>769</v>
      </c>
      <c r="L86" s="470">
        <v>1</v>
      </c>
      <c r="M86" s="472">
        <f t="shared" si="54"/>
        <v>769</v>
      </c>
      <c r="N86" s="472"/>
      <c r="O86" s="438">
        <f t="shared" si="17"/>
        <v>769</v>
      </c>
      <c r="P86" s="525"/>
    </row>
    <row r="87" spans="1:16" s="15" customFormat="1" ht="32.6" hidden="1">
      <c r="A87" s="467">
        <v>6</v>
      </c>
      <c r="B87" s="818" t="s">
        <v>253</v>
      </c>
      <c r="C87" s="818"/>
      <c r="D87" s="818"/>
      <c r="E87" s="818"/>
      <c r="F87" s="823"/>
      <c r="G87" s="827"/>
      <c r="H87" s="832" t="str">
        <f t="shared" ref="H87" si="57">$D$28</f>
        <v>WASHED BURGUNDY</v>
      </c>
      <c r="I87" s="833" t="str">
        <f t="shared" si="15"/>
        <v>BLACK</v>
      </c>
      <c r="J87" s="470" t="s">
        <v>96</v>
      </c>
      <c r="K87" s="470">
        <f t="shared" ref="K87" si="58">$P$30</f>
        <v>0</v>
      </c>
      <c r="L87" s="470">
        <v>1</v>
      </c>
      <c r="M87" s="472">
        <f t="shared" si="54"/>
        <v>0</v>
      </c>
      <c r="N87" s="472"/>
      <c r="O87" s="438">
        <f t="shared" si="17"/>
        <v>0</v>
      </c>
      <c r="P87" s="525"/>
    </row>
    <row r="88" spans="1:16" s="15" customFormat="1" ht="32.6" hidden="1">
      <c r="A88" s="467">
        <v>6</v>
      </c>
      <c r="B88" s="818" t="s">
        <v>253</v>
      </c>
      <c r="C88" s="818"/>
      <c r="D88" s="818"/>
      <c r="E88" s="818"/>
      <c r="F88" s="824"/>
      <c r="G88" s="828"/>
      <c r="H88" s="819" t="str">
        <f t="shared" ref="H88" si="59">$D$33</f>
        <v>LIME</v>
      </c>
      <c r="I88" s="820" t="str">
        <f t="shared" si="15"/>
        <v>BLACK</v>
      </c>
      <c r="J88" s="470" t="s">
        <v>96</v>
      </c>
      <c r="K88" s="470">
        <f t="shared" ref="K88" si="60">$P$35</f>
        <v>0</v>
      </c>
      <c r="L88" s="470">
        <v>1</v>
      </c>
      <c r="M88" s="472">
        <f t="shared" si="54"/>
        <v>0</v>
      </c>
      <c r="N88" s="472"/>
      <c r="O88" s="438">
        <f t="shared" si="17"/>
        <v>0</v>
      </c>
      <c r="P88" s="525"/>
    </row>
    <row r="89" spans="1:16" s="26" customFormat="1" ht="33" thickBot="1">
      <c r="B89" s="91" t="s">
        <v>97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2.6">
      <c r="A90" s="646" t="s">
        <v>81</v>
      </c>
      <c r="B90" s="647"/>
      <c r="C90" s="647"/>
      <c r="D90" s="647"/>
      <c r="E90" s="648"/>
      <c r="F90" s="84" t="s">
        <v>82</v>
      </c>
      <c r="G90" s="84" t="s">
        <v>83</v>
      </c>
      <c r="H90" s="666" t="s">
        <v>84</v>
      </c>
      <c r="I90" s="667"/>
      <c r="J90" s="85" t="s">
        <v>54</v>
      </c>
      <c r="K90" s="84" t="s">
        <v>85</v>
      </c>
      <c r="L90" s="84" t="s">
        <v>86</v>
      </c>
      <c r="M90" s="86" t="s">
        <v>87</v>
      </c>
      <c r="N90" s="86" t="s">
        <v>88</v>
      </c>
      <c r="O90" s="86" t="s">
        <v>89</v>
      </c>
      <c r="P90" s="86" t="s">
        <v>90</v>
      </c>
    </row>
    <row r="91" spans="1:16" s="34" customFormat="1" ht="32.6" hidden="1">
      <c r="A91" s="467">
        <v>1</v>
      </c>
      <c r="B91" s="834" t="s">
        <v>256</v>
      </c>
      <c r="C91" s="818"/>
      <c r="D91" s="818"/>
      <c r="E91" s="818"/>
      <c r="F91" s="821" t="s">
        <v>251</v>
      </c>
      <c r="G91" s="825" t="s">
        <v>257</v>
      </c>
      <c r="H91" s="819" t="str">
        <f t="shared" ref="H91" si="61">$D$18</f>
        <v>BLACK</v>
      </c>
      <c r="I91" s="820" t="str">
        <f t="shared" ref="I91:I126" si="62">$E$47</f>
        <v>BLACK</v>
      </c>
      <c r="J91" s="470" t="s">
        <v>258</v>
      </c>
      <c r="K91" s="470">
        <f t="shared" ref="K91:K123" si="63">$P$20</f>
        <v>0</v>
      </c>
      <c r="L91" s="470">
        <v>2</v>
      </c>
      <c r="M91" s="470">
        <f t="shared" ref="M91:M118" si="64">K91*L91</f>
        <v>0</v>
      </c>
      <c r="N91" s="472"/>
      <c r="O91" s="438">
        <f t="shared" ref="O91:O131" si="65">ROUNDUP(N91+M91,0)</f>
        <v>0</v>
      </c>
      <c r="P91" s="526"/>
    </row>
    <row r="92" spans="1:16" s="34" customFormat="1" ht="98.25" customHeight="1">
      <c r="A92" s="467">
        <v>1</v>
      </c>
      <c r="B92" s="834" t="s">
        <v>256</v>
      </c>
      <c r="C92" s="818"/>
      <c r="D92" s="818"/>
      <c r="E92" s="818"/>
      <c r="F92" s="823"/>
      <c r="G92" s="827"/>
      <c r="H92" s="819" t="str">
        <f t="shared" ref="H92" si="66">$D$23</f>
        <v>GREY HEATHER</v>
      </c>
      <c r="I92" s="820" t="str">
        <f t="shared" si="62"/>
        <v>BLACK</v>
      </c>
      <c r="J92" s="470" t="s">
        <v>258</v>
      </c>
      <c r="K92" s="470">
        <f t="shared" ref="K92:K124" si="67">$P$25</f>
        <v>769</v>
      </c>
      <c r="L92" s="470">
        <v>2</v>
      </c>
      <c r="M92" s="470">
        <f t="shared" si="64"/>
        <v>1538</v>
      </c>
      <c r="N92" s="472"/>
      <c r="O92" s="438">
        <f t="shared" si="65"/>
        <v>1538</v>
      </c>
      <c r="P92" s="526" t="s">
        <v>259</v>
      </c>
    </row>
    <row r="93" spans="1:16" s="34" customFormat="1" ht="32.6" hidden="1">
      <c r="A93" s="467">
        <v>1</v>
      </c>
      <c r="B93" s="834" t="s">
        <v>256</v>
      </c>
      <c r="C93" s="818"/>
      <c r="D93" s="818"/>
      <c r="E93" s="818"/>
      <c r="F93" s="823"/>
      <c r="G93" s="827"/>
      <c r="H93" s="819" t="str">
        <f t="shared" ref="H93" si="68">$D$28</f>
        <v>WASHED BURGUNDY</v>
      </c>
      <c r="I93" s="820" t="str">
        <f t="shared" si="62"/>
        <v>BLACK</v>
      </c>
      <c r="J93" s="470" t="s">
        <v>258</v>
      </c>
      <c r="K93" s="470">
        <f t="shared" ref="K93" si="69">$P$30</f>
        <v>0</v>
      </c>
      <c r="L93" s="470">
        <v>2</v>
      </c>
      <c r="M93" s="470">
        <f t="shared" si="64"/>
        <v>0</v>
      </c>
      <c r="N93" s="472"/>
      <c r="O93" s="438">
        <f t="shared" si="65"/>
        <v>0</v>
      </c>
      <c r="P93" s="526"/>
    </row>
    <row r="94" spans="1:16" s="34" customFormat="1" ht="32.6" hidden="1">
      <c r="A94" s="467">
        <v>1</v>
      </c>
      <c r="B94" s="834" t="s">
        <v>256</v>
      </c>
      <c r="C94" s="818"/>
      <c r="D94" s="818"/>
      <c r="E94" s="818"/>
      <c r="F94" s="824"/>
      <c r="G94" s="828"/>
      <c r="H94" s="819" t="str">
        <f t="shared" ref="H94" si="70">$D$33</f>
        <v>LIME</v>
      </c>
      <c r="I94" s="820" t="str">
        <f t="shared" si="62"/>
        <v>BLACK</v>
      </c>
      <c r="J94" s="470" t="s">
        <v>258</v>
      </c>
      <c r="K94" s="470">
        <f t="shared" ref="K94" si="71">$P$35</f>
        <v>0</v>
      </c>
      <c r="L94" s="470">
        <v>2</v>
      </c>
      <c r="M94" s="470">
        <f t="shared" si="64"/>
        <v>0</v>
      </c>
      <c r="N94" s="472"/>
      <c r="O94" s="438">
        <f t="shared" si="65"/>
        <v>0</v>
      </c>
      <c r="P94" s="526"/>
    </row>
    <row r="95" spans="1:16" s="34" customFormat="1" ht="32.6" hidden="1">
      <c r="A95" s="467">
        <v>2</v>
      </c>
      <c r="B95" s="835" t="s">
        <v>260</v>
      </c>
      <c r="C95" s="836"/>
      <c r="D95" s="836"/>
      <c r="E95" s="837"/>
      <c r="F95" s="821" t="s">
        <v>251</v>
      </c>
      <c r="G95" s="825" t="s">
        <v>257</v>
      </c>
      <c r="H95" s="819" t="str">
        <f t="shared" ref="H95:H123" si="72">$D$18</f>
        <v>BLACK</v>
      </c>
      <c r="I95" s="820" t="str">
        <f t="shared" si="62"/>
        <v>BLACK</v>
      </c>
      <c r="J95" s="470" t="s">
        <v>258</v>
      </c>
      <c r="K95" s="470">
        <f t="shared" si="63"/>
        <v>0</v>
      </c>
      <c r="L95" s="474">
        <f>L107*2</f>
        <v>0.08</v>
      </c>
      <c r="M95" s="470">
        <f t="shared" si="64"/>
        <v>0</v>
      </c>
      <c r="N95" s="472"/>
      <c r="O95" s="438">
        <f t="shared" si="65"/>
        <v>0</v>
      </c>
      <c r="P95" s="526"/>
    </row>
    <row r="96" spans="1:16" s="34" customFormat="1" ht="98.25" customHeight="1">
      <c r="A96" s="467">
        <v>2</v>
      </c>
      <c r="B96" s="835" t="s">
        <v>260</v>
      </c>
      <c r="C96" s="836"/>
      <c r="D96" s="836"/>
      <c r="E96" s="837"/>
      <c r="F96" s="823"/>
      <c r="G96" s="827"/>
      <c r="H96" s="819" t="str">
        <f t="shared" ref="H96:H124" si="73">$D$23</f>
        <v>GREY HEATHER</v>
      </c>
      <c r="I96" s="820" t="str">
        <f t="shared" si="62"/>
        <v>BLACK</v>
      </c>
      <c r="J96" s="470" t="s">
        <v>258</v>
      </c>
      <c r="K96" s="470">
        <f t="shared" si="67"/>
        <v>769</v>
      </c>
      <c r="L96" s="474">
        <f>L108*2</f>
        <v>0.08</v>
      </c>
      <c r="M96" s="470">
        <f t="shared" si="64"/>
        <v>61.52</v>
      </c>
      <c r="N96" s="472"/>
      <c r="O96" s="438">
        <f t="shared" si="65"/>
        <v>62</v>
      </c>
      <c r="P96" s="526" t="s">
        <v>259</v>
      </c>
    </row>
    <row r="97" spans="1:16" s="34" customFormat="1" ht="32.6" hidden="1">
      <c r="A97" s="467">
        <v>2</v>
      </c>
      <c r="B97" s="835" t="s">
        <v>260</v>
      </c>
      <c r="C97" s="836"/>
      <c r="D97" s="836"/>
      <c r="E97" s="837"/>
      <c r="F97" s="823"/>
      <c r="G97" s="827"/>
      <c r="H97" s="819" t="str">
        <f t="shared" ref="H97:H121" si="74">$D$28</f>
        <v>WASHED BURGUNDY</v>
      </c>
      <c r="I97" s="820" t="str">
        <f t="shared" si="62"/>
        <v>BLACK</v>
      </c>
      <c r="J97" s="470" t="s">
        <v>258</v>
      </c>
      <c r="K97" s="470">
        <f t="shared" ref="K97:K125" si="75">$P$30</f>
        <v>0</v>
      </c>
      <c r="L97" s="474">
        <f>L109*2</f>
        <v>0.08</v>
      </c>
      <c r="M97" s="470">
        <f t="shared" si="64"/>
        <v>0</v>
      </c>
      <c r="N97" s="472"/>
      <c r="O97" s="438">
        <f t="shared" si="65"/>
        <v>0</v>
      </c>
      <c r="P97" s="526"/>
    </row>
    <row r="98" spans="1:16" s="34" customFormat="1" ht="32.6" hidden="1">
      <c r="A98" s="467">
        <v>2</v>
      </c>
      <c r="B98" s="835" t="s">
        <v>260</v>
      </c>
      <c r="C98" s="836"/>
      <c r="D98" s="836"/>
      <c r="E98" s="837"/>
      <c r="F98" s="824"/>
      <c r="G98" s="828"/>
      <c r="H98" s="819" t="str">
        <f t="shared" ref="H98:H122" si="76">$D$33</f>
        <v>LIME</v>
      </c>
      <c r="I98" s="820" t="str">
        <f t="shared" si="62"/>
        <v>BLACK</v>
      </c>
      <c r="J98" s="470" t="s">
        <v>258</v>
      </c>
      <c r="K98" s="470">
        <f t="shared" ref="K98:K126" si="77">$P$35</f>
        <v>0</v>
      </c>
      <c r="L98" s="474">
        <f>L110*2</f>
        <v>0.08</v>
      </c>
      <c r="M98" s="470">
        <f t="shared" si="64"/>
        <v>0</v>
      </c>
      <c r="N98" s="472"/>
      <c r="O98" s="438">
        <f t="shared" si="65"/>
        <v>0</v>
      </c>
      <c r="P98" s="526"/>
    </row>
    <row r="99" spans="1:16" s="34" customFormat="1" ht="32.6" hidden="1">
      <c r="A99" s="467">
        <v>3</v>
      </c>
      <c r="B99" s="835" t="s">
        <v>261</v>
      </c>
      <c r="C99" s="836"/>
      <c r="D99" s="836"/>
      <c r="E99" s="837"/>
      <c r="F99" s="821" t="s">
        <v>262</v>
      </c>
      <c r="G99" s="825" t="s">
        <v>263</v>
      </c>
      <c r="H99" s="819" t="str">
        <f t="shared" si="72"/>
        <v>BLACK</v>
      </c>
      <c r="I99" s="820" t="str">
        <f t="shared" si="62"/>
        <v>BLACK</v>
      </c>
      <c r="J99" s="470" t="s">
        <v>258</v>
      </c>
      <c r="K99" s="470">
        <f t="shared" si="63"/>
        <v>0</v>
      </c>
      <c r="L99" s="470">
        <v>1</v>
      </c>
      <c r="M99" s="470">
        <f t="shared" si="64"/>
        <v>0</v>
      </c>
      <c r="N99" s="472"/>
      <c r="O99" s="438">
        <f t="shared" si="65"/>
        <v>0</v>
      </c>
      <c r="P99" s="526"/>
    </row>
    <row r="100" spans="1:16" s="34" customFormat="1" ht="98.25" customHeight="1">
      <c r="A100" s="467">
        <v>3</v>
      </c>
      <c r="B100" s="835" t="s">
        <v>261</v>
      </c>
      <c r="C100" s="836"/>
      <c r="D100" s="836"/>
      <c r="E100" s="837"/>
      <c r="F100" s="823"/>
      <c r="G100" s="827"/>
      <c r="H100" s="819" t="str">
        <f t="shared" si="73"/>
        <v>GREY HEATHER</v>
      </c>
      <c r="I100" s="820" t="str">
        <f t="shared" si="62"/>
        <v>BLACK</v>
      </c>
      <c r="J100" s="470" t="s">
        <v>258</v>
      </c>
      <c r="K100" s="470">
        <f t="shared" si="67"/>
        <v>769</v>
      </c>
      <c r="L100" s="470">
        <v>1</v>
      </c>
      <c r="M100" s="470">
        <f t="shared" si="64"/>
        <v>769</v>
      </c>
      <c r="N100" s="472"/>
      <c r="O100" s="438">
        <f t="shared" si="65"/>
        <v>769</v>
      </c>
      <c r="P100" s="526"/>
    </row>
    <row r="101" spans="1:16" s="34" customFormat="1" ht="32.6" hidden="1">
      <c r="A101" s="467">
        <v>3</v>
      </c>
      <c r="B101" s="835" t="s">
        <v>261</v>
      </c>
      <c r="C101" s="836"/>
      <c r="D101" s="836"/>
      <c r="E101" s="837"/>
      <c r="F101" s="823"/>
      <c r="G101" s="827"/>
      <c r="H101" s="819" t="str">
        <f t="shared" si="74"/>
        <v>WASHED BURGUNDY</v>
      </c>
      <c r="I101" s="820" t="str">
        <f t="shared" si="62"/>
        <v>BLACK</v>
      </c>
      <c r="J101" s="470" t="s">
        <v>258</v>
      </c>
      <c r="K101" s="470">
        <f t="shared" si="75"/>
        <v>0</v>
      </c>
      <c r="L101" s="470">
        <v>1</v>
      </c>
      <c r="M101" s="470">
        <f t="shared" si="64"/>
        <v>0</v>
      </c>
      <c r="N101" s="472"/>
      <c r="O101" s="438">
        <f t="shared" si="65"/>
        <v>0</v>
      </c>
      <c r="P101" s="526"/>
    </row>
    <row r="102" spans="1:16" s="34" customFormat="1" ht="32.6" hidden="1">
      <c r="A102" s="467">
        <v>3</v>
      </c>
      <c r="B102" s="835" t="s">
        <v>261</v>
      </c>
      <c r="C102" s="836"/>
      <c r="D102" s="836"/>
      <c r="E102" s="837"/>
      <c r="F102" s="824"/>
      <c r="G102" s="828"/>
      <c r="H102" s="819" t="str">
        <f t="shared" si="76"/>
        <v>LIME</v>
      </c>
      <c r="I102" s="820" t="str">
        <f t="shared" si="62"/>
        <v>BLACK</v>
      </c>
      <c r="J102" s="470" t="s">
        <v>258</v>
      </c>
      <c r="K102" s="470">
        <f t="shared" si="77"/>
        <v>0</v>
      </c>
      <c r="L102" s="470">
        <v>1</v>
      </c>
      <c r="M102" s="470">
        <f t="shared" si="64"/>
        <v>0</v>
      </c>
      <c r="N102" s="472"/>
      <c r="O102" s="438">
        <f t="shared" si="65"/>
        <v>0</v>
      </c>
      <c r="P102" s="526"/>
    </row>
    <row r="103" spans="1:16" s="34" customFormat="1" ht="32.6" hidden="1">
      <c r="A103" s="467">
        <v>4</v>
      </c>
      <c r="B103" s="835" t="s">
        <v>264</v>
      </c>
      <c r="C103" s="836"/>
      <c r="D103" s="836"/>
      <c r="E103" s="837"/>
      <c r="F103" s="468" t="s">
        <v>99</v>
      </c>
      <c r="G103" s="468"/>
      <c r="H103" s="819" t="str">
        <f t="shared" si="72"/>
        <v>BLACK</v>
      </c>
      <c r="I103" s="820" t="str">
        <f t="shared" si="62"/>
        <v>BLACK</v>
      </c>
      <c r="J103" s="470" t="s">
        <v>258</v>
      </c>
      <c r="K103" s="470">
        <f t="shared" si="63"/>
        <v>0</v>
      </c>
      <c r="L103" s="470">
        <v>1</v>
      </c>
      <c r="M103" s="470">
        <f t="shared" si="64"/>
        <v>0</v>
      </c>
      <c r="N103" s="472"/>
      <c r="O103" s="438">
        <f t="shared" si="65"/>
        <v>0</v>
      </c>
      <c r="P103" s="526"/>
    </row>
    <row r="104" spans="1:16" s="34" customFormat="1" ht="63.75" customHeight="1">
      <c r="A104" s="467">
        <v>4</v>
      </c>
      <c r="B104" s="835" t="s">
        <v>264</v>
      </c>
      <c r="C104" s="836"/>
      <c r="D104" s="836"/>
      <c r="E104" s="837"/>
      <c r="F104" s="468" t="s">
        <v>99</v>
      </c>
      <c r="G104" s="468"/>
      <c r="H104" s="819" t="str">
        <f t="shared" si="73"/>
        <v>GREY HEATHER</v>
      </c>
      <c r="I104" s="820" t="str">
        <f t="shared" si="62"/>
        <v>BLACK</v>
      </c>
      <c r="J104" s="470" t="s">
        <v>258</v>
      </c>
      <c r="K104" s="470">
        <f t="shared" si="67"/>
        <v>769</v>
      </c>
      <c r="L104" s="470">
        <v>1</v>
      </c>
      <c r="M104" s="470">
        <f t="shared" si="64"/>
        <v>769</v>
      </c>
      <c r="N104" s="472"/>
      <c r="O104" s="438">
        <f t="shared" si="65"/>
        <v>769</v>
      </c>
      <c r="P104" s="526"/>
    </row>
    <row r="105" spans="1:16" s="34" customFormat="1" ht="32.6" hidden="1">
      <c r="A105" s="467">
        <v>4</v>
      </c>
      <c r="B105" s="835" t="s">
        <v>264</v>
      </c>
      <c r="C105" s="836"/>
      <c r="D105" s="836"/>
      <c r="E105" s="837"/>
      <c r="F105" s="468" t="s">
        <v>99</v>
      </c>
      <c r="G105" s="468"/>
      <c r="H105" s="819" t="str">
        <f t="shared" si="74"/>
        <v>WASHED BURGUNDY</v>
      </c>
      <c r="I105" s="820" t="str">
        <f t="shared" si="62"/>
        <v>BLACK</v>
      </c>
      <c r="J105" s="470" t="s">
        <v>258</v>
      </c>
      <c r="K105" s="470">
        <f t="shared" si="75"/>
        <v>0</v>
      </c>
      <c r="L105" s="470">
        <v>1</v>
      </c>
      <c r="M105" s="470">
        <f t="shared" si="64"/>
        <v>0</v>
      </c>
      <c r="N105" s="472"/>
      <c r="O105" s="438">
        <f t="shared" si="65"/>
        <v>0</v>
      </c>
      <c r="P105" s="526"/>
    </row>
    <row r="106" spans="1:16" s="34" customFormat="1" ht="32.6" hidden="1">
      <c r="A106" s="467">
        <v>4</v>
      </c>
      <c r="B106" s="835" t="s">
        <v>264</v>
      </c>
      <c r="C106" s="836"/>
      <c r="D106" s="836"/>
      <c r="E106" s="837"/>
      <c r="F106" s="468" t="s">
        <v>99</v>
      </c>
      <c r="G106" s="468"/>
      <c r="H106" s="819" t="str">
        <f t="shared" si="76"/>
        <v>LIME</v>
      </c>
      <c r="I106" s="820" t="str">
        <f t="shared" si="62"/>
        <v>BLACK</v>
      </c>
      <c r="J106" s="470" t="s">
        <v>258</v>
      </c>
      <c r="K106" s="470">
        <f t="shared" si="77"/>
        <v>0</v>
      </c>
      <c r="L106" s="470">
        <v>1</v>
      </c>
      <c r="M106" s="470">
        <f t="shared" si="64"/>
        <v>0</v>
      </c>
      <c r="N106" s="472"/>
      <c r="O106" s="438">
        <f t="shared" si="65"/>
        <v>0</v>
      </c>
      <c r="P106" s="526"/>
    </row>
    <row r="107" spans="1:16" s="34" customFormat="1" ht="32.6" hidden="1">
      <c r="A107" s="467">
        <v>5</v>
      </c>
      <c r="B107" s="834" t="s">
        <v>102</v>
      </c>
      <c r="C107" s="818"/>
      <c r="D107" s="818"/>
      <c r="E107" s="818"/>
      <c r="F107" s="468" t="s">
        <v>103</v>
      </c>
      <c r="G107" s="468"/>
      <c r="H107" s="819" t="str">
        <f t="shared" si="72"/>
        <v>BLACK</v>
      </c>
      <c r="I107" s="820" t="str">
        <f t="shared" si="62"/>
        <v>BLACK</v>
      </c>
      <c r="J107" s="470" t="s">
        <v>258</v>
      </c>
      <c r="K107" s="470">
        <f t="shared" si="63"/>
        <v>0</v>
      </c>
      <c r="L107" s="474">
        <f>1/25</f>
        <v>0.04</v>
      </c>
      <c r="M107" s="470">
        <f t="shared" si="64"/>
        <v>0</v>
      </c>
      <c r="N107" s="472"/>
      <c r="O107" s="438">
        <f t="shared" si="65"/>
        <v>0</v>
      </c>
      <c r="P107" s="526"/>
    </row>
    <row r="108" spans="1:16" s="34" customFormat="1" ht="63.75" customHeight="1">
      <c r="A108" s="467">
        <v>5</v>
      </c>
      <c r="B108" s="834" t="s">
        <v>102</v>
      </c>
      <c r="C108" s="818"/>
      <c r="D108" s="818"/>
      <c r="E108" s="818"/>
      <c r="F108" s="468" t="s">
        <v>103</v>
      </c>
      <c r="G108" s="468"/>
      <c r="H108" s="819" t="str">
        <f t="shared" si="73"/>
        <v>GREY HEATHER</v>
      </c>
      <c r="I108" s="820" t="str">
        <f t="shared" si="62"/>
        <v>BLACK</v>
      </c>
      <c r="J108" s="470" t="s">
        <v>258</v>
      </c>
      <c r="K108" s="470">
        <f t="shared" si="67"/>
        <v>769</v>
      </c>
      <c r="L108" s="474">
        <f t="shared" ref="L108:L110" si="78">1/25</f>
        <v>0.04</v>
      </c>
      <c r="M108" s="470">
        <f t="shared" si="64"/>
        <v>30.76</v>
      </c>
      <c r="N108" s="472"/>
      <c r="O108" s="438">
        <f t="shared" si="65"/>
        <v>31</v>
      </c>
      <c r="P108" s="526"/>
    </row>
    <row r="109" spans="1:16" s="34" customFormat="1" ht="32.6" hidden="1">
      <c r="A109" s="467">
        <v>5</v>
      </c>
      <c r="B109" s="834" t="s">
        <v>102</v>
      </c>
      <c r="C109" s="818"/>
      <c r="D109" s="818"/>
      <c r="E109" s="818"/>
      <c r="F109" s="468" t="s">
        <v>103</v>
      </c>
      <c r="G109" s="468"/>
      <c r="H109" s="819" t="str">
        <f t="shared" si="74"/>
        <v>WASHED BURGUNDY</v>
      </c>
      <c r="I109" s="820" t="str">
        <f t="shared" si="62"/>
        <v>BLACK</v>
      </c>
      <c r="J109" s="470" t="s">
        <v>258</v>
      </c>
      <c r="K109" s="470">
        <f t="shared" si="75"/>
        <v>0</v>
      </c>
      <c r="L109" s="474">
        <f t="shared" si="78"/>
        <v>0.04</v>
      </c>
      <c r="M109" s="470">
        <f t="shared" si="64"/>
        <v>0</v>
      </c>
      <c r="N109" s="472"/>
      <c r="O109" s="438">
        <f t="shared" si="65"/>
        <v>0</v>
      </c>
      <c r="P109" s="526"/>
    </row>
    <row r="110" spans="1:16" s="34" customFormat="1" ht="32.6" hidden="1">
      <c r="A110" s="467">
        <v>5</v>
      </c>
      <c r="B110" s="834" t="s">
        <v>102</v>
      </c>
      <c r="C110" s="818"/>
      <c r="D110" s="818"/>
      <c r="E110" s="818"/>
      <c r="F110" s="468" t="s">
        <v>103</v>
      </c>
      <c r="G110" s="468"/>
      <c r="H110" s="819" t="str">
        <f t="shared" si="76"/>
        <v>LIME</v>
      </c>
      <c r="I110" s="820" t="str">
        <f t="shared" si="62"/>
        <v>BLACK</v>
      </c>
      <c r="J110" s="470" t="s">
        <v>258</v>
      </c>
      <c r="K110" s="470">
        <f t="shared" si="77"/>
        <v>0</v>
      </c>
      <c r="L110" s="474">
        <f t="shared" si="78"/>
        <v>0.04</v>
      </c>
      <c r="M110" s="470">
        <f t="shared" si="64"/>
        <v>0</v>
      </c>
      <c r="N110" s="472"/>
      <c r="O110" s="438">
        <f t="shared" si="65"/>
        <v>0</v>
      </c>
      <c r="P110" s="526"/>
    </row>
    <row r="111" spans="1:16" s="34" customFormat="1" ht="32.6" hidden="1">
      <c r="A111" s="467">
        <v>6</v>
      </c>
      <c r="B111" s="834" t="s">
        <v>104</v>
      </c>
      <c r="C111" s="818"/>
      <c r="D111" s="818"/>
      <c r="E111" s="818"/>
      <c r="F111" s="468" t="s">
        <v>103</v>
      </c>
      <c r="G111" s="468"/>
      <c r="H111" s="819" t="str">
        <f t="shared" si="72"/>
        <v>BLACK</v>
      </c>
      <c r="I111" s="820" t="str">
        <f t="shared" si="62"/>
        <v>BLACK</v>
      </c>
      <c r="J111" s="470" t="s">
        <v>258</v>
      </c>
      <c r="K111" s="470">
        <f t="shared" si="63"/>
        <v>0</v>
      </c>
      <c r="L111" s="474">
        <f>L107*2</f>
        <v>0.08</v>
      </c>
      <c r="M111" s="470">
        <f t="shared" si="64"/>
        <v>0</v>
      </c>
      <c r="N111" s="472"/>
      <c r="O111" s="438">
        <f t="shared" si="65"/>
        <v>0</v>
      </c>
      <c r="P111" s="526"/>
    </row>
    <row r="112" spans="1:16" s="34" customFormat="1" ht="63.75" customHeight="1">
      <c r="A112" s="467">
        <v>6</v>
      </c>
      <c r="B112" s="834" t="s">
        <v>104</v>
      </c>
      <c r="C112" s="818"/>
      <c r="D112" s="818"/>
      <c r="E112" s="818"/>
      <c r="F112" s="468" t="s">
        <v>103</v>
      </c>
      <c r="G112" s="468"/>
      <c r="H112" s="819" t="str">
        <f t="shared" si="73"/>
        <v>GREY HEATHER</v>
      </c>
      <c r="I112" s="820" t="str">
        <f t="shared" si="62"/>
        <v>BLACK</v>
      </c>
      <c r="J112" s="470" t="s">
        <v>258</v>
      </c>
      <c r="K112" s="470">
        <f t="shared" si="67"/>
        <v>769</v>
      </c>
      <c r="L112" s="474">
        <f>L108*2</f>
        <v>0.08</v>
      </c>
      <c r="M112" s="470">
        <f t="shared" si="64"/>
        <v>61.52</v>
      </c>
      <c r="N112" s="472"/>
      <c r="O112" s="438">
        <f t="shared" si="65"/>
        <v>62</v>
      </c>
      <c r="P112" s="526"/>
    </row>
    <row r="113" spans="1:16" s="34" customFormat="1" ht="32.6" hidden="1">
      <c r="A113" s="467">
        <v>6</v>
      </c>
      <c r="B113" s="834" t="s">
        <v>104</v>
      </c>
      <c r="C113" s="818"/>
      <c r="D113" s="818"/>
      <c r="E113" s="818"/>
      <c r="F113" s="468" t="s">
        <v>103</v>
      </c>
      <c r="G113" s="468"/>
      <c r="H113" s="819" t="str">
        <f t="shared" si="74"/>
        <v>WASHED BURGUNDY</v>
      </c>
      <c r="I113" s="820" t="str">
        <f t="shared" si="62"/>
        <v>BLACK</v>
      </c>
      <c r="J113" s="470" t="s">
        <v>258</v>
      </c>
      <c r="K113" s="470">
        <f t="shared" si="75"/>
        <v>0</v>
      </c>
      <c r="L113" s="474">
        <f>L109*2</f>
        <v>0.08</v>
      </c>
      <c r="M113" s="470">
        <f t="shared" si="64"/>
        <v>0</v>
      </c>
      <c r="N113" s="472"/>
      <c r="O113" s="438">
        <f t="shared" si="65"/>
        <v>0</v>
      </c>
      <c r="P113" s="526"/>
    </row>
    <row r="114" spans="1:16" s="34" customFormat="1" ht="32.6" hidden="1">
      <c r="A114" s="467">
        <v>6</v>
      </c>
      <c r="B114" s="834" t="s">
        <v>104</v>
      </c>
      <c r="C114" s="818"/>
      <c r="D114" s="818"/>
      <c r="E114" s="818"/>
      <c r="F114" s="468" t="s">
        <v>103</v>
      </c>
      <c r="G114" s="468"/>
      <c r="H114" s="819" t="str">
        <f t="shared" si="76"/>
        <v>LIME</v>
      </c>
      <c r="I114" s="820" t="str">
        <f t="shared" si="62"/>
        <v>BLACK</v>
      </c>
      <c r="J114" s="470" t="s">
        <v>258</v>
      </c>
      <c r="K114" s="470">
        <f t="shared" si="77"/>
        <v>0</v>
      </c>
      <c r="L114" s="474">
        <f>L110*2</f>
        <v>0.08</v>
      </c>
      <c r="M114" s="470">
        <f t="shared" si="64"/>
        <v>0</v>
      </c>
      <c r="N114" s="472"/>
      <c r="O114" s="438">
        <f t="shared" si="65"/>
        <v>0</v>
      </c>
      <c r="P114" s="526"/>
    </row>
    <row r="115" spans="1:16" s="34" customFormat="1" ht="32.6" hidden="1">
      <c r="A115" s="467">
        <v>7</v>
      </c>
      <c r="B115" s="834" t="s">
        <v>265</v>
      </c>
      <c r="C115" s="818"/>
      <c r="D115" s="818"/>
      <c r="E115" s="818"/>
      <c r="F115" s="468" t="s">
        <v>99</v>
      </c>
      <c r="G115" s="468"/>
      <c r="H115" s="819" t="str">
        <f t="shared" si="72"/>
        <v>BLACK</v>
      </c>
      <c r="I115" s="820" t="str">
        <f t="shared" si="62"/>
        <v>BLACK</v>
      </c>
      <c r="J115" s="470" t="s">
        <v>258</v>
      </c>
      <c r="K115" s="470">
        <f t="shared" si="63"/>
        <v>0</v>
      </c>
      <c r="L115" s="474">
        <f>L107</f>
        <v>0.04</v>
      </c>
      <c r="M115" s="470">
        <f t="shared" si="64"/>
        <v>0</v>
      </c>
      <c r="N115" s="472"/>
      <c r="O115" s="438">
        <f t="shared" si="65"/>
        <v>0</v>
      </c>
      <c r="P115" s="526"/>
    </row>
    <row r="116" spans="1:16" s="34" customFormat="1" ht="63.75" customHeight="1">
      <c r="A116" s="467">
        <v>7</v>
      </c>
      <c r="B116" s="834" t="s">
        <v>265</v>
      </c>
      <c r="C116" s="818"/>
      <c r="D116" s="818"/>
      <c r="E116" s="818"/>
      <c r="F116" s="468" t="s">
        <v>99</v>
      </c>
      <c r="G116" s="468"/>
      <c r="H116" s="819" t="str">
        <f t="shared" si="73"/>
        <v>GREY HEATHER</v>
      </c>
      <c r="I116" s="820" t="str">
        <f t="shared" si="62"/>
        <v>BLACK</v>
      </c>
      <c r="J116" s="470" t="s">
        <v>258</v>
      </c>
      <c r="K116" s="470">
        <f t="shared" si="67"/>
        <v>769</v>
      </c>
      <c r="L116" s="474">
        <f>L108</f>
        <v>0.04</v>
      </c>
      <c r="M116" s="470">
        <f t="shared" si="64"/>
        <v>30.76</v>
      </c>
      <c r="N116" s="472"/>
      <c r="O116" s="438">
        <f t="shared" si="65"/>
        <v>31</v>
      </c>
      <c r="P116" s="526"/>
    </row>
    <row r="117" spans="1:16" s="34" customFormat="1" ht="32.6" hidden="1">
      <c r="A117" s="467">
        <v>7</v>
      </c>
      <c r="B117" s="834" t="s">
        <v>265</v>
      </c>
      <c r="C117" s="818"/>
      <c r="D117" s="818"/>
      <c r="E117" s="818"/>
      <c r="F117" s="468" t="s">
        <v>99</v>
      </c>
      <c r="G117" s="468"/>
      <c r="H117" s="819" t="str">
        <f t="shared" si="74"/>
        <v>WASHED BURGUNDY</v>
      </c>
      <c r="I117" s="820" t="str">
        <f t="shared" si="62"/>
        <v>BLACK</v>
      </c>
      <c r="J117" s="470" t="s">
        <v>258</v>
      </c>
      <c r="K117" s="470">
        <f t="shared" si="75"/>
        <v>0</v>
      </c>
      <c r="L117" s="474">
        <f>L109</f>
        <v>0.04</v>
      </c>
      <c r="M117" s="470">
        <f t="shared" si="64"/>
        <v>0</v>
      </c>
      <c r="N117" s="472"/>
      <c r="O117" s="438">
        <f t="shared" si="65"/>
        <v>0</v>
      </c>
      <c r="P117" s="526"/>
    </row>
    <row r="118" spans="1:16" s="34" customFormat="1" ht="32.6" hidden="1">
      <c r="A118" s="467">
        <v>7</v>
      </c>
      <c r="B118" s="834" t="s">
        <v>265</v>
      </c>
      <c r="C118" s="818"/>
      <c r="D118" s="818"/>
      <c r="E118" s="818"/>
      <c r="F118" s="468" t="s">
        <v>99</v>
      </c>
      <c r="G118" s="468"/>
      <c r="H118" s="819" t="str">
        <f t="shared" si="76"/>
        <v>LIME</v>
      </c>
      <c r="I118" s="820" t="str">
        <f t="shared" si="62"/>
        <v>BLACK</v>
      </c>
      <c r="J118" s="470" t="s">
        <v>258</v>
      </c>
      <c r="K118" s="470">
        <f t="shared" si="77"/>
        <v>0</v>
      </c>
      <c r="L118" s="474">
        <f>L110</f>
        <v>0.04</v>
      </c>
      <c r="M118" s="470">
        <f t="shared" si="64"/>
        <v>0</v>
      </c>
      <c r="N118" s="472"/>
      <c r="O118" s="438">
        <f t="shared" si="65"/>
        <v>0</v>
      </c>
      <c r="P118" s="526"/>
    </row>
    <row r="119" spans="1:16" s="34" customFormat="1" ht="32.6" hidden="1">
      <c r="A119" s="467">
        <v>8</v>
      </c>
      <c r="B119" s="835" t="s">
        <v>266</v>
      </c>
      <c r="C119" s="836"/>
      <c r="D119" s="836"/>
      <c r="E119" s="837"/>
      <c r="F119" s="468" t="s">
        <v>267</v>
      </c>
      <c r="G119" s="468"/>
      <c r="H119" s="819" t="str">
        <f t="shared" si="72"/>
        <v>BLACK</v>
      </c>
      <c r="I119" s="820" t="str">
        <f t="shared" si="62"/>
        <v>BLACK</v>
      </c>
      <c r="J119" s="470" t="s">
        <v>258</v>
      </c>
      <c r="K119" s="470">
        <f t="shared" si="63"/>
        <v>0</v>
      </c>
      <c r="L119" s="470">
        <v>1</v>
      </c>
      <c r="M119" s="470">
        <f>K119*L119</f>
        <v>0</v>
      </c>
      <c r="N119" s="472"/>
      <c r="O119" s="438">
        <f t="shared" si="65"/>
        <v>0</v>
      </c>
      <c r="P119" s="526"/>
    </row>
    <row r="120" spans="1:16" s="34" customFormat="1" ht="63.75" customHeight="1">
      <c r="A120" s="467">
        <v>8</v>
      </c>
      <c r="B120" s="834" t="s">
        <v>266</v>
      </c>
      <c r="C120" s="818"/>
      <c r="D120" s="818"/>
      <c r="E120" s="818"/>
      <c r="F120" s="468" t="s">
        <v>267</v>
      </c>
      <c r="G120" s="468"/>
      <c r="H120" s="819" t="str">
        <f t="shared" si="73"/>
        <v>GREY HEATHER</v>
      </c>
      <c r="I120" s="820" t="str">
        <f t="shared" si="62"/>
        <v>BLACK</v>
      </c>
      <c r="J120" s="470" t="s">
        <v>258</v>
      </c>
      <c r="K120" s="470">
        <f t="shared" si="67"/>
        <v>769</v>
      </c>
      <c r="L120" s="470">
        <v>1</v>
      </c>
      <c r="M120" s="470">
        <f t="shared" ref="M120:M131" si="79">K120*L120</f>
        <v>769</v>
      </c>
      <c r="N120" s="472"/>
      <c r="O120" s="438">
        <f t="shared" si="65"/>
        <v>769</v>
      </c>
      <c r="P120" s="526"/>
    </row>
    <row r="121" spans="1:16" s="34" customFormat="1" ht="32.6" hidden="1">
      <c r="A121" s="467">
        <v>8</v>
      </c>
      <c r="B121" s="834" t="s">
        <v>266</v>
      </c>
      <c r="C121" s="818"/>
      <c r="D121" s="818"/>
      <c r="E121" s="818"/>
      <c r="F121" s="468" t="s">
        <v>267</v>
      </c>
      <c r="G121" s="468"/>
      <c r="H121" s="819" t="str">
        <f t="shared" si="74"/>
        <v>WASHED BURGUNDY</v>
      </c>
      <c r="I121" s="820" t="str">
        <f t="shared" si="62"/>
        <v>BLACK</v>
      </c>
      <c r="J121" s="470" t="s">
        <v>258</v>
      </c>
      <c r="K121" s="470">
        <f t="shared" si="75"/>
        <v>0</v>
      </c>
      <c r="L121" s="470">
        <v>1</v>
      </c>
      <c r="M121" s="470">
        <f t="shared" si="79"/>
        <v>0</v>
      </c>
      <c r="N121" s="472"/>
      <c r="O121" s="438">
        <f t="shared" si="65"/>
        <v>0</v>
      </c>
      <c r="P121" s="526"/>
    </row>
    <row r="122" spans="1:16" s="34" customFormat="1" ht="32.6" hidden="1">
      <c r="A122" s="467">
        <v>8</v>
      </c>
      <c r="B122" s="834" t="s">
        <v>266</v>
      </c>
      <c r="C122" s="818"/>
      <c r="D122" s="818"/>
      <c r="E122" s="818"/>
      <c r="F122" s="468" t="s">
        <v>267</v>
      </c>
      <c r="G122" s="468"/>
      <c r="H122" s="819" t="str">
        <f t="shared" si="76"/>
        <v>LIME</v>
      </c>
      <c r="I122" s="820" t="str">
        <f t="shared" si="62"/>
        <v>BLACK</v>
      </c>
      <c r="J122" s="470" t="s">
        <v>258</v>
      </c>
      <c r="K122" s="470">
        <f t="shared" si="77"/>
        <v>0</v>
      </c>
      <c r="L122" s="470">
        <v>1</v>
      </c>
      <c r="M122" s="470">
        <f t="shared" si="79"/>
        <v>0</v>
      </c>
      <c r="N122" s="472"/>
      <c r="O122" s="438">
        <f t="shared" si="65"/>
        <v>0</v>
      </c>
      <c r="P122" s="526"/>
    </row>
    <row r="123" spans="1:16" s="34" customFormat="1" ht="32.6" hidden="1">
      <c r="A123" s="467">
        <v>9</v>
      </c>
      <c r="B123" s="834" t="s">
        <v>268</v>
      </c>
      <c r="C123" s="818"/>
      <c r="D123" s="818"/>
      <c r="E123" s="818"/>
      <c r="F123" s="468" t="s">
        <v>99</v>
      </c>
      <c r="G123" s="468"/>
      <c r="H123" s="819" t="str">
        <f t="shared" si="72"/>
        <v>BLACK</v>
      </c>
      <c r="I123" s="820" t="str">
        <f t="shared" si="62"/>
        <v>BLACK</v>
      </c>
      <c r="J123" s="470" t="s">
        <v>258</v>
      </c>
      <c r="K123" s="470">
        <f t="shared" si="63"/>
        <v>0</v>
      </c>
      <c r="L123" s="470">
        <v>1.1000000000000001</v>
      </c>
      <c r="M123" s="470">
        <f t="shared" si="79"/>
        <v>0</v>
      </c>
      <c r="N123" s="472"/>
      <c r="O123" s="438">
        <f t="shared" si="65"/>
        <v>0</v>
      </c>
      <c r="P123" s="526"/>
    </row>
    <row r="124" spans="1:16" s="34" customFormat="1" ht="63.75" customHeight="1">
      <c r="A124" s="467">
        <v>9</v>
      </c>
      <c r="B124" s="835" t="s">
        <v>268</v>
      </c>
      <c r="C124" s="836"/>
      <c r="D124" s="836"/>
      <c r="E124" s="837"/>
      <c r="F124" s="468" t="s">
        <v>99</v>
      </c>
      <c r="G124" s="468"/>
      <c r="H124" s="819" t="str">
        <f t="shared" si="73"/>
        <v>GREY HEATHER</v>
      </c>
      <c r="I124" s="820" t="str">
        <f t="shared" si="62"/>
        <v>BLACK</v>
      </c>
      <c r="J124" s="470" t="s">
        <v>258</v>
      </c>
      <c r="K124" s="470">
        <f t="shared" si="67"/>
        <v>769</v>
      </c>
      <c r="L124" s="470">
        <v>1.1000000000000001</v>
      </c>
      <c r="M124" s="470">
        <f t="shared" si="79"/>
        <v>845.90000000000009</v>
      </c>
      <c r="N124" s="472"/>
      <c r="O124" s="438">
        <f t="shared" si="65"/>
        <v>846</v>
      </c>
      <c r="P124" s="526"/>
    </row>
    <row r="125" spans="1:16" s="34" customFormat="1" ht="32.6" hidden="1">
      <c r="A125" s="467">
        <v>9</v>
      </c>
      <c r="B125" s="835" t="s">
        <v>268</v>
      </c>
      <c r="C125" s="836"/>
      <c r="D125" s="836"/>
      <c r="E125" s="837"/>
      <c r="F125" s="468" t="s">
        <v>99</v>
      </c>
      <c r="G125" s="468"/>
      <c r="H125" s="819" t="str">
        <f>$D$28</f>
        <v>WASHED BURGUNDY</v>
      </c>
      <c r="I125" s="820" t="str">
        <f t="shared" si="62"/>
        <v>BLACK</v>
      </c>
      <c r="J125" s="470" t="s">
        <v>258</v>
      </c>
      <c r="K125" s="470">
        <f t="shared" si="75"/>
        <v>0</v>
      </c>
      <c r="L125" s="470">
        <v>1.1000000000000001</v>
      </c>
      <c r="M125" s="470">
        <f t="shared" si="79"/>
        <v>0</v>
      </c>
      <c r="N125" s="472"/>
      <c r="O125" s="438">
        <f t="shared" si="65"/>
        <v>0</v>
      </c>
      <c r="P125" s="526"/>
    </row>
    <row r="126" spans="1:16" s="34" customFormat="1" ht="32.6" hidden="1">
      <c r="A126" s="467">
        <v>9</v>
      </c>
      <c r="B126" s="835" t="s">
        <v>268</v>
      </c>
      <c r="C126" s="836"/>
      <c r="D126" s="836"/>
      <c r="E126" s="837"/>
      <c r="F126" s="468" t="s">
        <v>99</v>
      </c>
      <c r="G126" s="468"/>
      <c r="H126" s="819" t="str">
        <f>$D$33</f>
        <v>LIME</v>
      </c>
      <c r="I126" s="820" t="str">
        <f t="shared" si="62"/>
        <v>BLACK</v>
      </c>
      <c r="J126" s="470" t="s">
        <v>258</v>
      </c>
      <c r="K126" s="470">
        <f t="shared" si="77"/>
        <v>0</v>
      </c>
      <c r="L126" s="470">
        <v>1.1000000000000001</v>
      </c>
      <c r="M126" s="470">
        <f t="shared" si="79"/>
        <v>0</v>
      </c>
      <c r="N126" s="472"/>
      <c r="O126" s="438">
        <f t="shared" si="65"/>
        <v>0</v>
      </c>
      <c r="P126" s="526"/>
    </row>
    <row r="127" spans="1:16" s="34" customFormat="1" ht="46.5" customHeight="1">
      <c r="A127" s="467">
        <v>10</v>
      </c>
      <c r="B127" s="834" t="s">
        <v>269</v>
      </c>
      <c r="C127" s="818"/>
      <c r="D127" s="818"/>
      <c r="E127" s="818"/>
      <c r="F127" s="838" t="s">
        <v>270</v>
      </c>
      <c r="G127" s="468"/>
      <c r="H127" s="839" t="s">
        <v>271</v>
      </c>
      <c r="I127" s="820"/>
      <c r="J127" s="470" t="s">
        <v>258</v>
      </c>
      <c r="K127" s="470">
        <v>9</v>
      </c>
      <c r="L127" s="474">
        <f>$L$107*2</f>
        <v>0.08</v>
      </c>
      <c r="M127" s="470">
        <f t="shared" si="79"/>
        <v>0.72</v>
      </c>
      <c r="N127" s="472"/>
      <c r="O127" s="438">
        <f t="shared" si="65"/>
        <v>1</v>
      </c>
      <c r="P127" s="526"/>
    </row>
    <row r="128" spans="1:16" s="34" customFormat="1" ht="46.5" customHeight="1">
      <c r="A128" s="467">
        <v>10</v>
      </c>
      <c r="B128" s="834" t="s">
        <v>269</v>
      </c>
      <c r="C128" s="818"/>
      <c r="D128" s="818"/>
      <c r="E128" s="818"/>
      <c r="F128" s="838"/>
      <c r="G128" s="468"/>
      <c r="H128" s="839" t="s">
        <v>272</v>
      </c>
      <c r="I128" s="820"/>
      <c r="J128" s="470" t="s">
        <v>258</v>
      </c>
      <c r="K128" s="470">
        <v>24</v>
      </c>
      <c r="L128" s="474">
        <f t="shared" ref="L128:L131" si="80">$L$107*2</f>
        <v>0.08</v>
      </c>
      <c r="M128" s="470">
        <f t="shared" si="79"/>
        <v>1.92</v>
      </c>
      <c r="N128" s="472"/>
      <c r="O128" s="438">
        <f t="shared" si="65"/>
        <v>2</v>
      </c>
      <c r="P128" s="526"/>
    </row>
    <row r="129" spans="1:16" s="34" customFormat="1" ht="46.5" customHeight="1">
      <c r="A129" s="467">
        <v>10</v>
      </c>
      <c r="B129" s="834" t="s">
        <v>269</v>
      </c>
      <c r="C129" s="818"/>
      <c r="D129" s="818"/>
      <c r="E129" s="818"/>
      <c r="F129" s="838"/>
      <c r="G129" s="468"/>
      <c r="H129" s="839" t="s">
        <v>273</v>
      </c>
      <c r="I129" s="820"/>
      <c r="J129" s="470" t="s">
        <v>258</v>
      </c>
      <c r="K129" s="470">
        <v>12</v>
      </c>
      <c r="L129" s="474">
        <f t="shared" si="80"/>
        <v>0.08</v>
      </c>
      <c r="M129" s="470">
        <f t="shared" si="79"/>
        <v>0.96</v>
      </c>
      <c r="N129" s="472"/>
      <c r="O129" s="438">
        <f t="shared" si="65"/>
        <v>1</v>
      </c>
      <c r="P129" s="526"/>
    </row>
    <row r="130" spans="1:16" s="34" customFormat="1" ht="46.5" customHeight="1">
      <c r="A130" s="467">
        <v>10</v>
      </c>
      <c r="B130" s="834" t="s">
        <v>269</v>
      </c>
      <c r="C130" s="818"/>
      <c r="D130" s="818"/>
      <c r="E130" s="818"/>
      <c r="F130" s="838"/>
      <c r="G130" s="468"/>
      <c r="H130" s="839">
        <v>41</v>
      </c>
      <c r="I130" s="820"/>
      <c r="J130" s="470" t="s">
        <v>258</v>
      </c>
      <c r="K130" s="470">
        <v>30</v>
      </c>
      <c r="L130" s="474">
        <f t="shared" si="80"/>
        <v>0.08</v>
      </c>
      <c r="M130" s="470">
        <f t="shared" si="79"/>
        <v>2.4</v>
      </c>
      <c r="N130" s="472"/>
      <c r="O130" s="438">
        <f t="shared" si="65"/>
        <v>3</v>
      </c>
      <c r="P130" s="526"/>
    </row>
    <row r="131" spans="1:16" s="34" customFormat="1" ht="46.5" customHeight="1">
      <c r="A131" s="467">
        <v>10</v>
      </c>
      <c r="B131" s="834" t="s">
        <v>269</v>
      </c>
      <c r="C131" s="818"/>
      <c r="D131" s="818"/>
      <c r="E131" s="818"/>
      <c r="F131" s="838"/>
      <c r="G131" s="468"/>
      <c r="H131" s="819">
        <v>42</v>
      </c>
      <c r="I131" s="820"/>
      <c r="J131" s="470" t="s">
        <v>258</v>
      </c>
      <c r="K131" s="470">
        <v>67</v>
      </c>
      <c r="L131" s="474">
        <f t="shared" si="80"/>
        <v>0.08</v>
      </c>
      <c r="M131" s="470">
        <f t="shared" si="79"/>
        <v>5.36</v>
      </c>
      <c r="N131" s="472"/>
      <c r="O131" s="438">
        <f t="shared" si="65"/>
        <v>6</v>
      </c>
      <c r="P131" s="526"/>
    </row>
    <row r="132" spans="1:16" s="15" customFormat="1" ht="32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274</v>
      </c>
      <c r="C133" s="88"/>
      <c r="D133" s="89"/>
      <c r="E133" s="89"/>
      <c r="F133" s="89"/>
      <c r="G133" s="90"/>
      <c r="H133" s="89"/>
      <c r="I133" s="89"/>
      <c r="J133" s="639" t="s">
        <v>107</v>
      </c>
      <c r="K133" s="639"/>
      <c r="L133" s="639"/>
      <c r="M133" s="639"/>
      <c r="N133" s="33"/>
      <c r="O133" s="33"/>
      <c r="P133" s="34"/>
    </row>
    <row r="134" spans="1:16" s="92" customFormat="1" ht="34.5" customHeight="1">
      <c r="A134" s="92">
        <v>1</v>
      </c>
      <c r="B134" s="94" t="s">
        <v>275</v>
      </c>
      <c r="C134" s="98" t="s">
        <v>109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840" t="s">
        <v>110</v>
      </c>
      <c r="C135" s="841"/>
      <c r="D135" s="841"/>
      <c r="E135" s="841"/>
      <c r="F135" s="841"/>
      <c r="G135" s="841"/>
      <c r="H135" s="841"/>
      <c r="I135" s="842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435" t="s">
        <v>84</v>
      </c>
      <c r="C136" s="475" t="s">
        <v>276</v>
      </c>
      <c r="D136" s="843" t="s">
        <v>277</v>
      </c>
      <c r="E136" s="843"/>
      <c r="F136" s="843" t="s">
        <v>111</v>
      </c>
      <c r="G136" s="843"/>
      <c r="H136" s="843"/>
      <c r="I136" s="843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503" t="str">
        <f t="shared" ref="B137" si="81">$D$18</f>
        <v>BLACK</v>
      </c>
      <c r="C137" s="844" t="s">
        <v>278</v>
      </c>
      <c r="D137" s="846" t="s">
        <v>279</v>
      </c>
      <c r="E137" s="847"/>
      <c r="F137" s="848" t="s">
        <v>280</v>
      </c>
      <c r="G137" s="848"/>
      <c r="H137" s="848"/>
      <c r="I137" s="848"/>
      <c r="J137" s="35"/>
      <c r="K137" s="35"/>
      <c r="L137" s="35"/>
      <c r="M137" s="35"/>
      <c r="N137" s="35"/>
    </row>
    <row r="138" spans="1:16" s="15" customFormat="1" ht="65.150000000000006" hidden="1">
      <c r="A138" s="92"/>
      <c r="B138" s="503" t="str">
        <f t="shared" ref="B138" si="82">$D$23</f>
        <v>GREY HEATHER</v>
      </c>
      <c r="C138" s="845"/>
      <c r="D138" s="849" t="s">
        <v>281</v>
      </c>
      <c r="E138" s="850"/>
      <c r="F138" s="848" t="s">
        <v>282</v>
      </c>
      <c r="G138" s="848"/>
      <c r="H138" s="848"/>
      <c r="I138" s="848"/>
      <c r="J138" s="35"/>
      <c r="K138" s="35"/>
      <c r="L138" s="35"/>
      <c r="M138" s="35"/>
      <c r="N138" s="35"/>
    </row>
    <row r="139" spans="1:16" s="15" customFormat="1" ht="32.6" hidden="1"/>
    <row r="140" spans="1:16" s="15" customFormat="1" ht="32.6" hidden="1">
      <c r="A140" s="92"/>
      <c r="B140" s="840"/>
      <c r="C140" s="841"/>
      <c r="D140" s="855"/>
      <c r="E140" s="855"/>
      <c r="F140" s="855"/>
      <c r="G140" s="855"/>
      <c r="H140" s="855"/>
      <c r="I140" s="856"/>
      <c r="J140" s="35"/>
      <c r="K140" s="35"/>
    </row>
    <row r="141" spans="1:16" s="15" customFormat="1" ht="32.6" hidden="1">
      <c r="A141" s="92"/>
      <c r="B141" s="835"/>
      <c r="C141" s="837"/>
      <c r="D141" s="476" t="s">
        <v>36</v>
      </c>
      <c r="E141" s="476" t="s">
        <v>37</v>
      </c>
      <c r="F141" s="476" t="s">
        <v>38</v>
      </c>
      <c r="G141" s="476" t="s">
        <v>39</v>
      </c>
      <c r="H141" s="476" t="s">
        <v>40</v>
      </c>
      <c r="I141" s="476" t="s">
        <v>228</v>
      </c>
      <c r="J141" s="35"/>
    </row>
    <row r="142" spans="1:16" s="15" customFormat="1" ht="178.5" hidden="1" customHeight="1">
      <c r="A142" s="92"/>
      <c r="B142" s="857" t="s">
        <v>283</v>
      </c>
      <c r="C142" s="857"/>
      <c r="D142" s="477"/>
      <c r="E142" s="477">
        <v>2.2000000000000002</v>
      </c>
      <c r="F142" s="858">
        <v>3</v>
      </c>
      <c r="G142" s="859"/>
      <c r="H142" s="859"/>
      <c r="I142" s="860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2.6">
      <c r="A144" s="16">
        <v>2</v>
      </c>
      <c r="B144" s="94" t="s">
        <v>284</v>
      </c>
      <c r="C144" s="861" t="s">
        <v>285</v>
      </c>
      <c r="D144" s="861"/>
      <c r="E144" s="861"/>
      <c r="F144" s="861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2.6">
      <c r="A145" s="92"/>
      <c r="B145" s="840" t="s">
        <v>110</v>
      </c>
      <c r="C145" s="841"/>
      <c r="D145" s="841"/>
      <c r="E145" s="841"/>
      <c r="F145" s="841"/>
      <c r="G145" s="841"/>
      <c r="H145" s="841"/>
      <c r="I145" s="842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435" t="s">
        <v>84</v>
      </c>
      <c r="C146" s="478" t="s">
        <v>286</v>
      </c>
      <c r="D146" s="478" t="s">
        <v>287</v>
      </c>
      <c r="E146" s="851" t="s">
        <v>124</v>
      </c>
      <c r="F146" s="852"/>
      <c r="G146" s="852"/>
      <c r="H146" s="852"/>
      <c r="I146" s="853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479" t="str">
        <f>$E$47</f>
        <v>BLACK</v>
      </c>
      <c r="C147" s="480" t="s">
        <v>288</v>
      </c>
      <c r="D147" s="480" t="s">
        <v>289</v>
      </c>
      <c r="E147" s="849" t="s">
        <v>290</v>
      </c>
      <c r="F147" s="854"/>
      <c r="G147" s="854"/>
      <c r="H147" s="854"/>
      <c r="I147" s="850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479" t="str">
        <f>$E$51</f>
        <v>GREY HEATHER</v>
      </c>
      <c r="C148" s="480" t="s">
        <v>288</v>
      </c>
      <c r="D148" s="480" t="s">
        <v>289</v>
      </c>
      <c r="E148" s="849" t="s">
        <v>291</v>
      </c>
      <c r="F148" s="854"/>
      <c r="G148" s="854"/>
      <c r="H148" s="854"/>
      <c r="I148" s="850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479" t="str">
        <f>$D$28</f>
        <v>WASHED BURGUNDY</v>
      </c>
      <c r="C149" s="480" t="s">
        <v>288</v>
      </c>
      <c r="D149" s="480" t="s">
        <v>289</v>
      </c>
      <c r="E149" s="849" t="s">
        <v>290</v>
      </c>
      <c r="F149" s="854"/>
      <c r="G149" s="854"/>
      <c r="H149" s="854"/>
      <c r="I149" s="850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479" t="str">
        <f>$D$33</f>
        <v>LIME</v>
      </c>
      <c r="C150" s="480" t="s">
        <v>288</v>
      </c>
      <c r="D150" s="480" t="s">
        <v>289</v>
      </c>
      <c r="E150" s="849" t="s">
        <v>290</v>
      </c>
      <c r="F150" s="854"/>
      <c r="G150" s="854"/>
      <c r="H150" s="854"/>
      <c r="I150" s="850"/>
      <c r="J150" s="35"/>
      <c r="K150" s="35"/>
      <c r="L150" s="35"/>
      <c r="M150" s="35"/>
      <c r="N150" s="35"/>
    </row>
    <row r="151" spans="1:16" s="15" customFormat="1" ht="32.6">
      <c r="A151" s="92"/>
      <c r="B151" s="840" t="s">
        <v>125</v>
      </c>
      <c r="C151" s="841"/>
      <c r="D151" s="855"/>
      <c r="E151" s="855"/>
      <c r="F151" s="855"/>
      <c r="G151" s="855"/>
      <c r="H151" s="855"/>
      <c r="I151" s="856"/>
      <c r="J151" s="35"/>
      <c r="K151" s="35"/>
    </row>
    <row r="152" spans="1:16" s="15" customFormat="1" ht="56.25" customHeight="1">
      <c r="A152" s="92"/>
      <c r="B152" s="835"/>
      <c r="C152" s="837"/>
      <c r="D152" s="476" t="s">
        <v>36</v>
      </c>
      <c r="E152" s="476" t="s">
        <v>37</v>
      </c>
      <c r="F152" s="476" t="s">
        <v>38</v>
      </c>
      <c r="G152" s="476" t="s">
        <v>39</v>
      </c>
      <c r="H152" s="476" t="s">
        <v>40</v>
      </c>
      <c r="I152" s="476" t="s">
        <v>228</v>
      </c>
      <c r="J152" s="35"/>
    </row>
    <row r="153" spans="1:16" s="15" customFormat="1" ht="111.75" customHeight="1">
      <c r="A153" s="92"/>
      <c r="B153" s="872" t="s">
        <v>292</v>
      </c>
      <c r="C153" s="873"/>
      <c r="D153" s="527"/>
      <c r="E153" s="481">
        <v>8.25</v>
      </c>
      <c r="F153" s="481">
        <v>8.5</v>
      </c>
      <c r="G153" s="481">
        <v>8.75</v>
      </c>
      <c r="H153" s="481">
        <v>9</v>
      </c>
      <c r="I153" s="481">
        <v>9.25</v>
      </c>
      <c r="J153" s="35"/>
    </row>
    <row r="154" spans="1:16" s="15" customFormat="1" ht="78" customHeight="1">
      <c r="A154" s="92"/>
      <c r="B154" s="872" t="s">
        <v>293</v>
      </c>
      <c r="C154" s="873"/>
      <c r="D154" s="527"/>
      <c r="E154" s="481">
        <v>2.875</v>
      </c>
      <c r="F154" s="481">
        <v>3</v>
      </c>
      <c r="G154" s="481">
        <v>3.125</v>
      </c>
      <c r="H154" s="481">
        <v>3.25</v>
      </c>
      <c r="I154" s="481">
        <v>3.375</v>
      </c>
      <c r="J154" s="35"/>
    </row>
    <row r="155" spans="1:16" s="15" customFormat="1" ht="32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2.6">
      <c r="A156" s="16">
        <v>3</v>
      </c>
      <c r="B156" s="94" t="s">
        <v>131</v>
      </c>
      <c r="C156" s="18" t="s">
        <v>294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435" t="s">
        <v>84</v>
      </c>
      <c r="C157" s="650" t="s">
        <v>295</v>
      </c>
      <c r="D157" s="651"/>
      <c r="E157" s="651"/>
      <c r="F157" s="651"/>
      <c r="G157" s="651"/>
      <c r="H157" s="651"/>
      <c r="I157" s="652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503" t="str">
        <f t="shared" ref="B158" si="83">$D$18</f>
        <v>BLACK</v>
      </c>
      <c r="C158" s="849" t="s">
        <v>296</v>
      </c>
      <c r="D158" s="854"/>
      <c r="E158" s="854"/>
      <c r="F158" s="854"/>
      <c r="G158" s="854"/>
      <c r="H158" s="854"/>
      <c r="I158" s="850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503" t="str">
        <f t="shared" ref="B159" si="84">$D$23</f>
        <v>GREY HEATHER</v>
      </c>
      <c r="C159" s="849" t="s">
        <v>297</v>
      </c>
      <c r="D159" s="854"/>
      <c r="E159" s="854"/>
      <c r="F159" s="854"/>
      <c r="G159" s="854"/>
      <c r="H159" s="854"/>
      <c r="I159" s="850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503" t="s">
        <v>298</v>
      </c>
      <c r="C160" s="862" t="s">
        <v>296</v>
      </c>
      <c r="D160" s="863"/>
      <c r="E160" s="863"/>
      <c r="F160" s="863"/>
      <c r="G160" s="863"/>
      <c r="H160" s="863"/>
      <c r="I160" s="864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503" t="s">
        <v>299</v>
      </c>
      <c r="C161" s="865"/>
      <c r="D161" s="866"/>
      <c r="E161" s="866"/>
      <c r="F161" s="866"/>
      <c r="G161" s="866"/>
      <c r="H161" s="866"/>
      <c r="I161" s="867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503" t="s">
        <v>232</v>
      </c>
      <c r="C162" s="868"/>
      <c r="D162" s="869"/>
      <c r="E162" s="869"/>
      <c r="F162" s="869"/>
      <c r="G162" s="869"/>
      <c r="H162" s="869"/>
      <c r="I162" s="870"/>
      <c r="J162" s="35"/>
      <c r="K162" s="35"/>
      <c r="L162" s="35"/>
      <c r="M162" s="35"/>
      <c r="N162" s="35"/>
    </row>
    <row r="163" spans="1:16" s="15" customFormat="1" ht="32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639" t="s">
        <v>135</v>
      </c>
      <c r="C164" s="639"/>
      <c r="D164" s="639"/>
      <c r="E164" s="639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300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301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302</v>
      </c>
      <c r="C167" s="92"/>
      <c r="D167" s="92"/>
      <c r="G167" s="35"/>
      <c r="M167" s="34"/>
      <c r="N167" s="33"/>
      <c r="O167" s="33"/>
      <c r="P167" s="34"/>
    </row>
    <row r="168" spans="1:16" s="18" customFormat="1" ht="32.6">
      <c r="A168" s="16"/>
      <c r="B168" s="436" t="s">
        <v>137</v>
      </c>
      <c r="C168" s="437" t="s">
        <v>37</v>
      </c>
      <c r="D168" s="437" t="s">
        <v>38</v>
      </c>
      <c r="E168" s="437" t="s">
        <v>39</v>
      </c>
      <c r="F168" s="437" t="s">
        <v>40</v>
      </c>
      <c r="G168" s="437" t="s">
        <v>228</v>
      </c>
      <c r="H168" s="437" t="s">
        <v>42</v>
      </c>
      <c r="L168" s="36"/>
      <c r="M168" s="37"/>
      <c r="N168" s="37"/>
      <c r="O168" s="36"/>
    </row>
    <row r="169" spans="1:16" s="18" customFormat="1" ht="50.15" customHeight="1">
      <c r="A169" s="16"/>
      <c r="B169" s="436" t="s">
        <v>138</v>
      </c>
      <c r="C169" s="438">
        <f>G42</f>
        <v>133</v>
      </c>
      <c r="D169" s="438">
        <f t="shared" ref="D169:G169" si="85">H42</f>
        <v>268</v>
      </c>
      <c r="E169" s="438">
        <f t="shared" si="85"/>
        <v>248</v>
      </c>
      <c r="F169" s="438">
        <f t="shared" si="85"/>
        <v>105</v>
      </c>
      <c r="G169" s="438">
        <f t="shared" si="85"/>
        <v>15</v>
      </c>
      <c r="H169" s="438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871"/>
      <c r="B170" s="638"/>
      <c r="C170" s="638"/>
      <c r="D170" s="638"/>
      <c r="E170" s="638"/>
      <c r="F170" s="638"/>
      <c r="G170" s="638"/>
      <c r="H170" s="638"/>
      <c r="I170" s="638"/>
      <c r="J170" s="638"/>
      <c r="K170" s="638"/>
      <c r="L170" s="638"/>
      <c r="M170" s="638"/>
      <c r="N170" s="638"/>
      <c r="O170" s="638"/>
      <c r="P170" s="638"/>
    </row>
    <row r="171" spans="1:16" s="96" customFormat="1" ht="133" customHeight="1">
      <c r="G171" s="97"/>
    </row>
    <row r="172" spans="1:16" s="96" customFormat="1" ht="32.6">
      <c r="G172" s="97"/>
    </row>
    <row r="173" spans="1:16" s="96" customFormat="1" ht="32.6">
      <c r="G173" s="97"/>
    </row>
    <row r="174" spans="1:16" s="96" customFormat="1" ht="32.6">
      <c r="G174" s="97"/>
    </row>
    <row r="175" spans="1:16" s="96" customFormat="1" ht="32.6">
      <c r="G175" s="97"/>
    </row>
    <row r="176" spans="1:16" s="96" customFormat="1" ht="32.6">
      <c r="G176" s="97"/>
    </row>
    <row r="177" spans="7:7" s="96" customFormat="1" ht="32.6">
      <c r="G177" s="97"/>
    </row>
    <row r="178" spans="7:7" s="96" customFormat="1" ht="32.6">
      <c r="G178" s="97"/>
    </row>
    <row r="179" spans="7:7" s="96" customFormat="1" ht="32.6">
      <c r="G179" s="97"/>
    </row>
    <row r="180" spans="7:7" s="96" customFormat="1" ht="32.6">
      <c r="G180" s="97"/>
    </row>
    <row r="181" spans="7:7" s="96" customFormat="1" ht="32.6">
      <c r="G181" s="97"/>
    </row>
    <row r="182" spans="7:7" s="96" customFormat="1" ht="32.6">
      <c r="G182" s="97"/>
    </row>
    <row r="183" spans="7:7" s="96" customFormat="1" ht="32.6">
      <c r="G183" s="97"/>
    </row>
    <row r="184" spans="7:7" s="96" customFormat="1" ht="32.6">
      <c r="G184" s="97"/>
    </row>
    <row r="185" spans="7:7" s="96" customFormat="1" ht="32.6">
      <c r="G185" s="97"/>
    </row>
    <row r="186" spans="7:7" s="96" customFormat="1" ht="32.6">
      <c r="G186" s="97"/>
    </row>
    <row r="187" spans="7:7" s="96" customFormat="1" ht="32.6">
      <c r="G187" s="97"/>
    </row>
    <row r="188" spans="7:7" s="96" customFormat="1" ht="32.6">
      <c r="G188" s="97"/>
    </row>
    <row r="189" spans="7:7" s="96" customFormat="1" ht="32.6">
      <c r="G189" s="97"/>
    </row>
    <row r="190" spans="7:7" s="96" customFormat="1" ht="32.6">
      <c r="G190" s="97"/>
    </row>
    <row r="191" spans="7:7" s="96" customFormat="1" ht="32.6">
      <c r="G191" s="97"/>
    </row>
    <row r="192" spans="7:7" s="96" customFormat="1" ht="32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A82-3AD3-4E6B-851A-3B9EAA17A971}">
  <sheetPr>
    <pageSetUpPr fitToPage="1"/>
  </sheetPr>
  <dimension ref="A1:R41"/>
  <sheetViews>
    <sheetView view="pageBreakPreview" topLeftCell="C8" zoomScale="70" zoomScaleNormal="55" zoomScaleSheetLayoutView="70" zoomScalePageLayoutView="30" workbookViewId="0">
      <selection activeCell="M65" sqref="M65"/>
    </sheetView>
  </sheetViews>
  <sheetFormatPr defaultColWidth="9.15234375" defaultRowHeight="16.3"/>
  <cols>
    <col min="1" max="1" width="21.15234375" style="261" customWidth="1"/>
    <col min="2" max="2" width="29.15234375" style="248" customWidth="1"/>
    <col min="3" max="3" width="9.53515625" style="248" customWidth="1"/>
    <col min="4" max="4" width="28.84375" style="41" customWidth="1"/>
    <col min="5" max="5" width="8.15234375" style="41" customWidth="1"/>
    <col min="6" max="6" width="28.84375" style="41" customWidth="1"/>
    <col min="7" max="7" width="7.15234375" style="41" customWidth="1"/>
    <col min="8" max="8" width="28.84375" style="41" customWidth="1"/>
    <col min="9" max="9" width="8" style="41" customWidth="1"/>
    <col min="10" max="10" width="28.84375" style="41" customWidth="1"/>
    <col min="11" max="11" width="8.3828125" style="41" customWidth="1"/>
    <col min="12" max="12" width="34.69140625" style="41" customWidth="1"/>
    <col min="13" max="13" width="9.15234375" style="41"/>
    <col min="14" max="14" width="30.84375" style="41" customWidth="1"/>
    <col min="15" max="15" width="9.53515625" style="41" customWidth="1"/>
    <col min="16" max="16" width="29.15234375" style="41" customWidth="1"/>
    <col min="17" max="17" width="9.53515625" style="41" customWidth="1"/>
    <col min="18" max="18" width="29.15234375" style="41" customWidth="1"/>
    <col min="19" max="16384" width="9.15234375" style="41"/>
  </cols>
  <sheetData>
    <row r="1" spans="1:18" s="246" customFormat="1" ht="126" customHeight="1">
      <c r="A1" s="243"/>
      <c r="B1" s="244" t="s">
        <v>303</v>
      </c>
      <c r="C1" s="245"/>
      <c r="H1" s="874" t="s">
        <v>304</v>
      </c>
      <c r="I1" s="874"/>
      <c r="J1" s="874"/>
      <c r="K1" s="874"/>
      <c r="L1" s="874"/>
    </row>
    <row r="2" spans="1:18">
      <c r="A2" s="247"/>
    </row>
    <row r="3" spans="1:18" s="251" customFormat="1" ht="79.5" customHeight="1">
      <c r="A3" s="249" t="s">
        <v>305</v>
      </c>
      <c r="B3" s="250" t="s">
        <v>306</v>
      </c>
      <c r="D3" s="250" t="s">
        <v>307</v>
      </c>
      <c r="F3" s="252" t="s">
        <v>308</v>
      </c>
      <c r="H3" s="250" t="s">
        <v>309</v>
      </c>
      <c r="J3" s="252" t="s">
        <v>310</v>
      </c>
      <c r="L3" s="875" t="s">
        <v>311</v>
      </c>
      <c r="M3" s="875"/>
      <c r="N3" s="253"/>
    </row>
    <row r="4" spans="1:18" ht="166" customHeight="1">
      <c r="A4" s="254"/>
      <c r="B4" s="255"/>
      <c r="J4" s="256"/>
      <c r="L4" s="256"/>
      <c r="N4" s="253"/>
    </row>
    <row r="5" spans="1:18" ht="18.45">
      <c r="A5" s="247"/>
      <c r="B5" s="257"/>
    </row>
    <row r="7" spans="1:18" s="251" customFormat="1" ht="91.5" customHeight="1">
      <c r="A7" s="249" t="s">
        <v>312</v>
      </c>
      <c r="B7" s="250" t="s">
        <v>306</v>
      </c>
      <c r="D7" s="250" t="s">
        <v>307</v>
      </c>
      <c r="F7" s="252" t="s">
        <v>313</v>
      </c>
      <c r="H7" s="252" t="s">
        <v>314</v>
      </c>
      <c r="J7" s="252" t="s">
        <v>310</v>
      </c>
      <c r="L7" s="875" t="s">
        <v>311</v>
      </c>
      <c r="M7" s="875"/>
      <c r="N7" s="258"/>
    </row>
    <row r="8" spans="1:18" ht="185.5" customHeight="1">
      <c r="A8" s="247"/>
      <c r="B8" s="255"/>
      <c r="J8" s="256"/>
      <c r="L8" s="256"/>
    </row>
    <row r="9" spans="1:18" s="251" customFormat="1" ht="79.5" customHeight="1">
      <c r="A9" s="249" t="s">
        <v>315</v>
      </c>
      <c r="B9" s="250" t="s">
        <v>306</v>
      </c>
      <c r="D9" s="250" t="s">
        <v>307</v>
      </c>
      <c r="F9" s="259" t="s">
        <v>308</v>
      </c>
      <c r="H9" s="250" t="s">
        <v>309</v>
      </c>
      <c r="J9" s="252" t="s">
        <v>310</v>
      </c>
      <c r="L9" s="875" t="s">
        <v>311</v>
      </c>
      <c r="M9" s="875"/>
      <c r="N9" s="258"/>
    </row>
    <row r="10" spans="1:18" ht="188.5" customHeight="1">
      <c r="A10" s="247"/>
      <c r="B10" s="255"/>
      <c r="J10" s="256"/>
      <c r="L10" s="256"/>
      <c r="M10" s="260"/>
    </row>
    <row r="11" spans="1:18">
      <c r="A11" s="247"/>
    </row>
    <row r="12" spans="1:18" s="251" customFormat="1" ht="82.5" customHeight="1">
      <c r="A12" s="249"/>
      <c r="B12" s="250"/>
      <c r="D12" s="252"/>
      <c r="F12" s="250"/>
      <c r="H12" s="250"/>
      <c r="J12" s="250"/>
      <c r="L12" s="252"/>
      <c r="N12" s="252"/>
      <c r="P12" s="258"/>
      <c r="R12" s="258"/>
    </row>
    <row r="13" spans="1:18" ht="197.25" customHeight="1">
      <c r="A13" s="247"/>
      <c r="B13" s="255"/>
      <c r="F13" s="255"/>
    </row>
    <row r="15" spans="1:18" s="251" customFormat="1" ht="99.65" customHeight="1">
      <c r="A15" s="249"/>
      <c r="B15" s="250"/>
      <c r="D15" s="250"/>
      <c r="F15" s="252"/>
      <c r="H15" s="252"/>
      <c r="J15" s="252"/>
      <c r="K15" s="250"/>
      <c r="L15" s="252"/>
      <c r="N15" s="258"/>
    </row>
    <row r="16" spans="1:18" ht="184" customHeight="1">
      <c r="A16" s="247"/>
      <c r="B16" s="255"/>
    </row>
    <row r="29" spans="2:3">
      <c r="B29" s="41"/>
    </row>
    <row r="30" spans="2:3" ht="27.75" customHeight="1">
      <c r="B30" s="262"/>
      <c r="C30" s="263"/>
    </row>
    <row r="31" spans="2:3" ht="18.45">
      <c r="B31" s="257"/>
    </row>
    <row r="32" spans="2:3" ht="18.45">
      <c r="B32" s="264"/>
    </row>
    <row r="33" spans="2:6" ht="27.75" customHeight="1">
      <c r="B33" s="262"/>
      <c r="C33" s="263"/>
    </row>
    <row r="34" spans="2:6" ht="18.45">
      <c r="B34" s="257"/>
      <c r="D34" s="255"/>
    </row>
    <row r="35" spans="2:6" ht="18.45">
      <c r="B35" s="265"/>
    </row>
    <row r="36" spans="2:6" ht="27.75" customHeight="1">
      <c r="B36" s="262"/>
      <c r="C36" s="263"/>
    </row>
    <row r="37" spans="2:6" ht="18.45">
      <c r="B37" s="266"/>
    </row>
    <row r="41" spans="2:6">
      <c r="F41" s="255"/>
    </row>
  </sheetData>
  <mergeCells count="4">
    <mergeCell ref="H1:L1"/>
    <mergeCell ref="L3:M3"/>
    <mergeCell ref="L7:M7"/>
    <mergeCell ref="L9:M9"/>
  </mergeCells>
  <printOptions horizontalCentered="1"/>
  <pageMargins left="0.25" right="0.25" top="0.875" bottom="0.75" header="0.3" footer="0.3"/>
  <pageSetup paperSize="9" scale="49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1" manualBreakCount="1">
    <brk id="13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FAA-0F09-439B-9769-F80DA2B30AE0}">
  <sheetPr>
    <pageSetUpPr fitToPage="1"/>
  </sheetPr>
  <dimension ref="A1:H66"/>
  <sheetViews>
    <sheetView view="pageBreakPreview" topLeftCell="A16" zoomScale="70" zoomScaleNormal="100" zoomScaleSheetLayoutView="70" zoomScalePageLayoutView="70" workbookViewId="0">
      <selection activeCell="G18" sqref="G18"/>
    </sheetView>
  </sheetViews>
  <sheetFormatPr defaultColWidth="9.84375" defaultRowHeight="18.45"/>
  <cols>
    <col min="1" max="1" width="5.3828125" style="236" bestFit="1" customWidth="1"/>
    <col min="2" max="2" width="17.69140625" style="236" customWidth="1"/>
    <col min="3" max="3" width="10.53515625" style="236" customWidth="1"/>
    <col min="4" max="4" width="20" style="236" customWidth="1"/>
    <col min="5" max="5" width="2.3046875" style="236" customWidth="1"/>
    <col min="6" max="6" width="15.84375" style="236" customWidth="1"/>
    <col min="7" max="7" width="19.84375" style="236" customWidth="1"/>
    <col min="8" max="8" width="45.53515625" style="236" customWidth="1"/>
    <col min="9" max="254" width="9.84375" style="236"/>
    <col min="255" max="255" width="3.84375" style="236" customWidth="1"/>
    <col min="256" max="257" width="9.53515625" style="236" customWidth="1"/>
    <col min="258" max="259" width="14.69140625" style="236" customWidth="1"/>
    <col min="260" max="260" width="0" style="236" hidden="1" customWidth="1"/>
    <col min="261" max="267" width="9.53515625" style="236" customWidth="1"/>
    <col min="268" max="510" width="9.84375" style="236"/>
    <col min="511" max="511" width="3.84375" style="236" customWidth="1"/>
    <col min="512" max="513" width="9.53515625" style="236" customWidth="1"/>
    <col min="514" max="515" width="14.69140625" style="236" customWidth="1"/>
    <col min="516" max="516" width="0" style="236" hidden="1" customWidth="1"/>
    <col min="517" max="523" width="9.53515625" style="236" customWidth="1"/>
    <col min="524" max="766" width="9.84375" style="236"/>
    <col min="767" max="767" width="3.84375" style="236" customWidth="1"/>
    <col min="768" max="769" width="9.53515625" style="236" customWidth="1"/>
    <col min="770" max="771" width="14.69140625" style="236" customWidth="1"/>
    <col min="772" max="772" width="0" style="236" hidden="1" customWidth="1"/>
    <col min="773" max="779" width="9.53515625" style="236" customWidth="1"/>
    <col min="780" max="1022" width="9.84375" style="236"/>
    <col min="1023" max="1023" width="3.84375" style="236" customWidth="1"/>
    <col min="1024" max="1025" width="9.53515625" style="236" customWidth="1"/>
    <col min="1026" max="1027" width="14.69140625" style="236" customWidth="1"/>
    <col min="1028" max="1028" width="0" style="236" hidden="1" customWidth="1"/>
    <col min="1029" max="1035" width="9.53515625" style="236" customWidth="1"/>
    <col min="1036" max="1278" width="9.84375" style="236"/>
    <col min="1279" max="1279" width="3.84375" style="236" customWidth="1"/>
    <col min="1280" max="1281" width="9.53515625" style="236" customWidth="1"/>
    <col min="1282" max="1283" width="14.69140625" style="236" customWidth="1"/>
    <col min="1284" max="1284" width="0" style="236" hidden="1" customWidth="1"/>
    <col min="1285" max="1291" width="9.53515625" style="236" customWidth="1"/>
    <col min="1292" max="1534" width="9.84375" style="236"/>
    <col min="1535" max="1535" width="3.84375" style="236" customWidth="1"/>
    <col min="1536" max="1537" width="9.53515625" style="236" customWidth="1"/>
    <col min="1538" max="1539" width="14.69140625" style="236" customWidth="1"/>
    <col min="1540" max="1540" width="0" style="236" hidden="1" customWidth="1"/>
    <col min="1541" max="1547" width="9.53515625" style="236" customWidth="1"/>
    <col min="1548" max="1790" width="9.84375" style="236"/>
    <col min="1791" max="1791" width="3.84375" style="236" customWidth="1"/>
    <col min="1792" max="1793" width="9.53515625" style="236" customWidth="1"/>
    <col min="1794" max="1795" width="14.69140625" style="236" customWidth="1"/>
    <col min="1796" max="1796" width="0" style="236" hidden="1" customWidth="1"/>
    <col min="1797" max="1803" width="9.53515625" style="236" customWidth="1"/>
    <col min="1804" max="2046" width="9.84375" style="236"/>
    <col min="2047" max="2047" width="3.84375" style="236" customWidth="1"/>
    <col min="2048" max="2049" width="9.53515625" style="236" customWidth="1"/>
    <col min="2050" max="2051" width="14.69140625" style="236" customWidth="1"/>
    <col min="2052" max="2052" width="0" style="236" hidden="1" customWidth="1"/>
    <col min="2053" max="2059" width="9.53515625" style="236" customWidth="1"/>
    <col min="2060" max="2302" width="9.84375" style="236"/>
    <col min="2303" max="2303" width="3.84375" style="236" customWidth="1"/>
    <col min="2304" max="2305" width="9.53515625" style="236" customWidth="1"/>
    <col min="2306" max="2307" width="14.69140625" style="236" customWidth="1"/>
    <col min="2308" max="2308" width="0" style="236" hidden="1" customWidth="1"/>
    <col min="2309" max="2315" width="9.53515625" style="236" customWidth="1"/>
    <col min="2316" max="2558" width="9.84375" style="236"/>
    <col min="2559" max="2559" width="3.84375" style="236" customWidth="1"/>
    <col min="2560" max="2561" width="9.53515625" style="236" customWidth="1"/>
    <col min="2562" max="2563" width="14.69140625" style="236" customWidth="1"/>
    <col min="2564" max="2564" width="0" style="236" hidden="1" customWidth="1"/>
    <col min="2565" max="2571" width="9.53515625" style="236" customWidth="1"/>
    <col min="2572" max="2814" width="9.84375" style="236"/>
    <col min="2815" max="2815" width="3.84375" style="236" customWidth="1"/>
    <col min="2816" max="2817" width="9.53515625" style="236" customWidth="1"/>
    <col min="2818" max="2819" width="14.69140625" style="236" customWidth="1"/>
    <col min="2820" max="2820" width="0" style="236" hidden="1" customWidth="1"/>
    <col min="2821" max="2827" width="9.53515625" style="236" customWidth="1"/>
    <col min="2828" max="3070" width="9.84375" style="236"/>
    <col min="3071" max="3071" width="3.84375" style="236" customWidth="1"/>
    <col min="3072" max="3073" width="9.53515625" style="236" customWidth="1"/>
    <col min="3074" max="3075" width="14.69140625" style="236" customWidth="1"/>
    <col min="3076" max="3076" width="0" style="236" hidden="1" customWidth="1"/>
    <col min="3077" max="3083" width="9.53515625" style="236" customWidth="1"/>
    <col min="3084" max="3326" width="9.84375" style="236"/>
    <col min="3327" max="3327" width="3.84375" style="236" customWidth="1"/>
    <col min="3328" max="3329" width="9.53515625" style="236" customWidth="1"/>
    <col min="3330" max="3331" width="14.69140625" style="236" customWidth="1"/>
    <col min="3332" max="3332" width="0" style="236" hidden="1" customWidth="1"/>
    <col min="3333" max="3339" width="9.53515625" style="236" customWidth="1"/>
    <col min="3340" max="3582" width="9.84375" style="236"/>
    <col min="3583" max="3583" width="3.84375" style="236" customWidth="1"/>
    <col min="3584" max="3585" width="9.53515625" style="236" customWidth="1"/>
    <col min="3586" max="3587" width="14.69140625" style="236" customWidth="1"/>
    <col min="3588" max="3588" width="0" style="236" hidden="1" customWidth="1"/>
    <col min="3589" max="3595" width="9.53515625" style="236" customWidth="1"/>
    <col min="3596" max="3838" width="9.84375" style="236"/>
    <col min="3839" max="3839" width="3.84375" style="236" customWidth="1"/>
    <col min="3840" max="3841" width="9.53515625" style="236" customWidth="1"/>
    <col min="3842" max="3843" width="14.69140625" style="236" customWidth="1"/>
    <col min="3844" max="3844" width="0" style="236" hidden="1" customWidth="1"/>
    <col min="3845" max="3851" width="9.53515625" style="236" customWidth="1"/>
    <col min="3852" max="4094" width="9.84375" style="236"/>
    <col min="4095" max="4095" width="3.84375" style="236" customWidth="1"/>
    <col min="4096" max="4097" width="9.53515625" style="236" customWidth="1"/>
    <col min="4098" max="4099" width="14.69140625" style="236" customWidth="1"/>
    <col min="4100" max="4100" width="0" style="236" hidden="1" customWidth="1"/>
    <col min="4101" max="4107" width="9.53515625" style="236" customWidth="1"/>
    <col min="4108" max="4350" width="9.84375" style="236"/>
    <col min="4351" max="4351" width="3.84375" style="236" customWidth="1"/>
    <col min="4352" max="4353" width="9.53515625" style="236" customWidth="1"/>
    <col min="4354" max="4355" width="14.69140625" style="236" customWidth="1"/>
    <col min="4356" max="4356" width="0" style="236" hidden="1" customWidth="1"/>
    <col min="4357" max="4363" width="9.53515625" style="236" customWidth="1"/>
    <col min="4364" max="4606" width="9.84375" style="236"/>
    <col min="4607" max="4607" width="3.84375" style="236" customWidth="1"/>
    <col min="4608" max="4609" width="9.53515625" style="236" customWidth="1"/>
    <col min="4610" max="4611" width="14.69140625" style="236" customWidth="1"/>
    <col min="4612" max="4612" width="0" style="236" hidden="1" customWidth="1"/>
    <col min="4613" max="4619" width="9.53515625" style="236" customWidth="1"/>
    <col min="4620" max="4862" width="9.84375" style="236"/>
    <col min="4863" max="4863" width="3.84375" style="236" customWidth="1"/>
    <col min="4864" max="4865" width="9.53515625" style="236" customWidth="1"/>
    <col min="4866" max="4867" width="14.69140625" style="236" customWidth="1"/>
    <col min="4868" max="4868" width="0" style="236" hidden="1" customWidth="1"/>
    <col min="4869" max="4875" width="9.53515625" style="236" customWidth="1"/>
    <col min="4876" max="5118" width="9.84375" style="236"/>
    <col min="5119" max="5119" width="3.84375" style="236" customWidth="1"/>
    <col min="5120" max="5121" width="9.53515625" style="236" customWidth="1"/>
    <col min="5122" max="5123" width="14.69140625" style="236" customWidth="1"/>
    <col min="5124" max="5124" width="0" style="236" hidden="1" customWidth="1"/>
    <col min="5125" max="5131" width="9.53515625" style="236" customWidth="1"/>
    <col min="5132" max="5374" width="9.84375" style="236"/>
    <col min="5375" max="5375" width="3.84375" style="236" customWidth="1"/>
    <col min="5376" max="5377" width="9.53515625" style="236" customWidth="1"/>
    <col min="5378" max="5379" width="14.69140625" style="236" customWidth="1"/>
    <col min="5380" max="5380" width="0" style="236" hidden="1" customWidth="1"/>
    <col min="5381" max="5387" width="9.53515625" style="236" customWidth="1"/>
    <col min="5388" max="5630" width="9.84375" style="236"/>
    <col min="5631" max="5631" width="3.84375" style="236" customWidth="1"/>
    <col min="5632" max="5633" width="9.53515625" style="236" customWidth="1"/>
    <col min="5634" max="5635" width="14.69140625" style="236" customWidth="1"/>
    <col min="5636" max="5636" width="0" style="236" hidden="1" customWidth="1"/>
    <col min="5637" max="5643" width="9.53515625" style="236" customWidth="1"/>
    <col min="5644" max="5886" width="9.84375" style="236"/>
    <col min="5887" max="5887" width="3.84375" style="236" customWidth="1"/>
    <col min="5888" max="5889" width="9.53515625" style="236" customWidth="1"/>
    <col min="5890" max="5891" width="14.69140625" style="236" customWidth="1"/>
    <col min="5892" max="5892" width="0" style="236" hidden="1" customWidth="1"/>
    <col min="5893" max="5899" width="9.53515625" style="236" customWidth="1"/>
    <col min="5900" max="6142" width="9.84375" style="236"/>
    <col min="6143" max="6143" width="3.84375" style="236" customWidth="1"/>
    <col min="6144" max="6145" width="9.53515625" style="236" customWidth="1"/>
    <col min="6146" max="6147" width="14.69140625" style="236" customWidth="1"/>
    <col min="6148" max="6148" width="0" style="236" hidden="1" customWidth="1"/>
    <col min="6149" max="6155" width="9.53515625" style="236" customWidth="1"/>
    <col min="6156" max="6398" width="9.84375" style="236"/>
    <col min="6399" max="6399" width="3.84375" style="236" customWidth="1"/>
    <col min="6400" max="6401" width="9.53515625" style="236" customWidth="1"/>
    <col min="6402" max="6403" width="14.69140625" style="236" customWidth="1"/>
    <col min="6404" max="6404" width="0" style="236" hidden="1" customWidth="1"/>
    <col min="6405" max="6411" width="9.53515625" style="236" customWidth="1"/>
    <col min="6412" max="6654" width="9.84375" style="236"/>
    <col min="6655" max="6655" width="3.84375" style="236" customWidth="1"/>
    <col min="6656" max="6657" width="9.53515625" style="236" customWidth="1"/>
    <col min="6658" max="6659" width="14.69140625" style="236" customWidth="1"/>
    <col min="6660" max="6660" width="0" style="236" hidden="1" customWidth="1"/>
    <col min="6661" max="6667" width="9.53515625" style="236" customWidth="1"/>
    <col min="6668" max="6910" width="9.84375" style="236"/>
    <col min="6911" max="6911" width="3.84375" style="236" customWidth="1"/>
    <col min="6912" max="6913" width="9.53515625" style="236" customWidth="1"/>
    <col min="6914" max="6915" width="14.69140625" style="236" customWidth="1"/>
    <col min="6916" max="6916" width="0" style="236" hidden="1" customWidth="1"/>
    <col min="6917" max="6923" width="9.53515625" style="236" customWidth="1"/>
    <col min="6924" max="7166" width="9.84375" style="236"/>
    <col min="7167" max="7167" width="3.84375" style="236" customWidth="1"/>
    <col min="7168" max="7169" width="9.53515625" style="236" customWidth="1"/>
    <col min="7170" max="7171" width="14.69140625" style="236" customWidth="1"/>
    <col min="7172" max="7172" width="0" style="236" hidden="1" customWidth="1"/>
    <col min="7173" max="7179" width="9.53515625" style="236" customWidth="1"/>
    <col min="7180" max="7422" width="9.84375" style="236"/>
    <col min="7423" max="7423" width="3.84375" style="236" customWidth="1"/>
    <col min="7424" max="7425" width="9.53515625" style="236" customWidth="1"/>
    <col min="7426" max="7427" width="14.69140625" style="236" customWidth="1"/>
    <col min="7428" max="7428" width="0" style="236" hidden="1" customWidth="1"/>
    <col min="7429" max="7435" width="9.53515625" style="236" customWidth="1"/>
    <col min="7436" max="7678" width="9.84375" style="236"/>
    <col min="7679" max="7679" width="3.84375" style="236" customWidth="1"/>
    <col min="7680" max="7681" width="9.53515625" style="236" customWidth="1"/>
    <col min="7682" max="7683" width="14.69140625" style="236" customWidth="1"/>
    <col min="7684" max="7684" width="0" style="236" hidden="1" customWidth="1"/>
    <col min="7685" max="7691" width="9.53515625" style="236" customWidth="1"/>
    <col min="7692" max="7934" width="9.84375" style="236"/>
    <col min="7935" max="7935" width="3.84375" style="236" customWidth="1"/>
    <col min="7936" max="7937" width="9.53515625" style="236" customWidth="1"/>
    <col min="7938" max="7939" width="14.69140625" style="236" customWidth="1"/>
    <col min="7940" max="7940" width="0" style="236" hidden="1" customWidth="1"/>
    <col min="7941" max="7947" width="9.53515625" style="236" customWidth="1"/>
    <col min="7948" max="8190" width="9.84375" style="236"/>
    <col min="8191" max="8191" width="3.84375" style="236" customWidth="1"/>
    <col min="8192" max="8193" width="9.53515625" style="236" customWidth="1"/>
    <col min="8194" max="8195" width="14.69140625" style="236" customWidth="1"/>
    <col min="8196" max="8196" width="0" style="236" hidden="1" customWidth="1"/>
    <col min="8197" max="8203" width="9.53515625" style="236" customWidth="1"/>
    <col min="8204" max="8446" width="9.84375" style="236"/>
    <col min="8447" max="8447" width="3.84375" style="236" customWidth="1"/>
    <col min="8448" max="8449" width="9.53515625" style="236" customWidth="1"/>
    <col min="8450" max="8451" width="14.69140625" style="236" customWidth="1"/>
    <col min="8452" max="8452" width="0" style="236" hidden="1" customWidth="1"/>
    <col min="8453" max="8459" width="9.53515625" style="236" customWidth="1"/>
    <col min="8460" max="8702" width="9.84375" style="236"/>
    <col min="8703" max="8703" width="3.84375" style="236" customWidth="1"/>
    <col min="8704" max="8705" width="9.53515625" style="236" customWidth="1"/>
    <col min="8706" max="8707" width="14.69140625" style="236" customWidth="1"/>
    <col min="8708" max="8708" width="0" style="236" hidden="1" customWidth="1"/>
    <col min="8709" max="8715" width="9.53515625" style="236" customWidth="1"/>
    <col min="8716" max="8958" width="9.84375" style="236"/>
    <col min="8959" max="8959" width="3.84375" style="236" customWidth="1"/>
    <col min="8960" max="8961" width="9.53515625" style="236" customWidth="1"/>
    <col min="8962" max="8963" width="14.69140625" style="236" customWidth="1"/>
    <col min="8964" max="8964" width="0" style="236" hidden="1" customWidth="1"/>
    <col min="8965" max="8971" width="9.53515625" style="236" customWidth="1"/>
    <col min="8972" max="9214" width="9.84375" style="236"/>
    <col min="9215" max="9215" width="3.84375" style="236" customWidth="1"/>
    <col min="9216" max="9217" width="9.53515625" style="236" customWidth="1"/>
    <col min="9218" max="9219" width="14.69140625" style="236" customWidth="1"/>
    <col min="9220" max="9220" width="0" style="236" hidden="1" customWidth="1"/>
    <col min="9221" max="9227" width="9.53515625" style="236" customWidth="1"/>
    <col min="9228" max="9470" width="9.84375" style="236"/>
    <col min="9471" max="9471" width="3.84375" style="236" customWidth="1"/>
    <col min="9472" max="9473" width="9.53515625" style="236" customWidth="1"/>
    <col min="9474" max="9475" width="14.69140625" style="236" customWidth="1"/>
    <col min="9476" max="9476" width="0" style="236" hidden="1" customWidth="1"/>
    <col min="9477" max="9483" width="9.53515625" style="236" customWidth="1"/>
    <col min="9484" max="9726" width="9.84375" style="236"/>
    <col min="9727" max="9727" width="3.84375" style="236" customWidth="1"/>
    <col min="9728" max="9729" width="9.53515625" style="236" customWidth="1"/>
    <col min="9730" max="9731" width="14.69140625" style="236" customWidth="1"/>
    <col min="9732" max="9732" width="0" style="236" hidden="1" customWidth="1"/>
    <col min="9733" max="9739" width="9.53515625" style="236" customWidth="1"/>
    <col min="9740" max="9982" width="9.84375" style="236"/>
    <col min="9983" max="9983" width="3.84375" style="236" customWidth="1"/>
    <col min="9984" max="9985" width="9.53515625" style="236" customWidth="1"/>
    <col min="9986" max="9987" width="14.69140625" style="236" customWidth="1"/>
    <col min="9988" max="9988" width="0" style="236" hidden="1" customWidth="1"/>
    <col min="9989" max="9995" width="9.53515625" style="236" customWidth="1"/>
    <col min="9996" max="10238" width="9.84375" style="236"/>
    <col min="10239" max="10239" width="3.84375" style="236" customWidth="1"/>
    <col min="10240" max="10241" width="9.53515625" style="236" customWidth="1"/>
    <col min="10242" max="10243" width="14.69140625" style="236" customWidth="1"/>
    <col min="10244" max="10244" width="0" style="236" hidden="1" customWidth="1"/>
    <col min="10245" max="10251" width="9.53515625" style="236" customWidth="1"/>
    <col min="10252" max="10494" width="9.84375" style="236"/>
    <col min="10495" max="10495" width="3.84375" style="236" customWidth="1"/>
    <col min="10496" max="10497" width="9.53515625" style="236" customWidth="1"/>
    <col min="10498" max="10499" width="14.69140625" style="236" customWidth="1"/>
    <col min="10500" max="10500" width="0" style="236" hidden="1" customWidth="1"/>
    <col min="10501" max="10507" width="9.53515625" style="236" customWidth="1"/>
    <col min="10508" max="10750" width="9.84375" style="236"/>
    <col min="10751" max="10751" width="3.84375" style="236" customWidth="1"/>
    <col min="10752" max="10753" width="9.53515625" style="236" customWidth="1"/>
    <col min="10754" max="10755" width="14.69140625" style="236" customWidth="1"/>
    <col min="10756" max="10756" width="0" style="236" hidden="1" customWidth="1"/>
    <col min="10757" max="10763" width="9.53515625" style="236" customWidth="1"/>
    <col min="10764" max="11006" width="9.84375" style="236"/>
    <col min="11007" max="11007" width="3.84375" style="236" customWidth="1"/>
    <col min="11008" max="11009" width="9.53515625" style="236" customWidth="1"/>
    <col min="11010" max="11011" width="14.69140625" style="236" customWidth="1"/>
    <col min="11012" max="11012" width="0" style="236" hidden="1" customWidth="1"/>
    <col min="11013" max="11019" width="9.53515625" style="236" customWidth="1"/>
    <col min="11020" max="11262" width="9.84375" style="236"/>
    <col min="11263" max="11263" width="3.84375" style="236" customWidth="1"/>
    <col min="11264" max="11265" width="9.53515625" style="236" customWidth="1"/>
    <col min="11266" max="11267" width="14.69140625" style="236" customWidth="1"/>
    <col min="11268" max="11268" width="0" style="236" hidden="1" customWidth="1"/>
    <col min="11269" max="11275" width="9.53515625" style="236" customWidth="1"/>
    <col min="11276" max="11518" width="9.84375" style="236"/>
    <col min="11519" max="11519" width="3.84375" style="236" customWidth="1"/>
    <col min="11520" max="11521" width="9.53515625" style="236" customWidth="1"/>
    <col min="11522" max="11523" width="14.69140625" style="236" customWidth="1"/>
    <col min="11524" max="11524" width="0" style="236" hidden="1" customWidth="1"/>
    <col min="11525" max="11531" width="9.53515625" style="236" customWidth="1"/>
    <col min="11532" max="11774" width="9.84375" style="236"/>
    <col min="11775" max="11775" width="3.84375" style="236" customWidth="1"/>
    <col min="11776" max="11777" width="9.53515625" style="236" customWidth="1"/>
    <col min="11778" max="11779" width="14.69140625" style="236" customWidth="1"/>
    <col min="11780" max="11780" width="0" style="236" hidden="1" customWidth="1"/>
    <col min="11781" max="11787" width="9.53515625" style="236" customWidth="1"/>
    <col min="11788" max="12030" width="9.84375" style="236"/>
    <col min="12031" max="12031" width="3.84375" style="236" customWidth="1"/>
    <col min="12032" max="12033" width="9.53515625" style="236" customWidth="1"/>
    <col min="12034" max="12035" width="14.69140625" style="236" customWidth="1"/>
    <col min="12036" max="12036" width="0" style="236" hidden="1" customWidth="1"/>
    <col min="12037" max="12043" width="9.53515625" style="236" customWidth="1"/>
    <col min="12044" max="12286" width="9.84375" style="236"/>
    <col min="12287" max="12287" width="3.84375" style="236" customWidth="1"/>
    <col min="12288" max="12289" width="9.53515625" style="236" customWidth="1"/>
    <col min="12290" max="12291" width="14.69140625" style="236" customWidth="1"/>
    <col min="12292" max="12292" width="0" style="236" hidden="1" customWidth="1"/>
    <col min="12293" max="12299" width="9.53515625" style="236" customWidth="1"/>
    <col min="12300" max="12542" width="9.84375" style="236"/>
    <col min="12543" max="12543" width="3.84375" style="236" customWidth="1"/>
    <col min="12544" max="12545" width="9.53515625" style="236" customWidth="1"/>
    <col min="12546" max="12547" width="14.69140625" style="236" customWidth="1"/>
    <col min="12548" max="12548" width="0" style="236" hidden="1" customWidth="1"/>
    <col min="12549" max="12555" width="9.53515625" style="236" customWidth="1"/>
    <col min="12556" max="12798" width="9.84375" style="236"/>
    <col min="12799" max="12799" width="3.84375" style="236" customWidth="1"/>
    <col min="12800" max="12801" width="9.53515625" style="236" customWidth="1"/>
    <col min="12802" max="12803" width="14.69140625" style="236" customWidth="1"/>
    <col min="12804" max="12804" width="0" style="236" hidden="1" customWidth="1"/>
    <col min="12805" max="12811" width="9.53515625" style="236" customWidth="1"/>
    <col min="12812" max="13054" width="9.84375" style="236"/>
    <col min="13055" max="13055" width="3.84375" style="236" customWidth="1"/>
    <col min="13056" max="13057" width="9.53515625" style="236" customWidth="1"/>
    <col min="13058" max="13059" width="14.69140625" style="236" customWidth="1"/>
    <col min="13060" max="13060" width="0" style="236" hidden="1" customWidth="1"/>
    <col min="13061" max="13067" width="9.53515625" style="236" customWidth="1"/>
    <col min="13068" max="13310" width="9.84375" style="236"/>
    <col min="13311" max="13311" width="3.84375" style="236" customWidth="1"/>
    <col min="13312" max="13313" width="9.53515625" style="236" customWidth="1"/>
    <col min="13314" max="13315" width="14.69140625" style="236" customWidth="1"/>
    <col min="13316" max="13316" width="0" style="236" hidden="1" customWidth="1"/>
    <col min="13317" max="13323" width="9.53515625" style="236" customWidth="1"/>
    <col min="13324" max="13566" width="9.84375" style="236"/>
    <col min="13567" max="13567" width="3.84375" style="236" customWidth="1"/>
    <col min="13568" max="13569" width="9.53515625" style="236" customWidth="1"/>
    <col min="13570" max="13571" width="14.69140625" style="236" customWidth="1"/>
    <col min="13572" max="13572" width="0" style="236" hidden="1" customWidth="1"/>
    <col min="13573" max="13579" width="9.53515625" style="236" customWidth="1"/>
    <col min="13580" max="13822" width="9.84375" style="236"/>
    <col min="13823" max="13823" width="3.84375" style="236" customWidth="1"/>
    <col min="13824" max="13825" width="9.53515625" style="236" customWidth="1"/>
    <col min="13826" max="13827" width="14.69140625" style="236" customWidth="1"/>
    <col min="13828" max="13828" width="0" style="236" hidden="1" customWidth="1"/>
    <col min="13829" max="13835" width="9.53515625" style="236" customWidth="1"/>
    <col min="13836" max="14078" width="9.84375" style="236"/>
    <col min="14079" max="14079" width="3.84375" style="236" customWidth="1"/>
    <col min="14080" max="14081" width="9.53515625" style="236" customWidth="1"/>
    <col min="14082" max="14083" width="14.69140625" style="236" customWidth="1"/>
    <col min="14084" max="14084" width="0" style="236" hidden="1" customWidth="1"/>
    <col min="14085" max="14091" width="9.53515625" style="236" customWidth="1"/>
    <col min="14092" max="14334" width="9.84375" style="236"/>
    <col min="14335" max="14335" width="3.84375" style="236" customWidth="1"/>
    <col min="14336" max="14337" width="9.53515625" style="236" customWidth="1"/>
    <col min="14338" max="14339" width="14.69140625" style="236" customWidth="1"/>
    <col min="14340" max="14340" width="0" style="236" hidden="1" customWidth="1"/>
    <col min="14341" max="14347" width="9.53515625" style="236" customWidth="1"/>
    <col min="14348" max="14590" width="9.84375" style="236"/>
    <col min="14591" max="14591" width="3.84375" style="236" customWidth="1"/>
    <col min="14592" max="14593" width="9.53515625" style="236" customWidth="1"/>
    <col min="14594" max="14595" width="14.69140625" style="236" customWidth="1"/>
    <col min="14596" max="14596" width="0" style="236" hidden="1" customWidth="1"/>
    <col min="14597" max="14603" width="9.53515625" style="236" customWidth="1"/>
    <col min="14604" max="14846" width="9.84375" style="236"/>
    <col min="14847" max="14847" width="3.84375" style="236" customWidth="1"/>
    <col min="14848" max="14849" width="9.53515625" style="236" customWidth="1"/>
    <col min="14850" max="14851" width="14.69140625" style="236" customWidth="1"/>
    <col min="14852" max="14852" width="0" style="236" hidden="1" customWidth="1"/>
    <col min="14853" max="14859" width="9.53515625" style="236" customWidth="1"/>
    <col min="14860" max="15102" width="9.84375" style="236"/>
    <col min="15103" max="15103" width="3.84375" style="236" customWidth="1"/>
    <col min="15104" max="15105" width="9.53515625" style="236" customWidth="1"/>
    <col min="15106" max="15107" width="14.69140625" style="236" customWidth="1"/>
    <col min="15108" max="15108" width="0" style="236" hidden="1" customWidth="1"/>
    <col min="15109" max="15115" width="9.53515625" style="236" customWidth="1"/>
    <col min="15116" max="15358" width="9.84375" style="236"/>
    <col min="15359" max="15359" width="3.84375" style="236" customWidth="1"/>
    <col min="15360" max="15361" width="9.53515625" style="236" customWidth="1"/>
    <col min="15362" max="15363" width="14.69140625" style="236" customWidth="1"/>
    <col min="15364" max="15364" width="0" style="236" hidden="1" customWidth="1"/>
    <col min="15365" max="15371" width="9.53515625" style="236" customWidth="1"/>
    <col min="15372" max="15614" width="9.84375" style="236"/>
    <col min="15615" max="15615" width="3.84375" style="236" customWidth="1"/>
    <col min="15616" max="15617" width="9.53515625" style="236" customWidth="1"/>
    <col min="15618" max="15619" width="14.69140625" style="236" customWidth="1"/>
    <col min="15620" max="15620" width="0" style="236" hidden="1" customWidth="1"/>
    <col min="15621" max="15627" width="9.53515625" style="236" customWidth="1"/>
    <col min="15628" max="15870" width="9.84375" style="236"/>
    <col min="15871" max="15871" width="3.84375" style="236" customWidth="1"/>
    <col min="15872" max="15873" width="9.53515625" style="236" customWidth="1"/>
    <col min="15874" max="15875" width="14.69140625" style="236" customWidth="1"/>
    <col min="15876" max="15876" width="0" style="236" hidden="1" customWidth="1"/>
    <col min="15877" max="15883" width="9.53515625" style="236" customWidth="1"/>
    <col min="15884" max="16126" width="9.84375" style="236"/>
    <col min="16127" max="16127" width="3.84375" style="236" customWidth="1"/>
    <col min="16128" max="16129" width="9.53515625" style="236" customWidth="1"/>
    <col min="16130" max="16131" width="14.69140625" style="236" customWidth="1"/>
    <col min="16132" max="16132" width="0" style="236" hidden="1" customWidth="1"/>
    <col min="16133" max="16139" width="9.53515625" style="236" customWidth="1"/>
    <col min="16140" max="16384" width="9.84375" style="236"/>
  </cols>
  <sheetData>
    <row r="1" spans="1:8" s="211" customFormat="1" ht="18" customHeight="1">
      <c r="B1"/>
      <c r="C1"/>
      <c r="D1"/>
      <c r="E1"/>
      <c r="F1" s="482" t="s">
        <v>0</v>
      </c>
      <c r="G1" s="483" t="s">
        <v>316</v>
      </c>
      <c r="H1"/>
    </row>
    <row r="2" spans="1:8" s="211" customFormat="1" ht="14.5" customHeight="1">
      <c r="B2"/>
      <c r="C2"/>
      <c r="D2"/>
      <c r="E2"/>
      <c r="F2" s="482" t="s">
        <v>2</v>
      </c>
      <c r="G2" s="484" t="s">
        <v>317</v>
      </c>
      <c r="H2"/>
    </row>
    <row r="3" spans="1:8" s="211" customFormat="1" ht="14.5" customHeight="1" thickBot="1">
      <c r="B3"/>
      <c r="C3"/>
      <c r="D3"/>
      <c r="E3"/>
      <c r="F3" s="482" t="s">
        <v>4</v>
      </c>
      <c r="G3" s="485" t="s">
        <v>318</v>
      </c>
      <c r="H3"/>
    </row>
    <row r="4" spans="1:8" s="211" customFormat="1" ht="17.25" customHeight="1" thickBot="1">
      <c r="A4" s="212"/>
      <c r="B4" s="878" t="s">
        <v>319</v>
      </c>
      <c r="C4" s="878"/>
      <c r="D4" s="214">
        <f ca="1">TODAY()</f>
        <v>45714</v>
      </c>
      <c r="E4"/>
      <c r="F4"/>
      <c r="G4"/>
      <c r="H4"/>
    </row>
    <row r="5" spans="1:8" s="211" customFormat="1" ht="4" customHeight="1" thickBot="1">
      <c r="A5" s="212"/>
      <c r="B5" s="879"/>
      <c r="C5" s="879"/>
      <c r="D5" s="215"/>
      <c r="E5"/>
      <c r="F5" s="212"/>
      <c r="G5" s="212"/>
      <c r="H5"/>
    </row>
    <row r="6" spans="1:8" s="211" customFormat="1" ht="17.25" customHeight="1" thickBot="1">
      <c r="A6" s="212"/>
      <c r="B6" s="878" t="s">
        <v>320</v>
      </c>
      <c r="C6" s="878"/>
      <c r="D6" s="216" t="str">
        <f>'1. CUTTING DOCKET'!M14</f>
        <v>DEV</v>
      </c>
      <c r="E6"/>
      <c r="F6" s="213" t="s">
        <v>195</v>
      </c>
      <c r="G6" s="216" t="str">
        <f>'1. CUTTING DOCKET'!D7</f>
        <v>U28-JK45</v>
      </c>
      <c r="H6"/>
    </row>
    <row r="7" spans="1:8" s="211" customFormat="1" ht="4" customHeight="1" thickBot="1">
      <c r="A7" s="212"/>
      <c r="B7" s="880"/>
      <c r="C7" s="880"/>
      <c r="D7" s="217"/>
      <c r="E7"/>
      <c r="F7" s="218"/>
      <c r="G7" s="219"/>
      <c r="H7"/>
    </row>
    <row r="8" spans="1:8" s="211" customFormat="1" ht="17.25" customHeight="1" thickBot="1">
      <c r="A8" s="212"/>
      <c r="B8" s="878" t="s">
        <v>321</v>
      </c>
      <c r="C8" s="878"/>
      <c r="D8" s="216" t="str">
        <f>'1. CUTTING DOCKET'!D7</f>
        <v>U28-JK45</v>
      </c>
      <c r="E8" s="220"/>
      <c r="F8" s="213" t="s">
        <v>322</v>
      </c>
      <c r="G8" s="216" t="str">
        <f>'1. CUTTING DOCKET'!$D$10</f>
        <v>JACKET</v>
      </c>
      <c r="H8"/>
    </row>
    <row r="9" spans="1:8" s="211" customFormat="1" ht="9" customHeight="1" thickBot="1">
      <c r="A9" s="221"/>
      <c r="B9" s="222"/>
      <c r="C9" s="222"/>
      <c r="D9" s="222"/>
      <c r="F9" s="222"/>
      <c r="G9" s="222"/>
    </row>
    <row r="10" spans="1:8" s="219" customFormat="1" ht="33.75" customHeight="1" thickBot="1">
      <c r="A10" s="223" t="s">
        <v>323</v>
      </c>
      <c r="B10" s="224" t="s">
        <v>324</v>
      </c>
      <c r="C10" s="876" t="s">
        <v>325</v>
      </c>
      <c r="D10" s="877"/>
      <c r="E10" s="877"/>
      <c r="F10" s="877"/>
      <c r="G10" s="225" t="s">
        <v>326</v>
      </c>
      <c r="H10" s="226" t="s">
        <v>327</v>
      </c>
    </row>
    <row r="11" spans="1:8" s="211" customFormat="1" ht="76.5" customHeight="1">
      <c r="A11" s="227">
        <v>1</v>
      </c>
      <c r="B11" s="228" t="s">
        <v>328</v>
      </c>
      <c r="C11" s="882" t="s">
        <v>329</v>
      </c>
      <c r="D11" s="883"/>
      <c r="E11" s="883"/>
      <c r="F11" s="884"/>
      <c r="G11" s="227"/>
      <c r="H11" s="227"/>
    </row>
    <row r="12" spans="1:8" s="211" customFormat="1" ht="76.5" customHeight="1">
      <c r="A12" s="229">
        <v>2</v>
      </c>
      <c r="B12" s="230" t="s">
        <v>330</v>
      </c>
      <c r="C12" s="885" t="s">
        <v>331</v>
      </c>
      <c r="D12" s="886"/>
      <c r="E12" s="886"/>
      <c r="F12" s="887"/>
      <c r="G12" s="231"/>
      <c r="H12" s="231"/>
    </row>
    <row r="13" spans="1:8" s="211" customFormat="1" ht="76.5" customHeight="1">
      <c r="A13" s="229">
        <v>3</v>
      </c>
      <c r="B13" s="230" t="s">
        <v>332</v>
      </c>
      <c r="C13" s="885" t="s">
        <v>333</v>
      </c>
      <c r="D13" s="886"/>
      <c r="E13" s="886"/>
      <c r="F13" s="887"/>
      <c r="G13" s="231"/>
      <c r="H13" s="231"/>
    </row>
    <row r="14" spans="1:8" s="211" customFormat="1" ht="76.5" customHeight="1">
      <c r="A14" s="229">
        <v>4</v>
      </c>
      <c r="B14" s="230" t="s">
        <v>334</v>
      </c>
      <c r="C14" s="885" t="s">
        <v>335</v>
      </c>
      <c r="D14" s="886"/>
      <c r="E14" s="886"/>
      <c r="F14" s="887"/>
      <c r="G14" s="231"/>
      <c r="H14" s="231"/>
    </row>
    <row r="15" spans="1:8" s="211" customFormat="1" ht="76.5" customHeight="1">
      <c r="A15" s="229">
        <v>5</v>
      </c>
      <c r="B15" s="230" t="s">
        <v>336</v>
      </c>
      <c r="C15" s="885" t="s">
        <v>337</v>
      </c>
      <c r="D15" s="886"/>
      <c r="E15" s="886"/>
      <c r="F15" s="887"/>
      <c r="G15" s="231"/>
      <c r="H15" s="231"/>
    </row>
    <row r="16" spans="1:8" s="211" customFormat="1" ht="76.5" customHeight="1">
      <c r="A16" s="229">
        <v>6</v>
      </c>
      <c r="B16" s="230" t="s">
        <v>338</v>
      </c>
      <c r="C16" s="885" t="s">
        <v>337</v>
      </c>
      <c r="D16" s="886"/>
      <c r="E16" s="886"/>
      <c r="F16" s="887"/>
      <c r="G16" s="231"/>
      <c r="H16" s="231"/>
    </row>
    <row r="17" spans="1:8" s="211" customFormat="1" ht="76.5" customHeight="1">
      <c r="A17" s="229">
        <v>7</v>
      </c>
      <c r="B17" s="230" t="s">
        <v>339</v>
      </c>
      <c r="C17" s="885" t="str">
        <f>'1. CUTTING DOCKET'!$C$49</f>
        <v>KHÔNG IN</v>
      </c>
      <c r="D17" s="886"/>
      <c r="E17" s="886"/>
      <c r="F17" s="887"/>
      <c r="G17" s="231"/>
      <c r="H17" s="231"/>
    </row>
    <row r="18" spans="1:8" s="211" customFormat="1" ht="76.5" customHeight="1">
      <c r="A18" s="229">
        <v>8</v>
      </c>
      <c r="B18" s="230" t="s">
        <v>340</v>
      </c>
      <c r="C18" s="885" t="str">
        <f>'1. CUTTING DOCKET'!$C$59</f>
        <v>THÊU BTP- 3D EMBROIDERED UA LOGO - TỐI HƠN MÀU VẢI THÂN 30%</v>
      </c>
      <c r="D18" s="886"/>
      <c r="E18" s="886"/>
      <c r="F18" s="887"/>
      <c r="G18" s="231"/>
      <c r="H18" s="231"/>
    </row>
    <row r="19" spans="1:8" s="211" customFormat="1" ht="76.5" customHeight="1">
      <c r="A19" s="229">
        <v>9</v>
      </c>
      <c r="B19" s="230" t="s">
        <v>341</v>
      </c>
      <c r="C19" s="885" t="str">
        <f>'1. CUTTING DOCKET'!C70</f>
        <v>KHÔNG WASH</v>
      </c>
      <c r="D19" s="886"/>
      <c r="E19" s="886"/>
      <c r="F19" s="887"/>
      <c r="G19" s="231"/>
      <c r="H19" s="231"/>
    </row>
    <row r="20" spans="1:8" s="211" customFormat="1" ht="76.5" customHeight="1" thickBot="1">
      <c r="A20" s="232">
        <v>10</v>
      </c>
      <c r="B20" s="233" t="s">
        <v>342</v>
      </c>
      <c r="C20" s="888" t="s">
        <v>343</v>
      </c>
      <c r="D20" s="889"/>
      <c r="E20" s="889"/>
      <c r="F20" s="890"/>
      <c r="G20" s="234"/>
      <c r="H20" s="234"/>
    </row>
    <row r="21" spans="1:8" ht="12" customHeight="1">
      <c r="A21" s="219"/>
      <c r="B21" s="219"/>
      <c r="C21" s="235"/>
      <c r="D21" s="235"/>
      <c r="E21" s="235"/>
      <c r="F21" s="235"/>
      <c r="G21" s="219"/>
      <c r="H21" s="219"/>
    </row>
    <row r="22" spans="1:8" ht="34.5" customHeight="1">
      <c r="A22" s="219"/>
      <c r="B22" s="881" t="s">
        <v>344</v>
      </c>
      <c r="C22" s="881"/>
      <c r="D22" s="881"/>
      <c r="E22" s="235"/>
      <c r="F22" s="235"/>
      <c r="G22" s="881" t="s">
        <v>345</v>
      </c>
      <c r="H22" s="881"/>
    </row>
    <row r="23" spans="1:8" ht="40" customHeight="1">
      <c r="A23" s="219"/>
      <c r="B23" s="237"/>
      <c r="C23" s="237"/>
      <c r="D23" s="237"/>
      <c r="E23" s="237"/>
      <c r="F23" s="211"/>
      <c r="G23" s="237"/>
      <c r="H23" s="237"/>
    </row>
    <row r="24" spans="1:8" ht="40" customHeight="1">
      <c r="A24" s="212"/>
      <c r="B24" s="238"/>
      <c r="C24" s="238"/>
      <c r="D24" s="238"/>
      <c r="E24" s="238"/>
      <c r="F24" s="238"/>
      <c r="G24" s="238"/>
      <c r="H24" s="238"/>
    </row>
    <row r="25" spans="1:8" ht="40" customHeight="1">
      <c r="A25" s="212"/>
      <c r="B25" s="238"/>
      <c r="C25" s="238"/>
      <c r="D25" s="238"/>
      <c r="E25" s="238"/>
      <c r="F25" s="238"/>
      <c r="G25" s="238"/>
      <c r="H25" s="238"/>
    </row>
    <row r="26" spans="1:8" ht="40" customHeight="1">
      <c r="A26" s="212"/>
      <c r="B26" s="238"/>
      <c r="C26" s="238"/>
      <c r="D26" s="238"/>
      <c r="E26" s="238"/>
      <c r="F26" s="238"/>
      <c r="G26" s="238"/>
      <c r="H26" s="238"/>
    </row>
    <row r="27" spans="1:8" ht="40" customHeight="1">
      <c r="A27" s="212"/>
      <c r="B27" s="238"/>
      <c r="C27" s="238"/>
      <c r="D27" s="238"/>
      <c r="E27" s="238"/>
      <c r="F27" s="238"/>
      <c r="G27" s="238"/>
      <c r="H27" s="238"/>
    </row>
    <row r="28" spans="1:8" ht="40" customHeight="1">
      <c r="A28" s="212"/>
      <c r="B28" s="238"/>
      <c r="C28" s="238"/>
      <c r="D28" s="238"/>
      <c r="E28" s="238"/>
      <c r="F28" s="238"/>
      <c r="G28" s="238"/>
      <c r="H28" s="238"/>
    </row>
    <row r="29" spans="1:8" ht="40" customHeight="1">
      <c r="A29" s="212"/>
      <c r="B29" s="238"/>
      <c r="C29" s="238"/>
      <c r="D29" s="238"/>
      <c r="E29" s="238"/>
      <c r="F29" s="238"/>
      <c r="G29" s="238"/>
      <c r="H29" s="238"/>
    </row>
    <row r="30" spans="1:8" ht="40" customHeight="1">
      <c r="A30" s="212"/>
      <c r="B30" s="238"/>
      <c r="C30" s="238"/>
      <c r="D30" s="238"/>
      <c r="E30" s="238"/>
      <c r="F30" s="238"/>
      <c r="G30" s="238"/>
      <c r="H30" s="238"/>
    </row>
    <row r="31" spans="1:8" ht="40" customHeight="1">
      <c r="A31" s="212"/>
      <c r="B31" s="238"/>
      <c r="C31" s="238"/>
      <c r="D31" s="238"/>
      <c r="E31" s="238"/>
      <c r="F31" s="238"/>
      <c r="G31" s="238"/>
      <c r="H31" s="238"/>
    </row>
    <row r="32" spans="1:8" ht="40" customHeight="1">
      <c r="A32" s="212"/>
      <c r="B32" s="238"/>
      <c r="C32" s="238"/>
      <c r="D32" s="238"/>
      <c r="E32" s="238"/>
      <c r="F32" s="238"/>
      <c r="G32" s="238"/>
      <c r="H32" s="238"/>
    </row>
    <row r="33" spans="1:8" ht="40" customHeight="1">
      <c r="A33" s="212"/>
      <c r="B33" s="238"/>
      <c r="C33" s="238"/>
      <c r="D33" s="238"/>
      <c r="E33" s="238"/>
      <c r="F33" s="238"/>
      <c r="G33" s="238"/>
      <c r="H33" s="238"/>
    </row>
    <row r="34" spans="1:8" ht="40" customHeight="1">
      <c r="A34" s="212"/>
      <c r="B34" s="238"/>
      <c r="C34" s="238"/>
      <c r="D34" s="238"/>
      <c r="E34" s="238"/>
      <c r="F34" s="238"/>
      <c r="G34" s="238"/>
      <c r="H34" s="238"/>
    </row>
    <row r="35" spans="1:8" ht="40" customHeight="1">
      <c r="A35" s="212"/>
      <c r="B35" s="238"/>
      <c r="C35" s="238"/>
      <c r="D35" s="238"/>
      <c r="E35" s="238"/>
      <c r="F35" s="238"/>
      <c r="G35" s="238"/>
      <c r="H35" s="238"/>
    </row>
    <row r="36" spans="1:8" ht="40" customHeight="1">
      <c r="A36" s="212"/>
      <c r="B36" s="238"/>
      <c r="C36" s="238"/>
      <c r="D36" s="238"/>
      <c r="E36" s="238"/>
      <c r="F36" s="238"/>
      <c r="G36" s="238"/>
      <c r="H36" s="238"/>
    </row>
    <row r="37" spans="1:8" ht="40" customHeight="1">
      <c r="A37" s="212"/>
      <c r="B37" s="238"/>
      <c r="C37" s="238"/>
      <c r="D37" s="238"/>
      <c r="E37" s="238"/>
      <c r="F37" s="238"/>
      <c r="G37" s="238"/>
      <c r="H37" s="238"/>
    </row>
    <row r="38" spans="1:8" ht="40" customHeight="1">
      <c r="A38" s="212"/>
      <c r="B38" s="238"/>
      <c r="C38" s="238"/>
      <c r="D38" s="238"/>
      <c r="E38" s="238"/>
      <c r="F38" s="238"/>
      <c r="G38" s="238"/>
      <c r="H38" s="238"/>
    </row>
    <row r="39" spans="1:8" ht="40" customHeight="1">
      <c r="A39" s="212"/>
      <c r="B39" s="238"/>
      <c r="C39" s="238"/>
      <c r="D39" s="238"/>
      <c r="E39" s="238"/>
      <c r="F39" s="238"/>
      <c r="G39" s="238"/>
      <c r="H39" s="238"/>
    </row>
    <row r="40" spans="1:8" ht="40" customHeight="1">
      <c r="A40" s="212"/>
      <c r="B40" s="238"/>
      <c r="C40" s="238"/>
      <c r="D40" s="238"/>
      <c r="E40" s="238"/>
      <c r="F40" s="238"/>
      <c r="G40" s="238"/>
      <c r="H40" s="238"/>
    </row>
    <row r="41" spans="1:8" ht="40" customHeight="1">
      <c r="A41" s="212"/>
      <c r="B41" s="238"/>
      <c r="C41" s="238"/>
      <c r="D41" s="238"/>
      <c r="E41" s="238"/>
      <c r="F41" s="238"/>
      <c r="G41" s="238"/>
      <c r="H41" s="238"/>
    </row>
    <row r="42" spans="1:8" ht="40" customHeight="1">
      <c r="A42" s="212"/>
      <c r="B42" s="238"/>
      <c r="C42" s="238"/>
      <c r="D42" s="238"/>
      <c r="E42" s="238"/>
      <c r="F42" s="238"/>
      <c r="G42" s="238"/>
      <c r="H42" s="238"/>
    </row>
    <row r="43" spans="1:8" ht="40" customHeight="1">
      <c r="A43" s="212"/>
      <c r="B43" s="238"/>
      <c r="C43" s="238"/>
      <c r="D43" s="238"/>
      <c r="E43" s="238"/>
      <c r="F43" s="238"/>
      <c r="G43" s="238"/>
      <c r="H43" s="238"/>
    </row>
    <row r="44" spans="1:8" ht="40" customHeight="1">
      <c r="A44" s="212"/>
      <c r="B44" s="238"/>
      <c r="C44" s="238"/>
      <c r="D44" s="238"/>
      <c r="E44" s="238"/>
      <c r="F44" s="238"/>
      <c r="G44" s="238"/>
      <c r="H44" s="238"/>
    </row>
    <row r="45" spans="1:8" ht="40" customHeight="1">
      <c r="A45" s="212"/>
      <c r="B45" s="238"/>
      <c r="C45" s="238"/>
      <c r="D45" s="238"/>
      <c r="E45" s="238"/>
      <c r="F45" s="238"/>
      <c r="G45" s="238"/>
      <c r="H45" s="238"/>
    </row>
    <row r="46" spans="1:8" ht="40" customHeight="1">
      <c r="A46" s="212"/>
      <c r="B46" s="238"/>
      <c r="C46" s="238"/>
      <c r="D46" s="238"/>
      <c r="E46" s="238"/>
      <c r="F46" s="238"/>
      <c r="G46" s="238"/>
      <c r="H46" s="238"/>
    </row>
    <row r="47" spans="1:8" ht="40" customHeight="1">
      <c r="A47" s="212"/>
      <c r="B47" s="238"/>
      <c r="C47" s="238"/>
      <c r="D47" s="238"/>
      <c r="E47" s="238"/>
      <c r="F47" s="238"/>
      <c r="G47" s="238"/>
      <c r="H47" s="238"/>
    </row>
    <row r="48" spans="1:8" ht="40" customHeight="1">
      <c r="A48" s="212"/>
      <c r="B48" s="238"/>
      <c r="C48" s="238"/>
      <c r="D48" s="238"/>
      <c r="E48" s="238"/>
      <c r="F48" s="238"/>
      <c r="G48" s="238"/>
      <c r="H48" s="238"/>
    </row>
    <row r="49" spans="1:8" ht="40" customHeight="1">
      <c r="A49" s="212"/>
      <c r="B49" s="238"/>
      <c r="C49" s="238"/>
      <c r="D49" s="238"/>
      <c r="E49" s="238"/>
      <c r="F49" s="238"/>
      <c r="G49" s="238"/>
      <c r="H49" s="238"/>
    </row>
    <row r="50" spans="1:8" ht="40" customHeight="1">
      <c r="A50" s="212"/>
      <c r="B50" s="238"/>
      <c r="C50" s="238"/>
      <c r="D50" s="238"/>
      <c r="E50" s="238"/>
      <c r="F50" s="238"/>
      <c r="G50" s="238"/>
      <c r="H50" s="238"/>
    </row>
    <row r="51" spans="1:8" ht="40" customHeight="1">
      <c r="A51" s="212"/>
      <c r="B51" s="238"/>
      <c r="C51" s="238"/>
      <c r="D51" s="238"/>
      <c r="E51" s="238"/>
      <c r="F51" s="238"/>
      <c r="G51" s="238"/>
      <c r="H51" s="238"/>
    </row>
    <row r="52" spans="1:8" ht="40" customHeight="1">
      <c r="A52" s="212"/>
      <c r="B52" s="238"/>
      <c r="C52" s="238"/>
      <c r="D52" s="238"/>
      <c r="E52" s="238"/>
      <c r="F52" s="238"/>
      <c r="G52" s="238"/>
      <c r="H52" s="238"/>
    </row>
    <row r="53" spans="1:8" ht="40" customHeight="1">
      <c r="A53" s="212"/>
      <c r="B53" s="238"/>
      <c r="C53" s="238"/>
      <c r="D53" s="238"/>
      <c r="E53" s="238"/>
      <c r="F53" s="238"/>
      <c r="G53" s="238"/>
      <c r="H53" s="238"/>
    </row>
    <row r="54" spans="1:8" ht="40" customHeight="1">
      <c r="A54" s="212"/>
      <c r="B54" s="238"/>
      <c r="C54" s="238"/>
      <c r="D54" s="238"/>
      <c r="E54" s="238"/>
      <c r="F54" s="238"/>
      <c r="G54" s="238"/>
      <c r="H54" s="238"/>
    </row>
    <row r="55" spans="1:8" ht="40" customHeight="1">
      <c r="A55" s="212"/>
      <c r="B55" s="238"/>
      <c r="C55" s="238"/>
      <c r="D55" s="238"/>
      <c r="E55" s="238"/>
      <c r="F55" s="238"/>
      <c r="G55" s="238"/>
      <c r="H55" s="238"/>
    </row>
    <row r="56" spans="1:8" ht="40" customHeight="1">
      <c r="A56" s="212"/>
      <c r="B56" s="238"/>
      <c r="C56" s="238"/>
      <c r="D56" s="238"/>
      <c r="E56" s="238"/>
      <c r="F56" s="238"/>
      <c r="G56" s="238"/>
      <c r="H56" s="238"/>
    </row>
    <row r="57" spans="1:8" ht="40" customHeight="1">
      <c r="A57" s="212"/>
      <c r="B57" s="238"/>
      <c r="C57" s="238"/>
      <c r="D57" s="238"/>
      <c r="E57" s="238"/>
      <c r="F57" s="238"/>
      <c r="G57" s="238"/>
      <c r="H57" s="238"/>
    </row>
    <row r="58" spans="1:8" ht="40" customHeight="1">
      <c r="A58" s="212"/>
      <c r="B58" s="238"/>
      <c r="C58" s="238"/>
      <c r="D58" s="238"/>
      <c r="E58" s="238"/>
      <c r="F58" s="238"/>
      <c r="G58" s="238"/>
      <c r="H58" s="238"/>
    </row>
    <row r="59" spans="1:8" ht="40" customHeight="1">
      <c r="A59" s="212"/>
      <c r="B59" s="238"/>
      <c r="C59" s="238"/>
      <c r="D59" s="238"/>
      <c r="E59" s="238"/>
      <c r="F59" s="238"/>
      <c r="G59" s="238"/>
      <c r="H59" s="238"/>
    </row>
    <row r="60" spans="1:8" ht="40" customHeight="1">
      <c r="A60" s="212"/>
      <c r="B60" s="238"/>
      <c r="C60" s="238"/>
      <c r="D60" s="238"/>
      <c r="E60" s="238"/>
      <c r="F60" s="238"/>
      <c r="G60" s="238"/>
      <c r="H60" s="238"/>
    </row>
    <row r="61" spans="1:8" ht="40" customHeight="1">
      <c r="A61" s="212"/>
      <c r="B61" s="238"/>
      <c r="C61" s="238"/>
      <c r="D61" s="238"/>
      <c r="E61" s="238"/>
      <c r="F61" s="238"/>
      <c r="G61" s="238"/>
      <c r="H61" s="238"/>
    </row>
    <row r="62" spans="1:8" ht="40" customHeight="1">
      <c r="A62" s="212"/>
      <c r="B62" s="238"/>
      <c r="C62" s="238"/>
      <c r="D62" s="238"/>
      <c r="E62" s="238"/>
      <c r="F62" s="238"/>
      <c r="G62" s="238"/>
      <c r="H62" s="238"/>
    </row>
    <row r="63" spans="1:8" ht="40" customHeight="1">
      <c r="A63" s="212"/>
      <c r="B63" s="238"/>
      <c r="C63" s="238"/>
      <c r="D63" s="238"/>
      <c r="E63" s="238"/>
      <c r="F63" s="238"/>
      <c r="G63" s="238"/>
      <c r="H63" s="238"/>
    </row>
    <row r="64" spans="1:8" ht="40" customHeight="1">
      <c r="A64" s="212"/>
      <c r="B64" s="238"/>
      <c r="C64" s="238"/>
      <c r="D64" s="238"/>
      <c r="E64" s="238"/>
      <c r="F64" s="238"/>
      <c r="G64" s="238"/>
      <c r="H64" s="238"/>
    </row>
    <row r="65" spans="1:8" ht="40" customHeight="1">
      <c r="A65" s="212"/>
      <c r="B65" s="238"/>
      <c r="C65" s="238"/>
      <c r="D65" s="238"/>
      <c r="E65" s="238"/>
      <c r="F65" s="238"/>
      <c r="G65" s="238"/>
      <c r="H65" s="238"/>
    </row>
    <row r="66" spans="1:8" ht="40" customHeight="1">
      <c r="A66" s="212"/>
      <c r="B66" s="238"/>
      <c r="C66" s="238"/>
      <c r="D66" s="238"/>
      <c r="E66" s="238"/>
      <c r="F66" s="238"/>
      <c r="G66" s="238"/>
      <c r="H66" s="238"/>
    </row>
  </sheetData>
  <mergeCells count="18"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5234375" defaultRowHeight="23.15"/>
  <cols>
    <col min="1" max="1" width="64.3828125" style="79" customWidth="1"/>
    <col min="2" max="2" width="81.15234375" style="80" hidden="1" customWidth="1"/>
    <col min="3" max="3" width="206" style="80" customWidth="1"/>
    <col min="4" max="4" width="70.84375" style="80" hidden="1" customWidth="1"/>
    <col min="5" max="5" width="74.84375" style="80" hidden="1" customWidth="1"/>
    <col min="6" max="16384" width="9.1523437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  <c r="C2" s="73" t="s">
        <v>219</v>
      </c>
      <c r="D2" s="73"/>
      <c r="E2" s="73"/>
    </row>
    <row r="3" spans="1:12" s="74" customFormat="1" ht="37.5" customHeight="1">
      <c r="A3" s="75" t="str">
        <f>'1. CUTTING DOCKET'!B7</f>
        <v xml:space="preserve">STYLE NUMBER: </v>
      </c>
      <c r="B3" s="75" t="str">
        <f>'1. CUTTING DOCKET'!D7</f>
        <v>U28-JK45</v>
      </c>
      <c r="C3" s="75" t="s">
        <v>220</v>
      </c>
      <c r="D3" s="75"/>
      <c r="E3" s="75"/>
    </row>
    <row r="4" spans="1:12" s="74" customFormat="1" ht="37.5" customHeight="1">
      <c r="A4" s="75" t="str">
        <f>'1. CUTTING DOCKET'!B8</f>
        <v xml:space="preserve">STYLE NAME : </v>
      </c>
      <c r="B4" s="75" t="str">
        <f>'1. CUTTING DOCKET'!D8</f>
        <v xml:space="preserve"> Women Crop Jacket</v>
      </c>
      <c r="C4" s="75" t="s">
        <v>221</v>
      </c>
      <c r="D4" s="75"/>
      <c r="E4" s="75"/>
    </row>
    <row r="5" spans="1:12" s="74" customFormat="1" ht="76" customHeight="1">
      <c r="A5" s="76"/>
      <c r="B5" s="440" t="str">
        <f>'1. CUTTING DOCKET'!$D$20</f>
        <v>BLACK</v>
      </c>
      <c r="C5" s="440" t="e">
        <f>'1. CUTTING DOCKET'!#REF!</f>
        <v>#REF!</v>
      </c>
      <c r="D5" s="440" t="e">
        <f>'1. CUTTING DOCKET'!#REF!</f>
        <v>#REF!</v>
      </c>
      <c r="E5" s="440" t="e">
        <f>'1. CUTTING DOCKET'!#REF!</f>
        <v>#REF!</v>
      </c>
    </row>
    <row r="6" spans="1:12" s="77" customFormat="1" ht="69.75" customHeight="1">
      <c r="A6" s="441" t="s">
        <v>141</v>
      </c>
      <c r="B6" s="441" t="str">
        <f>'1. CUTTING DOCKET'!$E$27</f>
        <v>BLACK</v>
      </c>
      <c r="C6" s="441" t="e">
        <f>'1. CUTTING DOCKET'!#REF!</f>
        <v>#REF!</v>
      </c>
      <c r="D6" s="441" t="e">
        <f>'1. CUTTING DOCKET'!#REF!</f>
        <v>#REF!</v>
      </c>
      <c r="E6" s="441" t="e">
        <f>'1. CUTTING DOCKET'!#REF!</f>
        <v>#REF!</v>
      </c>
    </row>
    <row r="7" spans="1:12" s="77" customFormat="1" ht="75" customHeight="1">
      <c r="A7" s="442" t="s">
        <v>142</v>
      </c>
      <c r="B7" s="894" t="str">
        <f>'1. CUTTING DOCKET'!M11</f>
        <v>FLEECE_100% ORGANIC
COTTON_SOLID_430_S0005</v>
      </c>
      <c r="C7" s="895"/>
      <c r="D7" s="895"/>
      <c r="E7" s="896"/>
    </row>
    <row r="8" spans="1:12" s="77" customFormat="1" ht="409.6" customHeight="1">
      <c r="A8" s="443" t="str">
        <f>'1. CUTTING DOCKET'!D27</f>
        <v>VẢI CHÍNH</v>
      </c>
      <c r="B8" s="897"/>
      <c r="C8" s="898"/>
      <c r="D8" s="898"/>
      <c r="E8" s="899"/>
      <c r="L8" s="78"/>
    </row>
    <row r="9" spans="1:12" s="77" customFormat="1" ht="94.5" customHeight="1">
      <c r="A9" s="441" t="e">
        <f>'1. CUTTING DOCKET'!#REF!</f>
        <v>#REF!</v>
      </c>
      <c r="B9" s="441" t="e">
        <f>'1. CUTTING DOCKET'!#REF!</f>
        <v>#REF!</v>
      </c>
      <c r="C9" s="441" t="e">
        <f>'1. CUTTING DOCKET'!#REF!</f>
        <v>#REF!</v>
      </c>
      <c r="D9" s="441" t="e">
        <f>'1. CUTTING DOCKET'!#REF!</f>
        <v>#REF!</v>
      </c>
      <c r="E9" s="441" t="e">
        <f>'1. CUTTING DOCKET'!#REF!</f>
        <v>#REF!</v>
      </c>
    </row>
    <row r="10" spans="1:12" s="77" customFormat="1" ht="409.5" customHeight="1">
      <c r="A10" s="443"/>
      <c r="B10" s="486"/>
      <c r="C10" s="486"/>
      <c r="D10" s="486"/>
      <c r="E10" s="486"/>
      <c r="L10" s="78"/>
    </row>
    <row r="11" spans="1:12" s="77" customFormat="1" ht="132" customHeight="1">
      <c r="A11" s="441" t="e">
        <f>'1. CUTTING DOCKET'!#REF!</f>
        <v>#REF!</v>
      </c>
      <c r="B11" s="441" t="e">
        <f>'1. CUTTING DOCKET'!#REF!</f>
        <v>#REF!</v>
      </c>
      <c r="C11" s="441" t="e">
        <f>'1. CUTTING DOCKET'!#REF!</f>
        <v>#REF!</v>
      </c>
      <c r="D11" s="441" t="e">
        <f>'1. CUTTING DOCKET'!#REF!</f>
        <v>#REF!</v>
      </c>
      <c r="E11" s="441" t="e">
        <f>'1. CUTTING DOCKET'!#REF!</f>
        <v>#REF!</v>
      </c>
    </row>
    <row r="12" spans="1:12" s="77" customFormat="1" ht="409.6" customHeight="1">
      <c r="A12" s="443" t="e">
        <f>'1. CUTTING DOCKET'!#REF!</f>
        <v>#REF!</v>
      </c>
      <c r="B12" s="487"/>
      <c r="C12" s="487"/>
      <c r="D12" s="487"/>
      <c r="E12" s="487"/>
      <c r="L12" s="78"/>
    </row>
    <row r="13" spans="1:12" s="77" customFormat="1" ht="135" hidden="1" customHeight="1">
      <c r="A13" s="441" t="e">
        <f>'1. CUTTING DOCKET'!#REF!</f>
        <v>#REF!</v>
      </c>
      <c r="B13" s="894" t="e">
        <f>'1. CUTTING DOCKET'!#REF!</f>
        <v>#REF!</v>
      </c>
      <c r="C13" s="895"/>
      <c r="D13" s="896"/>
      <c r="E13" s="441" t="e">
        <f>'1. CUTTING DOCKET'!#REF!</f>
        <v>#REF!</v>
      </c>
    </row>
    <row r="14" spans="1:12" s="77" customFormat="1" ht="409.6" hidden="1" customHeight="1">
      <c r="A14" s="443" t="e">
        <f>'1. CUTTING DOCKET'!#REF!</f>
        <v>#REF!</v>
      </c>
      <c r="B14" s="897"/>
      <c r="C14" s="898"/>
      <c r="D14" s="898"/>
      <c r="E14" s="528"/>
      <c r="L14" s="78"/>
    </row>
    <row r="15" spans="1:12" s="77" customFormat="1" ht="74.25" customHeight="1">
      <c r="A15" s="441" t="s">
        <v>143</v>
      </c>
      <c r="B15" s="446" t="str">
        <f>'1. CUTTING DOCKET'!$F$37</f>
        <v>BLACK</v>
      </c>
      <c r="C15" s="446" t="e">
        <f>'1. CUTTING DOCKET'!#REF!</f>
        <v>#REF!</v>
      </c>
      <c r="D15" s="446" t="e">
        <f>'1. CUTTING DOCKET'!#REF!</f>
        <v>#REF!</v>
      </c>
      <c r="E15" s="446" t="e">
        <f>'1. CUTTING DOCKET'!#REF!</f>
        <v>#REF!</v>
      </c>
    </row>
    <row r="16" spans="1:12" s="77" customFormat="1" ht="115.5" customHeight="1">
      <c r="A16" s="443" t="s">
        <v>91</v>
      </c>
      <c r="B16" s="447">
        <f>'1. CUTTING DOCKET'!$G$37</f>
        <v>0</v>
      </c>
      <c r="C16" s="447" t="e">
        <f>'1. CUTTING DOCKET'!#REF!</f>
        <v>#REF!</v>
      </c>
      <c r="D16" s="447" t="e">
        <f>'1. CUTTING DOCKET'!#REF!</f>
        <v>#REF!</v>
      </c>
      <c r="E16" s="447" t="e">
        <f>'1. CUTTING DOCKET'!#REF!</f>
        <v>#REF!</v>
      </c>
    </row>
    <row r="17" spans="1:5" s="77" customFormat="1" ht="115.5" customHeight="1">
      <c r="A17" s="443" t="e">
        <f>'1. CUTTING DOCKET'!#REF!</f>
        <v>#REF!</v>
      </c>
      <c r="B17" s="900" t="e">
        <f>'1. CUTTING DOCKET'!#REF!</f>
        <v>#REF!</v>
      </c>
      <c r="C17" s="901"/>
      <c r="D17" s="901"/>
      <c r="E17" s="902"/>
    </row>
    <row r="18" spans="1:5" s="77" customFormat="1" ht="90" customHeight="1">
      <c r="A18" s="441" t="e">
        <f>'1. CUTTING DOCKET'!#REF!</f>
        <v>#REF!</v>
      </c>
      <c r="B18" s="891" t="e">
        <f>'1. CUTTING DOCKET'!#REF!</f>
        <v>#REF!</v>
      </c>
      <c r="C18" s="892"/>
      <c r="D18" s="892"/>
      <c r="E18" s="893"/>
    </row>
    <row r="19" spans="1:5" s="77" customFormat="1" ht="409.6" customHeight="1">
      <c r="A19" s="449" t="s">
        <v>346</v>
      </c>
      <c r="B19" s="903"/>
      <c r="C19" s="904"/>
      <c r="D19" s="904"/>
      <c r="E19" s="904"/>
    </row>
    <row r="20" spans="1:5" s="77" customFormat="1" ht="79.5" customHeight="1">
      <c r="A20" s="441" t="e">
        <f>'1. CUTTING DOCKET'!#REF!</f>
        <v>#REF!</v>
      </c>
      <c r="B20" s="891" t="e">
        <f>'1. CUTTING DOCKET'!#REF!</f>
        <v>#REF!</v>
      </c>
      <c r="C20" s="892"/>
      <c r="D20" s="892"/>
      <c r="E20" s="893"/>
    </row>
    <row r="21" spans="1:5" s="77" customFormat="1" ht="346.5" customHeight="1">
      <c r="A21" s="443" t="s">
        <v>347</v>
      </c>
      <c r="B21" s="905"/>
      <c r="C21" s="906"/>
      <c r="D21" s="906"/>
      <c r="E21" s="907"/>
    </row>
    <row r="22" spans="1:5" s="77" customFormat="1" ht="41.15">
      <c r="A22" s="441" t="e">
        <f>'1. CUTTING DOCKET'!#REF!</f>
        <v>#REF!</v>
      </c>
      <c r="B22" s="891" t="e">
        <f>'1. CUTTING DOCKET'!#REF!</f>
        <v>#REF!</v>
      </c>
      <c r="C22" s="892"/>
      <c r="D22" s="892"/>
      <c r="E22" s="488"/>
    </row>
    <row r="23" spans="1:5" s="77" customFormat="1" ht="299.25" customHeight="1">
      <c r="A23" s="449" t="s">
        <v>348</v>
      </c>
      <c r="B23" s="908"/>
      <c r="C23" s="909"/>
      <c r="D23" s="909"/>
      <c r="E23" s="909"/>
    </row>
    <row r="24" spans="1:5" s="77" customFormat="1" ht="101.5" customHeight="1">
      <c r="A24" s="441" t="e">
        <f>'1. CUTTING DOCKET'!#REF!</f>
        <v>#REF!</v>
      </c>
      <c r="B24" s="891" t="e">
        <f>'1. CUTTING DOCKET'!#REF!</f>
        <v>#REF!</v>
      </c>
      <c r="C24" s="892"/>
      <c r="D24" s="892"/>
      <c r="E24" s="488"/>
    </row>
    <row r="25" spans="1:5" s="77" customFormat="1" ht="362.25" customHeight="1">
      <c r="A25" s="449" t="s">
        <v>349</v>
      </c>
      <c r="B25" s="910" t="s">
        <v>350</v>
      </c>
      <c r="C25" s="911"/>
      <c r="D25" s="911"/>
      <c r="E25" s="489"/>
    </row>
    <row r="26" spans="1:5" s="77" customFormat="1" ht="109.5" customHeight="1">
      <c r="A26" s="441" t="s">
        <v>351</v>
      </c>
      <c r="B26" s="891" t="e">
        <f>'1. CUTTING DOCKET'!#REF!</f>
        <v>#REF!</v>
      </c>
      <c r="C26" s="892"/>
      <c r="D26" s="892"/>
      <c r="E26" s="490"/>
    </row>
    <row r="27" spans="1:5" s="77" customFormat="1" ht="282" customHeight="1">
      <c r="A27" s="449" t="s">
        <v>352</v>
      </c>
      <c r="B27" s="912" t="s">
        <v>353</v>
      </c>
      <c r="C27" s="913"/>
      <c r="D27" s="913"/>
      <c r="E27" s="913"/>
    </row>
    <row r="28" spans="1:5" s="77" customFormat="1" ht="93.65" customHeight="1">
      <c r="A28" s="441" t="e">
        <f>'1. CUTTING DOCKET'!#REF!</f>
        <v>#REF!</v>
      </c>
      <c r="B28" s="891" t="e">
        <f>'1. CUTTING DOCKET'!#REF!</f>
        <v>#REF!</v>
      </c>
      <c r="C28" s="892"/>
      <c r="D28" s="892"/>
      <c r="E28" s="490"/>
    </row>
    <row r="29" spans="1:5" s="77" customFormat="1" ht="273" customHeight="1">
      <c r="A29" s="443" t="s">
        <v>354</v>
      </c>
      <c r="B29" s="914"/>
      <c r="C29" s="915"/>
      <c r="D29" s="915"/>
      <c r="E29" s="915"/>
    </row>
    <row r="30" spans="1:5" s="77" customFormat="1" ht="95.25" customHeight="1">
      <c r="A30" s="441" t="e">
        <f>'1. CUTTING DOCKET'!#REF!</f>
        <v>#REF!</v>
      </c>
      <c r="B30" s="891" t="e">
        <f>'1. CUTTING DOCKET'!#REF!</f>
        <v>#REF!</v>
      </c>
      <c r="C30" s="892"/>
      <c r="D30" s="892"/>
      <c r="E30" s="490"/>
    </row>
    <row r="31" spans="1:5" s="77" customFormat="1" ht="324.75" customHeight="1">
      <c r="A31" s="443"/>
      <c r="B31" s="914"/>
      <c r="C31" s="915"/>
      <c r="D31" s="915"/>
      <c r="E31" s="915"/>
    </row>
    <row r="32" spans="1:5" s="77" customFormat="1" ht="119.5" customHeight="1">
      <c r="A32" s="441" t="s">
        <v>355</v>
      </c>
      <c r="B32" s="891" t="e">
        <f>'1. CUTTING DOCKET'!#REF!</f>
        <v>#REF!</v>
      </c>
      <c r="C32" s="892"/>
      <c r="D32" s="892"/>
      <c r="E32" s="490"/>
    </row>
    <row r="33" spans="1:9" s="77" customFormat="1" ht="287.25" customHeight="1">
      <c r="A33" s="443" t="s">
        <v>356</v>
      </c>
      <c r="B33" s="914"/>
      <c r="C33" s="915"/>
      <c r="D33" s="915"/>
      <c r="E33" s="915"/>
    </row>
    <row r="34" spans="1:9" s="77" customFormat="1" ht="71.5" customHeight="1">
      <c r="A34" s="441" t="s">
        <v>266</v>
      </c>
      <c r="B34" s="891" t="s">
        <v>267</v>
      </c>
      <c r="C34" s="892"/>
      <c r="D34" s="892"/>
      <c r="E34" s="490"/>
    </row>
    <row r="35" spans="1:9" s="77" customFormat="1" ht="87" customHeight="1">
      <c r="A35" s="443" t="s">
        <v>357</v>
      </c>
      <c r="B35" s="914"/>
      <c r="C35" s="915"/>
      <c r="D35" s="915"/>
      <c r="E35" s="915"/>
    </row>
    <row r="36" spans="1:9" s="77" customFormat="1" ht="63.65" customHeight="1">
      <c r="A36" s="441" t="s">
        <v>268</v>
      </c>
      <c r="B36" s="891" t="s">
        <v>99</v>
      </c>
      <c r="C36" s="892"/>
      <c r="D36" s="892"/>
      <c r="E36" s="490"/>
    </row>
    <row r="37" spans="1:9" s="77" customFormat="1" ht="97.5" customHeight="1">
      <c r="A37" s="443" t="s">
        <v>357</v>
      </c>
      <c r="B37" s="914"/>
      <c r="C37" s="915"/>
      <c r="D37" s="915"/>
      <c r="E37" s="915"/>
    </row>
    <row r="38" spans="1:9" s="77" customFormat="1" ht="97.5" customHeight="1">
      <c r="A38" s="491" t="e">
        <f>'1. CUTTING DOCKET'!#REF!</f>
        <v>#REF!</v>
      </c>
      <c r="B38" s="916" t="e">
        <f>'1. CUTTING DOCKET'!#REF!</f>
        <v>#REF!</v>
      </c>
      <c r="C38" s="917"/>
      <c r="D38" s="918"/>
      <c r="E38" s="492"/>
    </row>
    <row r="39" spans="1:9" s="77" customFormat="1" ht="221.5" customHeight="1">
      <c r="A39" s="443"/>
      <c r="B39" s="919"/>
      <c r="C39" s="919"/>
      <c r="D39" s="919"/>
      <c r="E39" s="919"/>
    </row>
    <row r="43" spans="1:9">
      <c r="I43" s="80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318E3-CA83-4405-AB37-186176850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D5F1C-0A0F-442F-8650-0FE59E98155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C537123D-1FB7-4F75-9DA2-D139DE9A9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1. CUTTING DOCKET</vt:lpstr>
      <vt:lpstr>2. TRIM CARD</vt:lpstr>
      <vt:lpstr>REFERENCE</vt:lpstr>
      <vt:lpstr>QUY CÁCH MAY</vt:lpstr>
      <vt:lpstr>UA-UPDATE-16-12-2024</vt:lpstr>
      <vt:lpstr>GREY</vt:lpstr>
      <vt:lpstr>ĐÓNG GÓI</vt:lpstr>
      <vt:lpstr>PP MEETING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'ĐÓNG GÓI'!Print_Area</vt:lpstr>
      <vt:lpstr>GREY!Print_Area</vt:lpstr>
      <vt:lpstr>'PP MEETING'!Print_Area</vt:lpstr>
      <vt:lpstr>'QUY CÁCH MAY'!Print_Area</vt:lpstr>
      <vt:lpstr>'UA-UPDATE-16-12-2024'!Print_Area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Oanh Phan Thi Kim</cp:lastModifiedBy>
  <cp:revision/>
  <cp:lastPrinted>2025-01-03T08:22:55Z</cp:lastPrinted>
  <dcterms:created xsi:type="dcterms:W3CDTF">2016-05-06T01:47:29Z</dcterms:created>
  <dcterms:modified xsi:type="dcterms:W3CDTF">2025-02-26T07:04:01Z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