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2-PRODUCTION/4-INTERNAL-PURCHASE-ORDER/4-2-TRIM-ORDER/TRIM-PO/DRAFT-PO/LONDON EXCLUSIVES/"/>
    </mc:Choice>
  </mc:AlternateContent>
  <xr:revisionPtr revIDLastSave="192" documentId="13_ncr:1_{9A1035BB-4AC1-477D-9F78-89FD8A65F155}" xr6:coauthVersionLast="47" xr6:coauthVersionMax="47" xr10:uidLastSave="{D5490340-3A7B-43ED-9720-24B684C944BF}"/>
  <bookViews>
    <workbookView xWindow="-110" yWindow="-110" windowWidth="19420" windowHeight="10300" tabRatio="602" xr2:uid="{00000000-000D-0000-FFFF-FFFF00000000}"/>
  </bookViews>
  <sheets>
    <sheet name="PUR.QT-2.BM1" sheetId="2" r:id="rId1"/>
    <sheet name="ARIZONA" sheetId="6" r:id="rId2"/>
    <sheet name="Sheet1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hidden="1">#REF!</definedName>
    <definedName name="_xlnm._FilterDatabase" localSheetId="1" hidden="1">ARIZONA!$A$1:$J$22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'[8]Raw material movement'!#REF!</definedName>
    <definedName name="GDFD">'[9]Raw material movement'!#REF!</definedName>
    <definedName name="IB">#REF!</definedName>
    <definedName name="INTERNAL_INVOICE">[10]UN!#REF!</definedName>
    <definedName name="MAHANG">#REF!</definedName>
    <definedName name="MAVT">[11]Code!$A$7:$A$73</definedName>
    <definedName name="PRICE">#REF!</definedName>
    <definedName name="_xlnm.Print_Area" localSheetId="0">'PUR.QT-2.BM1'!$A$1:$N$14</definedName>
    <definedName name="_xlnm.Print_Titles" localSheetId="0">'PUR.QT-2.BM1'!$4:$10</definedName>
    <definedName name="style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G8" i="5"/>
  <c r="I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6"/>
  <c r="I3" i="5"/>
  <c r="I4" i="5"/>
  <c r="I5" i="5"/>
  <c r="I6" i="5"/>
  <c r="I7" i="5"/>
  <c r="H8" i="5"/>
  <c r="I8" i="5" l="1"/>
  <c r="J22" i="6"/>
  <c r="H7" i="2"/>
  <c r="I13" i="2" l="1"/>
  <c r="K11" i="2" l="1"/>
  <c r="M11" i="2" s="1"/>
  <c r="K13" i="2" l="1"/>
  <c r="M13" i="2"/>
</calcChain>
</file>

<file path=xl/sharedStrings.xml><?xml version="1.0" encoding="utf-8"?>
<sst xmlns="http://schemas.openxmlformats.org/spreadsheetml/2006/main" count="206" uniqueCount="95">
  <si>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</si>
  <si>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</si>
  <si>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</si>
  <si>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</si>
  <si>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</si>
  <si>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</si>
  <si>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</si>
  <si>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</si>
  <si>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</si>
  <si>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</si>
  <si>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</si>
  <si>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</si>
  <si>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</si>
  <si>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</si>
  <si>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</si>
  <si>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</si>
  <si>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</si>
  <si>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</si>
  <si>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</si>
  <si>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</si>
  <si>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</si>
  <si>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</si>
  <si>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</si>
  <si>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</si>
  <si>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</si>
  <si>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</si>
  <si>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</si>
  <si>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</si>
  <si>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</si>
  <si>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</si>
  <si>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</si>
  <si>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</si>
  <si>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</si>
  <si>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</si>
  <si>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</si>
  <si>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GOLF WANG</t>
  </si>
  <si>
    <t>PCS</t>
  </si>
  <si>
    <t>ALL STYLES</t>
  </si>
  <si>
    <t>STICKER POLY BAG</t>
  </si>
  <si>
    <t>2 5/8" W X 1" H</t>
  </si>
  <si>
    <t>AS UA STANDARD</t>
  </si>
  <si>
    <t xml:space="preserve">BLACK/WHITE </t>
  </si>
  <si>
    <t xml:space="preserve">STYLE NO UA </t>
  </si>
  <si>
    <t>ITEM</t>
  </si>
  <si>
    <t>SIZE</t>
    <phoneticPr fontId="0" type="noConversion"/>
  </si>
  <si>
    <t>SKU CODE</t>
    <phoneticPr fontId="0" type="noConversion"/>
  </si>
  <si>
    <t>TOTAL PRODUCTION QUANTITY</t>
  </si>
  <si>
    <t>SM</t>
  </si>
  <si>
    <t>MD</t>
  </si>
  <si>
    <t>LG</t>
  </si>
  <si>
    <t>XL</t>
  </si>
  <si>
    <t>XX</t>
  </si>
  <si>
    <t>STICKER PRINT QUANTITY 
(WITH WASTAGE 15%)</t>
  </si>
  <si>
    <t>SH TRIMS</t>
  </si>
  <si>
    <t>CHỊ LAN ANH</t>
  </si>
  <si>
    <t>STYLE CUSTOMER</t>
  </si>
  <si>
    <t>FW25- ARIZONA</t>
  </si>
  <si>
    <t>PO Season</t>
  </si>
  <si>
    <t>PO #</t>
  </si>
  <si>
    <t>FW25</t>
  </si>
  <si>
    <t>C0010-CRW069</t>
  </si>
  <si>
    <t>AZ25F1001</t>
  </si>
  <si>
    <t>ARIZONA CREWNECK</t>
  </si>
  <si>
    <t xml:space="preserve">TEAL </t>
  </si>
  <si>
    <t>AZ25F1001-TEL-SM</t>
  </si>
  <si>
    <t>AZ25F1001-TEL-MD</t>
  </si>
  <si>
    <t>AZ25F1001-TEL-LG</t>
  </si>
  <si>
    <t>AZ25F1001-TEL-XL</t>
  </si>
  <si>
    <t>AZ25F1001-TEL-XX</t>
  </si>
  <si>
    <t>SAND</t>
  </si>
  <si>
    <t>AZ25F1001-SND-SM</t>
  </si>
  <si>
    <t>AZ25F1001-SND-MD</t>
  </si>
  <si>
    <t>AZ25F1001-SND-LG</t>
  </si>
  <si>
    <t>AZ25F1001-SND-XL</t>
  </si>
  <si>
    <t>AZ25F1001-SND-XX</t>
  </si>
  <si>
    <t>C0010-SST591</t>
  </si>
  <si>
    <t>AZ25T1001</t>
  </si>
  <si>
    <t>ARIZONA TEE</t>
  </si>
  <si>
    <t>AZ25T1001-TEL-SM</t>
  </si>
  <si>
    <t>AZ25T1001-TEL-MD</t>
  </si>
  <si>
    <t>AZ25T1001-TEL-LG</t>
  </si>
  <si>
    <t>AZ25T1001-TEL-XL</t>
  </si>
  <si>
    <t>AZ25T1001-TEL-XX</t>
  </si>
  <si>
    <t>C0010-SST583</t>
  </si>
  <si>
    <t>AZ25T1001-SND-SM</t>
  </si>
  <si>
    <t>AZ25T1001-SND-MD</t>
  </si>
  <si>
    <t>AZ25T1001-SND-LG</t>
  </si>
  <si>
    <t>AZ25T1001-SND-XL</t>
  </si>
  <si>
    <t>AZ25T1001-SND-XX</t>
  </si>
  <si>
    <t>TỔNG</t>
  </si>
  <si>
    <t>ERP</t>
  </si>
  <si>
    <t>ĐẶT THÊM</t>
  </si>
  <si>
    <t>CHI TIẾT SỐ LƯỢNG ĐẶT Ở SHEET "ARIZONA"</t>
  </si>
  <si>
    <t>G10  FW25   G2882</t>
  </si>
  <si>
    <t>NGỌC TRẦN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</si>
</sst>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_-[$VND]\ * #,##0_-;\-[$VND]\ * #,##0_-;_-[$VND]\ * &quot;-&quot;_-;_-@_-"/>
    <numFmt numFmtId="169" formatCode="_([$VND]\ * #,##0_);_([$VND]\ * \(#,##0\);_([$VND]\ * &quot;-&quot;??_);_(@_)"/>
  </numFmts>
  <fonts count="25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14"/>
      <color rgb="FFFF0000"/>
      <name val="Muli"/>
    </font>
    <font>
      <sz val="12"/>
      <color theme="1"/>
      <name val="Calibri"/>
      <family val="2"/>
      <charset val="134"/>
      <scheme val="minor"/>
    </font>
    <font>
      <sz val="11"/>
      <name val="Muli"/>
    </font>
    <font>
      <b/>
      <sz val="8"/>
      <color theme="1"/>
      <name val="Muli"/>
    </font>
    <font>
      <sz val="8"/>
      <color theme="1"/>
      <name val="Calibri"/>
      <family val="2"/>
      <scheme val="minor"/>
    </font>
    <font>
      <sz val="14"/>
      <color indexed="8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0" fontId="20" fillId="0" borderId="0">
      <alignment vertical="center"/>
    </xf>
    <xf numFmtId="43" fontId="20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9" fillId="4" borderId="2" xfId="0" applyFont="1" applyFill="1" applyBorder="1" applyAlignment="1">
      <alignment vertical="top"/>
    </xf>
    <xf numFmtId="15" fontId="4" fillId="4" borderId="1" xfId="2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6" fillId="4" borderId="1" xfId="3" quotePrefix="1" applyFont="1" applyFill="1" applyBorder="1" applyAlignment="1">
      <alignment horizontal="center" vertical="center"/>
    </xf>
    <xf numFmtId="0" fontId="14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3" fontId="16" fillId="5" borderId="1" xfId="2" applyNumberFormat="1" applyFont="1" applyFill="1" applyBorder="1" applyAlignment="1">
      <alignment horizontal="center" vertical="center" wrapText="1"/>
    </xf>
    <xf numFmtId="3" fontId="16" fillId="0" borderId="1" xfId="2" applyNumberFormat="1" applyFont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vertical="top"/>
    </xf>
    <xf numFmtId="167" fontId="4" fillId="0" borderId="8" xfId="9" applyNumberFormat="1" applyFont="1" applyBorder="1" applyAlignment="1" applyProtection="1">
      <alignment vertical="center"/>
      <protection locked="0"/>
    </xf>
    <xf numFmtId="167" fontId="2" fillId="2" borderId="1" xfId="9" applyNumberFormat="1" applyFont="1" applyFill="1" applyBorder="1" applyAlignment="1">
      <alignment horizontal="center" vertical="center"/>
    </xf>
    <xf numFmtId="167" fontId="4" fillId="0" borderId="11" xfId="9" applyNumberFormat="1" applyFont="1" applyBorder="1" applyAlignment="1" applyProtection="1">
      <alignment vertical="center"/>
      <protection locked="0"/>
    </xf>
    <xf numFmtId="167" fontId="4" fillId="0" borderId="6" xfId="9" applyNumberFormat="1" applyFont="1" applyBorder="1" applyAlignment="1" applyProtection="1">
      <alignment vertical="center"/>
      <protection locked="0"/>
    </xf>
    <xf numFmtId="167" fontId="3" fillId="0" borderId="9" xfId="9" applyNumberFormat="1" applyFont="1" applyBorder="1" applyAlignment="1">
      <alignment horizontal="left"/>
    </xf>
    <xf numFmtId="167" fontId="4" fillId="4" borderId="8" xfId="9" quotePrefix="1" applyNumberFormat="1" applyFont="1" applyFill="1" applyBorder="1" applyAlignment="1">
      <alignment horizontal="center" vertical="center"/>
    </xf>
    <xf numFmtId="167" fontId="5" fillId="4" borderId="1" xfId="9" quotePrefix="1" applyNumberFormat="1" applyFont="1" applyFill="1" applyBorder="1" applyAlignment="1">
      <alignment horizontal="center" vertical="center"/>
    </xf>
    <xf numFmtId="167" fontId="4" fillId="0" borderId="7" xfId="9" applyNumberFormat="1" applyFont="1" applyBorder="1" applyAlignment="1" applyProtection="1">
      <alignment vertical="center"/>
      <protection locked="0"/>
    </xf>
    <xf numFmtId="167" fontId="5" fillId="6" borderId="1" xfId="9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 wrapText="1"/>
    </xf>
    <xf numFmtId="167" fontId="3" fillId="0" borderId="0" xfId="9" applyNumberFormat="1" applyFont="1" applyAlignment="1">
      <alignment horizontal="left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5" fillId="6" borderId="1" xfId="6" applyFont="1" applyFill="1" applyBorder="1" applyAlignment="1">
      <alignment horizontal="left" vertical="center" wrapText="1"/>
    </xf>
    <xf numFmtId="0" fontId="14" fillId="4" borderId="0" xfId="2" applyFont="1" applyFill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4" fillId="7" borderId="1" xfId="2" applyFont="1" applyFill="1" applyBorder="1" applyAlignment="1">
      <alignment horizontal="center" vertical="center"/>
    </xf>
    <xf numFmtId="0" fontId="14" fillId="7" borderId="1" xfId="2" applyFont="1" applyFill="1" applyBorder="1" applyAlignment="1">
      <alignment horizontal="left" vertical="center" wrapText="1"/>
    </xf>
    <xf numFmtId="0" fontId="14" fillId="7" borderId="1" xfId="2" applyFont="1" applyFill="1" applyBorder="1" applyAlignment="1">
      <alignment horizontal="center" vertical="center" wrapText="1"/>
    </xf>
    <xf numFmtId="0" fontId="19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7" fontId="14" fillId="7" borderId="1" xfId="9" applyNumberFormat="1" applyFont="1" applyFill="1" applyBorder="1" applyAlignment="1">
      <alignment horizontal="center" vertical="center"/>
    </xf>
    <xf numFmtId="167" fontId="14" fillId="7" borderId="1" xfId="9" applyNumberFormat="1" applyFont="1" applyFill="1" applyBorder="1" applyAlignment="1">
      <alignment horizontal="center" vertical="center" wrapText="1"/>
    </xf>
    <xf numFmtId="166" fontId="14" fillId="7" borderId="1" xfId="5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9" fontId="16" fillId="5" borderId="1" xfId="9" applyNumberFormat="1" applyFont="1" applyFill="1" applyBorder="1" applyAlignment="1">
      <alignment vertical="center" wrapText="1"/>
    </xf>
    <xf numFmtId="0" fontId="22" fillId="9" borderId="1" xfId="10" applyFont="1" applyFill="1" applyBorder="1" applyAlignment="1">
      <alignment horizontal="center" vertical="center" wrapText="1"/>
    </xf>
    <xf numFmtId="0" fontId="22" fillId="9" borderId="1" xfId="1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10" borderId="0" xfId="0" applyFill="1"/>
    <xf numFmtId="0" fontId="23" fillId="3" borderId="0" xfId="0" applyFont="1" applyFill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vertical="center" wrapText="1"/>
    </xf>
    <xf numFmtId="1" fontId="24" fillId="3" borderId="1" xfId="3" applyNumberFormat="1" applyFont="1" applyFill="1" applyBorder="1" applyAlignment="1">
      <alignment horizontal="center" vertical="center"/>
    </xf>
    <xf numFmtId="1" fontId="24" fillId="3" borderId="1" xfId="3" applyNumberFormat="1" applyFont="1" applyFill="1" applyBorder="1" applyAlignment="1">
      <alignment horizontal="center" vertical="center" wrapText="1"/>
    </xf>
    <xf numFmtId="3" fontId="24" fillId="0" borderId="1" xfId="3" applyNumberFormat="1" applyFont="1" applyBorder="1" applyAlignment="1">
      <alignment vertical="center"/>
    </xf>
    <xf numFmtId="3" fontId="15" fillId="0" borderId="1" xfId="3" applyNumberFormat="1" applyFont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center" vertical="center"/>
    </xf>
    <xf numFmtId="168" fontId="16" fillId="3" borderId="1" xfId="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166" fontId="14" fillId="3" borderId="1" xfId="5" applyNumberFormat="1" applyFont="1" applyFill="1" applyBorder="1" applyAlignment="1">
      <alignment horizontal="center" vertical="center" wrapText="1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5" fillId="4" borderId="4" xfId="6" applyFont="1" applyFill="1" applyBorder="1" applyAlignment="1">
      <alignment horizontal="left" vertical="center" wrapText="1"/>
    </xf>
    <xf numFmtId="0" fontId="5" fillId="4" borderId="5" xfId="6" applyFont="1" applyFill="1" applyBorder="1" applyAlignment="1">
      <alignment horizontal="left" vertical="center" wrapText="1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 wrapText="1"/>
    </xf>
    <xf numFmtId="0" fontId="21" fillId="4" borderId="5" xfId="6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</cellXfs>
  <cellStyles count="12">
    <cellStyle name="Comma 2 4" xfId="11" xr:uid="{8A5AF02C-0666-4C63-A95A-A426C8ACAB42}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 8" xfId="10" xr:uid="{09DC3DE2-795E-486E-8D66-901F184D507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.%20HAI%20PLANNING\WovenForm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THERS\TRIMS%20&amp;%20FABRIC%20LIST\MARSHALL%20ARTIST\SP12%20PRODUCTION\trim\TRIMLIST\MAI\BCThue\Nam%202009\Tu%20van%20ke%20toan\Monthly%20report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9"/>
  <sheetViews>
    <sheetView tabSelected="1" view="pageBreakPreview" zoomScale="70" zoomScaleNormal="70" zoomScaleSheetLayoutView="70" zoomScalePageLayoutView="55" workbookViewId="0">
      <selection activeCell="N10" sqref="N10"/>
    </sheetView>
  </sheetViews>
  <sheetFormatPr defaultColWidth="9.1796875" defaultRowHeight="18"/>
  <cols>
    <col min="1" max="1" width="12.1796875" style="1" customWidth="1"/>
    <col min="2" max="2" width="14.54296875" style="1" customWidth="1"/>
    <col min="3" max="3" width="22.1796875" style="1" customWidth="1"/>
    <col min="4" max="4" width="12" style="1" customWidth="1"/>
    <col min="5" max="5" width="16.26953125" style="1" customWidth="1"/>
    <col min="6" max="6" width="11.54296875" style="1" customWidth="1"/>
    <col min="7" max="7" width="10.7265625" style="39" customWidth="1"/>
    <col min="8" max="8" width="11.1796875" style="1" customWidth="1"/>
    <col min="9" max="9" width="13.1796875" style="1" customWidth="1"/>
    <col min="10" max="10" width="12.26953125" style="1" customWidth="1"/>
    <col min="11" max="11" width="13.453125" style="1" customWidth="1"/>
    <col min="12" max="12" width="19.81640625" style="61" customWidth="1"/>
    <col min="13" max="13" width="23.7265625" style="61" customWidth="1"/>
    <col min="14" max="14" width="23.54296875" style="1" customWidth="1"/>
    <col min="15" max="16384" width="9.1796875" style="1"/>
  </cols>
  <sheetData>
    <row r="1" spans="1:14" ht="25" customHeight="1">
      <c r="A1" s="10"/>
      <c r="B1" s="10"/>
      <c r="C1" s="62"/>
      <c r="D1" s="10"/>
      <c r="E1" s="10"/>
      <c r="F1" s="10"/>
      <c r="G1" s="33"/>
      <c r="H1" s="10"/>
      <c r="I1" s="10"/>
      <c r="J1" s="10"/>
      <c r="K1" s="10"/>
      <c r="L1" s="51"/>
      <c r="M1" s="52" t="s">
        <v>0</v>
      </c>
      <c r="N1" s="2" t="s">
        <v>34</v>
      </c>
    </row>
    <row r="2" spans="1:14" ht="21.65" customHeight="1">
      <c r="A2" s="10"/>
      <c r="B2" s="10"/>
      <c r="C2" s="62"/>
      <c r="D2" s="10"/>
      <c r="E2" s="10"/>
      <c r="F2" s="10"/>
      <c r="G2" s="33"/>
      <c r="H2" s="10"/>
      <c r="I2" s="10"/>
      <c r="J2" s="10"/>
      <c r="K2" s="10"/>
      <c r="L2" s="51"/>
      <c r="M2" s="52" t="s">
        <v>1</v>
      </c>
      <c r="N2" s="3" t="s">
        <v>2</v>
      </c>
    </row>
    <row r="3" spans="1:14" ht="21.65" customHeight="1">
      <c r="A3" s="11"/>
      <c r="B3" s="11"/>
      <c r="C3" s="63"/>
      <c r="D3" s="11"/>
      <c r="E3" s="11"/>
      <c r="F3" s="11"/>
      <c r="G3" s="34"/>
      <c r="H3" s="11"/>
      <c r="I3" s="11"/>
      <c r="J3" s="11"/>
      <c r="K3" s="11"/>
      <c r="L3" s="53"/>
      <c r="M3" s="52" t="s">
        <v>4</v>
      </c>
      <c r="N3" s="4">
        <v>1</v>
      </c>
    </row>
    <row r="4" spans="1:14" ht="10" customHeight="1">
      <c r="A4" s="10"/>
      <c r="B4" s="10"/>
      <c r="C4" s="62"/>
      <c r="D4" s="10"/>
      <c r="E4" s="10"/>
      <c r="F4" s="11"/>
      <c r="G4" s="34"/>
      <c r="H4" s="11"/>
      <c r="I4" s="11"/>
      <c r="J4" s="10"/>
      <c r="K4" s="10"/>
      <c r="L4" s="54"/>
      <c r="M4" s="55"/>
      <c r="N4" s="19"/>
    </row>
    <row r="5" spans="1:14">
      <c r="A5" s="12" t="s">
        <v>5</v>
      </c>
      <c r="C5" s="29" t="s">
        <v>53</v>
      </c>
      <c r="D5" s="29"/>
      <c r="E5" s="13"/>
      <c r="F5" s="105" t="s">
        <v>6</v>
      </c>
      <c r="G5" s="106"/>
      <c r="H5" s="107" t="s">
        <v>35</v>
      </c>
      <c r="I5" s="108"/>
      <c r="J5" s="14"/>
      <c r="K5" s="14"/>
      <c r="L5" s="56"/>
      <c r="M5" s="57" t="s">
        <v>7</v>
      </c>
      <c r="N5" s="30">
        <v>45894</v>
      </c>
    </row>
    <row r="6" spans="1:14" ht="26" customHeight="1">
      <c r="A6" s="15" t="s">
        <v>8</v>
      </c>
      <c r="B6" s="77"/>
      <c r="D6" s="50"/>
      <c r="E6" s="13"/>
      <c r="F6" s="105" t="s">
        <v>9</v>
      </c>
      <c r="G6" s="106"/>
      <c r="H6" s="109" t="s">
        <v>56</v>
      </c>
      <c r="I6" s="110"/>
      <c r="J6" s="14"/>
      <c r="K6" s="14"/>
      <c r="L6" s="56"/>
      <c r="M6" s="57" t="s">
        <v>10</v>
      </c>
      <c r="N6" s="41"/>
    </row>
    <row r="7" spans="1:14" ht="21.75" customHeight="1">
      <c r="A7" s="15" t="s">
        <v>11</v>
      </c>
      <c r="B7" s="114" t="s">
        <v>54</v>
      </c>
      <c r="C7" s="114"/>
      <c r="D7" s="5"/>
      <c r="E7" s="13"/>
      <c r="F7" s="105" t="s">
        <v>12</v>
      </c>
      <c r="G7" s="106"/>
      <c r="H7" s="112">
        <f>N5+5</f>
        <v>45899</v>
      </c>
      <c r="I7" s="113"/>
      <c r="J7" s="14"/>
      <c r="K7" s="14"/>
      <c r="L7" s="56"/>
      <c r="M7" s="57" t="s">
        <v>13</v>
      </c>
      <c r="N7" s="32" t="s">
        <v>93</v>
      </c>
    </row>
    <row r="8" spans="1:14" ht="37.5" customHeight="1">
      <c r="A8" s="16" t="s">
        <v>14</v>
      </c>
      <c r="B8" s="111"/>
      <c r="C8" s="111"/>
      <c r="D8" s="9"/>
      <c r="E8" s="13"/>
      <c r="F8" s="105" t="s">
        <v>15</v>
      </c>
      <c r="G8" s="106"/>
      <c r="H8" s="112"/>
      <c r="I8" s="113"/>
      <c r="J8" s="17"/>
      <c r="K8" s="17"/>
      <c r="L8" s="56"/>
      <c r="M8" s="57" t="s">
        <v>16</v>
      </c>
      <c r="N8" s="31" t="s">
        <v>94</v>
      </c>
    </row>
    <row r="9" spans="1:14" ht="22" customHeight="1">
      <c r="A9" s="18"/>
      <c r="B9" s="18"/>
      <c r="C9" s="64"/>
      <c r="D9" s="18"/>
      <c r="E9" s="11"/>
      <c r="F9" s="18"/>
      <c r="G9" s="35"/>
      <c r="H9" s="18"/>
      <c r="I9" s="18"/>
      <c r="J9" s="11"/>
      <c r="K9" s="11"/>
      <c r="L9" s="58"/>
      <c r="M9" s="55"/>
      <c r="N9" s="19"/>
    </row>
    <row r="10" spans="1:14" ht="65.150000000000006" customHeight="1">
      <c r="A10" s="7" t="s">
        <v>17</v>
      </c>
      <c r="B10" s="7" t="s">
        <v>18</v>
      </c>
      <c r="C10" s="65" t="s">
        <v>19</v>
      </c>
      <c r="D10" s="7" t="s">
        <v>20</v>
      </c>
      <c r="E10" s="7" t="s">
        <v>21</v>
      </c>
      <c r="F10" s="6" t="s">
        <v>22</v>
      </c>
      <c r="G10" s="7" t="s">
        <v>23</v>
      </c>
      <c r="H10" s="6" t="s">
        <v>24</v>
      </c>
      <c r="I10" s="8" t="s">
        <v>25</v>
      </c>
      <c r="J10" s="8" t="s">
        <v>26</v>
      </c>
      <c r="K10" s="8" t="s">
        <v>27</v>
      </c>
      <c r="L10" s="59" t="s">
        <v>28</v>
      </c>
      <c r="M10" s="59" t="s">
        <v>29</v>
      </c>
      <c r="N10" s="6" t="s">
        <v>3</v>
      </c>
    </row>
    <row r="11" spans="1:14" s="40" customFormat="1" ht="107" customHeight="1">
      <c r="A11" s="92" t="s">
        <v>37</v>
      </c>
      <c r="B11" s="92"/>
      <c r="C11" s="92" t="s">
        <v>38</v>
      </c>
      <c r="D11" s="92" t="s">
        <v>39</v>
      </c>
      <c r="E11" s="93" t="s">
        <v>40</v>
      </c>
      <c r="F11" s="94"/>
      <c r="G11" s="95" t="s">
        <v>41</v>
      </c>
      <c r="H11" s="96" t="s">
        <v>36</v>
      </c>
      <c r="I11" s="96">
        <f>ARIZONA!J22</f>
        <v>1568</v>
      </c>
      <c r="J11" s="97">
        <v>0</v>
      </c>
      <c r="K11" s="98">
        <f>I11</f>
        <v>1568</v>
      </c>
      <c r="L11" s="99"/>
      <c r="M11" s="100">
        <f>K11*L11</f>
        <v>0</v>
      </c>
      <c r="N11" s="101" t="s">
        <v>92</v>
      </c>
    </row>
    <row r="12" spans="1:14" s="40" customFormat="1" ht="21.75" customHeight="1">
      <c r="A12" s="68"/>
      <c r="B12" s="68"/>
      <c r="C12" s="69"/>
      <c r="D12" s="70"/>
      <c r="E12" s="70"/>
      <c r="F12" s="71"/>
      <c r="G12" s="72"/>
      <c r="H12" s="68"/>
      <c r="I12" s="73"/>
      <c r="J12" s="73"/>
      <c r="K12" s="73"/>
      <c r="L12" s="74"/>
      <c r="M12" s="75"/>
      <c r="N12" s="76"/>
    </row>
    <row r="13" spans="1:14" s="40" customFormat="1" ht="33.65" customHeight="1">
      <c r="A13" s="42"/>
      <c r="B13" s="42"/>
      <c r="C13" s="66"/>
      <c r="D13" s="42"/>
      <c r="E13" s="42"/>
      <c r="F13" s="42"/>
      <c r="G13" s="43"/>
      <c r="H13" s="43" t="s">
        <v>30</v>
      </c>
      <c r="I13" s="44">
        <f>SUM(I11:I12)</f>
        <v>1568</v>
      </c>
      <c r="J13" s="45"/>
      <c r="K13" s="44">
        <f>SUM(K11:K12)</f>
        <v>1568</v>
      </c>
      <c r="L13" s="60"/>
      <c r="M13" s="78">
        <f>SUM(M11:M12)</f>
        <v>0</v>
      </c>
      <c r="N13" s="46"/>
    </row>
    <row r="14" spans="1:14" s="40" customFormat="1" ht="21.75" customHeight="1">
      <c r="A14" s="103" t="s">
        <v>31</v>
      </c>
      <c r="B14" s="103"/>
      <c r="C14" s="67"/>
      <c r="D14" s="47"/>
      <c r="E14" s="104" t="s">
        <v>32</v>
      </c>
      <c r="F14" s="104"/>
      <c r="G14" s="104"/>
      <c r="H14" s="48"/>
      <c r="I14" s="49"/>
      <c r="J14" s="49"/>
      <c r="K14" s="49"/>
      <c r="L14" s="102" t="s">
        <v>33</v>
      </c>
      <c r="M14" s="102"/>
      <c r="N14" s="46"/>
    </row>
    <row r="15" spans="1:14" ht="21.75" customHeight="1">
      <c r="A15" s="20"/>
      <c r="B15" s="21"/>
      <c r="C15" s="24"/>
      <c r="D15" s="20"/>
      <c r="E15" s="20"/>
      <c r="F15" s="20"/>
      <c r="G15" s="36"/>
      <c r="H15" s="22"/>
      <c r="I15" s="22"/>
      <c r="J15" s="22"/>
    </row>
    <row r="16" spans="1:14" ht="21.75" customHeight="1">
      <c r="A16" s="20"/>
      <c r="B16" s="21"/>
      <c r="C16" s="24"/>
      <c r="D16" s="20"/>
      <c r="E16" s="20"/>
      <c r="F16" s="20"/>
      <c r="G16" s="36"/>
      <c r="H16" s="22"/>
      <c r="I16" s="22"/>
      <c r="J16" s="22"/>
    </row>
    <row r="17" spans="1:10" ht="21.75" customHeight="1">
      <c r="A17" s="23"/>
      <c r="B17" s="24"/>
      <c r="C17" s="24"/>
      <c r="D17" s="20"/>
      <c r="E17" s="20"/>
      <c r="F17" s="20"/>
      <c r="G17" s="37"/>
      <c r="H17" s="25"/>
      <c r="I17" s="20"/>
      <c r="J17" s="22"/>
    </row>
    <row r="18" spans="1:10" ht="21.75" customHeight="1">
      <c r="A18" s="22"/>
      <c r="B18" s="26"/>
      <c r="C18" s="21"/>
      <c r="D18" s="22"/>
      <c r="E18" s="27"/>
      <c r="F18" s="27"/>
      <c r="G18" s="38"/>
      <c r="H18" s="28"/>
      <c r="I18" s="28"/>
      <c r="J18" s="22"/>
    </row>
    <row r="19" spans="1:10" ht="21.75" customHeight="1"/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3">
    <mergeCell ref="L14:M14"/>
    <mergeCell ref="A14:B14"/>
    <mergeCell ref="E14:G14"/>
    <mergeCell ref="F5:G5"/>
    <mergeCell ref="H5:I5"/>
    <mergeCell ref="F6:G6"/>
    <mergeCell ref="H6:I6"/>
    <mergeCell ref="B8:C8"/>
    <mergeCell ref="F8:G8"/>
    <mergeCell ref="H8:I8"/>
    <mergeCell ref="B7:C7"/>
    <mergeCell ref="F7:G7"/>
    <mergeCell ref="H7:I7"/>
  </mergeCells>
  <printOptions horizontalCentered="1"/>
  <pageMargins left="0.25" right="0.25" top="1.0416666666666701" bottom="0.75" header="0.3" footer="0.3"/>
  <pageSetup paperSize="9" scale="4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876D-CC0F-4F5C-A17C-8BF072BF136C}">
  <dimension ref="A1:J22"/>
  <sheetViews>
    <sheetView view="pageBreakPreview" zoomScale="60" zoomScaleNormal="100" workbookViewId="0">
      <selection activeCell="O15" sqref="O15"/>
    </sheetView>
  </sheetViews>
  <sheetFormatPr defaultColWidth="8.90625" defaultRowHeight="14.5"/>
  <cols>
    <col min="1" max="1" width="10.453125" style="89" bestFit="1" customWidth="1"/>
    <col min="2" max="2" width="6.453125" style="90" customWidth="1"/>
    <col min="3" max="3" width="14.26953125" style="90" customWidth="1"/>
    <col min="4" max="4" width="11.453125" style="90" customWidth="1"/>
    <col min="5" max="5" width="21.1796875" style="90" customWidth="1"/>
    <col min="6" max="6" width="8.08984375" style="90" customWidth="1"/>
    <col min="7" max="7" width="5.90625" style="90" customWidth="1"/>
    <col min="8" max="8" width="19.7265625" style="89" customWidth="1"/>
    <col min="9" max="9" width="11" style="91" customWidth="1"/>
    <col min="10" max="10" width="14.54296875" style="89" customWidth="1"/>
    <col min="11" max="16384" width="8.90625" style="89"/>
  </cols>
  <sheetData>
    <row r="1" spans="1:10" s="83" customFormat="1" ht="50.5" customHeight="1">
      <c r="A1" s="79" t="s">
        <v>57</v>
      </c>
      <c r="B1" s="79" t="s">
        <v>58</v>
      </c>
      <c r="C1" s="79" t="s">
        <v>42</v>
      </c>
      <c r="D1" s="79" t="s">
        <v>55</v>
      </c>
      <c r="E1" s="79" t="s">
        <v>43</v>
      </c>
      <c r="F1" s="79" t="s">
        <v>23</v>
      </c>
      <c r="G1" s="80" t="s">
        <v>44</v>
      </c>
      <c r="H1" s="80" t="s">
        <v>45</v>
      </c>
      <c r="I1" s="79" t="s">
        <v>46</v>
      </c>
      <c r="J1" s="79" t="s">
        <v>52</v>
      </c>
    </row>
    <row r="2" spans="1:10" customFormat="1" ht="14.4" customHeight="1">
      <c r="A2" s="84" t="s">
        <v>59</v>
      </c>
      <c r="B2" s="85">
        <v>5531</v>
      </c>
      <c r="C2" s="85" t="s">
        <v>60</v>
      </c>
      <c r="D2" s="86" t="s">
        <v>61</v>
      </c>
      <c r="E2" s="86" t="s">
        <v>62</v>
      </c>
      <c r="F2" s="87" t="s">
        <v>63</v>
      </c>
      <c r="G2" s="85" t="s">
        <v>47</v>
      </c>
      <c r="H2" s="86" t="s">
        <v>64</v>
      </c>
      <c r="I2" s="88">
        <v>30</v>
      </c>
      <c r="J2" s="81">
        <f>ROUNDUP(I2*1.3,0)</f>
        <v>39</v>
      </c>
    </row>
    <row r="3" spans="1:10" customFormat="1">
      <c r="A3" s="84" t="s">
        <v>59</v>
      </c>
      <c r="B3" s="85">
        <v>5531</v>
      </c>
      <c r="C3" s="85" t="s">
        <v>60</v>
      </c>
      <c r="D3" s="86" t="s">
        <v>61</v>
      </c>
      <c r="E3" s="86" t="s">
        <v>62</v>
      </c>
      <c r="F3" s="87" t="s">
        <v>63</v>
      </c>
      <c r="G3" s="85" t="s">
        <v>48</v>
      </c>
      <c r="H3" s="86" t="s">
        <v>65</v>
      </c>
      <c r="I3" s="88">
        <v>93</v>
      </c>
      <c r="J3" s="81">
        <f t="shared" ref="J3:J21" si="0">ROUNDUP(I3*1.3,0)</f>
        <v>121</v>
      </c>
    </row>
    <row r="4" spans="1:10" customFormat="1">
      <c r="A4" s="84" t="s">
        <v>59</v>
      </c>
      <c r="B4" s="85">
        <v>5531</v>
      </c>
      <c r="C4" s="85" t="s">
        <v>60</v>
      </c>
      <c r="D4" s="86" t="s">
        <v>61</v>
      </c>
      <c r="E4" s="86" t="s">
        <v>62</v>
      </c>
      <c r="F4" s="87" t="s">
        <v>63</v>
      </c>
      <c r="G4" s="85" t="s">
        <v>49</v>
      </c>
      <c r="H4" s="86" t="s">
        <v>66</v>
      </c>
      <c r="I4" s="88">
        <v>105</v>
      </c>
      <c r="J4" s="81">
        <f t="shared" si="0"/>
        <v>137</v>
      </c>
    </row>
    <row r="5" spans="1:10" customFormat="1">
      <c r="A5" s="84" t="s">
        <v>59</v>
      </c>
      <c r="B5" s="85">
        <v>5531</v>
      </c>
      <c r="C5" s="85" t="s">
        <v>60</v>
      </c>
      <c r="D5" s="86" t="s">
        <v>61</v>
      </c>
      <c r="E5" s="86" t="s">
        <v>62</v>
      </c>
      <c r="F5" s="87" t="s">
        <v>63</v>
      </c>
      <c r="G5" s="85" t="s">
        <v>50</v>
      </c>
      <c r="H5" s="86" t="s">
        <v>67</v>
      </c>
      <c r="I5" s="88">
        <v>54</v>
      </c>
      <c r="J5" s="81">
        <f t="shared" si="0"/>
        <v>71</v>
      </c>
    </row>
    <row r="6" spans="1:10" customFormat="1">
      <c r="A6" s="84" t="s">
        <v>59</v>
      </c>
      <c r="B6" s="85">
        <v>5531</v>
      </c>
      <c r="C6" s="85" t="s">
        <v>60</v>
      </c>
      <c r="D6" s="86" t="s">
        <v>61</v>
      </c>
      <c r="E6" s="86" t="s">
        <v>62</v>
      </c>
      <c r="F6" s="87" t="s">
        <v>63</v>
      </c>
      <c r="G6" s="85" t="s">
        <v>51</v>
      </c>
      <c r="H6" s="86" t="s">
        <v>68</v>
      </c>
      <c r="I6" s="88">
        <v>18</v>
      </c>
      <c r="J6" s="81">
        <f t="shared" si="0"/>
        <v>24</v>
      </c>
    </row>
    <row r="7" spans="1:10" customFormat="1">
      <c r="A7" s="84" t="s">
        <v>59</v>
      </c>
      <c r="B7" s="85">
        <v>5531</v>
      </c>
      <c r="C7" s="85" t="s">
        <v>60</v>
      </c>
      <c r="D7" s="86" t="s">
        <v>61</v>
      </c>
      <c r="E7" s="86" t="s">
        <v>62</v>
      </c>
      <c r="F7" s="87" t="s">
        <v>69</v>
      </c>
      <c r="G7" s="85" t="s">
        <v>47</v>
      </c>
      <c r="H7" s="86" t="s">
        <v>70</v>
      </c>
      <c r="I7" s="88">
        <v>30</v>
      </c>
      <c r="J7" s="81">
        <f t="shared" si="0"/>
        <v>39</v>
      </c>
    </row>
    <row r="8" spans="1:10" customFormat="1">
      <c r="A8" s="84" t="s">
        <v>59</v>
      </c>
      <c r="B8" s="85">
        <v>5531</v>
      </c>
      <c r="C8" s="85" t="s">
        <v>60</v>
      </c>
      <c r="D8" s="86" t="s">
        <v>61</v>
      </c>
      <c r="E8" s="86" t="s">
        <v>62</v>
      </c>
      <c r="F8" s="87" t="s">
        <v>69</v>
      </c>
      <c r="G8" s="85" t="s">
        <v>48</v>
      </c>
      <c r="H8" s="86" t="s">
        <v>71</v>
      </c>
      <c r="I8" s="88">
        <v>93</v>
      </c>
      <c r="J8" s="81">
        <f t="shared" si="0"/>
        <v>121</v>
      </c>
    </row>
    <row r="9" spans="1:10" customFormat="1">
      <c r="A9" s="84" t="s">
        <v>59</v>
      </c>
      <c r="B9" s="85">
        <v>5531</v>
      </c>
      <c r="C9" s="85" t="s">
        <v>60</v>
      </c>
      <c r="D9" s="86" t="s">
        <v>61</v>
      </c>
      <c r="E9" s="86" t="s">
        <v>62</v>
      </c>
      <c r="F9" s="87" t="s">
        <v>69</v>
      </c>
      <c r="G9" s="85" t="s">
        <v>49</v>
      </c>
      <c r="H9" s="86" t="s">
        <v>72</v>
      </c>
      <c r="I9" s="88">
        <v>105</v>
      </c>
      <c r="J9" s="81">
        <f t="shared" si="0"/>
        <v>137</v>
      </c>
    </row>
    <row r="10" spans="1:10" customFormat="1">
      <c r="A10" s="84" t="s">
        <v>59</v>
      </c>
      <c r="B10" s="85">
        <v>5531</v>
      </c>
      <c r="C10" s="85" t="s">
        <v>60</v>
      </c>
      <c r="D10" s="86" t="s">
        <v>61</v>
      </c>
      <c r="E10" s="86" t="s">
        <v>62</v>
      </c>
      <c r="F10" s="87" t="s">
        <v>69</v>
      </c>
      <c r="G10" s="85" t="s">
        <v>50</v>
      </c>
      <c r="H10" s="86" t="s">
        <v>73</v>
      </c>
      <c r="I10" s="88">
        <v>54</v>
      </c>
      <c r="J10" s="81">
        <f t="shared" si="0"/>
        <v>71</v>
      </c>
    </row>
    <row r="11" spans="1:10" customFormat="1">
      <c r="A11" s="84" t="s">
        <v>59</v>
      </c>
      <c r="B11" s="85">
        <v>5531</v>
      </c>
      <c r="C11" s="85" t="s">
        <v>60</v>
      </c>
      <c r="D11" s="86" t="s">
        <v>61</v>
      </c>
      <c r="E11" s="86" t="s">
        <v>62</v>
      </c>
      <c r="F11" s="87" t="s">
        <v>69</v>
      </c>
      <c r="G11" s="85" t="s">
        <v>51</v>
      </c>
      <c r="H11" s="86" t="s">
        <v>74</v>
      </c>
      <c r="I11" s="88">
        <v>18</v>
      </c>
      <c r="J11" s="81">
        <f t="shared" si="0"/>
        <v>24</v>
      </c>
    </row>
    <row r="12" spans="1:10" customFormat="1">
      <c r="A12" s="84" t="s">
        <v>59</v>
      </c>
      <c r="B12" s="85">
        <v>5531</v>
      </c>
      <c r="C12" s="85" t="s">
        <v>75</v>
      </c>
      <c r="D12" s="86" t="s">
        <v>76</v>
      </c>
      <c r="E12" s="86" t="s">
        <v>77</v>
      </c>
      <c r="F12" s="87" t="s">
        <v>63</v>
      </c>
      <c r="G12" s="85" t="s">
        <v>47</v>
      </c>
      <c r="H12" s="86" t="s">
        <v>78</v>
      </c>
      <c r="I12" s="88">
        <v>30</v>
      </c>
      <c r="J12" s="81">
        <f t="shared" si="0"/>
        <v>39</v>
      </c>
    </row>
    <row r="13" spans="1:10" customFormat="1">
      <c r="A13" s="84" t="s">
        <v>59</v>
      </c>
      <c r="B13" s="85">
        <v>5531</v>
      </c>
      <c r="C13" s="85" t="s">
        <v>75</v>
      </c>
      <c r="D13" s="86" t="s">
        <v>76</v>
      </c>
      <c r="E13" s="86" t="s">
        <v>77</v>
      </c>
      <c r="F13" s="87" t="s">
        <v>63</v>
      </c>
      <c r="G13" s="85" t="s">
        <v>48</v>
      </c>
      <c r="H13" s="86" t="s">
        <v>79</v>
      </c>
      <c r="I13" s="88">
        <v>93</v>
      </c>
      <c r="J13" s="81">
        <f t="shared" si="0"/>
        <v>121</v>
      </c>
    </row>
    <row r="14" spans="1:10" customFormat="1">
      <c r="A14" s="84" t="s">
        <v>59</v>
      </c>
      <c r="B14" s="85">
        <v>5531</v>
      </c>
      <c r="C14" s="85" t="s">
        <v>75</v>
      </c>
      <c r="D14" s="86" t="s">
        <v>76</v>
      </c>
      <c r="E14" s="86" t="s">
        <v>77</v>
      </c>
      <c r="F14" s="87" t="s">
        <v>63</v>
      </c>
      <c r="G14" s="85" t="s">
        <v>49</v>
      </c>
      <c r="H14" s="86" t="s">
        <v>80</v>
      </c>
      <c r="I14" s="88">
        <v>105</v>
      </c>
      <c r="J14" s="81">
        <f t="shared" si="0"/>
        <v>137</v>
      </c>
    </row>
    <row r="15" spans="1:10" customFormat="1">
      <c r="A15" s="84" t="s">
        <v>59</v>
      </c>
      <c r="B15" s="85">
        <v>5531</v>
      </c>
      <c r="C15" s="85" t="s">
        <v>75</v>
      </c>
      <c r="D15" s="86" t="s">
        <v>76</v>
      </c>
      <c r="E15" s="86" t="s">
        <v>77</v>
      </c>
      <c r="F15" s="87" t="s">
        <v>63</v>
      </c>
      <c r="G15" s="85" t="s">
        <v>50</v>
      </c>
      <c r="H15" s="86" t="s">
        <v>81</v>
      </c>
      <c r="I15" s="88">
        <v>54</v>
      </c>
      <c r="J15" s="81">
        <f t="shared" si="0"/>
        <v>71</v>
      </c>
    </row>
    <row r="16" spans="1:10" customFormat="1">
      <c r="A16" s="84" t="s">
        <v>59</v>
      </c>
      <c r="B16" s="85">
        <v>5531</v>
      </c>
      <c r="C16" s="85" t="s">
        <v>75</v>
      </c>
      <c r="D16" s="86" t="s">
        <v>76</v>
      </c>
      <c r="E16" s="86" t="s">
        <v>77</v>
      </c>
      <c r="F16" s="87" t="s">
        <v>63</v>
      </c>
      <c r="G16" s="85" t="s">
        <v>51</v>
      </c>
      <c r="H16" s="86" t="s">
        <v>82</v>
      </c>
      <c r="I16" s="88">
        <v>18</v>
      </c>
      <c r="J16" s="81">
        <f t="shared" si="0"/>
        <v>24</v>
      </c>
    </row>
    <row r="17" spans="1:10" customFormat="1">
      <c r="A17" s="84" t="s">
        <v>59</v>
      </c>
      <c r="B17" s="85">
        <v>5531</v>
      </c>
      <c r="C17" s="85" t="s">
        <v>83</v>
      </c>
      <c r="D17" s="86" t="s">
        <v>76</v>
      </c>
      <c r="E17" s="86" t="s">
        <v>77</v>
      </c>
      <c r="F17" s="87" t="s">
        <v>69</v>
      </c>
      <c r="G17" s="85" t="s">
        <v>47</v>
      </c>
      <c r="H17" s="86" t="s">
        <v>84</v>
      </c>
      <c r="I17" s="88">
        <v>30</v>
      </c>
      <c r="J17" s="81">
        <f t="shared" si="0"/>
        <v>39</v>
      </c>
    </row>
    <row r="18" spans="1:10" customFormat="1">
      <c r="A18" s="84" t="s">
        <v>59</v>
      </c>
      <c r="B18" s="85">
        <v>5531</v>
      </c>
      <c r="C18" s="85" t="s">
        <v>83</v>
      </c>
      <c r="D18" s="86" t="s">
        <v>76</v>
      </c>
      <c r="E18" s="86" t="s">
        <v>77</v>
      </c>
      <c r="F18" s="87" t="s">
        <v>69</v>
      </c>
      <c r="G18" s="85" t="s">
        <v>48</v>
      </c>
      <c r="H18" s="86" t="s">
        <v>85</v>
      </c>
      <c r="I18" s="88">
        <v>93</v>
      </c>
      <c r="J18" s="81">
        <f t="shared" si="0"/>
        <v>121</v>
      </c>
    </row>
    <row r="19" spans="1:10" customFormat="1">
      <c r="A19" s="84" t="s">
        <v>59</v>
      </c>
      <c r="B19" s="85">
        <v>5531</v>
      </c>
      <c r="C19" s="85" t="s">
        <v>83</v>
      </c>
      <c r="D19" s="86" t="s">
        <v>76</v>
      </c>
      <c r="E19" s="86" t="s">
        <v>77</v>
      </c>
      <c r="F19" s="87" t="s">
        <v>69</v>
      </c>
      <c r="G19" s="85" t="s">
        <v>49</v>
      </c>
      <c r="H19" s="86" t="s">
        <v>86</v>
      </c>
      <c r="I19" s="88">
        <v>105</v>
      </c>
      <c r="J19" s="81">
        <f t="shared" si="0"/>
        <v>137</v>
      </c>
    </row>
    <row r="20" spans="1:10" customFormat="1">
      <c r="A20" s="84" t="s">
        <v>59</v>
      </c>
      <c r="B20" s="85">
        <v>5531</v>
      </c>
      <c r="C20" s="85" t="s">
        <v>83</v>
      </c>
      <c r="D20" s="86" t="s">
        <v>76</v>
      </c>
      <c r="E20" s="86" t="s">
        <v>77</v>
      </c>
      <c r="F20" s="87" t="s">
        <v>69</v>
      </c>
      <c r="G20" s="85" t="s">
        <v>50</v>
      </c>
      <c r="H20" s="86" t="s">
        <v>87</v>
      </c>
      <c r="I20" s="88">
        <v>54</v>
      </c>
      <c r="J20" s="81">
        <f t="shared" si="0"/>
        <v>71</v>
      </c>
    </row>
    <row r="21" spans="1:10" customFormat="1">
      <c r="A21" s="84" t="s">
        <v>59</v>
      </c>
      <c r="B21" s="85">
        <v>5531</v>
      </c>
      <c r="C21" s="85" t="s">
        <v>83</v>
      </c>
      <c r="D21" s="86" t="s">
        <v>76</v>
      </c>
      <c r="E21" s="86" t="s">
        <v>77</v>
      </c>
      <c r="F21" s="87" t="s">
        <v>69</v>
      </c>
      <c r="G21" s="85" t="s">
        <v>51</v>
      </c>
      <c r="H21" s="86" t="s">
        <v>88</v>
      </c>
      <c r="I21" s="88">
        <v>18</v>
      </c>
      <c r="J21" s="81">
        <f t="shared" si="0"/>
        <v>24</v>
      </c>
    </row>
    <row r="22" spans="1:10">
      <c r="I22" s="91">
        <f>SUM(I2:I21)</f>
        <v>1200</v>
      </c>
      <c r="J22" s="91">
        <f>SUM(J2:J21)</f>
        <v>1568</v>
      </c>
    </row>
  </sheetData>
  <autoFilter ref="A1:J22" xr:uid="{E3FDD519-1EB8-47E9-ACF8-189215348AE9}"/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2811-D74D-48A6-95D4-580D27796E02}">
  <dimension ref="F2:I8"/>
  <sheetViews>
    <sheetView workbookViewId="0">
      <selection activeCell="G8" sqref="G8"/>
    </sheetView>
  </sheetViews>
  <sheetFormatPr defaultRowHeight="14.5"/>
  <sheetData>
    <row r="2" spans="6:9">
      <c r="G2" t="s">
        <v>89</v>
      </c>
      <c r="H2" t="s">
        <v>90</v>
      </c>
      <c r="I2" t="s">
        <v>91</v>
      </c>
    </row>
    <row r="3" spans="6:9">
      <c r="F3" t="s">
        <v>47</v>
      </c>
      <c r="G3">
        <v>156</v>
      </c>
      <c r="I3" s="82">
        <f t="shared" ref="I3:I7" si="0">G3-H3</f>
        <v>156</v>
      </c>
    </row>
    <row r="4" spans="6:9">
      <c r="F4" t="s">
        <v>48</v>
      </c>
      <c r="G4">
        <v>484</v>
      </c>
      <c r="I4" s="82">
        <f t="shared" si="0"/>
        <v>484</v>
      </c>
    </row>
    <row r="5" spans="6:9">
      <c r="F5" t="s">
        <v>49</v>
      </c>
      <c r="G5">
        <v>548</v>
      </c>
      <c r="I5" s="82">
        <f t="shared" si="0"/>
        <v>548</v>
      </c>
    </row>
    <row r="6" spans="6:9">
      <c r="F6" t="s">
        <v>50</v>
      </c>
      <c r="G6">
        <v>284</v>
      </c>
      <c r="I6" s="82">
        <f t="shared" si="0"/>
        <v>284</v>
      </c>
    </row>
    <row r="7" spans="6:9">
      <c r="F7" t="s">
        <v>51</v>
      </c>
      <c r="G7">
        <v>96</v>
      </c>
      <c r="I7" s="82">
        <f t="shared" si="0"/>
        <v>96</v>
      </c>
    </row>
    <row r="8" spans="6:9">
      <c r="G8">
        <f>SUM(G3:G7)</f>
        <v>1568</v>
      </c>
      <c r="H8">
        <f>SUM(H3:H7)</f>
        <v>0</v>
      </c>
      <c r="I8">
        <f>SUM(I3:I7)</f>
        <v>1568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8C142-C600-4F1E-A536-E157E56CC1A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96E1A915-146E-4E0D-B7C7-D87265957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4590B1-A575-4F4E-9DA6-C8E16115B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PUR.QT-2.BM1</vt:lpstr>
      <vt:lpstr>ARIZONA</vt:lpstr>
      <vt:lpstr>Sheet1</vt:lpstr>
      <vt:lpstr>'PUR.QT-2.BM1'!Print_Area</vt:lpstr>
      <vt:lpstr>'PUR.QT-2.BM1'!Print_Titles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2025-06-11T08:43:34Z</cp:lastPrinted>
  <dcterms:created xsi:type="dcterms:W3CDTF">2020-11-11T02:21:38Z</dcterms:created>
  <dcterms:modified xsi:type="dcterms:W3CDTF">2025-08-25T06:47:42Z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