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2-PRODUCTION/4-INTERNAL-PURCHASE-ORDER/4-2-TRIM-ORDER/TRIM-PO/SIGN-PO/SS25 S3/"/>
    </mc:Choice>
  </mc:AlternateContent>
  <xr:revisionPtr revIDLastSave="105" documentId="13_ncr:1_{6981E9B0-3792-40DC-9488-A241E46D9FE2}" xr6:coauthVersionLast="47" xr6:coauthVersionMax="47" xr10:uidLastSave="{5843C884-6060-436B-AC21-9B50CC596173}"/>
  <bookViews>
    <workbookView xWindow="-120" yWindow="-120" windowWidth="20730" windowHeight="11040" xr2:uid="{00000000-000D-0000-FFFF-FFFF00000000}"/>
  </bookViews>
  <sheets>
    <sheet name="UPDATE" sheetId="2" r:id="rId1"/>
    <sheet name="DETAIL" sheetId="12" r:id="rId2"/>
    <sheet name="Sheet1" sheetId="13" r:id="rId3"/>
  </sheets>
  <definedNames>
    <definedName name="_xlnm._FilterDatabase" localSheetId="1" hidden="1">DETAIL!$A$2:$D$2</definedName>
    <definedName name="_xlnm._FilterDatabase" localSheetId="0" hidden="1">UPDATE!$A$10:$P$11</definedName>
    <definedName name="_xlnm.Print_Area" localSheetId="1">DETAIL!$A$1:$M$12</definedName>
    <definedName name="_xlnm.Print_Area" localSheetId="0">UPDATE!$A$1:$P$21</definedName>
    <definedName name="_xlnm.Print_Titles" localSheetId="0">UPDATE!$4:$10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2" l="1"/>
  <c r="D3" i="12"/>
  <c r="I4" i="12"/>
  <c r="D10" i="12" l="1"/>
  <c r="D9" i="12"/>
  <c r="D8" i="12"/>
  <c r="D7" i="12"/>
  <c r="D6" i="12"/>
  <c r="D5" i="12"/>
  <c r="D4" i="12"/>
  <c r="G9" i="12" l="1"/>
  <c r="F4" i="12"/>
  <c r="G4" i="12" s="1"/>
  <c r="F5" i="12"/>
  <c r="G5" i="12" s="1"/>
  <c r="F6" i="12"/>
  <c r="G6" i="12" s="1"/>
  <c r="F7" i="12"/>
  <c r="G7" i="12" s="1"/>
  <c r="F8" i="12"/>
  <c r="G8" i="12" s="1"/>
  <c r="F9" i="12"/>
  <c r="F10" i="12"/>
  <c r="G10" i="12" s="1"/>
  <c r="F11" i="12"/>
  <c r="F3" i="12"/>
  <c r="G3" i="12" s="1"/>
  <c r="E7" i="2" l="1"/>
  <c r="D11" i="12" l="1"/>
  <c r="D12" i="12" s="1"/>
  <c r="K11" i="2" s="1"/>
  <c r="C12" i="12"/>
  <c r="K14" i="2" l="1"/>
  <c r="M11" i="2"/>
  <c r="G11" i="12"/>
  <c r="M14" i="2" l="1"/>
  <c r="O11" i="2"/>
  <c r="O14" i="2" s="1"/>
</calcChain>
</file>

<file path=xl/sharedStrings.xml><?xml version="1.0" encoding="utf-8"?>
<sst xmlns="http://schemas.openxmlformats.org/spreadsheetml/2006/main" count="63" uniqueCount="62">
  <si>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</si>
  <si>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</si>
  <si>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</si>
  <si>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</si>
  <si>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</si>
  <si>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</si>
  <si>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</si>
  <si>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</si>
  <si>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</si>
  <si>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</si>
  <si>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</si>
  <si>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</si>
  <si>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</si>
  <si>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</si>
  <si>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</si>
  <si>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</si>
  <si>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</si>
  <si>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</si>
  <si>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</si>
  <si>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</si>
  <si>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</si>
  <si>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</si>
  <si>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</si>
  <si>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</si>
  <si>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</si>
  <si>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</si>
  <si>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</si>
  <si>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</si>
  <si>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</si>
  <si>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 xml:space="preserve">RECEIVED BY </t>
  </si>
  <si>
    <t>APPROVED BY</t>
  </si>
  <si>
    <t>PREPARED BY</t>
  </si>
  <si>
    <t>PUR.QT-2.BM1</t>
  </si>
  <si>
    <t>HERSCHEL</t>
  </si>
  <si>
    <t>WHITE/BLACK</t>
  </si>
  <si>
    <t>STYLE NAME</t>
  </si>
  <si>
    <t>WAITING APPROVE QUALITY</t>
  </si>
  <si>
    <t>COLOR (GARMENT)</t>
  </si>
  <si>
    <t>SIZE</t>
  </si>
  <si>
    <t>01/01</t>
  </si>
  <si>
    <t>ORDER Q'TY (PCS)</t>
  </si>
  <si>
    <t>ALL STYLE</t>
  </si>
  <si>
    <t>ALL COLOR</t>
  </si>
  <si>
    <t>ALL SIZE</t>
  </si>
  <si>
    <t>PO# (1)</t>
  </si>
  <si>
    <t>COUNTRY REF. (2)</t>
  </si>
  <si>
    <t>DESTINATION STICKER</t>
  </si>
  <si>
    <t>90 x 35mm</t>
  </si>
  <si>
    <t>SAME PO H06-0339 MÙA S3</t>
  </si>
  <si>
    <t>H06  SS25   G2635</t>
  </si>
  <si>
    <t>SH TRIMS</t>
  </si>
  <si>
    <t>CA WS</t>
  </si>
  <si>
    <t>OB 10</t>
  </si>
  <si>
    <t>DTC W</t>
  </si>
  <si>
    <t>DTC E</t>
  </si>
  <si>
    <t>US WS</t>
  </si>
  <si>
    <t>EU WS</t>
  </si>
  <si>
    <t>IT</t>
  </si>
  <si>
    <t>THANH QUÝ</t>
  </si>
  <si>
    <t>US OL</t>
  </si>
  <si>
    <t>MX</t>
  </si>
  <si>
    <t>SS25-S3_2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</si>
</sst>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([$VND]\ * #,##0_);_([$VND]\ * \(#,##0\);_([$VND]\ * &quot;-&quot;??_);_(@_)"/>
  </numFmts>
  <fonts count="24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color theme="1"/>
      <name val="Muli"/>
    </font>
    <font>
      <b/>
      <sz val="14"/>
      <color theme="1"/>
      <name val="Muli"/>
    </font>
    <font>
      <sz val="16"/>
      <color theme="1"/>
      <name val="Muli"/>
    </font>
    <font>
      <sz val="18"/>
      <color theme="1"/>
      <name val="Muli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Muli"/>
    </font>
    <font>
      <b/>
      <u/>
      <sz val="16"/>
      <color theme="1"/>
      <name val="Muli"/>
    </font>
    <font>
      <i/>
      <sz val="16"/>
      <color theme="1"/>
      <name val="Muli"/>
    </font>
    <font>
      <b/>
      <i/>
      <sz val="16"/>
      <color theme="1"/>
      <name val="Muli"/>
    </font>
    <font>
      <i/>
      <sz val="14"/>
      <color theme="1"/>
      <name val="Muli"/>
    </font>
    <font>
      <b/>
      <i/>
      <sz val="14"/>
      <color theme="1"/>
      <name val="Muli"/>
    </font>
    <font>
      <sz val="11"/>
      <color theme="0"/>
      <name val="Calibri"/>
      <family val="2"/>
      <scheme val="minor"/>
    </font>
    <font>
      <b/>
      <sz val="18"/>
      <color theme="1"/>
      <name val="Muli"/>
    </font>
    <font>
      <b/>
      <u/>
      <sz val="18"/>
      <color theme="1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9" fillId="0" borderId="0"/>
    <xf numFmtId="0" fontId="10" fillId="0" borderId="0"/>
  </cellStyleXfs>
  <cellXfs count="121">
    <xf numFmtId="0" fontId="0" fillId="0" borderId="0" xfId="0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7" fontId="6" fillId="2" borderId="1" xfId="9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16" fontId="5" fillId="0" borderId="1" xfId="0" quotePrefix="1" applyNumberFormat="1" applyFont="1" applyBorder="1" applyAlignment="1">
      <alignment horizontal="center"/>
    </xf>
    <xf numFmtId="167" fontId="5" fillId="0" borderId="8" xfId="9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67" fontId="5" fillId="0" borderId="0" xfId="9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3" borderId="1" xfId="6" applyFont="1" applyFill="1" applyBorder="1" applyAlignment="1">
      <alignment vertical="center" wrapText="1"/>
    </xf>
    <xf numFmtId="0" fontId="0" fillId="0" borderId="1" xfId="0" applyBorder="1"/>
    <xf numFmtId="0" fontId="11" fillId="9" borderId="1" xfId="0" applyFont="1" applyFill="1" applyBorder="1" applyAlignment="1">
      <alignment horizontal="center" vertical="center" shrinkToFit="1"/>
    </xf>
    <xf numFmtId="49" fontId="11" fillId="9" borderId="1" xfId="0" applyNumberFormat="1" applyFont="1" applyFill="1" applyBorder="1" applyAlignment="1">
      <alignment horizontal="center" vertical="center" shrinkToFit="1"/>
    </xf>
    <xf numFmtId="3" fontId="11" fillId="9" borderId="1" xfId="0" applyNumberFormat="1" applyFont="1" applyFill="1" applyBorder="1" applyAlignment="1">
      <alignment horizontal="center" vertical="center" wrapText="1" shrinkToFit="1"/>
    </xf>
    <xf numFmtId="0" fontId="11" fillId="9" borderId="1" xfId="0" applyFont="1" applyFill="1" applyBorder="1" applyAlignment="1">
      <alignment horizontal="center" vertical="center"/>
    </xf>
    <xf numFmtId="166" fontId="14" fillId="0" borderId="1" xfId="11" applyNumberFormat="1" applyFont="1" applyBorder="1"/>
    <xf numFmtId="0" fontId="5" fillId="0" borderId="5" xfId="1" applyFont="1" applyBorder="1" applyAlignment="1" applyProtection="1">
      <alignment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10" xfId="9" applyNumberFormat="1" applyFont="1" applyBorder="1" applyAlignment="1" applyProtection="1">
      <alignment vertical="center"/>
      <protection locked="0"/>
    </xf>
    <xf numFmtId="167" fontId="5" fillId="0" borderId="5" xfId="9" applyNumberFormat="1" applyFont="1" applyBorder="1" applyAlignment="1" applyProtection="1">
      <alignment vertical="center"/>
      <protection locked="0"/>
    </xf>
    <xf numFmtId="0" fontId="6" fillId="4" borderId="2" xfId="6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0" xfId="6" applyFont="1" applyFill="1" applyAlignment="1">
      <alignment vertical="center"/>
    </xf>
    <xf numFmtId="0" fontId="6" fillId="4" borderId="0" xfId="6" applyFont="1" applyFill="1" applyAlignment="1">
      <alignment horizontal="center" vertical="center"/>
    </xf>
    <xf numFmtId="0" fontId="5" fillId="4" borderId="0" xfId="6" applyFont="1" applyFill="1" applyAlignment="1">
      <alignment horizontal="center" vertical="center"/>
    </xf>
    <xf numFmtId="167" fontId="5" fillId="4" borderId="7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164" fontId="5" fillId="4" borderId="0" xfId="6" applyNumberFormat="1" applyFont="1" applyFill="1" applyAlignment="1">
      <alignment vertical="center"/>
    </xf>
    <xf numFmtId="164" fontId="5" fillId="4" borderId="0" xfId="6" applyNumberFormat="1" applyFont="1" applyFill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4" borderId="9" xfId="6" applyFont="1" applyFill="1" applyBorder="1" applyAlignment="1">
      <alignment horizontal="left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8" xfId="1" applyFont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vertical="center" wrapText="1"/>
      <protection locked="0"/>
    </xf>
    <xf numFmtId="167" fontId="5" fillId="0" borderId="6" xfId="9" applyNumberFormat="1" applyFont="1" applyBorder="1" applyAlignment="1" applyProtection="1">
      <alignment vertical="center"/>
      <protection locked="0"/>
    </xf>
    <xf numFmtId="0" fontId="15" fillId="6" borderId="1" xfId="6" applyFont="1" applyFill="1" applyBorder="1" applyAlignment="1">
      <alignment horizontal="center" vertical="center" wrapText="1"/>
    </xf>
    <xf numFmtId="0" fontId="15" fillId="6" borderId="1" xfId="6" applyFont="1" applyFill="1" applyBorder="1" applyAlignment="1">
      <alignment horizontal="left" vertical="center" wrapText="1"/>
    </xf>
    <xf numFmtId="0" fontId="15" fillId="6" borderId="1" xfId="6" applyFont="1" applyFill="1" applyBorder="1" applyAlignment="1">
      <alignment horizontal="center" vertical="center"/>
    </xf>
    <xf numFmtId="0" fontId="15" fillId="8" borderId="1" xfId="6" applyFont="1" applyFill="1" applyBorder="1" applyAlignment="1">
      <alignment horizontal="center" vertical="center" wrapText="1"/>
    </xf>
    <xf numFmtId="167" fontId="15" fillId="6" borderId="1" xfId="9" applyNumberFormat="1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left" vertical="center" wrapText="1"/>
    </xf>
    <xf numFmtId="0" fontId="7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5" fillId="7" borderId="1" xfId="3" applyNumberFormat="1" applyFont="1" applyFill="1" applyBorder="1" applyAlignment="1">
      <alignment horizontal="center" vertical="center" wrapText="1"/>
    </xf>
    <xf numFmtId="3" fontId="15" fillId="7" borderId="1" xfId="3" applyNumberFormat="1" applyFont="1" applyFill="1" applyBorder="1" applyAlignment="1">
      <alignment horizontal="center" vertical="center"/>
    </xf>
    <xf numFmtId="168" fontId="7" fillId="7" borderId="1" xfId="9" applyNumberFormat="1" applyFont="1" applyFill="1" applyBorder="1" applyAlignment="1">
      <alignment horizontal="center" vertical="center"/>
    </xf>
    <xf numFmtId="168" fontId="7" fillId="7" borderId="1" xfId="9" applyNumberFormat="1" applyFont="1" applyFill="1" applyBorder="1" applyAlignment="1">
      <alignment horizontal="center" vertical="center" wrapText="1"/>
    </xf>
    <xf numFmtId="166" fontId="7" fillId="7" borderId="1" xfId="5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14" fontId="18" fillId="4" borderId="0" xfId="2" quotePrefix="1" applyNumberFormat="1" applyFont="1" applyFill="1" applyAlignment="1">
      <alignment horizontal="left" vertical="center"/>
    </xf>
    <xf numFmtId="14" fontId="18" fillId="4" borderId="0" xfId="2" quotePrefix="1" applyNumberFormat="1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 wrapText="1"/>
    </xf>
    <xf numFmtId="167" fontId="7" fillId="4" borderId="0" xfId="9" applyNumberFormat="1" applyFont="1" applyFill="1" applyAlignment="1">
      <alignment horizontal="center" vertical="center"/>
    </xf>
    <xf numFmtId="0" fontId="16" fillId="0" borderId="0" xfId="2" applyFont="1" applyAlignment="1">
      <alignment horizontal="left" vertical="center" wrapText="1"/>
    </xf>
    <xf numFmtId="0" fontId="16" fillId="4" borderId="0" xfId="2" applyFont="1" applyFill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9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left" vertical="center"/>
      <protection locked="0"/>
    </xf>
    <xf numFmtId="0" fontId="20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2" fontId="5" fillId="0" borderId="0" xfId="1" applyNumberFormat="1" applyFont="1" applyAlignment="1" applyProtection="1">
      <alignment vertical="center"/>
      <protection locked="0"/>
    </xf>
    <xf numFmtId="0" fontId="21" fillId="0" borderId="0" xfId="0" applyFont="1"/>
    <xf numFmtId="1" fontId="8" fillId="3" borderId="1" xfId="2" applyNumberFormat="1" applyFont="1" applyFill="1" applyBorder="1" applyAlignment="1">
      <alignment vertical="center" wrapText="1"/>
    </xf>
    <xf numFmtId="0" fontId="8" fillId="3" borderId="1" xfId="6" applyFont="1" applyFill="1" applyBorder="1" applyAlignment="1">
      <alignment horizontal="center" vertical="center" wrapText="1"/>
    </xf>
    <xf numFmtId="49" fontId="8" fillId="3" borderId="1" xfId="6" applyNumberFormat="1" applyFont="1" applyFill="1" applyBorder="1" applyAlignment="1">
      <alignment vertical="center" wrapText="1"/>
    </xf>
    <xf numFmtId="0" fontId="22" fillId="3" borderId="1" xfId="6" applyFont="1" applyFill="1" applyBorder="1" applyAlignment="1">
      <alignment horizontal="center" vertical="center" wrapText="1"/>
    </xf>
    <xf numFmtId="1" fontId="8" fillId="3" borderId="1" xfId="7" applyNumberFormat="1" applyFont="1" applyFill="1" applyBorder="1" applyAlignment="1">
      <alignment horizontal="center" vertical="center" wrapText="1"/>
    </xf>
    <xf numFmtId="1" fontId="22" fillId="0" borderId="1" xfId="10" applyNumberFormat="1" applyFont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8" fillId="3" borderId="1" xfId="11" applyNumberFormat="1" applyFont="1" applyFill="1" applyBorder="1" applyAlignment="1">
      <alignment horizontal="center" vertical="center"/>
    </xf>
    <xf numFmtId="168" fontId="8" fillId="3" borderId="1" xfId="11" applyNumberFormat="1" applyFont="1" applyFill="1" applyBorder="1" applyAlignment="1">
      <alignment horizontal="center" vertical="center" wrapText="1"/>
    </xf>
    <xf numFmtId="166" fontId="8" fillId="3" borderId="11" xfId="5" applyNumberFormat="1" applyFont="1" applyFill="1" applyBorder="1" applyAlignment="1">
      <alignment horizontal="center" vertical="center" wrapText="1"/>
    </xf>
    <xf numFmtId="166" fontId="8" fillId="3" borderId="12" xfId="5" applyNumberFormat="1" applyFont="1" applyFill="1" applyBorder="1" applyAlignment="1">
      <alignment horizontal="center" vertical="center" wrapText="1"/>
    </xf>
    <xf numFmtId="0" fontId="8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left" vertical="center" wrapText="1"/>
    </xf>
    <xf numFmtId="0" fontId="23" fillId="4" borderId="0" xfId="2" applyFont="1" applyFill="1" applyAlignment="1">
      <alignment horizontal="center" vertical="center" wrapText="1"/>
    </xf>
    <xf numFmtId="3" fontId="22" fillId="5" borderId="1" xfId="2" applyNumberFormat="1" applyFont="1" applyFill="1" applyBorder="1" applyAlignment="1">
      <alignment horizontal="center" vertical="center" wrapText="1"/>
    </xf>
    <xf numFmtId="3" fontId="22" fillId="0" borderId="1" xfId="2" applyNumberFormat="1" applyFont="1" applyBorder="1" applyAlignment="1">
      <alignment horizontal="center" vertical="center" wrapText="1"/>
    </xf>
    <xf numFmtId="168" fontId="8" fillId="4" borderId="0" xfId="9" applyNumberFormat="1" applyFont="1" applyFill="1" applyAlignment="1">
      <alignment horizontal="center" vertical="center" wrapText="1"/>
    </xf>
    <xf numFmtId="168" fontId="22" fillId="5" borderId="1" xfId="9" applyNumberFormat="1" applyFont="1" applyFill="1" applyBorder="1" applyAlignment="1">
      <alignment vertical="center" wrapText="1"/>
    </xf>
    <xf numFmtId="0" fontId="8" fillId="4" borderId="0" xfId="2" applyFont="1" applyFill="1" applyAlignment="1">
      <alignment horizontal="center" vertical="center"/>
    </xf>
    <xf numFmtId="0" fontId="8" fillId="0" borderId="0" xfId="0" applyFont="1" applyAlignment="1">
      <alignment horizontal="left"/>
    </xf>
    <xf numFmtId="0" fontId="5" fillId="4" borderId="9" xfId="0" applyFont="1" applyFill="1" applyBorder="1" applyAlignment="1">
      <alignment horizontal="left" vertical="top"/>
    </xf>
    <xf numFmtId="0" fontId="6" fillId="4" borderId="1" xfId="6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top"/>
    </xf>
    <xf numFmtId="167" fontId="16" fillId="4" borderId="0" xfId="9" applyNumberFormat="1" applyFont="1" applyFill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15" fontId="6" fillId="4" borderId="1" xfId="6" applyNumberFormat="1" applyFont="1" applyFill="1" applyBorder="1" applyAlignment="1">
      <alignment horizontal="center" vertical="center"/>
    </xf>
    <xf numFmtId="16" fontId="6" fillId="4" borderId="1" xfId="6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4">
    <cellStyle name="Comma" xfId="11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3" xr:uid="{F4029D5E-1610-4B41-8903-F80A1A621190}"/>
    <cellStyle name="Normal 2 2 2 4" xfId="10" xr:uid="{176E12F9-6BE4-4C1E-852D-37F70196128F}"/>
    <cellStyle name="Normal 2 5 2" xfId="12" xr:uid="{0AE146D5-D2E2-4DEC-997B-6AF155D2F18A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FFFFFF"/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1004455</xdr:colOff>
      <xdr:row>11</xdr:row>
      <xdr:rowOff>207820</xdr:rowOff>
    </xdr:from>
    <xdr:to>
      <xdr:col>4</xdr:col>
      <xdr:colOff>34637</xdr:colOff>
      <xdr:row>11</xdr:row>
      <xdr:rowOff>2415618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A6945B-D110-0BC4-A587-FE87761BF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4455" y="5507184"/>
          <a:ext cx="4485409" cy="2207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4</xdr:row>
      <xdr:rowOff>152400</xdr:rowOff>
    </xdr:from>
    <xdr:to>
      <xdr:col>11</xdr:col>
      <xdr:colOff>514350</xdr:colOff>
      <xdr:row>16</xdr:row>
      <xdr:rowOff>89765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62EA54-8712-4F10-AD64-3E48F35E9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1400175"/>
          <a:ext cx="5600700" cy="27567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6</xdr:row>
      <xdr:rowOff>28575</xdr:rowOff>
    </xdr:from>
    <xdr:to>
      <xdr:col>8</xdr:col>
      <xdr:colOff>476250</xdr:colOff>
      <xdr:row>10</xdr:row>
      <xdr:rowOff>161924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533A8BA-5E38-0D21-45C1-987E2A68F140}"/>
            </a:ext>
          </a:extLst>
        </xdr:cNvPr>
        <xdr:cNvSpPr txBox="1"/>
      </xdr:nvSpPr>
      <xdr:spPr>
        <a:xfrm>
          <a:off x="3790950" y="1171575"/>
          <a:ext cx="1562100" cy="895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vi-VN" sz="1500" b="1"/>
            <a:t>111260 (1)</a:t>
          </a:r>
        </a:p>
        <a:p>
          <a:pPr algn="ctr"/>
          <a:endParaRPr lang="vi-VN" sz="1500" b="1"/>
        </a:p>
        <a:p>
          <a:pPr algn="ctr"/>
          <a:r>
            <a:rPr lang="vi-VN" sz="1500" b="1"/>
            <a:t>DT</a:t>
          </a:r>
          <a:r>
            <a:rPr lang="vi-VN" sz="1500" b="1" baseline="0"/>
            <a:t> E SEA (2)</a:t>
          </a:r>
          <a:endParaRPr lang="en-US" sz="1500" b="1"/>
        </a:p>
      </xdr:txBody>
    </xdr:sp>
    <xdr:clientData/>
  </xdr:twoCellAnchor>
  <xdr:twoCellAnchor>
    <xdr:from>
      <xdr:col>5</xdr:col>
      <xdr:colOff>590550</xdr:colOff>
      <xdr:row>5</xdr:row>
      <xdr:rowOff>0</xdr:rowOff>
    </xdr:from>
    <xdr:to>
      <xdr:col>9</xdr:col>
      <xdr:colOff>0</xdr:colOff>
      <xdr:row>5</xdr:row>
      <xdr:rowOff>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3B12716-BA11-B162-984D-45F333228B0A}"/>
            </a:ext>
          </a:extLst>
        </xdr:cNvPr>
        <xdr:cNvCxnSpPr/>
      </xdr:nvCxnSpPr>
      <xdr:spPr>
        <a:xfrm>
          <a:off x="3638550" y="952500"/>
          <a:ext cx="1847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5</xdr:row>
      <xdr:rowOff>180202</xdr:rowOff>
    </xdr:from>
    <xdr:to>
      <xdr:col>9</xdr:col>
      <xdr:colOff>247650</xdr:colOff>
      <xdr:row>11</xdr:row>
      <xdr:rowOff>28575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5D76B98-B0F4-4EE9-AC59-3352C226CB2C}"/>
            </a:ext>
          </a:extLst>
        </xdr:cNvPr>
        <xdr:cNvCxnSpPr/>
      </xdr:nvCxnSpPr>
      <xdr:spPr>
        <a:xfrm flipH="1" flipV="1">
          <a:off x="5740743" y="1145574"/>
          <a:ext cx="9525" cy="10196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604966</xdr:colOff>
      <xdr:row>3</xdr:row>
      <xdr:rowOff>96536</xdr:rowOff>
    </xdr:from>
    <xdr:to>
      <xdr:col>7</xdr:col>
      <xdr:colOff>585659</xdr:colOff>
      <xdr:row>4</xdr:row>
      <xdr:rowOff>102972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3152BB0-4B69-3344-008B-333C507AF494}"/>
            </a:ext>
          </a:extLst>
        </xdr:cNvPr>
        <xdr:cNvSpPr txBox="1"/>
      </xdr:nvSpPr>
      <xdr:spPr>
        <a:xfrm>
          <a:off x="4273378" y="675759"/>
          <a:ext cx="592095" cy="199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vi-VN" sz="1100"/>
            <a:t>9 CM</a:t>
          </a:r>
          <a:endParaRPr lang="en-US" sz="1100"/>
        </a:p>
      </xdr:txBody>
    </xdr:sp>
    <xdr:clientData/>
  </xdr:twoCellAnchor>
  <xdr:twoCellAnchor>
    <xdr:from>
      <xdr:col>9</xdr:col>
      <xdr:colOff>386149</xdr:colOff>
      <xdr:row>7</xdr:row>
      <xdr:rowOff>148023</xdr:rowOff>
    </xdr:from>
    <xdr:to>
      <xdr:col>10</xdr:col>
      <xdr:colOff>411893</xdr:colOff>
      <xdr:row>8</xdr:row>
      <xdr:rowOff>154459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52757EE-89C3-40CB-BDC3-47F441507F28}"/>
            </a:ext>
          </a:extLst>
        </xdr:cNvPr>
        <xdr:cNvSpPr txBox="1"/>
      </xdr:nvSpPr>
      <xdr:spPr>
        <a:xfrm>
          <a:off x="5888767" y="1505979"/>
          <a:ext cx="637146" cy="199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vi-VN" sz="1100"/>
            <a:t>3.5 CM</a:t>
          </a:r>
        </a:p>
        <a:p>
          <a:endParaRPr lang="en-US" sz="1100"/>
        </a:p>
      </xdr:txBody>
    </xdr:sp>
    <xdr:clientData/>
  </xdr:twoCellAnchor>
  <xdr:twoCellAnchor>
    <xdr:from>
      <xdr:col>6</xdr:col>
      <xdr:colOff>283174</xdr:colOff>
      <xdr:row>6</xdr:row>
      <xdr:rowOff>90101</xdr:rowOff>
    </xdr:from>
    <xdr:to>
      <xdr:col>6</xdr:col>
      <xdr:colOff>289612</xdr:colOff>
      <xdr:row>9</xdr:row>
      <xdr:rowOff>154459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FE6F4BED-A6DF-4C2D-B61D-C5A2B5B6C51D}"/>
            </a:ext>
          </a:extLst>
        </xdr:cNvPr>
        <xdr:cNvCxnSpPr/>
      </xdr:nvCxnSpPr>
      <xdr:spPr>
        <a:xfrm flipH="1" flipV="1">
          <a:off x="3951586" y="1254983"/>
          <a:ext cx="6438" cy="64358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276741</xdr:colOff>
      <xdr:row>7</xdr:row>
      <xdr:rowOff>115845</xdr:rowOff>
    </xdr:from>
    <xdr:to>
      <xdr:col>6</xdr:col>
      <xdr:colOff>218818</xdr:colOff>
      <xdr:row>8</xdr:row>
      <xdr:rowOff>122281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727623E-01C4-4FE2-B19A-0C7DECA4DDF0}"/>
            </a:ext>
          </a:extLst>
        </xdr:cNvPr>
        <xdr:cNvSpPr txBox="1"/>
      </xdr:nvSpPr>
      <xdr:spPr>
        <a:xfrm>
          <a:off x="3333751" y="1473801"/>
          <a:ext cx="553479" cy="199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vi-VN" sz="1100"/>
            <a:t>3 CM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61"/>
  <sheetViews>
    <sheetView tabSelected="1" view="pageBreakPreview" topLeftCell="A3" zoomScale="55" zoomScaleNormal="70" zoomScaleSheetLayoutView="55" zoomScalePageLayoutView="55" workbookViewId="0">
      <selection activeCell="R12" sqref="R12"/>
    </sheetView>
  </sheetViews>
  <sheetFormatPr defaultColWidth="9.140625" defaultRowHeight="21.75"/>
  <cols>
    <col min="1" max="1" width="19.140625" style="1" bestFit="1" customWidth="1"/>
    <col min="2" max="2" width="12.85546875" style="1" customWidth="1"/>
    <col min="3" max="3" width="24" style="1" customWidth="1"/>
    <col min="4" max="4" width="25.7109375" style="1" customWidth="1"/>
    <col min="5" max="6" width="17.85546875" style="1" customWidth="1"/>
    <col min="7" max="7" width="18.28515625" style="1" customWidth="1"/>
    <col min="8" max="8" width="17.85546875" style="1" customWidth="1"/>
    <col min="9" max="9" width="14.140625" style="1" customWidth="1"/>
    <col min="10" max="10" width="13.5703125" style="10" customWidth="1"/>
    <col min="11" max="11" width="16.42578125" style="1" customWidth="1"/>
    <col min="12" max="12" width="15.140625" style="1" customWidth="1"/>
    <col min="13" max="13" width="14.140625" style="1" customWidth="1"/>
    <col min="14" max="14" width="20.85546875" style="9" customWidth="1"/>
    <col min="15" max="15" width="27.5703125" style="9" customWidth="1"/>
    <col min="16" max="16" width="29.42578125" style="1" customWidth="1"/>
    <col min="17" max="16384" width="9.140625" style="1"/>
  </cols>
  <sheetData>
    <row r="1" spans="1:18" ht="24.95" customHeight="1">
      <c r="A1" s="18"/>
      <c r="B1" s="18"/>
      <c r="C1" s="19"/>
      <c r="D1" s="19"/>
      <c r="E1" s="19"/>
      <c r="F1" s="19"/>
      <c r="G1" s="18"/>
      <c r="H1" s="18"/>
      <c r="I1" s="18"/>
      <c r="J1" s="20"/>
      <c r="K1" s="18"/>
      <c r="L1" s="18"/>
      <c r="M1" s="18"/>
      <c r="N1" s="21"/>
      <c r="O1" s="3" t="s">
        <v>0</v>
      </c>
      <c r="P1" s="4" t="s">
        <v>32</v>
      </c>
    </row>
    <row r="2" spans="1:18" ht="21.6" customHeight="1">
      <c r="A2" s="18"/>
      <c r="B2" s="18"/>
      <c r="C2" s="19"/>
      <c r="D2" s="19"/>
      <c r="E2" s="19"/>
      <c r="F2" s="19"/>
      <c r="G2" s="18"/>
      <c r="H2" s="18"/>
      <c r="I2" s="18"/>
      <c r="J2" s="20"/>
      <c r="K2" s="18"/>
      <c r="L2" s="18"/>
      <c r="M2" s="18"/>
      <c r="N2" s="21"/>
      <c r="O2" s="3" t="s">
        <v>1</v>
      </c>
      <c r="P2" s="5" t="s">
        <v>2</v>
      </c>
    </row>
    <row r="3" spans="1:18" ht="21.6" customHeight="1">
      <c r="A3" s="22"/>
      <c r="B3" s="22"/>
      <c r="C3" s="23"/>
      <c r="D3" s="23"/>
      <c r="E3" s="23"/>
      <c r="F3" s="23"/>
      <c r="G3" s="22"/>
      <c r="H3" s="22"/>
      <c r="I3" s="22"/>
      <c r="J3" s="24"/>
      <c r="K3" s="22"/>
      <c r="L3" s="22"/>
      <c r="M3" s="22"/>
      <c r="N3" s="25"/>
      <c r="O3" s="3" t="s">
        <v>4</v>
      </c>
      <c r="P3" s="6" t="s">
        <v>39</v>
      </c>
    </row>
    <row r="4" spans="1:18" ht="10.15" customHeight="1">
      <c r="A4" s="18"/>
      <c r="B4" s="18"/>
      <c r="C4" s="19"/>
      <c r="D4" s="19"/>
      <c r="E4" s="19"/>
      <c r="F4" s="19"/>
      <c r="G4" s="22"/>
      <c r="H4" s="22"/>
      <c r="I4" s="22"/>
      <c r="J4" s="24"/>
      <c r="K4" s="22"/>
      <c r="L4" s="18"/>
      <c r="M4" s="18"/>
      <c r="N4" s="26"/>
      <c r="O4" s="7"/>
      <c r="P4" s="8"/>
    </row>
    <row r="5" spans="1:18" ht="18" customHeight="1">
      <c r="A5" s="27" t="s">
        <v>5</v>
      </c>
      <c r="C5" s="28" t="s">
        <v>50</v>
      </c>
      <c r="D5" s="29" t="s">
        <v>6</v>
      </c>
      <c r="E5" s="103" t="s">
        <v>33</v>
      </c>
      <c r="F5" s="103"/>
      <c r="G5" s="30"/>
      <c r="H5" s="31"/>
      <c r="I5" s="31"/>
      <c r="K5" s="31"/>
      <c r="L5" s="32"/>
      <c r="M5" s="32"/>
      <c r="N5" s="33"/>
      <c r="O5" s="34" t="s">
        <v>7</v>
      </c>
      <c r="P5" s="35">
        <v>45638</v>
      </c>
    </row>
    <row r="6" spans="1:18" ht="21.75" customHeight="1">
      <c r="A6" s="36" t="s">
        <v>8</v>
      </c>
      <c r="B6" s="37"/>
      <c r="D6" s="29" t="s">
        <v>9</v>
      </c>
      <c r="E6" s="103" t="s">
        <v>61</v>
      </c>
      <c r="F6" s="103"/>
      <c r="G6" s="30"/>
      <c r="H6" s="31"/>
      <c r="I6" s="31"/>
      <c r="K6" s="31"/>
      <c r="L6" s="32"/>
      <c r="M6" s="32"/>
      <c r="N6" s="33"/>
      <c r="O6" s="34" t="s">
        <v>10</v>
      </c>
      <c r="P6" s="35"/>
    </row>
    <row r="7" spans="1:18" ht="21.75" customHeight="1">
      <c r="A7" s="36" t="s">
        <v>11</v>
      </c>
      <c r="B7" s="104"/>
      <c r="C7" s="104"/>
      <c r="D7" s="29" t="s">
        <v>12</v>
      </c>
      <c r="E7" s="108">
        <f>P5+15</f>
        <v>45653</v>
      </c>
      <c r="F7" s="103"/>
      <c r="G7" s="38"/>
      <c r="H7" s="39"/>
      <c r="I7" s="39"/>
      <c r="K7" s="39"/>
      <c r="L7" s="32"/>
      <c r="M7" s="32"/>
      <c r="N7" s="33"/>
      <c r="O7" s="34" t="s">
        <v>13</v>
      </c>
      <c r="P7" s="40" t="s">
        <v>49</v>
      </c>
    </row>
    <row r="8" spans="1:18" ht="42" customHeight="1">
      <c r="A8" s="41" t="s">
        <v>14</v>
      </c>
      <c r="B8" s="102"/>
      <c r="C8" s="102"/>
      <c r="D8" s="29" t="s">
        <v>15</v>
      </c>
      <c r="E8" s="109">
        <v>45566</v>
      </c>
      <c r="F8" s="103"/>
      <c r="G8" s="38"/>
      <c r="H8" s="39"/>
      <c r="I8" s="39"/>
      <c r="K8" s="38"/>
      <c r="L8" s="39"/>
      <c r="M8" s="39"/>
      <c r="N8" s="33"/>
      <c r="O8" s="34" t="s">
        <v>16</v>
      </c>
      <c r="P8" s="42" t="s">
        <v>58</v>
      </c>
    </row>
    <row r="9" spans="1:18" ht="5.45" customHeight="1">
      <c r="A9" s="43"/>
      <c r="B9" s="43"/>
      <c r="C9" s="44"/>
      <c r="D9" s="44"/>
      <c r="E9" s="44"/>
      <c r="F9" s="44"/>
      <c r="G9" s="43"/>
      <c r="H9" s="43"/>
      <c r="I9" s="43"/>
      <c r="J9" s="45"/>
      <c r="K9" s="43"/>
      <c r="L9" s="22"/>
      <c r="M9" s="22"/>
      <c r="N9" s="46"/>
      <c r="O9" s="7"/>
      <c r="P9" s="8"/>
    </row>
    <row r="10" spans="1:18" s="2" customFormat="1" ht="96">
      <c r="A10" s="47" t="s">
        <v>17</v>
      </c>
      <c r="B10" s="47" t="s">
        <v>18</v>
      </c>
      <c r="C10" s="48" t="s">
        <v>19</v>
      </c>
      <c r="D10" s="48" t="s">
        <v>35</v>
      </c>
      <c r="E10" s="48" t="s">
        <v>37</v>
      </c>
      <c r="F10" s="48" t="s">
        <v>38</v>
      </c>
      <c r="G10" s="47" t="s">
        <v>20</v>
      </c>
      <c r="H10" s="47" t="s">
        <v>21</v>
      </c>
      <c r="I10" s="49" t="s">
        <v>22</v>
      </c>
      <c r="J10" s="47" t="s">
        <v>23</v>
      </c>
      <c r="K10" s="50" t="s">
        <v>24</v>
      </c>
      <c r="L10" s="50" t="s">
        <v>25</v>
      </c>
      <c r="M10" s="50" t="s">
        <v>26</v>
      </c>
      <c r="N10" s="51" t="s">
        <v>27</v>
      </c>
      <c r="O10" s="51" t="s">
        <v>28</v>
      </c>
      <c r="P10" s="49" t="s">
        <v>3</v>
      </c>
    </row>
    <row r="11" spans="1:18" s="2" customFormat="1" ht="153.19999999999999" customHeight="1">
      <c r="A11" s="82" t="s">
        <v>41</v>
      </c>
      <c r="B11" s="83"/>
      <c r="C11" s="11" t="s">
        <v>46</v>
      </c>
      <c r="D11" s="82" t="s">
        <v>41</v>
      </c>
      <c r="E11" s="11" t="s">
        <v>42</v>
      </c>
      <c r="F11" s="84" t="s">
        <v>43</v>
      </c>
      <c r="G11" s="11" t="s">
        <v>47</v>
      </c>
      <c r="H11" s="11" t="s">
        <v>36</v>
      </c>
      <c r="I11" s="85"/>
      <c r="J11" s="86" t="s">
        <v>34</v>
      </c>
      <c r="K11" s="87">
        <f>DETAIL!D12</f>
        <v>356</v>
      </c>
      <c r="L11" s="88">
        <v>0</v>
      </c>
      <c r="M11" s="88">
        <f>K11</f>
        <v>356</v>
      </c>
      <c r="N11" s="89">
        <v>850</v>
      </c>
      <c r="O11" s="90">
        <f>N11*M11</f>
        <v>302600</v>
      </c>
      <c r="P11" s="91" t="s">
        <v>48</v>
      </c>
      <c r="R11" s="2">
        <f>356-146</f>
        <v>210</v>
      </c>
    </row>
    <row r="12" spans="1:18" s="2" customFormat="1" ht="190.5" customHeight="1">
      <c r="A12" s="82"/>
      <c r="B12" s="83"/>
      <c r="C12" s="11"/>
      <c r="D12" s="11"/>
      <c r="E12" s="11"/>
      <c r="F12" s="84"/>
      <c r="G12" s="11"/>
      <c r="H12" s="11"/>
      <c r="I12" s="85"/>
      <c r="J12" s="86"/>
      <c r="K12" s="87"/>
      <c r="L12" s="88"/>
      <c r="M12" s="88"/>
      <c r="N12" s="89"/>
      <c r="O12" s="90"/>
      <c r="P12" s="92"/>
    </row>
    <row r="13" spans="1:18" s="2" customFormat="1" ht="24">
      <c r="A13" s="52"/>
      <c r="B13" s="52"/>
      <c r="C13" s="53"/>
      <c r="D13" s="53"/>
      <c r="E13" s="53"/>
      <c r="F13" s="53"/>
      <c r="G13" s="54"/>
      <c r="H13" s="54"/>
      <c r="I13" s="55"/>
      <c r="J13" s="56"/>
      <c r="K13" s="57"/>
      <c r="L13" s="57"/>
      <c r="M13" s="57"/>
      <c r="N13" s="58"/>
      <c r="O13" s="59"/>
      <c r="P13" s="60"/>
    </row>
    <row r="14" spans="1:18" s="101" customFormat="1" ht="54" customHeight="1">
      <c r="A14" s="93"/>
      <c r="B14" s="93"/>
      <c r="C14" s="94"/>
      <c r="D14" s="94"/>
      <c r="E14" s="94"/>
      <c r="F14" s="94"/>
      <c r="G14" s="93"/>
      <c r="H14" s="93"/>
      <c r="I14" s="93"/>
      <c r="J14" s="95"/>
      <c r="K14" s="96">
        <f>SUM(K11:K11)</f>
        <v>356</v>
      </c>
      <c r="L14" s="97"/>
      <c r="M14" s="96">
        <f>SUM(M11:M11)</f>
        <v>356</v>
      </c>
      <c r="N14" s="98"/>
      <c r="O14" s="99">
        <f>SUM(O11:O11)</f>
        <v>302600</v>
      </c>
      <c r="P14" s="100"/>
    </row>
    <row r="15" spans="1:18" s="2" customFormat="1" ht="24">
      <c r="A15" s="62"/>
      <c r="B15" s="62"/>
      <c r="C15" s="63"/>
      <c r="D15" s="63"/>
      <c r="E15" s="63"/>
      <c r="F15" s="63"/>
      <c r="G15" s="64"/>
      <c r="H15" s="64"/>
      <c r="I15" s="64"/>
      <c r="J15" s="65"/>
      <c r="K15" s="61"/>
      <c r="L15" s="61"/>
      <c r="M15" s="61"/>
      <c r="N15" s="66"/>
      <c r="O15" s="66"/>
      <c r="P15" s="61"/>
    </row>
    <row r="16" spans="1:18" s="2" customFormat="1" ht="24">
      <c r="A16" s="106" t="s">
        <v>29</v>
      </c>
      <c r="B16" s="106"/>
      <c r="C16" s="67"/>
      <c r="D16" s="67"/>
      <c r="E16" s="67"/>
      <c r="F16" s="67"/>
      <c r="G16" s="68"/>
      <c r="H16" s="107" t="s">
        <v>30</v>
      </c>
      <c r="I16" s="107"/>
      <c r="J16" s="107"/>
      <c r="K16" s="69"/>
      <c r="L16" s="69"/>
      <c r="M16" s="69"/>
      <c r="N16" s="105" t="s">
        <v>31</v>
      </c>
      <c r="O16" s="105"/>
      <c r="P16" s="61"/>
    </row>
    <row r="17" spans="1:12" ht="21.75" customHeight="1">
      <c r="A17" s="70"/>
      <c r="B17" s="71"/>
      <c r="C17" s="72"/>
      <c r="D17" s="72"/>
      <c r="E17" s="72"/>
      <c r="F17" s="72"/>
      <c r="G17" s="70"/>
      <c r="H17" s="70"/>
      <c r="I17" s="70"/>
      <c r="J17" s="73"/>
      <c r="K17" s="74"/>
      <c r="L17" s="74"/>
    </row>
    <row r="18" spans="1:12" ht="21.75" customHeight="1">
      <c r="A18" s="70"/>
      <c r="B18" s="71"/>
      <c r="C18" s="72"/>
      <c r="D18" s="72"/>
      <c r="E18" s="72"/>
      <c r="F18" s="72"/>
      <c r="G18" s="70"/>
      <c r="H18" s="70"/>
      <c r="I18" s="70"/>
      <c r="J18" s="73"/>
      <c r="K18" s="74"/>
      <c r="L18" s="74"/>
    </row>
    <row r="19" spans="1:12" ht="21.75" customHeight="1">
      <c r="A19" s="75"/>
      <c r="B19" s="72"/>
      <c r="C19" s="72"/>
      <c r="D19" s="72"/>
      <c r="E19" s="72"/>
      <c r="F19" s="72"/>
      <c r="G19" s="70"/>
      <c r="H19" s="70"/>
      <c r="I19" s="70"/>
      <c r="J19" s="76"/>
      <c r="K19" s="70"/>
      <c r="L19" s="74"/>
    </row>
    <row r="20" spans="1:12" ht="21.75" customHeight="1">
      <c r="A20" s="74"/>
      <c r="B20" s="77"/>
      <c r="C20" s="71"/>
      <c r="D20" s="71"/>
      <c r="E20" s="71"/>
      <c r="F20" s="71"/>
      <c r="G20" s="74"/>
      <c r="H20" s="78"/>
      <c r="I20" s="78"/>
      <c r="J20" s="79"/>
      <c r="K20" s="80"/>
      <c r="L20" s="74"/>
    </row>
    <row r="21" spans="1:12" ht="21.75" customHeight="1"/>
    <row r="22" spans="1:12" ht="21.75" customHeight="1"/>
    <row r="23" spans="1:12" ht="21.75" customHeight="1"/>
    <row r="24" spans="1:12" ht="21.75" customHeight="1"/>
    <row r="25" spans="1:12" ht="21.75" customHeight="1"/>
    <row r="26" spans="1:12" ht="21.75" customHeight="1"/>
    <row r="27" spans="1:12" ht="21.75" customHeight="1"/>
    <row r="28" spans="1:12" ht="21.75" customHeight="1"/>
    <row r="29" spans="1:12" ht="21.75" customHeight="1"/>
    <row r="30" spans="1:12" ht="21.75" customHeight="1"/>
    <row r="31" spans="1:12" ht="21.75" customHeight="1"/>
    <row r="32" spans="1:1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45" customHeight="1"/>
    <row r="59" ht="23.45" customHeight="1"/>
    <row r="60" ht="23.45" customHeight="1"/>
    <row r="61" ht="23.45" customHeight="1"/>
  </sheetData>
  <autoFilter ref="A10:P11" xr:uid="{00000000-0001-0000-0100-000000000000}"/>
  <mergeCells count="9">
    <mergeCell ref="B8:C8"/>
    <mergeCell ref="E5:F5"/>
    <mergeCell ref="E6:F6"/>
    <mergeCell ref="B7:C7"/>
    <mergeCell ref="N16:O16"/>
    <mergeCell ref="A16:B16"/>
    <mergeCell ref="H16:J16"/>
    <mergeCell ref="E7:F7"/>
    <mergeCell ref="E8:F8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1EBC-5DFF-4708-969E-E0A301E6A252}">
  <sheetPr codeName="Sheet2"/>
  <dimension ref="A1:I12"/>
  <sheetViews>
    <sheetView zoomScaleNormal="100" workbookViewId="0">
      <selection activeCell="D3" sqref="D3:D11"/>
    </sheetView>
  </sheetViews>
  <sheetFormatPr defaultColWidth="10.7109375" defaultRowHeight="15"/>
  <cols>
    <col min="1" max="1" width="13.7109375" customWidth="1"/>
    <col min="2" max="2" width="30.7109375" bestFit="1" customWidth="1"/>
    <col min="3" max="3" width="10.7109375" customWidth="1"/>
    <col min="4" max="4" width="18.5703125" customWidth="1"/>
    <col min="5" max="5" width="14" customWidth="1"/>
  </cols>
  <sheetData>
    <row r="1" spans="1:9" ht="26.25">
      <c r="A1" s="110"/>
      <c r="B1" s="110"/>
      <c r="C1" s="110"/>
      <c r="D1" s="110"/>
      <c r="E1">
        <v>1.1000000000000001</v>
      </c>
      <c r="F1">
        <v>6</v>
      </c>
    </row>
    <row r="2" spans="1:9" ht="30" customHeight="1">
      <c r="A2" s="14" t="s">
        <v>44</v>
      </c>
      <c r="B2" s="13" t="s">
        <v>45</v>
      </c>
      <c r="C2" s="15"/>
      <c r="D2" s="16" t="s">
        <v>40</v>
      </c>
    </row>
    <row r="3" spans="1:9" ht="21" customHeight="1">
      <c r="A3" s="12">
        <v>115480</v>
      </c>
      <c r="B3" s="12" t="s">
        <v>51</v>
      </c>
      <c r="C3" s="12">
        <v>69</v>
      </c>
      <c r="D3" s="12">
        <f>(ROUND((C3*$E$1)/15,0)*2)+$F$1</f>
        <v>16</v>
      </c>
      <c r="E3" s="81">
        <v>107</v>
      </c>
      <c r="F3" s="81">
        <f>E3*2</f>
        <v>214</v>
      </c>
      <c r="G3" s="81">
        <f>D3-F3</f>
        <v>-198</v>
      </c>
    </row>
    <row r="4" spans="1:9" ht="21" customHeight="1">
      <c r="A4" s="12">
        <v>115481</v>
      </c>
      <c r="B4" s="12" t="s">
        <v>52</v>
      </c>
      <c r="C4" s="12">
        <v>1377</v>
      </c>
      <c r="D4" s="12">
        <f t="shared" ref="D4:D11" si="0">(ROUND((C4*$E$1)/15,0)*2)+$F$1</f>
        <v>208</v>
      </c>
      <c r="E4" s="81">
        <v>130</v>
      </c>
      <c r="F4" s="81">
        <f t="shared" ref="F4:F11" si="1">E4*2</f>
        <v>260</v>
      </c>
      <c r="G4" s="81">
        <f t="shared" ref="G4:G11" si="2">D4-F4</f>
        <v>-52</v>
      </c>
      <c r="I4">
        <f>(1/40)*2</f>
        <v>0.05</v>
      </c>
    </row>
    <row r="5" spans="1:9" ht="21" customHeight="1">
      <c r="A5" s="12">
        <v>115482</v>
      </c>
      <c r="B5" s="12" t="s">
        <v>53</v>
      </c>
      <c r="C5" s="12">
        <v>302</v>
      </c>
      <c r="D5" s="12">
        <f t="shared" si="0"/>
        <v>50</v>
      </c>
      <c r="E5" s="81">
        <v>144</v>
      </c>
      <c r="F5" s="81">
        <f t="shared" si="1"/>
        <v>288</v>
      </c>
      <c r="G5" s="81">
        <f t="shared" si="2"/>
        <v>-238</v>
      </c>
    </row>
    <row r="6" spans="1:9" ht="21" customHeight="1">
      <c r="A6" s="12">
        <v>115483</v>
      </c>
      <c r="B6" s="12" t="s">
        <v>54</v>
      </c>
      <c r="C6" s="12">
        <v>95</v>
      </c>
      <c r="D6" s="12">
        <f t="shared" si="0"/>
        <v>20</v>
      </c>
      <c r="E6" s="81">
        <v>83</v>
      </c>
      <c r="F6" s="81">
        <f t="shared" si="1"/>
        <v>166</v>
      </c>
      <c r="G6" s="81">
        <f t="shared" si="2"/>
        <v>-146</v>
      </c>
    </row>
    <row r="7" spans="1:9" ht="21" customHeight="1">
      <c r="A7" s="12">
        <v>115484</v>
      </c>
      <c r="B7" s="12" t="s">
        <v>55</v>
      </c>
      <c r="C7" s="12">
        <v>105</v>
      </c>
      <c r="D7" s="12">
        <f t="shared" si="0"/>
        <v>22</v>
      </c>
      <c r="E7" s="81">
        <v>2</v>
      </c>
      <c r="F7" s="81">
        <f t="shared" si="1"/>
        <v>4</v>
      </c>
      <c r="G7" s="81">
        <f t="shared" si="2"/>
        <v>18</v>
      </c>
    </row>
    <row r="8" spans="1:9" ht="21" customHeight="1">
      <c r="A8" s="12">
        <v>115485</v>
      </c>
      <c r="B8" s="12" t="s">
        <v>59</v>
      </c>
      <c r="C8" s="12">
        <v>21</v>
      </c>
      <c r="D8" s="12">
        <f t="shared" si="0"/>
        <v>10</v>
      </c>
      <c r="E8" s="81">
        <v>3</v>
      </c>
      <c r="F8" s="81">
        <f t="shared" si="1"/>
        <v>6</v>
      </c>
      <c r="G8" s="81">
        <f t="shared" si="2"/>
        <v>4</v>
      </c>
    </row>
    <row r="9" spans="1:9" ht="21" customHeight="1">
      <c r="A9" s="12">
        <v>115486</v>
      </c>
      <c r="B9" s="12" t="s">
        <v>56</v>
      </c>
      <c r="C9" s="12">
        <v>7</v>
      </c>
      <c r="D9" s="12">
        <f t="shared" si="0"/>
        <v>8</v>
      </c>
      <c r="E9" s="81">
        <v>2</v>
      </c>
      <c r="F9" s="81">
        <f t="shared" si="1"/>
        <v>4</v>
      </c>
      <c r="G9" s="81">
        <f t="shared" si="2"/>
        <v>4</v>
      </c>
    </row>
    <row r="10" spans="1:9" ht="21" customHeight="1">
      <c r="A10" s="12">
        <v>115598</v>
      </c>
      <c r="B10" s="12" t="s">
        <v>57</v>
      </c>
      <c r="C10" s="12">
        <v>36</v>
      </c>
      <c r="D10" s="12">
        <f t="shared" si="0"/>
        <v>12</v>
      </c>
      <c r="E10" s="81">
        <v>30</v>
      </c>
      <c r="F10" s="81">
        <f t="shared" si="1"/>
        <v>60</v>
      </c>
      <c r="G10" s="81">
        <f t="shared" si="2"/>
        <v>-48</v>
      </c>
    </row>
    <row r="11" spans="1:9" ht="21" customHeight="1">
      <c r="A11" s="12">
        <v>115602</v>
      </c>
      <c r="B11" s="12" t="s">
        <v>60</v>
      </c>
      <c r="C11" s="12">
        <v>24</v>
      </c>
      <c r="D11" s="12">
        <f t="shared" si="0"/>
        <v>10</v>
      </c>
      <c r="E11" s="81">
        <v>2</v>
      </c>
      <c r="F11" s="81">
        <f t="shared" si="1"/>
        <v>4</v>
      </c>
      <c r="G11" s="81">
        <f t="shared" si="2"/>
        <v>6</v>
      </c>
    </row>
    <row r="12" spans="1:9">
      <c r="A12" s="111"/>
      <c r="B12" s="111"/>
      <c r="C12" s="12">
        <f>SUM(C3:C11)</f>
        <v>2036</v>
      </c>
      <c r="D12" s="17">
        <f>SUM(D3:D11)</f>
        <v>356</v>
      </c>
    </row>
  </sheetData>
  <autoFilter ref="A2:D2" xr:uid="{9C071EBC-5DFF-4708-969E-E0A301E6A252}"/>
  <mergeCells count="2">
    <mergeCell ref="A1:D1"/>
    <mergeCell ref="A12:B12"/>
  </mergeCells>
  <pageMargins left="0.2" right="0.2" top="0.75" bottom="0.75" header="0.3" footer="0.3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5E4B8-AA34-4216-ADC9-8CB0B799498A}">
  <dimension ref="G6:I11"/>
  <sheetViews>
    <sheetView showGridLines="0" zoomScale="148" zoomScaleNormal="148" workbookViewId="0">
      <selection activeCell="D10" sqref="D10"/>
    </sheetView>
  </sheetViews>
  <sheetFormatPr defaultRowHeight="15"/>
  <sheetData>
    <row r="6" spans="7:9" ht="15.75" thickBot="1"/>
    <row r="7" spans="7:9">
      <c r="G7" s="112"/>
      <c r="H7" s="113"/>
      <c r="I7" s="114"/>
    </row>
    <row r="8" spans="7:9">
      <c r="G8" s="115"/>
      <c r="H8" s="116"/>
      <c r="I8" s="117"/>
    </row>
    <row r="9" spans="7:9">
      <c r="G9" s="115"/>
      <c r="H9" s="116"/>
      <c r="I9" s="117"/>
    </row>
    <row r="10" spans="7:9">
      <c r="G10" s="115"/>
      <c r="H10" s="116"/>
      <c r="I10" s="117"/>
    </row>
    <row r="11" spans="7:9" ht="15.75" thickBot="1">
      <c r="G11" s="118"/>
      <c r="H11" s="119"/>
      <c r="I11" s="120"/>
    </row>
  </sheetData>
  <mergeCells count="1">
    <mergeCell ref="G7:I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6B143A5-DEDF-4421-AA5D-A9BC84337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F6A318-DB7A-45FC-A0BD-1DC4B30C31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D2687F-EAAD-4C37-ABF5-C8E5EDD9345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UPDATE</vt:lpstr>
      <vt:lpstr>DETAIL</vt:lpstr>
      <vt:lpstr>Sheet1</vt:lpstr>
      <vt:lpstr>DETAIL!Print_Area</vt:lpstr>
      <vt:lpstr>UPDATE!Print_Area</vt:lpstr>
      <vt:lpstr>UPDATE!Print_Titles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2024-10-21T08:47:30Z</cp:lastPrinted>
  <dcterms:created xsi:type="dcterms:W3CDTF">2020-11-11T02:21:38Z</dcterms:created>
  <dcterms:modified xsi:type="dcterms:W3CDTF">2025-01-22T07:32:14Z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