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OYALIST/5-FW25/2-PRODUCTION/4-INTERNAL-PURCHASE-ORDER/4-2-TRIM-ORDER/TRIM-PO/SIGN-PO/"/>
    </mc:Choice>
  </mc:AlternateContent>
  <xr:revisionPtr revIDLastSave="203" documentId="13_ncr:1_{B1C1ECDC-3E95-4EF5-9A31-10A8BAD682DD}" xr6:coauthVersionLast="47" xr6:coauthVersionMax="47" xr10:uidLastSave="{0E0AF3C1-C21F-4CDE-9171-F6F1AA19E360}"/>
  <bookViews>
    <workbookView xWindow="-110" yWindow="-110" windowWidth="19420" windowHeight="10300" tabRatio="697" xr2:uid="{00000000-000D-0000-FFFF-FFFF00000000}"/>
  </bookViews>
  <sheets>
    <sheet name="PUR.QT-2.BM1" sheetId="1" r:id="rId1"/>
    <sheet name="USA+POPUP (MINI PATCH)" sheetId="14" r:id="rId2"/>
  </sheets>
  <externalReferences>
    <externalReference r:id="rId3"/>
    <externalReference r:id="rId4"/>
  </externalReferences>
  <definedNames>
    <definedName name="_Fill" hidden="1">#REF!</definedName>
    <definedName name="_xlnm._FilterDatabase" localSheetId="1" hidden="1">'USA+POPUP (MINI PATCH)'!$A$2:$I$50</definedName>
    <definedName name="COLOR">'[1]UPC DATA'!#REF!</definedName>
    <definedName name="INTERNAL_INVOICE">[2]UN!#REF!</definedName>
    <definedName name="KKKKK">[2]UN!#REF!</definedName>
    <definedName name="_xlnm.Print_Area" localSheetId="0">'PUR.QT-2.BM1'!$A$1:$N$17</definedName>
    <definedName name="QTY">'[1]UPC DATA'!#REF!</definedName>
    <definedName name="SIZE">'[1]UPC DATA'!#REF!</definedName>
    <definedName name="STYLE">'[1]UPC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4" l="1"/>
  <c r="I45" i="14"/>
  <c r="I44" i="14"/>
  <c r="I43" i="14"/>
  <c r="I39" i="14"/>
  <c r="I32" i="14"/>
  <c r="I27" i="14"/>
  <c r="I26" i="14"/>
  <c r="I21" i="14"/>
  <c r="I20" i="14"/>
  <c r="I19" i="14"/>
  <c r="I3" i="14"/>
  <c r="H1" i="14"/>
  <c r="H7" i="1"/>
  <c r="I49" i="14"/>
  <c r="I48" i="14"/>
  <c r="I47" i="14"/>
  <c r="I46" i="14"/>
  <c r="I42" i="14"/>
  <c r="I41" i="14"/>
  <c r="I40" i="14"/>
  <c r="I38" i="14"/>
  <c r="I37" i="14"/>
  <c r="I36" i="14"/>
  <c r="I35" i="14"/>
  <c r="I34" i="14"/>
  <c r="I33" i="14"/>
  <c r="I31" i="14"/>
  <c r="I30" i="14"/>
  <c r="I29" i="14"/>
  <c r="I28" i="14"/>
  <c r="I25" i="14"/>
  <c r="I24" i="14"/>
  <c r="I23" i="14"/>
  <c r="I22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1" i="14" l="1"/>
  <c r="I11" i="1" s="1"/>
  <c r="I14" i="1" s="1"/>
  <c r="K11" i="1" l="1"/>
  <c r="M11" i="1" s="1"/>
  <c r="M14" i="1" s="1"/>
  <c r="K14" i="1" l="1"/>
</calcChain>
</file>

<file path=xl/sharedStrings.xml><?xml version="1.0" encoding="utf-8"?>
<sst xmlns="http://schemas.openxmlformats.org/spreadsheetml/2006/main" count="320" uniqueCount="148">
  <si>
    <t>Mã số:</t>
  </si>
  <si>
    <t>Lần ban hành:</t>
  </si>
  <si>
    <t>01</t>
  </si>
  <si>
    <t>Số trang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</si>
  <si>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</si>
  <si>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</si>
  <si>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</si>
  <si>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</si>
  <si>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</si>
  <si>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</si>
  <si>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</si>
  <si>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</si>
  <si>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</si>
  <si>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</si>
  <si>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</si>
  <si>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</si>
  <si>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</si>
  <si>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</si>
  <si>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</si>
  <si>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</si>
  <si>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</si>
  <si>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</si>
  <si>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</si>
  <si>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</si>
  <si>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</si>
  <si>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</si>
  <si>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</si>
  <si>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</si>
  <si>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</si>
  <si>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</si>
  <si>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Total:</t>
  </si>
  <si>
    <t xml:space="preserve">RECEIVED BY </t>
  </si>
  <si>
    <t xml:space="preserve">APPROVED BY MER. MANAGER  </t>
  </si>
  <si>
    <t xml:space="preserve">PREPARED BY MERCHANDISER </t>
  </si>
  <si>
    <t>PUR.QT-2.BM1</t>
  </si>
  <si>
    <t>LOYALIST</t>
  </si>
  <si>
    <t>PCS</t>
  </si>
  <si>
    <t>XS</t>
  </si>
  <si>
    <t>S</t>
  </si>
  <si>
    <t>M</t>
  </si>
  <si>
    <t>L</t>
  </si>
  <si>
    <t>XL</t>
  </si>
  <si>
    <t>UA STANDARD</t>
  </si>
  <si>
    <t>SMST</t>
  </si>
  <si>
    <t>SIZE</t>
  </si>
  <si>
    <t>Barcode No.</t>
  </si>
  <si>
    <t>SKU</t>
  </si>
  <si>
    <t>2XL</t>
  </si>
  <si>
    <t>BARCODE STICKER 
3" * 2" (INCH)</t>
  </si>
  <si>
    <t>3  x 2" 
(INCH)</t>
  </si>
  <si>
    <t>GARMENT QTY</t>
  </si>
  <si>
    <t xml:space="preserve">BARCODE ORDER QTY </t>
  </si>
  <si>
    <t>WHITE/
BLACK</t>
  </si>
  <si>
    <t>AE / USA BARCODES</t>
  </si>
  <si>
    <t>PMD #</t>
  </si>
  <si>
    <t>Description on barcode</t>
  </si>
  <si>
    <t>SH TRIMS</t>
  </si>
  <si>
    <t>.</t>
  </si>
  <si>
    <t>BROWN</t>
  </si>
  <si>
    <t>CREAM</t>
  </si>
  <si>
    <t>UA STYLE</t>
  </si>
  <si>
    <t>L16  FW25   G2869</t>
  </si>
  <si>
    <t>NGỌC</t>
  </si>
  <si>
    <t>FW25- GARAGE</t>
  </si>
  <si>
    <t>CHỊ LAN ANH/ THẢO/ QUỲNH</t>
  </si>
  <si>
    <t>#2025-07-0002</t>
  </si>
  <si>
    <t>C0033-HOD044</t>
  </si>
  <si>
    <t>Truck Hoodie</t>
  </si>
  <si>
    <t>EN16AHOCRXS</t>
  </si>
  <si>
    <t>EN16AHOCRS</t>
  </si>
  <si>
    <t>EN16AHOCRM</t>
  </si>
  <si>
    <t>EN16AHOCRL</t>
  </si>
  <si>
    <t>EN16AHOCRXL</t>
  </si>
  <si>
    <t>EN16AHOCR2XL</t>
  </si>
  <si>
    <t>C0033-CRW074</t>
  </si>
  <si>
    <t>Crewneck Sweatshirt</t>
  </si>
  <si>
    <t>BLACK</t>
  </si>
  <si>
    <t>EN16ACRBKXS</t>
  </si>
  <si>
    <t>EN16ACRBKS</t>
  </si>
  <si>
    <t>EN16ACRBKM</t>
  </si>
  <si>
    <t>EN16ACRBKL</t>
  </si>
  <si>
    <t>EN16ACRBKXL</t>
  </si>
  <si>
    <t>EN16ACRBK2XL</t>
  </si>
  <si>
    <t>C0033-CRW075</t>
  </si>
  <si>
    <t>1/4 Zip Pullover</t>
  </si>
  <si>
    <t>EN16AQZBRXS</t>
  </si>
  <si>
    <t>EN16AQZBRS</t>
  </si>
  <si>
    <t>EN16AQZBRM</t>
  </si>
  <si>
    <t>EN16AQZBRL</t>
  </si>
  <si>
    <t>EN16AQZBRXL</t>
  </si>
  <si>
    <t>EN16AQZBR2XL</t>
  </si>
  <si>
    <t>C0033-SST062</t>
  </si>
  <si>
    <t>Enchanté Garage Script SS TShirt</t>
  </si>
  <si>
    <t>LIGHT BLUE</t>
  </si>
  <si>
    <t>EN16ATELBXS</t>
  </si>
  <si>
    <t>EN16ATELBS</t>
  </si>
  <si>
    <t>EN16ATELBM</t>
  </si>
  <si>
    <t>EN16ATELBL</t>
  </si>
  <si>
    <t>EN16ATELBXL</t>
  </si>
  <si>
    <t>EN16ATELB2XL</t>
  </si>
  <si>
    <t>C0033-SST063</t>
  </si>
  <si>
    <t>Truck SS TShirt</t>
  </si>
  <si>
    <t>RED</t>
  </si>
  <si>
    <t>EN16ATERDXS</t>
  </si>
  <si>
    <t>EN16ATERDS</t>
  </si>
  <si>
    <t>EN16ATERDM</t>
  </si>
  <si>
    <t>EN16ATERDL</t>
  </si>
  <si>
    <t>EN16ATERDXL</t>
  </si>
  <si>
    <t>EN16ATERD2XL</t>
  </si>
  <si>
    <t>C0033-SST065</t>
  </si>
  <si>
    <t>Enchanté Small Logo TShirt</t>
  </si>
  <si>
    <t>EN16ATEBRXS</t>
  </si>
  <si>
    <t>EN16ATEBRS</t>
  </si>
  <si>
    <t>EN16ATEBRM</t>
  </si>
  <si>
    <t>EN16ATEBRL</t>
  </si>
  <si>
    <t>EN16ATEBRXL</t>
  </si>
  <si>
    <t>EN16ATEBR2XL</t>
  </si>
  <si>
    <t>C0033-TNK020</t>
  </si>
  <si>
    <t>Enchanté Womens Cropped Tank</t>
  </si>
  <si>
    <t>WHITE</t>
  </si>
  <si>
    <t>EN16ATKWHXS</t>
  </si>
  <si>
    <t>758224313</t>
  </si>
  <si>
    <t>EN16ATKWHS</t>
  </si>
  <si>
    <t>758228656</t>
  </si>
  <si>
    <t>EN16ATKWHM</t>
  </si>
  <si>
    <t>758222890</t>
  </si>
  <si>
    <t>EN16ATKWHL</t>
  </si>
  <si>
    <t>758224644</t>
  </si>
  <si>
    <t>EN16ATKWHXL</t>
  </si>
  <si>
    <t>758224546</t>
  </si>
  <si>
    <t>EN16ATKWH2XL</t>
  </si>
  <si>
    <t>758228594</t>
  </si>
  <si>
    <t>C0033-LST032</t>
  </si>
  <si>
    <t>Long Sleeve TShirt</t>
  </si>
  <si>
    <t>EN16ALSCRXS</t>
  </si>
  <si>
    <t>758224043</t>
  </si>
  <si>
    <t>EN16ALSCRS</t>
  </si>
  <si>
    <t>758228593</t>
  </si>
  <si>
    <t>EN16ALSCRM</t>
  </si>
  <si>
    <t>758224636</t>
  </si>
  <si>
    <t>EN16ALSCRL</t>
  </si>
  <si>
    <t>758228696</t>
  </si>
  <si>
    <t>EN16ALSCRXL</t>
  </si>
  <si>
    <t>758222950</t>
  </si>
  <si>
    <t>EN16ALSCR2XL</t>
  </si>
  <si>
    <t>758228653</t>
  </si>
  <si>
    <t>ALL STYLE FOR AE+ POPUP+ (MINI PATCH)</t>
  </si>
  <si>
    <t>CHI TIẾT NHƯ SHEET ĐÍNH KÈM (USA+POPUP (MINI PATCH)). LAYOUT NHƯ FILE PFD ĐÍNH KÈM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</si>
</sst>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_([$VND]\ * #,##0_);_([$VND]\ * \(#,##0\);_([$VND]\ * &quot;-&quot;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sz val="11"/>
      <color theme="1"/>
      <name val="Muli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b/>
      <sz val="12"/>
      <name val="Muli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Muli"/>
    </font>
    <font>
      <sz val="14"/>
      <color theme="1"/>
      <name val="Muli"/>
    </font>
    <font>
      <b/>
      <sz val="14"/>
      <color indexed="8"/>
      <name val="Calibri"/>
      <family val="2"/>
      <scheme val="minor"/>
    </font>
    <font>
      <b/>
      <sz val="14"/>
      <color indexed="62"/>
      <name val="Muli"/>
    </font>
    <font>
      <u/>
      <sz val="14"/>
      <color indexed="12"/>
      <name val="Muli"/>
    </font>
    <font>
      <b/>
      <sz val="14"/>
      <color rgb="FFFF0000"/>
      <name val="Muli"/>
    </font>
    <font>
      <sz val="14"/>
      <color indexed="8"/>
      <name val="Muli"/>
    </font>
    <font>
      <b/>
      <sz val="14"/>
      <color indexed="8"/>
      <name val="Muli"/>
    </font>
    <font>
      <b/>
      <sz val="16"/>
      <name val="Muli"/>
    </font>
    <font>
      <sz val="16"/>
      <name val="Muli"/>
    </font>
    <font>
      <u/>
      <sz val="14"/>
      <name val="Muli"/>
    </font>
    <font>
      <b/>
      <sz val="11"/>
      <color rgb="FFF7F9F1"/>
      <name val="Arial"/>
      <family val="2"/>
    </font>
    <font>
      <sz val="10"/>
      <color theme="1"/>
      <name val="Arial"/>
      <family val="2"/>
    </font>
    <font>
      <sz val="12"/>
      <name val="Muli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294194"/>
        <bgColor rgb="FF29419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</borders>
  <cellStyleXfs count="2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/>
    <xf numFmtId="168" fontId="1" fillId="0" borderId="0"/>
    <xf numFmtId="168" fontId="1" fillId="0" borderId="0"/>
    <xf numFmtId="164" fontId="2" fillId="0" borderId="0"/>
    <xf numFmtId="166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" fillId="0" borderId="0"/>
    <xf numFmtId="0" fontId="1" fillId="0" borderId="0"/>
    <xf numFmtId="0" fontId="1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0" borderId="0"/>
    <xf numFmtId="0" fontId="17" fillId="0" borderId="0"/>
    <xf numFmtId="0" fontId="14" fillId="0" borderId="0"/>
  </cellStyleXfs>
  <cellXfs count="101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/>
    </xf>
    <xf numFmtId="14" fontId="9" fillId="2" borderId="0" xfId="1" quotePrefix="1" applyNumberFormat="1" applyFont="1" applyFill="1" applyAlignment="1">
      <alignment horizontal="center" vertical="center"/>
    </xf>
    <xf numFmtId="164" fontId="4" fillId="2" borderId="0" xfId="4" applyNumberFormat="1" applyFont="1" applyFill="1" applyAlignment="1">
      <alignment horizontal="center" vertical="center"/>
    </xf>
    <xf numFmtId="0" fontId="10" fillId="0" borderId="0" xfId="0" applyFont="1"/>
    <xf numFmtId="164" fontId="7" fillId="4" borderId="9" xfId="1" applyNumberFormat="1" applyFont="1" applyFill="1" applyBorder="1" applyAlignment="1">
      <alignment vertical="center" wrapText="1"/>
    </xf>
    <xf numFmtId="3" fontId="10" fillId="0" borderId="0" xfId="0" applyNumberFormat="1" applyFont="1"/>
    <xf numFmtId="0" fontId="14" fillId="0" borderId="0" xfId="18"/>
    <xf numFmtId="0" fontId="20" fillId="7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0" xfId="0" applyFont="1"/>
    <xf numFmtId="0" fontId="21" fillId="0" borderId="1" xfId="0" quotePrefix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1" applyFont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right" vertical="center"/>
    </xf>
    <xf numFmtId="164" fontId="5" fillId="2" borderId="2" xfId="1" quotePrefix="1" applyNumberFormat="1" applyFont="1" applyFill="1" applyBorder="1" applyAlignment="1">
      <alignment horizontal="center" vertical="center"/>
    </xf>
    <xf numFmtId="15" fontId="7" fillId="2" borderId="1" xfId="1" quotePrefix="1" applyNumberFormat="1" applyFont="1" applyFill="1" applyBorder="1" applyAlignment="1">
      <alignment horizontal="center" vertical="center"/>
    </xf>
    <xf numFmtId="15" fontId="5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164" fontId="5" fillId="2" borderId="3" xfId="1" quotePrefix="1" applyNumberFormat="1" applyFont="1" applyFill="1" applyBorder="1" applyAlignment="1">
      <alignment horizontal="center" vertical="center"/>
    </xf>
    <xf numFmtId="0" fontId="7" fillId="2" borderId="1" xfId="2" quotePrefix="1" applyFont="1" applyFill="1" applyBorder="1" applyAlignment="1">
      <alignment horizontal="center" vertical="center"/>
    </xf>
    <xf numFmtId="0" fontId="24" fillId="2" borderId="2" xfId="3" applyFont="1" applyFill="1" applyBorder="1" applyAlignment="1" applyProtection="1">
      <alignment vertical="top"/>
    </xf>
    <xf numFmtId="0" fontId="5" fillId="2" borderId="1" xfId="1" applyFont="1" applyFill="1" applyBorder="1" applyAlignment="1">
      <alignment horizontal="center" vertical="center"/>
    </xf>
    <xf numFmtId="165" fontId="5" fillId="2" borderId="0" xfId="1" applyNumberFormat="1" applyFont="1" applyFill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/>
    </xf>
    <xf numFmtId="0" fontId="5" fillId="3" borderId="7" xfId="1" quotePrefix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26" fillId="0" borderId="1" xfId="2" applyNumberFormat="1" applyFont="1" applyBorder="1" applyAlignment="1">
      <alignment horizontal="center" vertical="center"/>
    </xf>
    <xf numFmtId="3" fontId="27" fillId="0" borderId="1" xfId="2" applyNumberFormat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3" borderId="7" xfId="1" quotePrefix="1" applyFont="1" applyFill="1" applyBorder="1" applyAlignment="1">
      <alignment horizontal="left" vertical="top" wrapText="1"/>
    </xf>
    <xf numFmtId="1" fontId="26" fillId="3" borderId="8" xfId="2" applyNumberFormat="1" applyFont="1" applyFill="1" applyBorder="1" applyAlignment="1">
      <alignment horizontal="left" vertical="center"/>
    </xf>
    <xf numFmtId="167" fontId="5" fillId="3" borderId="1" xfId="5" applyNumberFormat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/>
    </xf>
    <xf numFmtId="1" fontId="26" fillId="6" borderId="8" xfId="2" applyNumberFormat="1" applyFont="1" applyFill="1" applyBorder="1" applyAlignment="1">
      <alignment horizontal="center" vertical="center"/>
    </xf>
    <xf numFmtId="3" fontId="27" fillId="6" borderId="1" xfId="2" applyNumberFormat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164" fontId="5" fillId="6" borderId="1" xfId="4" applyNumberFormat="1" applyFont="1" applyFill="1" applyBorder="1" applyAlignment="1">
      <alignment horizontal="center" vertical="center" wrapText="1"/>
    </xf>
    <xf numFmtId="167" fontId="5" fillId="6" borderId="1" xfId="5" applyNumberFormat="1" applyFont="1" applyFill="1" applyBorder="1" applyAlignment="1">
      <alignment horizontal="center" vertical="center"/>
    </xf>
    <xf numFmtId="3" fontId="28" fillId="4" borderId="1" xfId="1" applyNumberFormat="1" applyFont="1" applyFill="1" applyBorder="1" applyAlignment="1">
      <alignment horizontal="center" vertical="center" wrapText="1"/>
    </xf>
    <xf numFmtId="3" fontId="28" fillId="0" borderId="1" xfId="1" applyNumberFormat="1" applyFont="1" applyBorder="1" applyAlignment="1">
      <alignment horizontal="center" vertical="center" wrapText="1"/>
    </xf>
    <xf numFmtId="3" fontId="28" fillId="8" borderId="1" xfId="1" applyNumberFormat="1" applyFont="1" applyFill="1" applyBorder="1" applyAlignment="1">
      <alignment horizontal="center" vertical="center" wrapText="1"/>
    </xf>
    <xf numFmtId="164" fontId="29" fillId="2" borderId="0" xfId="1" applyNumberFormat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30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2" borderId="0" xfId="1" applyNumberFormat="1" applyFont="1" applyFill="1" applyAlignment="1">
      <alignment horizontal="center" vertical="center"/>
    </xf>
    <xf numFmtId="0" fontId="21" fillId="0" borderId="0" xfId="0" applyFont="1"/>
    <xf numFmtId="0" fontId="5" fillId="3" borderId="4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13" fillId="5" borderId="1" xfId="1" applyFont="1" applyFill="1" applyBorder="1" applyAlignment="1">
      <alignment horizontal="center" vertical="center" wrapText="1"/>
    </xf>
    <xf numFmtId="1" fontId="26" fillId="3" borderId="8" xfId="2" applyNumberFormat="1" applyFont="1" applyFill="1" applyBorder="1" applyAlignment="1">
      <alignment horizontal="center" vertical="center" wrapText="1"/>
    </xf>
    <xf numFmtId="164" fontId="28" fillId="4" borderId="4" xfId="1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32" fillId="11" borderId="10" xfId="18" applyFont="1" applyFill="1" applyBorder="1"/>
    <xf numFmtId="0" fontId="32" fillId="11" borderId="11" xfId="18" applyFont="1" applyFill="1" applyBorder="1"/>
    <xf numFmtId="49" fontId="31" fillId="11" borderId="11" xfId="18" applyNumberFormat="1" applyFont="1" applyFill="1" applyBorder="1"/>
    <xf numFmtId="0" fontId="16" fillId="0" borderId="7" xfId="18" applyFont="1" applyBorder="1" applyAlignment="1">
      <alignment horizontal="center"/>
    </xf>
    <xf numFmtId="49" fontId="31" fillId="11" borderId="1" xfId="18" applyNumberFormat="1" applyFont="1" applyFill="1" applyBorder="1" applyAlignment="1">
      <alignment horizontal="center" vertical="center"/>
    </xf>
    <xf numFmtId="49" fontId="31" fillId="11" borderId="1" xfId="18" applyNumberFormat="1" applyFont="1" applyFill="1" applyBorder="1" applyAlignment="1">
      <alignment vertical="center"/>
    </xf>
    <xf numFmtId="0" fontId="15" fillId="9" borderId="1" xfId="20" applyFont="1" applyFill="1" applyBorder="1" applyAlignment="1">
      <alignment horizontal="center" vertical="center" wrapText="1"/>
    </xf>
    <xf numFmtId="0" fontId="15" fillId="10" borderId="1" xfId="20" applyFont="1" applyFill="1" applyBorder="1" applyAlignment="1">
      <alignment horizontal="center" vertical="center" wrapText="1"/>
    </xf>
    <xf numFmtId="49" fontId="32" fillId="0" borderId="1" xfId="18" applyNumberFormat="1" applyFont="1" applyBorder="1" applyAlignment="1">
      <alignment horizontal="center" vertical="center"/>
    </xf>
    <xf numFmtId="49" fontId="32" fillId="0" borderId="1" xfId="18" applyNumberFormat="1" applyFont="1" applyBorder="1" applyAlignment="1">
      <alignment horizontal="center"/>
    </xf>
    <xf numFmtId="49" fontId="32" fillId="0" borderId="1" xfId="18" applyNumberFormat="1" applyFont="1" applyBorder="1" applyAlignment="1">
      <alignment vertical="center"/>
    </xf>
    <xf numFmtId="0" fontId="32" fillId="0" borderId="1" xfId="18" applyFont="1" applyBorder="1" applyAlignment="1">
      <alignment horizontal="center" vertical="center"/>
    </xf>
    <xf numFmtId="0" fontId="14" fillId="3" borderId="1" xfId="18" applyFill="1" applyBorder="1"/>
    <xf numFmtId="0" fontId="16" fillId="0" borderId="1" xfId="18" applyFont="1" applyBorder="1" applyAlignment="1">
      <alignment horizontal="center"/>
    </xf>
    <xf numFmtId="0" fontId="2" fillId="0" borderId="1" xfId="18" applyFont="1" applyBorder="1" applyAlignment="1">
      <alignment horizontal="center"/>
    </xf>
    <xf numFmtId="0" fontId="32" fillId="0" borderId="1" xfId="18" applyFont="1" applyBorder="1" applyAlignment="1">
      <alignment vertical="center"/>
    </xf>
    <xf numFmtId="167" fontId="33" fillId="3" borderId="1" xfId="5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/>
    </xf>
    <xf numFmtId="16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/>
    </xf>
    <xf numFmtId="165" fontId="5" fillId="2" borderId="1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49" fontId="32" fillId="0" borderId="1" xfId="18" applyNumberFormat="1" applyFont="1" applyBorder="1" applyAlignment="1">
      <alignment horizontal="center" vertical="center"/>
    </xf>
    <xf numFmtId="0" fontId="2" fillId="0" borderId="1" xfId="18" applyFont="1" applyBorder="1" applyAlignment="1">
      <alignment vertical="center"/>
    </xf>
  </cellXfs>
  <cellStyles count="21">
    <cellStyle name="Comma 10 3" xfId="17" xr:uid="{00000000-0005-0000-0000-000000000000}"/>
    <cellStyle name="Comma 2 6" xfId="16" xr:uid="{00000000-0005-0000-0000-000001000000}"/>
    <cellStyle name="Comma 6" xfId="4" xr:uid="{00000000-0005-0000-0000-000002000000}"/>
    <cellStyle name="Comma 6 2 3" xfId="10" xr:uid="{00000000-0005-0000-0000-000003000000}"/>
    <cellStyle name="Comma 74 2" xfId="5" xr:uid="{00000000-0005-0000-0000-000004000000}"/>
    <cellStyle name="Comma 75 2" xfId="11" xr:uid="{00000000-0005-0000-0000-000005000000}"/>
    <cellStyle name="Currency 12 2 2" xfId="12" xr:uid="{00000000-0005-0000-0000-000006000000}"/>
    <cellStyle name="Hyperlink 2" xfId="3" xr:uid="{00000000-0005-0000-0000-000007000000}"/>
    <cellStyle name="Normal" xfId="0" builtinId="0"/>
    <cellStyle name="Normal 10" xfId="6" xr:uid="{00000000-0005-0000-0000-000009000000}"/>
    <cellStyle name="Normal 10 2" xfId="1" xr:uid="{00000000-0005-0000-0000-00000A000000}"/>
    <cellStyle name="Normal 10 2 7" xfId="9" xr:uid="{00000000-0005-0000-0000-00000B000000}"/>
    <cellStyle name="Normal 133 3" xfId="8" xr:uid="{00000000-0005-0000-0000-00000C000000}"/>
    <cellStyle name="Normal 133 3 3" xfId="2" xr:uid="{00000000-0005-0000-0000-00000D000000}"/>
    <cellStyle name="Normal 137" xfId="7" xr:uid="{00000000-0005-0000-0000-00000E000000}"/>
    <cellStyle name="Normal 2" xfId="18" xr:uid="{EDDCED32-C7EB-4DBC-A533-48BAF29355E4}"/>
    <cellStyle name="Normal 20 3" xfId="13" xr:uid="{00000000-0005-0000-0000-00000F000000}"/>
    <cellStyle name="Normal 3" xfId="19" xr:uid="{C7301B03-D25A-4C05-9647-499C443E15D2}"/>
    <cellStyle name="Normal 3 2" xfId="20" xr:uid="{4B938FCF-CADD-45CC-A3E4-0175F2D7D24C}"/>
    <cellStyle name="Normal 3 2 4" xfId="14" xr:uid="{00000000-0005-0000-0000-000010000000}"/>
    <cellStyle name="Normal 4 5" xfId="15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209801</xdr:colOff>
      <xdr:row>10</xdr:row>
      <xdr:rowOff>947866</xdr:rowOff>
    </xdr:from>
    <xdr:to>
      <xdr:col>13</xdr:col>
      <xdr:colOff>2183445</xdr:colOff>
      <xdr:row>10</xdr:row>
      <xdr:rowOff>2310317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01FCC2-9AC6-5EB9-1AB2-72C6DBFCF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17673" y="4393079"/>
          <a:ext cx="1973644" cy="1362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Merchandising\CUSTOMERS\2%20-%20NEW%20FOLDER%20SYSTEM\CUSTOMERS\STUSSY\8.%20HO21\2%20-%20PRODUCTION\5.%20PURCHASE%20ORDERS\TRIM\S20%200599%20STUSSY%20STICKER%20PLY%20BAG%20N%20HANG%20TAG%20-%20HO21%20%20-DROP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hoi.nguyen/Desktop/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20-0502"/>
      <sheetName val="Main order form"/>
      <sheetName val="UPC DATA"/>
      <sheetName val="STUSSY CODE LIST"/>
    </sheetNames>
    <sheetDataSet>
      <sheetData sheetId="0"/>
      <sheetData sheetId="1"/>
      <sheetData sheetId="2">
        <row r="1920">
          <cell r="L1920">
            <v>128928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"/>
  <sheetViews>
    <sheetView tabSelected="1" view="pageBreakPreview" topLeftCell="A7" zoomScale="69" zoomScaleNormal="100" zoomScaleSheetLayoutView="69" zoomScalePageLayoutView="55" workbookViewId="0">
      <selection activeCell="T10" sqref="T10"/>
    </sheetView>
  </sheetViews>
  <sheetFormatPr defaultRowHeight="14.5" x14ac:dyDescent="0.35"/>
  <cols>
    <col min="1" max="1" width="16.54296875" customWidth="1"/>
    <col min="3" max="3" width="19.81640625" customWidth="1"/>
    <col min="4" max="4" width="14.81640625" customWidth="1"/>
    <col min="5" max="5" width="17" customWidth="1"/>
    <col min="6" max="6" width="9" customWidth="1"/>
    <col min="7" max="7" width="22.08984375" customWidth="1"/>
    <col min="9" max="9" width="12.90625" customWidth="1"/>
    <col min="10" max="10" width="12.81640625" customWidth="1"/>
    <col min="11" max="11" width="11.453125" customWidth="1"/>
    <col min="12" max="12" width="17.453125" customWidth="1"/>
    <col min="13" max="13" width="26.36328125" customWidth="1"/>
    <col min="14" max="14" width="34.36328125" customWidth="1"/>
  </cols>
  <sheetData>
    <row r="1" spans="1:14" s="13" customFormat="1" ht="21.5" x14ac:dyDescent="0.45">
      <c r="A1" s="94"/>
      <c r="B1" s="94"/>
      <c r="C1" s="94"/>
      <c r="D1" s="95"/>
      <c r="E1" s="95"/>
      <c r="F1" s="95"/>
      <c r="G1" s="95"/>
      <c r="H1" s="95"/>
      <c r="I1" s="95"/>
      <c r="J1" s="95"/>
      <c r="K1" s="95"/>
      <c r="L1" s="95"/>
      <c r="M1" s="11" t="s">
        <v>0</v>
      </c>
      <c r="N1" s="12" t="s">
        <v>34</v>
      </c>
    </row>
    <row r="2" spans="1:14" s="13" customFormat="1" ht="21.5" x14ac:dyDescent="0.6">
      <c r="A2" s="94"/>
      <c r="B2" s="94"/>
      <c r="C2" s="94"/>
      <c r="D2" s="95"/>
      <c r="E2" s="95"/>
      <c r="F2" s="95"/>
      <c r="G2" s="95"/>
      <c r="H2" s="95"/>
      <c r="I2" s="95"/>
      <c r="J2" s="95"/>
      <c r="K2" s="95"/>
      <c r="L2" s="95"/>
      <c r="M2" s="11" t="s">
        <v>1</v>
      </c>
      <c r="N2" s="14" t="s">
        <v>2</v>
      </c>
    </row>
    <row r="3" spans="1:14" s="13" customFormat="1" ht="21.5" x14ac:dyDescent="0.6">
      <c r="A3" s="94"/>
      <c r="B3" s="94"/>
      <c r="C3" s="94"/>
      <c r="D3" s="95"/>
      <c r="E3" s="95"/>
      <c r="F3" s="95"/>
      <c r="G3" s="95"/>
      <c r="H3" s="95"/>
      <c r="I3" s="95"/>
      <c r="J3" s="95"/>
      <c r="K3" s="95"/>
      <c r="L3" s="95"/>
      <c r="M3" s="11" t="s">
        <v>3</v>
      </c>
      <c r="N3" s="15">
        <v>1</v>
      </c>
    </row>
    <row r="4" spans="1:14" s="13" customFormat="1" ht="28.5" customHeight="1" x14ac:dyDescent="0.4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s="13" customFormat="1" ht="19" x14ac:dyDescent="0.45">
      <c r="A5" s="17" t="s">
        <v>4</v>
      </c>
      <c r="B5" s="96" t="s">
        <v>56</v>
      </c>
      <c r="C5" s="96"/>
      <c r="D5" s="96"/>
      <c r="E5" s="18"/>
      <c r="F5" s="19"/>
      <c r="G5" s="20" t="s">
        <v>5</v>
      </c>
      <c r="H5" s="97" t="s">
        <v>35</v>
      </c>
      <c r="I5" s="98"/>
      <c r="J5" s="19"/>
      <c r="K5" s="19"/>
      <c r="L5" s="21"/>
      <c r="M5" s="22" t="s">
        <v>6</v>
      </c>
      <c r="N5" s="23">
        <v>45876</v>
      </c>
    </row>
    <row r="6" spans="1:14" s="13" customFormat="1" ht="24.75" customHeight="1" x14ac:dyDescent="0.45">
      <c r="A6" s="24" t="s">
        <v>7</v>
      </c>
      <c r="B6" s="92"/>
      <c r="C6" s="92"/>
      <c r="D6" s="92"/>
      <c r="E6" s="18"/>
      <c r="F6" s="19"/>
      <c r="G6" s="20" t="s">
        <v>8</v>
      </c>
      <c r="H6" s="65" t="s">
        <v>63</v>
      </c>
      <c r="I6" s="66"/>
      <c r="J6" s="19"/>
      <c r="K6" s="19"/>
      <c r="L6" s="25"/>
      <c r="M6" s="22" t="s">
        <v>9</v>
      </c>
      <c r="N6" s="26"/>
    </row>
    <row r="7" spans="1:14" s="13" customFormat="1" ht="19" x14ac:dyDescent="0.45">
      <c r="A7" s="24" t="s">
        <v>10</v>
      </c>
      <c r="B7" s="89"/>
      <c r="C7" s="89"/>
      <c r="D7" s="27"/>
      <c r="E7" s="18"/>
      <c r="F7" s="19"/>
      <c r="G7" s="20" t="s">
        <v>11</v>
      </c>
      <c r="H7" s="90">
        <f>+N5+10</f>
        <v>45886</v>
      </c>
      <c r="I7" s="91"/>
      <c r="J7" s="19"/>
      <c r="K7" s="19"/>
      <c r="L7" s="25"/>
      <c r="M7" s="22" t="s">
        <v>12</v>
      </c>
      <c r="N7" s="70" t="s">
        <v>61</v>
      </c>
    </row>
    <row r="8" spans="1:14" s="13" customFormat="1" ht="21.5" x14ac:dyDescent="0.45">
      <c r="A8" s="24" t="s">
        <v>13</v>
      </c>
      <c r="B8" s="92" t="s">
        <v>64</v>
      </c>
      <c r="C8" s="92"/>
      <c r="D8" s="92"/>
      <c r="E8" s="18"/>
      <c r="F8" s="19"/>
      <c r="G8" s="20" t="s">
        <v>14</v>
      </c>
      <c r="H8" s="93"/>
      <c r="I8" s="93"/>
      <c r="J8" s="29"/>
      <c r="K8" s="29"/>
      <c r="L8" s="25"/>
      <c r="M8" s="22" t="s">
        <v>15</v>
      </c>
      <c r="N8" s="28" t="s">
        <v>62</v>
      </c>
    </row>
    <row r="9" spans="1:14" s="13" customFormat="1" ht="19" x14ac:dyDescent="0.45">
      <c r="A9" s="30"/>
      <c r="B9" s="30"/>
      <c r="C9" s="30"/>
      <c r="D9" s="19"/>
      <c r="E9" s="19"/>
      <c r="F9" s="19"/>
      <c r="G9" s="19"/>
      <c r="H9" s="19"/>
      <c r="I9" s="30"/>
      <c r="J9" s="19"/>
      <c r="K9" s="19"/>
      <c r="L9" s="31"/>
      <c r="M9" s="32"/>
      <c r="N9" s="19"/>
    </row>
    <row r="10" spans="1:14" s="13" customFormat="1" ht="76" x14ac:dyDescent="0.45">
      <c r="A10" s="33" t="s">
        <v>16</v>
      </c>
      <c r="B10" s="67" t="s">
        <v>17</v>
      </c>
      <c r="C10" s="34" t="s">
        <v>18</v>
      </c>
      <c r="D10" s="67" t="s">
        <v>19</v>
      </c>
      <c r="E10" s="34" t="s">
        <v>20</v>
      </c>
      <c r="F10" s="33" t="s">
        <v>21</v>
      </c>
      <c r="G10" s="33" t="s">
        <v>22</v>
      </c>
      <c r="H10" s="33" t="s">
        <v>23</v>
      </c>
      <c r="I10" s="34" t="s">
        <v>24</v>
      </c>
      <c r="J10" s="67" t="s">
        <v>25</v>
      </c>
      <c r="K10" s="34" t="s">
        <v>26</v>
      </c>
      <c r="L10" s="35" t="s">
        <v>27</v>
      </c>
      <c r="M10" s="33" t="s">
        <v>28</v>
      </c>
      <c r="N10" s="33" t="s">
        <v>29</v>
      </c>
    </row>
    <row r="11" spans="1:14" s="42" customFormat="1" ht="187" customHeight="1" x14ac:dyDescent="0.35">
      <c r="A11" s="36" t="s">
        <v>146</v>
      </c>
      <c r="B11" s="36"/>
      <c r="C11" s="36" t="s">
        <v>48</v>
      </c>
      <c r="D11" s="36" t="s">
        <v>49</v>
      </c>
      <c r="E11" s="36" t="s">
        <v>42</v>
      </c>
      <c r="F11" s="37" t="s">
        <v>43</v>
      </c>
      <c r="G11" s="68" t="s">
        <v>52</v>
      </c>
      <c r="H11" s="37" t="s">
        <v>36</v>
      </c>
      <c r="I11" s="38">
        <f>'USA+POPUP (MINI PATCH)'!I1</f>
        <v>3919</v>
      </c>
      <c r="J11" s="38" t="s">
        <v>57</v>
      </c>
      <c r="K11" s="39">
        <f>I11</f>
        <v>3919</v>
      </c>
      <c r="L11" s="40">
        <v>500</v>
      </c>
      <c r="M11" s="41">
        <f>L11*K11</f>
        <v>1959500</v>
      </c>
      <c r="N11" s="87" t="s">
        <v>147</v>
      </c>
    </row>
    <row r="12" spans="1:14" s="13" customFormat="1" ht="21.5" x14ac:dyDescent="0.45">
      <c r="A12" s="43"/>
      <c r="B12" s="43"/>
      <c r="C12" s="43"/>
      <c r="D12" s="43"/>
      <c r="E12" s="43"/>
      <c r="F12" s="37"/>
      <c r="G12" s="44"/>
      <c r="H12" s="37"/>
      <c r="I12" s="38"/>
      <c r="J12" s="38"/>
      <c r="K12" s="38"/>
      <c r="L12" s="40"/>
      <c r="M12" s="41"/>
      <c r="N12" s="45"/>
    </row>
    <row r="13" spans="1:14" s="13" customFormat="1" ht="21.5" x14ac:dyDescent="0.45">
      <c r="A13" s="46"/>
      <c r="B13" s="47"/>
      <c r="C13" s="48"/>
      <c r="D13" s="48"/>
      <c r="E13" s="48"/>
      <c r="F13" s="49"/>
      <c r="G13" s="50"/>
      <c r="H13" s="47"/>
      <c r="I13" s="51"/>
      <c r="J13" s="51"/>
      <c r="K13" s="51"/>
      <c r="L13" s="52"/>
      <c r="M13" s="53"/>
      <c r="N13" s="54"/>
    </row>
    <row r="14" spans="1:14" ht="31.5" customHeight="1" x14ac:dyDescent="0.35">
      <c r="A14" s="2"/>
      <c r="B14" s="2"/>
      <c r="C14" s="2"/>
      <c r="D14" s="2"/>
      <c r="E14" s="2"/>
      <c r="F14" s="2"/>
      <c r="G14" s="3"/>
      <c r="H14" s="3" t="s">
        <v>30</v>
      </c>
      <c r="I14" s="55">
        <f>SUM(I11:I12)</f>
        <v>3919</v>
      </c>
      <c r="J14" s="56"/>
      <c r="K14" s="57">
        <f>SUM(K11:K12)</f>
        <v>3919</v>
      </c>
      <c r="L14" s="58"/>
      <c r="M14" s="69">
        <f>SUM(M11:M13)</f>
        <v>1959500</v>
      </c>
      <c r="N14" s="8"/>
    </row>
    <row r="15" spans="1:14" ht="16.5" x14ac:dyDescent="0.35">
      <c r="A15" s="4"/>
      <c r="B15" s="4"/>
      <c r="C15" s="5"/>
      <c r="D15" s="5"/>
      <c r="E15" s="5"/>
      <c r="F15" s="5"/>
      <c r="G15" s="1"/>
      <c r="H15" s="1"/>
      <c r="I15" s="1"/>
      <c r="J15" s="1"/>
      <c r="K15" s="1"/>
      <c r="L15" s="6"/>
      <c r="M15" s="6"/>
      <c r="N15" s="1"/>
    </row>
    <row r="16" spans="1:14" ht="21.5" x14ac:dyDescent="0.35">
      <c r="A16" s="88" t="s">
        <v>31</v>
      </c>
      <c r="B16" s="88"/>
      <c r="C16" s="88"/>
      <c r="D16" s="59"/>
      <c r="E16" s="60" t="s">
        <v>32</v>
      </c>
      <c r="F16" s="60"/>
      <c r="G16" s="59"/>
      <c r="H16" s="61"/>
      <c r="I16" s="62"/>
      <c r="J16" s="62"/>
      <c r="K16" s="62"/>
      <c r="L16" s="63" t="s">
        <v>33</v>
      </c>
      <c r="M16" s="19"/>
      <c r="N16" s="1"/>
    </row>
    <row r="17" spans="1:14" ht="21.5" x14ac:dyDescent="0.6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7"/>
    </row>
    <row r="18" spans="1:14" ht="21.5" x14ac:dyDescent="0.6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7"/>
    </row>
    <row r="19" spans="1:14" ht="21.5" x14ac:dyDescent="0.6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7"/>
    </row>
    <row r="20" spans="1:14" ht="16.5" x14ac:dyDescent="0.4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</row>
    <row r="21" spans="1:14" ht="16.5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6.5" x14ac:dyDescent="0.4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6.5" x14ac:dyDescent="0.4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 x14ac:dyDescent="0.4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6.5" x14ac:dyDescent="0.4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ht="16.5" x14ac:dyDescent="0.4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</sheetData>
  <mergeCells count="10">
    <mergeCell ref="A1:C3"/>
    <mergeCell ref="D1:L3"/>
    <mergeCell ref="B5:D5"/>
    <mergeCell ref="B6:D6"/>
    <mergeCell ref="H5:I5"/>
    <mergeCell ref="A16:C16"/>
    <mergeCell ref="B7:C7"/>
    <mergeCell ref="H7:I7"/>
    <mergeCell ref="B8:D8"/>
    <mergeCell ref="H8:I8"/>
  </mergeCells>
  <pageMargins left="0.47844827586206895" right="0.44444444444444442" top="0.75" bottom="0.75" header="0.3" footer="0.3"/>
  <pageSetup scale="4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B5A94-1680-4ABA-B13A-0947F5982F1F}">
  <sheetPr>
    <outlinePr summaryBelow="0" summaryRight="0"/>
  </sheetPr>
  <dimension ref="A1:I50"/>
  <sheetViews>
    <sheetView view="pageBreakPreview" topLeftCell="A9" zoomScale="83" zoomScaleNormal="100" zoomScaleSheetLayoutView="83" workbookViewId="0">
      <selection activeCell="H14" sqref="H14"/>
    </sheetView>
  </sheetViews>
  <sheetFormatPr defaultColWidth="12.6328125" defaultRowHeight="15.75" customHeight="1" x14ac:dyDescent="0.3"/>
  <cols>
    <col min="1" max="1" width="17.90625" style="10" customWidth="1"/>
    <col min="2" max="2" width="18.08984375" style="10" customWidth="1"/>
    <col min="3" max="3" width="29.81640625" style="10" bestFit="1" customWidth="1"/>
    <col min="4" max="5" width="12.6328125" style="10"/>
    <col min="6" max="6" width="20.90625" style="10" customWidth="1"/>
    <col min="7" max="7" width="19.54296875" style="10" customWidth="1"/>
    <col min="8" max="16384" width="12.6328125" style="10"/>
  </cols>
  <sheetData>
    <row r="1" spans="1:9" ht="14" x14ac:dyDescent="0.3">
      <c r="A1" s="71"/>
      <c r="B1" s="72"/>
      <c r="C1" s="73" t="s">
        <v>53</v>
      </c>
      <c r="D1" s="72"/>
      <c r="E1" s="72"/>
      <c r="F1" s="72"/>
      <c r="G1" s="72"/>
      <c r="H1" s="74">
        <f>SUBTOTAL(9,H3:H50)</f>
        <v>2149</v>
      </c>
      <c r="I1" s="74">
        <f>SUBTOTAL(9,I3:I50)</f>
        <v>3919</v>
      </c>
    </row>
    <row r="2" spans="1:9" ht="26" x14ac:dyDescent="0.3">
      <c r="A2" s="75" t="s">
        <v>54</v>
      </c>
      <c r="B2" s="75" t="s">
        <v>60</v>
      </c>
      <c r="C2" s="76" t="s">
        <v>55</v>
      </c>
      <c r="D2" s="75" t="s">
        <v>22</v>
      </c>
      <c r="E2" s="75" t="s">
        <v>44</v>
      </c>
      <c r="F2" s="75" t="s">
        <v>46</v>
      </c>
      <c r="G2" s="75" t="s">
        <v>45</v>
      </c>
      <c r="H2" s="77" t="s">
        <v>50</v>
      </c>
      <c r="I2" s="78" t="s">
        <v>51</v>
      </c>
    </row>
    <row r="3" spans="1:9" ht="15" customHeight="1" x14ac:dyDescent="0.3">
      <c r="A3" s="99" t="s">
        <v>65</v>
      </c>
      <c r="B3" s="80" t="s">
        <v>66</v>
      </c>
      <c r="C3" s="81" t="s">
        <v>67</v>
      </c>
      <c r="D3" s="79" t="s">
        <v>59</v>
      </c>
      <c r="E3" s="79" t="s">
        <v>37</v>
      </c>
      <c r="F3" s="81" t="s">
        <v>68</v>
      </c>
      <c r="G3" s="82">
        <v>758224600</v>
      </c>
      <c r="H3" s="83">
        <v>27</v>
      </c>
      <c r="I3" s="84">
        <f>ROUNDUP(H3*1.8,0)</f>
        <v>49</v>
      </c>
    </row>
    <row r="4" spans="1:9" ht="15" customHeight="1" x14ac:dyDescent="0.3">
      <c r="A4" s="100"/>
      <c r="B4" s="85" t="s">
        <v>66</v>
      </c>
      <c r="C4" s="81" t="s">
        <v>67</v>
      </c>
      <c r="D4" s="79" t="s">
        <v>59</v>
      </c>
      <c r="E4" s="79" t="s">
        <v>38</v>
      </c>
      <c r="F4" s="81" t="s">
        <v>69</v>
      </c>
      <c r="G4" s="82">
        <v>758223956</v>
      </c>
      <c r="H4" s="83">
        <v>65</v>
      </c>
      <c r="I4" s="84">
        <f t="shared" ref="I4:I49" si="0">ROUNDUP(H4*1.8,0)</f>
        <v>117</v>
      </c>
    </row>
    <row r="5" spans="1:9" ht="15" customHeight="1" x14ac:dyDescent="0.3">
      <c r="A5" s="100"/>
      <c r="B5" s="85" t="s">
        <v>66</v>
      </c>
      <c r="C5" s="81" t="s">
        <v>67</v>
      </c>
      <c r="D5" s="79" t="s">
        <v>59</v>
      </c>
      <c r="E5" s="79" t="s">
        <v>39</v>
      </c>
      <c r="F5" s="81" t="s">
        <v>70</v>
      </c>
      <c r="G5" s="82">
        <v>758224017</v>
      </c>
      <c r="H5" s="83">
        <v>113</v>
      </c>
      <c r="I5" s="84">
        <f t="shared" si="0"/>
        <v>204</v>
      </c>
    </row>
    <row r="6" spans="1:9" ht="15" customHeight="1" x14ac:dyDescent="0.3">
      <c r="A6" s="100"/>
      <c r="B6" s="85" t="s">
        <v>66</v>
      </c>
      <c r="C6" s="81" t="s">
        <v>67</v>
      </c>
      <c r="D6" s="79" t="s">
        <v>59</v>
      </c>
      <c r="E6" s="79" t="s">
        <v>40</v>
      </c>
      <c r="F6" s="81" t="s">
        <v>71</v>
      </c>
      <c r="G6" s="82">
        <v>758223920</v>
      </c>
      <c r="H6" s="83">
        <v>110</v>
      </c>
      <c r="I6" s="84">
        <f t="shared" si="0"/>
        <v>198</v>
      </c>
    </row>
    <row r="7" spans="1:9" ht="15" customHeight="1" x14ac:dyDescent="0.3">
      <c r="A7" s="100"/>
      <c r="B7" s="85" t="s">
        <v>66</v>
      </c>
      <c r="C7" s="81" t="s">
        <v>67</v>
      </c>
      <c r="D7" s="79" t="s">
        <v>59</v>
      </c>
      <c r="E7" s="79" t="s">
        <v>41</v>
      </c>
      <c r="F7" s="81" t="s">
        <v>72</v>
      </c>
      <c r="G7" s="82">
        <v>758224007</v>
      </c>
      <c r="H7" s="83">
        <v>54</v>
      </c>
      <c r="I7" s="84">
        <f t="shared" si="0"/>
        <v>98</v>
      </c>
    </row>
    <row r="8" spans="1:9" ht="15" customHeight="1" x14ac:dyDescent="0.3">
      <c r="A8" s="100"/>
      <c r="B8" s="85" t="s">
        <v>66</v>
      </c>
      <c r="C8" s="81" t="s">
        <v>67</v>
      </c>
      <c r="D8" s="79" t="s">
        <v>59</v>
      </c>
      <c r="E8" s="79" t="s">
        <v>47</v>
      </c>
      <c r="F8" s="81" t="s">
        <v>73</v>
      </c>
      <c r="G8" s="82">
        <v>758224159</v>
      </c>
      <c r="H8" s="83">
        <v>27</v>
      </c>
      <c r="I8" s="84">
        <f t="shared" si="0"/>
        <v>49</v>
      </c>
    </row>
    <row r="9" spans="1:9" ht="15" customHeight="1" x14ac:dyDescent="0.3">
      <c r="A9" s="99" t="s">
        <v>65</v>
      </c>
      <c r="B9" s="80" t="s">
        <v>74</v>
      </c>
      <c r="C9" s="81" t="s">
        <v>75</v>
      </c>
      <c r="D9" s="79" t="s">
        <v>76</v>
      </c>
      <c r="E9" s="79" t="s">
        <v>37</v>
      </c>
      <c r="F9" s="81" t="s">
        <v>77</v>
      </c>
      <c r="G9" s="82">
        <v>758223941</v>
      </c>
      <c r="H9" s="83">
        <v>25</v>
      </c>
      <c r="I9" s="84">
        <f t="shared" si="0"/>
        <v>45</v>
      </c>
    </row>
    <row r="10" spans="1:9" ht="15" customHeight="1" x14ac:dyDescent="0.3">
      <c r="A10" s="100"/>
      <c r="B10" s="85" t="s">
        <v>74</v>
      </c>
      <c r="C10" s="81" t="s">
        <v>75</v>
      </c>
      <c r="D10" s="79" t="s">
        <v>76</v>
      </c>
      <c r="E10" s="79" t="s">
        <v>38</v>
      </c>
      <c r="F10" s="81" t="s">
        <v>78</v>
      </c>
      <c r="G10" s="82">
        <v>758222879</v>
      </c>
      <c r="H10" s="83">
        <v>63</v>
      </c>
      <c r="I10" s="84">
        <f t="shared" si="0"/>
        <v>114</v>
      </c>
    </row>
    <row r="11" spans="1:9" ht="15" customHeight="1" x14ac:dyDescent="0.3">
      <c r="A11" s="100"/>
      <c r="B11" s="85" t="s">
        <v>74</v>
      </c>
      <c r="C11" s="81" t="s">
        <v>75</v>
      </c>
      <c r="D11" s="79" t="s">
        <v>76</v>
      </c>
      <c r="E11" s="79" t="s">
        <v>39</v>
      </c>
      <c r="F11" s="81" t="s">
        <v>79</v>
      </c>
      <c r="G11" s="82">
        <v>758228641</v>
      </c>
      <c r="H11" s="83">
        <v>108</v>
      </c>
      <c r="I11" s="84">
        <f t="shared" si="0"/>
        <v>195</v>
      </c>
    </row>
    <row r="12" spans="1:9" ht="15" customHeight="1" x14ac:dyDescent="0.3">
      <c r="A12" s="100"/>
      <c r="B12" s="85" t="s">
        <v>74</v>
      </c>
      <c r="C12" s="81" t="s">
        <v>75</v>
      </c>
      <c r="D12" s="79" t="s">
        <v>76</v>
      </c>
      <c r="E12" s="79" t="s">
        <v>40</v>
      </c>
      <c r="F12" s="81" t="s">
        <v>80</v>
      </c>
      <c r="G12" s="82">
        <v>758228554</v>
      </c>
      <c r="H12" s="83">
        <v>106</v>
      </c>
      <c r="I12" s="84">
        <f t="shared" si="0"/>
        <v>191</v>
      </c>
    </row>
    <row r="13" spans="1:9" ht="15" customHeight="1" x14ac:dyDescent="0.3">
      <c r="A13" s="100"/>
      <c r="B13" s="85" t="s">
        <v>74</v>
      </c>
      <c r="C13" s="81" t="s">
        <v>75</v>
      </c>
      <c r="D13" s="79" t="s">
        <v>76</v>
      </c>
      <c r="E13" s="79" t="s">
        <v>41</v>
      </c>
      <c r="F13" s="81" t="s">
        <v>81</v>
      </c>
      <c r="G13" s="82">
        <v>758228599</v>
      </c>
      <c r="H13" s="83">
        <v>51</v>
      </c>
      <c r="I13" s="84">
        <f t="shared" si="0"/>
        <v>92</v>
      </c>
    </row>
    <row r="14" spans="1:9" ht="15" customHeight="1" x14ac:dyDescent="0.3">
      <c r="A14" s="100"/>
      <c r="B14" s="85" t="s">
        <v>74</v>
      </c>
      <c r="C14" s="81" t="s">
        <v>75</v>
      </c>
      <c r="D14" s="79" t="s">
        <v>76</v>
      </c>
      <c r="E14" s="79" t="s">
        <v>47</v>
      </c>
      <c r="F14" s="81" t="s">
        <v>82</v>
      </c>
      <c r="G14" s="82">
        <v>758224144</v>
      </c>
      <c r="H14" s="83">
        <v>27</v>
      </c>
      <c r="I14" s="84">
        <f t="shared" si="0"/>
        <v>49</v>
      </c>
    </row>
    <row r="15" spans="1:9" ht="15" customHeight="1" x14ac:dyDescent="0.3">
      <c r="A15" s="99" t="s">
        <v>65</v>
      </c>
      <c r="B15" s="80" t="s">
        <v>83</v>
      </c>
      <c r="C15" s="81" t="s">
        <v>84</v>
      </c>
      <c r="D15" s="79" t="s">
        <v>58</v>
      </c>
      <c r="E15" s="79" t="s">
        <v>37</v>
      </c>
      <c r="F15" s="81" t="s">
        <v>85</v>
      </c>
      <c r="G15" s="82">
        <v>758223955</v>
      </c>
      <c r="H15" s="83">
        <v>9</v>
      </c>
      <c r="I15" s="84">
        <f>ROUNDUP(H15*2,0)</f>
        <v>18</v>
      </c>
    </row>
    <row r="16" spans="1:9" ht="15" customHeight="1" x14ac:dyDescent="0.3">
      <c r="A16" s="100"/>
      <c r="B16" s="85" t="s">
        <v>83</v>
      </c>
      <c r="C16" s="81" t="s">
        <v>84</v>
      </c>
      <c r="D16" s="79" t="s">
        <v>58</v>
      </c>
      <c r="E16" s="79" t="s">
        <v>38</v>
      </c>
      <c r="F16" s="81" t="s">
        <v>86</v>
      </c>
      <c r="G16" s="82">
        <v>758224213</v>
      </c>
      <c r="H16" s="83">
        <v>23</v>
      </c>
      <c r="I16" s="84">
        <f t="shared" si="0"/>
        <v>42</v>
      </c>
    </row>
    <row r="17" spans="1:9" ht="15" customHeight="1" x14ac:dyDescent="0.3">
      <c r="A17" s="100"/>
      <c r="B17" s="85" t="s">
        <v>83</v>
      </c>
      <c r="C17" s="81" t="s">
        <v>84</v>
      </c>
      <c r="D17" s="79" t="s">
        <v>58</v>
      </c>
      <c r="E17" s="79" t="s">
        <v>39</v>
      </c>
      <c r="F17" s="81" t="s">
        <v>87</v>
      </c>
      <c r="G17" s="82">
        <v>758224325</v>
      </c>
      <c r="H17" s="83">
        <v>39</v>
      </c>
      <c r="I17" s="84">
        <f t="shared" si="0"/>
        <v>71</v>
      </c>
    </row>
    <row r="18" spans="1:9" ht="15" customHeight="1" x14ac:dyDescent="0.3">
      <c r="A18" s="100"/>
      <c r="B18" s="85" t="s">
        <v>83</v>
      </c>
      <c r="C18" s="81" t="s">
        <v>84</v>
      </c>
      <c r="D18" s="79" t="s">
        <v>58</v>
      </c>
      <c r="E18" s="79" t="s">
        <v>40</v>
      </c>
      <c r="F18" s="81" t="s">
        <v>88</v>
      </c>
      <c r="G18" s="82">
        <v>758222915</v>
      </c>
      <c r="H18" s="83">
        <v>39</v>
      </c>
      <c r="I18" s="84">
        <f t="shared" si="0"/>
        <v>71</v>
      </c>
    </row>
    <row r="19" spans="1:9" ht="15" customHeight="1" x14ac:dyDescent="0.3">
      <c r="A19" s="100"/>
      <c r="B19" s="85" t="s">
        <v>83</v>
      </c>
      <c r="C19" s="81" t="s">
        <v>84</v>
      </c>
      <c r="D19" s="79" t="s">
        <v>58</v>
      </c>
      <c r="E19" s="79" t="s">
        <v>41</v>
      </c>
      <c r="F19" s="81" t="s">
        <v>89</v>
      </c>
      <c r="G19" s="82">
        <v>758224274</v>
      </c>
      <c r="H19" s="83">
        <v>19</v>
      </c>
      <c r="I19" s="84">
        <f t="shared" ref="I19:I21" si="1">ROUNDUP(H19*2,0)</f>
        <v>38</v>
      </c>
    </row>
    <row r="20" spans="1:9" ht="15" customHeight="1" x14ac:dyDescent="0.3">
      <c r="A20" s="100"/>
      <c r="B20" s="85" t="s">
        <v>83</v>
      </c>
      <c r="C20" s="81" t="s">
        <v>84</v>
      </c>
      <c r="D20" s="79" t="s">
        <v>58</v>
      </c>
      <c r="E20" s="79" t="s">
        <v>47</v>
      </c>
      <c r="F20" s="81" t="s">
        <v>90</v>
      </c>
      <c r="G20" s="82">
        <v>758228654</v>
      </c>
      <c r="H20" s="83">
        <v>10</v>
      </c>
      <c r="I20" s="84">
        <f t="shared" si="1"/>
        <v>20</v>
      </c>
    </row>
    <row r="21" spans="1:9" ht="15" customHeight="1" x14ac:dyDescent="0.3">
      <c r="A21" s="99" t="s">
        <v>65</v>
      </c>
      <c r="B21" s="80" t="s">
        <v>91</v>
      </c>
      <c r="C21" s="81" t="s">
        <v>92</v>
      </c>
      <c r="D21" s="79" t="s">
        <v>93</v>
      </c>
      <c r="E21" s="79" t="s">
        <v>37</v>
      </c>
      <c r="F21" s="81" t="s">
        <v>94</v>
      </c>
      <c r="G21" s="82">
        <v>758223942</v>
      </c>
      <c r="H21" s="83">
        <v>20</v>
      </c>
      <c r="I21" s="84">
        <f t="shared" si="1"/>
        <v>40</v>
      </c>
    </row>
    <row r="22" spans="1:9" ht="15" customHeight="1" x14ac:dyDescent="0.3">
      <c r="A22" s="100"/>
      <c r="B22" s="85" t="s">
        <v>91</v>
      </c>
      <c r="C22" s="81" t="s">
        <v>92</v>
      </c>
      <c r="D22" s="79" t="s">
        <v>93</v>
      </c>
      <c r="E22" s="79" t="s">
        <v>38</v>
      </c>
      <c r="F22" s="81" t="s">
        <v>95</v>
      </c>
      <c r="G22" s="82">
        <v>758224588</v>
      </c>
      <c r="H22" s="83">
        <v>48</v>
      </c>
      <c r="I22" s="84">
        <f t="shared" si="0"/>
        <v>87</v>
      </c>
    </row>
    <row r="23" spans="1:9" ht="15" customHeight="1" x14ac:dyDescent="0.3">
      <c r="A23" s="100"/>
      <c r="B23" s="85" t="s">
        <v>91</v>
      </c>
      <c r="C23" s="81" t="s">
        <v>92</v>
      </c>
      <c r="D23" s="79" t="s">
        <v>93</v>
      </c>
      <c r="E23" s="79" t="s">
        <v>39</v>
      </c>
      <c r="F23" s="81" t="s">
        <v>96</v>
      </c>
      <c r="G23" s="82">
        <v>758224548</v>
      </c>
      <c r="H23" s="83">
        <v>82</v>
      </c>
      <c r="I23" s="84">
        <f t="shared" si="0"/>
        <v>148</v>
      </c>
    </row>
    <row r="24" spans="1:9" ht="15" customHeight="1" x14ac:dyDescent="0.3">
      <c r="A24" s="100"/>
      <c r="B24" s="85" t="s">
        <v>91</v>
      </c>
      <c r="C24" s="81" t="s">
        <v>92</v>
      </c>
      <c r="D24" s="79" t="s">
        <v>93</v>
      </c>
      <c r="E24" s="79" t="s">
        <v>40</v>
      </c>
      <c r="F24" s="81" t="s">
        <v>97</v>
      </c>
      <c r="G24" s="82">
        <v>758223963</v>
      </c>
      <c r="H24" s="83">
        <v>80</v>
      </c>
      <c r="I24" s="84">
        <f t="shared" si="0"/>
        <v>144</v>
      </c>
    </row>
    <row r="25" spans="1:9" ht="15" customHeight="1" x14ac:dyDescent="0.3">
      <c r="A25" s="100"/>
      <c r="B25" s="85" t="s">
        <v>91</v>
      </c>
      <c r="C25" s="81" t="s">
        <v>92</v>
      </c>
      <c r="D25" s="79" t="s">
        <v>93</v>
      </c>
      <c r="E25" s="79" t="s">
        <v>41</v>
      </c>
      <c r="F25" s="81" t="s">
        <v>98</v>
      </c>
      <c r="G25" s="82">
        <v>758224512</v>
      </c>
      <c r="H25" s="83">
        <v>38</v>
      </c>
      <c r="I25" s="84">
        <f t="shared" si="0"/>
        <v>69</v>
      </c>
    </row>
    <row r="26" spans="1:9" ht="15" customHeight="1" x14ac:dyDescent="0.3">
      <c r="A26" s="100"/>
      <c r="B26" s="85" t="s">
        <v>91</v>
      </c>
      <c r="C26" s="81" t="s">
        <v>92</v>
      </c>
      <c r="D26" s="79" t="s">
        <v>93</v>
      </c>
      <c r="E26" s="79" t="s">
        <v>47</v>
      </c>
      <c r="F26" s="81" t="s">
        <v>99</v>
      </c>
      <c r="G26" s="82">
        <v>758224545</v>
      </c>
      <c r="H26" s="83">
        <v>20</v>
      </c>
      <c r="I26" s="84">
        <f t="shared" ref="I26:I27" si="2">ROUNDUP(H26*2,0)</f>
        <v>40</v>
      </c>
    </row>
    <row r="27" spans="1:9" ht="15" customHeight="1" x14ac:dyDescent="0.3">
      <c r="A27" s="99" t="s">
        <v>65</v>
      </c>
      <c r="B27" s="80" t="s">
        <v>100</v>
      </c>
      <c r="C27" s="86" t="s">
        <v>101</v>
      </c>
      <c r="D27" s="79" t="s">
        <v>102</v>
      </c>
      <c r="E27" s="79" t="s">
        <v>37</v>
      </c>
      <c r="F27" s="81" t="s">
        <v>103</v>
      </c>
      <c r="G27" s="82">
        <v>758223964</v>
      </c>
      <c r="H27" s="83">
        <v>14</v>
      </c>
      <c r="I27" s="84">
        <f t="shared" si="2"/>
        <v>28</v>
      </c>
    </row>
    <row r="28" spans="1:9" ht="15" customHeight="1" x14ac:dyDescent="0.3">
      <c r="A28" s="100"/>
      <c r="B28" s="85" t="s">
        <v>100</v>
      </c>
      <c r="C28" s="86" t="s">
        <v>101</v>
      </c>
      <c r="D28" s="79" t="s">
        <v>102</v>
      </c>
      <c r="E28" s="79" t="s">
        <v>38</v>
      </c>
      <c r="F28" s="81" t="s">
        <v>104</v>
      </c>
      <c r="G28" s="82">
        <v>758224547</v>
      </c>
      <c r="H28" s="83">
        <v>32</v>
      </c>
      <c r="I28" s="84">
        <f t="shared" si="0"/>
        <v>58</v>
      </c>
    </row>
    <row r="29" spans="1:9" ht="15" customHeight="1" x14ac:dyDescent="0.3">
      <c r="A29" s="100"/>
      <c r="B29" s="85" t="s">
        <v>100</v>
      </c>
      <c r="C29" s="86" t="s">
        <v>101</v>
      </c>
      <c r="D29" s="79" t="s">
        <v>102</v>
      </c>
      <c r="E29" s="79" t="s">
        <v>39</v>
      </c>
      <c r="F29" s="81" t="s">
        <v>105</v>
      </c>
      <c r="G29" s="82">
        <v>758228562</v>
      </c>
      <c r="H29" s="83">
        <v>57</v>
      </c>
      <c r="I29" s="84">
        <f t="shared" si="0"/>
        <v>103</v>
      </c>
    </row>
    <row r="30" spans="1:9" ht="15" customHeight="1" x14ac:dyDescent="0.3">
      <c r="A30" s="100"/>
      <c r="B30" s="85" t="s">
        <v>100</v>
      </c>
      <c r="C30" s="86" t="s">
        <v>101</v>
      </c>
      <c r="D30" s="79" t="s">
        <v>102</v>
      </c>
      <c r="E30" s="79" t="s">
        <v>40</v>
      </c>
      <c r="F30" s="81" t="s">
        <v>106</v>
      </c>
      <c r="G30" s="82">
        <v>758228704</v>
      </c>
      <c r="H30" s="83">
        <v>55</v>
      </c>
      <c r="I30" s="84">
        <f t="shared" si="0"/>
        <v>99</v>
      </c>
    </row>
    <row r="31" spans="1:9" ht="15" customHeight="1" x14ac:dyDescent="0.3">
      <c r="A31" s="100"/>
      <c r="B31" s="85" t="s">
        <v>100</v>
      </c>
      <c r="C31" s="86" t="s">
        <v>101</v>
      </c>
      <c r="D31" s="79" t="s">
        <v>102</v>
      </c>
      <c r="E31" s="79" t="s">
        <v>41</v>
      </c>
      <c r="F31" s="81" t="s">
        <v>107</v>
      </c>
      <c r="G31" s="82">
        <v>758224172</v>
      </c>
      <c r="H31" s="83">
        <v>26</v>
      </c>
      <c r="I31" s="84">
        <f t="shared" si="0"/>
        <v>47</v>
      </c>
    </row>
    <row r="32" spans="1:9" ht="15" customHeight="1" x14ac:dyDescent="0.3">
      <c r="A32" s="100"/>
      <c r="B32" s="85" t="s">
        <v>100</v>
      </c>
      <c r="C32" s="86" t="s">
        <v>101</v>
      </c>
      <c r="D32" s="79" t="s">
        <v>102</v>
      </c>
      <c r="E32" s="79" t="s">
        <v>47</v>
      </c>
      <c r="F32" s="81" t="s">
        <v>108</v>
      </c>
      <c r="G32" s="82">
        <v>758228575</v>
      </c>
      <c r="H32" s="83">
        <v>14</v>
      </c>
      <c r="I32" s="84">
        <f>ROUNDUP(H32*2,0)</f>
        <v>28</v>
      </c>
    </row>
    <row r="33" spans="1:9" ht="15" customHeight="1" x14ac:dyDescent="0.3">
      <c r="A33" s="99" t="s">
        <v>65</v>
      </c>
      <c r="B33" s="80" t="s">
        <v>109</v>
      </c>
      <c r="C33" s="86" t="s">
        <v>110</v>
      </c>
      <c r="D33" s="79" t="s">
        <v>58</v>
      </c>
      <c r="E33" s="79" t="s">
        <v>37</v>
      </c>
      <c r="F33" s="81" t="s">
        <v>111</v>
      </c>
      <c r="G33" s="82">
        <v>758222862</v>
      </c>
      <c r="H33" s="83">
        <v>23</v>
      </c>
      <c r="I33" s="84">
        <f t="shared" si="0"/>
        <v>42</v>
      </c>
    </row>
    <row r="34" spans="1:9" ht="15" customHeight="1" x14ac:dyDescent="0.3">
      <c r="A34" s="100"/>
      <c r="B34" s="85" t="s">
        <v>109</v>
      </c>
      <c r="C34" s="86" t="s">
        <v>110</v>
      </c>
      <c r="D34" s="79" t="s">
        <v>58</v>
      </c>
      <c r="E34" s="79" t="s">
        <v>38</v>
      </c>
      <c r="F34" s="81" t="s">
        <v>112</v>
      </c>
      <c r="G34" s="82">
        <v>758222873</v>
      </c>
      <c r="H34" s="83">
        <v>56</v>
      </c>
      <c r="I34" s="84">
        <f t="shared" si="0"/>
        <v>101</v>
      </c>
    </row>
    <row r="35" spans="1:9" ht="15" customHeight="1" x14ac:dyDescent="0.3">
      <c r="A35" s="100"/>
      <c r="B35" s="85" t="s">
        <v>109</v>
      </c>
      <c r="C35" s="86" t="s">
        <v>110</v>
      </c>
      <c r="D35" s="79" t="s">
        <v>58</v>
      </c>
      <c r="E35" s="79" t="s">
        <v>39</v>
      </c>
      <c r="F35" s="81" t="s">
        <v>113</v>
      </c>
      <c r="G35" s="82">
        <v>758228920</v>
      </c>
      <c r="H35" s="83">
        <v>98</v>
      </c>
      <c r="I35" s="84">
        <f t="shared" si="0"/>
        <v>177</v>
      </c>
    </row>
    <row r="36" spans="1:9" ht="15" customHeight="1" x14ac:dyDescent="0.3">
      <c r="A36" s="100"/>
      <c r="B36" s="85" t="s">
        <v>109</v>
      </c>
      <c r="C36" s="86" t="s">
        <v>110</v>
      </c>
      <c r="D36" s="79" t="s">
        <v>58</v>
      </c>
      <c r="E36" s="79" t="s">
        <v>40</v>
      </c>
      <c r="F36" s="81" t="s">
        <v>114</v>
      </c>
      <c r="G36" s="82">
        <v>758224222</v>
      </c>
      <c r="H36" s="83">
        <v>95</v>
      </c>
      <c r="I36" s="84">
        <f t="shared" si="0"/>
        <v>171</v>
      </c>
    </row>
    <row r="37" spans="1:9" ht="15" customHeight="1" x14ac:dyDescent="0.3">
      <c r="A37" s="100"/>
      <c r="B37" s="85" t="s">
        <v>109</v>
      </c>
      <c r="C37" s="86" t="s">
        <v>110</v>
      </c>
      <c r="D37" s="79" t="s">
        <v>58</v>
      </c>
      <c r="E37" s="79" t="s">
        <v>41</v>
      </c>
      <c r="F37" s="81" t="s">
        <v>115</v>
      </c>
      <c r="G37" s="82">
        <v>758224783</v>
      </c>
      <c r="H37" s="83">
        <v>46</v>
      </c>
      <c r="I37" s="84">
        <f t="shared" si="0"/>
        <v>83</v>
      </c>
    </row>
    <row r="38" spans="1:9" ht="15" customHeight="1" x14ac:dyDescent="0.3">
      <c r="A38" s="100"/>
      <c r="B38" s="85" t="s">
        <v>109</v>
      </c>
      <c r="C38" s="86" t="s">
        <v>110</v>
      </c>
      <c r="D38" s="79" t="s">
        <v>58</v>
      </c>
      <c r="E38" s="79" t="s">
        <v>47</v>
      </c>
      <c r="F38" s="81" t="s">
        <v>116</v>
      </c>
      <c r="G38" s="82">
        <v>758222943</v>
      </c>
      <c r="H38" s="83">
        <v>24</v>
      </c>
      <c r="I38" s="84">
        <f t="shared" si="0"/>
        <v>44</v>
      </c>
    </row>
    <row r="39" spans="1:9" ht="15" customHeight="1" x14ac:dyDescent="0.3">
      <c r="A39" s="99" t="s">
        <v>65</v>
      </c>
      <c r="B39" s="80" t="s">
        <v>117</v>
      </c>
      <c r="C39" s="86" t="s">
        <v>118</v>
      </c>
      <c r="D39" s="79" t="s">
        <v>119</v>
      </c>
      <c r="E39" s="79" t="s">
        <v>37</v>
      </c>
      <c r="F39" s="81" t="s">
        <v>120</v>
      </c>
      <c r="G39" s="79" t="s">
        <v>121</v>
      </c>
      <c r="H39" s="83">
        <v>15</v>
      </c>
      <c r="I39" s="84">
        <f>ROUNDUP(H39*2,0)</f>
        <v>30</v>
      </c>
    </row>
    <row r="40" spans="1:9" ht="15" customHeight="1" x14ac:dyDescent="0.3">
      <c r="A40" s="100"/>
      <c r="B40" s="85" t="s">
        <v>117</v>
      </c>
      <c r="C40" s="86" t="s">
        <v>118</v>
      </c>
      <c r="D40" s="79" t="s">
        <v>119</v>
      </c>
      <c r="E40" s="79" t="s">
        <v>38</v>
      </c>
      <c r="F40" s="81" t="s">
        <v>122</v>
      </c>
      <c r="G40" s="79" t="s">
        <v>123</v>
      </c>
      <c r="H40" s="83">
        <v>27</v>
      </c>
      <c r="I40" s="84">
        <f t="shared" si="0"/>
        <v>49</v>
      </c>
    </row>
    <row r="41" spans="1:9" ht="15" customHeight="1" x14ac:dyDescent="0.3">
      <c r="A41" s="100"/>
      <c r="B41" s="85" t="s">
        <v>117</v>
      </c>
      <c r="C41" s="86" t="s">
        <v>118</v>
      </c>
      <c r="D41" s="79" t="s">
        <v>119</v>
      </c>
      <c r="E41" s="79" t="s">
        <v>39</v>
      </c>
      <c r="F41" s="81" t="s">
        <v>124</v>
      </c>
      <c r="G41" s="79" t="s">
        <v>125</v>
      </c>
      <c r="H41" s="83">
        <v>42</v>
      </c>
      <c r="I41" s="84">
        <f t="shared" si="0"/>
        <v>76</v>
      </c>
    </row>
    <row r="42" spans="1:9" ht="15" customHeight="1" x14ac:dyDescent="0.3">
      <c r="A42" s="100"/>
      <c r="B42" s="85" t="s">
        <v>117</v>
      </c>
      <c r="C42" s="86" t="s">
        <v>118</v>
      </c>
      <c r="D42" s="79" t="s">
        <v>119</v>
      </c>
      <c r="E42" s="79" t="s">
        <v>40</v>
      </c>
      <c r="F42" s="81" t="s">
        <v>126</v>
      </c>
      <c r="G42" s="79" t="s">
        <v>127</v>
      </c>
      <c r="H42" s="83">
        <v>33</v>
      </c>
      <c r="I42" s="84">
        <f t="shared" si="0"/>
        <v>60</v>
      </c>
    </row>
    <row r="43" spans="1:9" ht="15" customHeight="1" x14ac:dyDescent="0.3">
      <c r="A43" s="100"/>
      <c r="B43" s="85" t="s">
        <v>117</v>
      </c>
      <c r="C43" s="86" t="s">
        <v>118</v>
      </c>
      <c r="D43" s="79" t="s">
        <v>119</v>
      </c>
      <c r="E43" s="79" t="s">
        <v>41</v>
      </c>
      <c r="F43" s="81" t="s">
        <v>128</v>
      </c>
      <c r="G43" s="79" t="s">
        <v>129</v>
      </c>
      <c r="H43" s="83">
        <v>15</v>
      </c>
      <c r="I43" s="84">
        <f t="shared" ref="I43:I45" si="3">ROUNDUP(H43*2,0)</f>
        <v>30</v>
      </c>
    </row>
    <row r="44" spans="1:9" ht="15" customHeight="1" x14ac:dyDescent="0.3">
      <c r="A44" s="100"/>
      <c r="B44" s="85" t="s">
        <v>117</v>
      </c>
      <c r="C44" s="86" t="s">
        <v>118</v>
      </c>
      <c r="D44" s="79" t="s">
        <v>119</v>
      </c>
      <c r="E44" s="79" t="s">
        <v>47</v>
      </c>
      <c r="F44" s="81" t="s">
        <v>130</v>
      </c>
      <c r="G44" s="79" t="s">
        <v>131</v>
      </c>
      <c r="H44" s="83">
        <v>6</v>
      </c>
      <c r="I44" s="84">
        <f t="shared" si="3"/>
        <v>12</v>
      </c>
    </row>
    <row r="45" spans="1:9" ht="15" customHeight="1" x14ac:dyDescent="0.3">
      <c r="A45" s="99" t="s">
        <v>65</v>
      </c>
      <c r="B45" s="80" t="s">
        <v>132</v>
      </c>
      <c r="C45" s="86" t="s">
        <v>133</v>
      </c>
      <c r="D45" s="79" t="s">
        <v>59</v>
      </c>
      <c r="E45" s="79" t="s">
        <v>37</v>
      </c>
      <c r="F45" s="81" t="s">
        <v>134</v>
      </c>
      <c r="G45" s="79" t="s">
        <v>135</v>
      </c>
      <c r="H45" s="83">
        <v>19</v>
      </c>
      <c r="I45" s="84">
        <f t="shared" si="3"/>
        <v>38</v>
      </c>
    </row>
    <row r="46" spans="1:9" ht="15" customHeight="1" x14ac:dyDescent="0.3">
      <c r="A46" s="100"/>
      <c r="B46" s="85" t="s">
        <v>132</v>
      </c>
      <c r="C46" s="86" t="s">
        <v>133</v>
      </c>
      <c r="D46" s="79" t="s">
        <v>59</v>
      </c>
      <c r="E46" s="79" t="s">
        <v>38</v>
      </c>
      <c r="F46" s="81" t="s">
        <v>136</v>
      </c>
      <c r="G46" s="79" t="s">
        <v>137</v>
      </c>
      <c r="H46" s="83">
        <v>44</v>
      </c>
      <c r="I46" s="84">
        <f t="shared" si="0"/>
        <v>80</v>
      </c>
    </row>
    <row r="47" spans="1:9" ht="15" customHeight="1" x14ac:dyDescent="0.3">
      <c r="A47" s="100"/>
      <c r="B47" s="85" t="s">
        <v>132</v>
      </c>
      <c r="C47" s="86" t="s">
        <v>133</v>
      </c>
      <c r="D47" s="79" t="s">
        <v>59</v>
      </c>
      <c r="E47" s="79" t="s">
        <v>39</v>
      </c>
      <c r="F47" s="81" t="s">
        <v>138</v>
      </c>
      <c r="G47" s="79" t="s">
        <v>139</v>
      </c>
      <c r="H47" s="83">
        <v>76</v>
      </c>
      <c r="I47" s="84">
        <f t="shared" si="0"/>
        <v>137</v>
      </c>
    </row>
    <row r="48" spans="1:9" ht="15" customHeight="1" x14ac:dyDescent="0.3">
      <c r="A48" s="100"/>
      <c r="B48" s="85" t="s">
        <v>132</v>
      </c>
      <c r="C48" s="86" t="s">
        <v>133</v>
      </c>
      <c r="D48" s="79" t="s">
        <v>59</v>
      </c>
      <c r="E48" s="79" t="s">
        <v>40</v>
      </c>
      <c r="F48" s="81" t="s">
        <v>140</v>
      </c>
      <c r="G48" s="79" t="s">
        <v>141</v>
      </c>
      <c r="H48" s="83">
        <v>74</v>
      </c>
      <c r="I48" s="84">
        <f t="shared" si="0"/>
        <v>134</v>
      </c>
    </row>
    <row r="49" spans="1:9" ht="15" customHeight="1" x14ac:dyDescent="0.3">
      <c r="A49" s="100"/>
      <c r="B49" s="85" t="s">
        <v>132</v>
      </c>
      <c r="C49" s="86" t="s">
        <v>133</v>
      </c>
      <c r="D49" s="79" t="s">
        <v>59</v>
      </c>
      <c r="E49" s="79" t="s">
        <v>41</v>
      </c>
      <c r="F49" s="81" t="s">
        <v>142</v>
      </c>
      <c r="G49" s="79" t="s">
        <v>143</v>
      </c>
      <c r="H49" s="83">
        <v>36</v>
      </c>
      <c r="I49" s="84">
        <f t="shared" si="0"/>
        <v>65</v>
      </c>
    </row>
    <row r="50" spans="1:9" ht="15" customHeight="1" x14ac:dyDescent="0.3">
      <c r="A50" s="100"/>
      <c r="B50" s="85" t="s">
        <v>132</v>
      </c>
      <c r="C50" s="86" t="s">
        <v>133</v>
      </c>
      <c r="D50" s="79" t="s">
        <v>59</v>
      </c>
      <c r="E50" s="79" t="s">
        <v>47</v>
      </c>
      <c r="F50" s="81" t="s">
        <v>144</v>
      </c>
      <c r="G50" s="79" t="s">
        <v>145</v>
      </c>
      <c r="H50" s="83">
        <v>19</v>
      </c>
      <c r="I50" s="84">
        <f>ROUNDUP(H50*2,0)</f>
        <v>38</v>
      </c>
    </row>
  </sheetData>
  <autoFilter ref="A2:I50" xr:uid="{00000000-0001-0000-0000-000000000000}"/>
  <mergeCells count="8">
    <mergeCell ref="A39:A44"/>
    <mergeCell ref="A45:A50"/>
    <mergeCell ref="A3:A8"/>
    <mergeCell ref="A9:A14"/>
    <mergeCell ref="A15:A20"/>
    <mergeCell ref="A21:A26"/>
    <mergeCell ref="A27:A32"/>
    <mergeCell ref="A33:A38"/>
  </mergeCells>
  <pageMargins left="0.7" right="0.7" top="0.75" bottom="0.75" header="0.3" footer="0.3"/>
  <pageSetup paperSize="9" scale="53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497D48-5352-4799-9261-5F18D3FF8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B074A-B329-4A66-9555-9CBED1776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CF53B4-354F-48A0-8BCD-E7CF9B5C24D0}">
  <ds:schemaRefs>
    <ds:schemaRef ds:uri="3a0a2458-cdd1-4cb3-b5b0-deb2c79ba90a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3233c7dd-1b2f-4509-8e24-48017b1f5f4a"/>
    <ds:schemaRef ds:uri="http://www.w3.org/XML/1998/namespace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PUR.QT-2.BM1</vt:lpstr>
      <vt:lpstr>USA+POPUP (MINI PATCH)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 Nguyen Ngoc Hanh</dc:creator>
  <cp:lastModifiedBy>Ngoc Tran Thi Nhu</cp:lastModifiedBy>
  <cp:lastPrinted>2024-11-18T06:42:19Z</cp:lastPrinted>
  <dcterms:created xsi:type="dcterms:W3CDTF">2021-05-28T08:44:05Z</dcterms:created>
  <dcterms:modified xsi:type="dcterms:W3CDTF">2025-08-07T04:53:53Z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