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lexdonald/Dropbox/CORTEIZ DESIGN/TECH PACKS/**SUBMITTED STYLES/UNAVAILABLE/JPN FLEECE QUARTER ZIP/"/>
    </mc:Choice>
  </mc:AlternateContent>
  <xr:revisionPtr revIDLastSave="0" documentId="13_ncr:1_{5A141E8F-4B3E-714F-9262-50D5C0B3AD8F}" xr6:coauthVersionLast="47" xr6:coauthVersionMax="47" xr10:uidLastSave="{00000000-0000-0000-0000-000000000000}"/>
  <bookViews>
    <workbookView xWindow="1260" yWindow="780" windowWidth="25900" windowHeight="16580" tabRatio="753" activeTab="1" xr2:uid="{00000000-000D-0000-FFFF-FFFF00000000}"/>
  </bookViews>
  <sheets>
    <sheet name="GREY" sheetId="16" state="hidden" r:id="rId1"/>
    <sheet name="TARGET SPEC" sheetId="22" r:id="rId2"/>
    <sheet name="UA-SX" sheetId="21" state="hidden" r:id="rId3"/>
    <sheet name="2. TRIM CARD (GREY)" sheetId="17" state="hidden" r:id="rId4"/>
    <sheet name="3. ĐỊNH VỊ HÌNH IN.THÊU" sheetId="7" state="hidden" r:id="rId5"/>
    <sheet name="4. THÔNG SỐ SẢN XUẤT" sheetId="8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SCM40">'[1]Raw material movement'!#REF!</definedName>
    <definedName name="___SCM40">'[2]Raw material movement'!#REF!</definedName>
    <definedName name="__SCM40">'[3]Raw material movement'!#REF!</definedName>
    <definedName name="_2DATA_DATA2_L">'[4]#REF'!#REF!</definedName>
    <definedName name="_DATA_DATA2_L">'[5]#REF'!#REF!</definedName>
    <definedName name="_Fill" localSheetId="3" hidden="1">#REF!</definedName>
    <definedName name="_Fill" hidden="1">#REF!</definedName>
    <definedName name="_xlnm._FilterDatabase" localSheetId="0" hidden="1">GREY!$A$64:$Q$131</definedName>
    <definedName name="_SCM40">'[2]Raw material movement'!#REF!</definedName>
    <definedName name="AB">#REF!</definedName>
    <definedName name="CODE">[6]CODE!$A$6:$B$156</definedName>
    <definedName name="DA">'[7]Raw material movement'!#REF!</definedName>
    <definedName name="df">'[2]Raw material movement'!#REF!</definedName>
    <definedName name="dsdf">'[1]Raw material movement'!#REF!</definedName>
    <definedName name="GDFD">'[8]Raw material movement'!#REF!</definedName>
    <definedName name="IB">#REF!</definedName>
    <definedName name="INTERNAL_INVOICE">[9]UN!#REF!</definedName>
    <definedName name="MAHANG">#REF!</definedName>
    <definedName name="MAVT">[10]Code!$A$7:$A$73</definedName>
    <definedName name="PRICE">#REF!</definedName>
    <definedName name="_xlnm.Print_Area" localSheetId="3">'2. TRIM CARD (GREY)'!$A$1:$E$39</definedName>
    <definedName name="_xlnm.Print_Area" localSheetId="0">GREY!$A$1:$P$169</definedName>
    <definedName name="_xlnm.Print_Area" localSheetId="1">'TARGET SPEC'!$A$2:$M$29</definedName>
    <definedName name="_xlnm.Print_Area" localSheetId="2">'UA-SX'!$A$1:$M$42</definedName>
    <definedName name="_xlnm.Print_Titles" localSheetId="3">'2. TRIM CARD (GREY)'!$1:$5</definedName>
    <definedName name="_xlnm.Print_Titles" localSheetId="0">GREY!$1:$15</definedName>
    <definedName name="style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22" l="1"/>
  <c r="D29" i="22" s="1"/>
  <c r="G29" i="22"/>
  <c r="H29" i="22" s="1"/>
  <c r="I29" i="22" s="1"/>
  <c r="G28" i="22"/>
  <c r="H28" i="22" s="1"/>
  <c r="I28" i="22" s="1"/>
  <c r="E28" i="22"/>
  <c r="D28" i="22" s="1"/>
  <c r="G27" i="22"/>
  <c r="H27" i="22" s="1"/>
  <c r="I27" i="22" s="1"/>
  <c r="E27" i="22"/>
  <c r="D27" i="22" s="1"/>
  <c r="F24" i="22"/>
  <c r="E24" i="22" s="1"/>
  <c r="D24" i="22" s="1"/>
  <c r="F18" i="22"/>
  <c r="E18" i="22" s="1"/>
  <c r="D18" i="22" s="1"/>
  <c r="H13" i="22"/>
  <c r="I13" i="22" s="1"/>
  <c r="F13" i="22"/>
  <c r="E13" i="22" s="1"/>
  <c r="D13" i="22" s="1"/>
  <c r="G26" i="22"/>
  <c r="H26" i="22" s="1"/>
  <c r="I26" i="22" s="1"/>
  <c r="E26" i="22"/>
  <c r="D26" i="22" s="1"/>
  <c r="G25" i="22"/>
  <c r="H25" i="22" s="1"/>
  <c r="I25" i="22" s="1"/>
  <c r="E25" i="22"/>
  <c r="D25" i="22" s="1"/>
  <c r="H24" i="22"/>
  <c r="I24" i="22" s="1"/>
  <c r="G23" i="22"/>
  <c r="H23" i="22" s="1"/>
  <c r="I23" i="22" s="1"/>
  <c r="E23" i="22"/>
  <c r="D23" i="22" s="1"/>
  <c r="G22" i="22"/>
  <c r="H22" i="22" s="1"/>
  <c r="I22" i="22" s="1"/>
  <c r="E22" i="22"/>
  <c r="D22" i="22" s="1"/>
  <c r="G21" i="22"/>
  <c r="H21" i="22" s="1"/>
  <c r="I21" i="22" s="1"/>
  <c r="E21" i="22"/>
  <c r="D21" i="22" s="1"/>
  <c r="G20" i="22"/>
  <c r="H20" i="22" s="1"/>
  <c r="I20" i="22" s="1"/>
  <c r="E20" i="22"/>
  <c r="D20" i="22" s="1"/>
  <c r="G19" i="22"/>
  <c r="H19" i="22" s="1"/>
  <c r="I19" i="22" s="1"/>
  <c r="E19" i="22"/>
  <c r="D19" i="22" s="1"/>
  <c r="H18" i="22"/>
  <c r="I18" i="22" s="1"/>
  <c r="G17" i="22"/>
  <c r="H17" i="22" s="1"/>
  <c r="I17" i="22" s="1"/>
  <c r="E17" i="22"/>
  <c r="D17" i="22" s="1"/>
  <c r="G16" i="22"/>
  <c r="H16" i="22" s="1"/>
  <c r="I16" i="22" s="1"/>
  <c r="E16" i="22"/>
  <c r="D16" i="22"/>
  <c r="G15" i="22"/>
  <c r="H15" i="22" s="1"/>
  <c r="I15" i="22" s="1"/>
  <c r="E15" i="22"/>
  <c r="D15" i="22" s="1"/>
  <c r="G14" i="22"/>
  <c r="H14" i="22" s="1"/>
  <c r="I14" i="22" s="1"/>
  <c r="E14" i="22"/>
  <c r="D14" i="22" s="1"/>
  <c r="G12" i="22"/>
  <c r="H12" i="22" s="1"/>
  <c r="I12" i="22" s="1"/>
  <c r="E12" i="22"/>
  <c r="D12" i="22" s="1"/>
  <c r="G11" i="22"/>
  <c r="H11" i="22" s="1"/>
  <c r="I11" i="22" s="1"/>
  <c r="E11" i="22"/>
  <c r="D11" i="22" s="1"/>
  <c r="G10" i="22"/>
  <c r="H10" i="22" s="1"/>
  <c r="I10" i="22" s="1"/>
  <c r="E10" i="22"/>
  <c r="D10" i="22" s="1"/>
  <c r="G9" i="22"/>
  <c r="H9" i="22" s="1"/>
  <c r="E9" i="22"/>
  <c r="D9" i="22" s="1"/>
  <c r="E14" i="21"/>
  <c r="D14" i="21" s="1"/>
  <c r="F41" i="21"/>
  <c r="G40" i="21"/>
  <c r="H40" i="21" s="1"/>
  <c r="I40" i="21" s="1"/>
  <c r="E40" i="21"/>
  <c r="D40" i="21" s="1"/>
  <c r="G39" i="21"/>
  <c r="H39" i="21" s="1"/>
  <c r="I39" i="21" s="1"/>
  <c r="D39" i="21"/>
  <c r="G38" i="21"/>
  <c r="H38" i="21" s="1"/>
  <c r="I38" i="21" s="1"/>
  <c r="E38" i="21"/>
  <c r="D38" i="21"/>
  <c r="H37" i="21"/>
  <c r="I37" i="21" s="1"/>
  <c r="G37" i="21"/>
  <c r="E37" i="21"/>
  <c r="D37" i="21" s="1"/>
  <c r="G36" i="21"/>
  <c r="H36" i="21" s="1"/>
  <c r="I36" i="21" s="1"/>
  <c r="E36" i="21"/>
  <c r="D36" i="21"/>
  <c r="G34" i="21"/>
  <c r="H34" i="21" s="1"/>
  <c r="I34" i="21" s="1"/>
  <c r="E34" i="21"/>
  <c r="D34" i="21" s="1"/>
  <c r="G33" i="21"/>
  <c r="H33" i="21" s="1"/>
  <c r="I33" i="21" s="1"/>
  <c r="E33" i="21"/>
  <c r="D33" i="21"/>
  <c r="H32" i="21"/>
  <c r="I32" i="21" s="1"/>
  <c r="G32" i="21"/>
  <c r="E32" i="21"/>
  <c r="D32" i="21"/>
  <c r="G31" i="21"/>
  <c r="H31" i="21" s="1"/>
  <c r="I31" i="21" s="1"/>
  <c r="E31" i="21"/>
  <c r="D31" i="21"/>
  <c r="H30" i="21"/>
  <c r="I30" i="21" s="1"/>
  <c r="G30" i="21"/>
  <c r="E30" i="21"/>
  <c r="D30" i="21" s="1"/>
  <c r="G28" i="21"/>
  <c r="H28" i="21" s="1"/>
  <c r="I28" i="21" s="1"/>
  <c r="E28" i="21"/>
  <c r="D28" i="21"/>
  <c r="G27" i="21"/>
  <c r="H27" i="21" s="1"/>
  <c r="E27" i="21"/>
  <c r="D27" i="21" s="1"/>
  <c r="G26" i="21"/>
  <c r="H26" i="21" s="1"/>
  <c r="I26" i="21" s="1"/>
  <c r="E26" i="21"/>
  <c r="D26" i="21"/>
  <c r="H25" i="21"/>
  <c r="I25" i="21" s="1"/>
  <c r="G25" i="21"/>
  <c r="E25" i="21"/>
  <c r="D25" i="21"/>
  <c r="G24" i="21"/>
  <c r="H24" i="21" s="1"/>
  <c r="I24" i="21" s="1"/>
  <c r="E24" i="21"/>
  <c r="D24" i="21"/>
  <c r="H23" i="21"/>
  <c r="I23" i="21" s="1"/>
  <c r="G23" i="21"/>
  <c r="E23" i="21"/>
  <c r="D23" i="21" s="1"/>
  <c r="G22" i="21"/>
  <c r="H22" i="21" s="1"/>
  <c r="I22" i="21" s="1"/>
  <c r="E22" i="21"/>
  <c r="D22" i="21"/>
  <c r="G21" i="21"/>
  <c r="H21" i="21" s="1"/>
  <c r="I21" i="21" s="1"/>
  <c r="E21" i="21"/>
  <c r="D21" i="21" s="1"/>
  <c r="G20" i="21"/>
  <c r="H20" i="21" s="1"/>
  <c r="I20" i="21" s="1"/>
  <c r="E20" i="21"/>
  <c r="D20" i="21"/>
  <c r="H19" i="21"/>
  <c r="I19" i="21" s="1"/>
  <c r="G19" i="21"/>
  <c r="E19" i="21"/>
  <c r="D19" i="21"/>
  <c r="G18" i="21"/>
  <c r="H18" i="21" s="1"/>
  <c r="I18" i="21" s="1"/>
  <c r="E18" i="21"/>
  <c r="D18" i="21"/>
  <c r="H17" i="21"/>
  <c r="I17" i="21" s="1"/>
  <c r="G17" i="21"/>
  <c r="E17" i="21"/>
  <c r="D17" i="21" s="1"/>
  <c r="G16" i="21"/>
  <c r="H16" i="21" s="1"/>
  <c r="I16" i="21" s="1"/>
  <c r="E16" i="21"/>
  <c r="D16" i="21"/>
  <c r="G15" i="21"/>
  <c r="H15" i="21" s="1"/>
  <c r="I15" i="21" s="1"/>
  <c r="E15" i="21"/>
  <c r="D15" i="21" s="1"/>
  <c r="G14" i="21"/>
  <c r="H14" i="21" s="1"/>
  <c r="I14" i="21" s="1"/>
  <c r="H13" i="21"/>
  <c r="I13" i="21" s="1"/>
  <c r="G13" i="21"/>
  <c r="E13" i="21"/>
  <c r="D13" i="21" s="1"/>
  <c r="G12" i="21"/>
  <c r="H12" i="21" s="1"/>
  <c r="I12" i="21" s="1"/>
  <c r="E12" i="21"/>
  <c r="D12" i="21"/>
  <c r="G11" i="21"/>
  <c r="H11" i="21" s="1"/>
  <c r="I11" i="21" s="1"/>
  <c r="E11" i="21"/>
  <c r="D11" i="21" s="1"/>
  <c r="G10" i="21"/>
  <c r="H10" i="21" s="1"/>
  <c r="I10" i="21" s="1"/>
  <c r="E10" i="21"/>
  <c r="D10" i="21"/>
  <c r="H9" i="21"/>
  <c r="I9" i="21" s="1"/>
  <c r="G9" i="21"/>
  <c r="E9" i="21"/>
  <c r="E41" i="21" s="1"/>
  <c r="D9" i="21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E15" i="17"/>
  <c r="D15" i="17"/>
  <c r="C15" i="17"/>
  <c r="B15" i="17"/>
  <c r="A14" i="17"/>
  <c r="E13" i="17"/>
  <c r="B13" i="17"/>
  <c r="A13" i="17"/>
  <c r="A12" i="17"/>
  <c r="E11" i="17"/>
  <c r="D11" i="17"/>
  <c r="C11" i="17"/>
  <c r="B11" i="17"/>
  <c r="A11" i="17"/>
  <c r="E9" i="17"/>
  <c r="D9" i="17"/>
  <c r="C9" i="17"/>
  <c r="B9" i="17"/>
  <c r="A9" i="17"/>
  <c r="A8" i="17"/>
  <c r="B7" i="17"/>
  <c r="E6" i="17"/>
  <c r="D6" i="17"/>
  <c r="C6" i="17"/>
  <c r="B6" i="17"/>
  <c r="E5" i="17"/>
  <c r="D5" i="17"/>
  <c r="C5" i="17"/>
  <c r="B5" i="17"/>
  <c r="B4" i="17"/>
  <c r="A4" i="17"/>
  <c r="B3" i="17"/>
  <c r="A3" i="17"/>
  <c r="B2" i="17"/>
  <c r="A2" i="17"/>
  <c r="H169" i="16"/>
  <c r="G169" i="16"/>
  <c r="F169" i="16"/>
  <c r="E169" i="16"/>
  <c r="D169" i="16"/>
  <c r="C169" i="16"/>
  <c r="B159" i="16"/>
  <c r="B158" i="16"/>
  <c r="B150" i="16"/>
  <c r="B149" i="16"/>
  <c r="B148" i="16"/>
  <c r="B147" i="16"/>
  <c r="B138" i="16"/>
  <c r="B137" i="16"/>
  <c r="O131" i="16"/>
  <c r="M131" i="16"/>
  <c r="L131" i="16"/>
  <c r="O130" i="16"/>
  <c r="M130" i="16"/>
  <c r="L130" i="16"/>
  <c r="O129" i="16"/>
  <c r="M129" i="16"/>
  <c r="L129" i="16"/>
  <c r="O128" i="16"/>
  <c r="M128" i="16"/>
  <c r="L128" i="16"/>
  <c r="O127" i="16"/>
  <c r="M127" i="16"/>
  <c r="L127" i="16"/>
  <c r="O126" i="16"/>
  <c r="M126" i="16"/>
  <c r="K126" i="16"/>
  <c r="I126" i="16"/>
  <c r="H126" i="16"/>
  <c r="O125" i="16"/>
  <c r="M125" i="16"/>
  <c r="K125" i="16"/>
  <c r="I125" i="16"/>
  <c r="H125" i="16"/>
  <c r="O124" i="16"/>
  <c r="M124" i="16"/>
  <c r="K124" i="16"/>
  <c r="I124" i="16"/>
  <c r="H124" i="16"/>
  <c r="O123" i="16"/>
  <c r="M123" i="16"/>
  <c r="K123" i="16"/>
  <c r="I123" i="16"/>
  <c r="H123" i="16"/>
  <c r="O122" i="16"/>
  <c r="M122" i="16"/>
  <c r="K122" i="16"/>
  <c r="I122" i="16"/>
  <c r="H122" i="16"/>
  <c r="O121" i="16"/>
  <c r="M121" i="16"/>
  <c r="K121" i="16"/>
  <c r="I121" i="16"/>
  <c r="H121" i="16"/>
  <c r="O120" i="16"/>
  <c r="M120" i="16"/>
  <c r="K120" i="16"/>
  <c r="I120" i="16"/>
  <c r="H120" i="16"/>
  <c r="O119" i="16"/>
  <c r="M119" i="16"/>
  <c r="K119" i="16"/>
  <c r="I119" i="16"/>
  <c r="H119" i="16"/>
  <c r="O118" i="16"/>
  <c r="M118" i="16"/>
  <c r="L118" i="16"/>
  <c r="K118" i="16"/>
  <c r="I118" i="16"/>
  <c r="H118" i="16"/>
  <c r="O117" i="16"/>
  <c r="M117" i="16"/>
  <c r="L117" i="16"/>
  <c r="K117" i="16"/>
  <c r="I117" i="16"/>
  <c r="H117" i="16"/>
  <c r="O116" i="16"/>
  <c r="M116" i="16"/>
  <c r="L116" i="16"/>
  <c r="K116" i="16"/>
  <c r="I116" i="16"/>
  <c r="H116" i="16"/>
  <c r="O115" i="16"/>
  <c r="M115" i="16"/>
  <c r="L115" i="16"/>
  <c r="K115" i="16"/>
  <c r="I115" i="16"/>
  <c r="H115" i="16"/>
  <c r="O114" i="16"/>
  <c r="M114" i="16"/>
  <c r="L114" i="16"/>
  <c r="K114" i="16"/>
  <c r="I114" i="16"/>
  <c r="H114" i="16"/>
  <c r="O113" i="16"/>
  <c r="M113" i="16"/>
  <c r="L113" i="16"/>
  <c r="K113" i="16"/>
  <c r="I113" i="16"/>
  <c r="H113" i="16"/>
  <c r="O112" i="16"/>
  <c r="M112" i="16"/>
  <c r="L112" i="16"/>
  <c r="K112" i="16"/>
  <c r="I112" i="16"/>
  <c r="H112" i="16"/>
  <c r="O111" i="16"/>
  <c r="M111" i="16"/>
  <c r="L111" i="16"/>
  <c r="K111" i="16"/>
  <c r="I111" i="16"/>
  <c r="H111" i="16"/>
  <c r="O110" i="16"/>
  <c r="M110" i="16"/>
  <c r="L110" i="16"/>
  <c r="K110" i="16"/>
  <c r="I110" i="16"/>
  <c r="H110" i="16"/>
  <c r="O109" i="16"/>
  <c r="M109" i="16"/>
  <c r="L109" i="16"/>
  <c r="K109" i="16"/>
  <c r="I109" i="16"/>
  <c r="H109" i="16"/>
  <c r="O108" i="16"/>
  <c r="M108" i="16"/>
  <c r="L108" i="16"/>
  <c r="K108" i="16"/>
  <c r="I108" i="16"/>
  <c r="H108" i="16"/>
  <c r="O107" i="16"/>
  <c r="M107" i="16"/>
  <c r="L107" i="16"/>
  <c r="K107" i="16"/>
  <c r="I107" i="16"/>
  <c r="H107" i="16"/>
  <c r="O106" i="16"/>
  <c r="M106" i="16"/>
  <c r="K106" i="16"/>
  <c r="I106" i="16"/>
  <c r="H106" i="16"/>
  <c r="O105" i="16"/>
  <c r="M105" i="16"/>
  <c r="K105" i="16"/>
  <c r="I105" i="16"/>
  <c r="H105" i="16"/>
  <c r="O104" i="16"/>
  <c r="M104" i="16"/>
  <c r="K104" i="16"/>
  <c r="I104" i="16"/>
  <c r="H104" i="16"/>
  <c r="O103" i="16"/>
  <c r="M103" i="16"/>
  <c r="K103" i="16"/>
  <c r="I103" i="16"/>
  <c r="H103" i="16"/>
  <c r="O102" i="16"/>
  <c r="M102" i="16"/>
  <c r="K102" i="16"/>
  <c r="I102" i="16"/>
  <c r="H102" i="16"/>
  <c r="O101" i="16"/>
  <c r="M101" i="16"/>
  <c r="K101" i="16"/>
  <c r="I101" i="16"/>
  <c r="H101" i="16"/>
  <c r="O100" i="16"/>
  <c r="M100" i="16"/>
  <c r="K100" i="16"/>
  <c r="I100" i="16"/>
  <c r="H100" i="16"/>
  <c r="O99" i="16"/>
  <c r="M99" i="16"/>
  <c r="K99" i="16"/>
  <c r="I99" i="16"/>
  <c r="H99" i="16"/>
  <c r="O98" i="16"/>
  <c r="M98" i="16"/>
  <c r="L98" i="16"/>
  <c r="K98" i="16"/>
  <c r="I98" i="16"/>
  <c r="H98" i="16"/>
  <c r="O97" i="16"/>
  <c r="M97" i="16"/>
  <c r="L97" i="16"/>
  <c r="K97" i="16"/>
  <c r="I97" i="16"/>
  <c r="H97" i="16"/>
  <c r="O96" i="16"/>
  <c r="M96" i="16"/>
  <c r="L96" i="16"/>
  <c r="K96" i="16"/>
  <c r="I96" i="16"/>
  <c r="H96" i="16"/>
  <c r="O95" i="16"/>
  <c r="M95" i="16"/>
  <c r="L95" i="16"/>
  <c r="K95" i="16"/>
  <c r="I95" i="16"/>
  <c r="H95" i="16"/>
  <c r="O94" i="16"/>
  <c r="M94" i="16"/>
  <c r="K94" i="16"/>
  <c r="I94" i="16"/>
  <c r="H94" i="16"/>
  <c r="O93" i="16"/>
  <c r="M93" i="16"/>
  <c r="K93" i="16"/>
  <c r="I93" i="16"/>
  <c r="H93" i="16"/>
  <c r="O92" i="16"/>
  <c r="M92" i="16"/>
  <c r="K92" i="16"/>
  <c r="I92" i="16"/>
  <c r="H92" i="16"/>
  <c r="O91" i="16"/>
  <c r="M91" i="16"/>
  <c r="K91" i="16"/>
  <c r="I91" i="16"/>
  <c r="H91" i="16"/>
  <c r="O88" i="16"/>
  <c r="M88" i="16"/>
  <c r="K88" i="16"/>
  <c r="I88" i="16"/>
  <c r="H88" i="16"/>
  <c r="O87" i="16"/>
  <c r="M87" i="16"/>
  <c r="K87" i="16"/>
  <c r="I87" i="16"/>
  <c r="H87" i="16"/>
  <c r="O86" i="16"/>
  <c r="M86" i="16"/>
  <c r="K86" i="16"/>
  <c r="I86" i="16"/>
  <c r="H86" i="16"/>
  <c r="O85" i="16"/>
  <c r="M85" i="16"/>
  <c r="K85" i="16"/>
  <c r="I85" i="16"/>
  <c r="H85" i="16"/>
  <c r="O84" i="16"/>
  <c r="M84" i="16"/>
  <c r="K84" i="16"/>
  <c r="I84" i="16"/>
  <c r="H84" i="16"/>
  <c r="O83" i="16"/>
  <c r="M83" i="16"/>
  <c r="K83" i="16"/>
  <c r="I83" i="16"/>
  <c r="H83" i="16"/>
  <c r="O82" i="16"/>
  <c r="M82" i="16"/>
  <c r="K82" i="16"/>
  <c r="I82" i="16"/>
  <c r="H82" i="16"/>
  <c r="O81" i="16"/>
  <c r="M81" i="16"/>
  <c r="K81" i="16"/>
  <c r="I81" i="16"/>
  <c r="H81" i="16"/>
  <c r="O80" i="16"/>
  <c r="M80" i="16"/>
  <c r="K80" i="16"/>
  <c r="I80" i="16"/>
  <c r="H80" i="16"/>
  <c r="O79" i="16"/>
  <c r="M79" i="16"/>
  <c r="K79" i="16"/>
  <c r="I79" i="16"/>
  <c r="H79" i="16"/>
  <c r="O78" i="16"/>
  <c r="M78" i="16"/>
  <c r="K78" i="16"/>
  <c r="I78" i="16"/>
  <c r="H78" i="16"/>
  <c r="O77" i="16"/>
  <c r="M77" i="16"/>
  <c r="K77" i="16"/>
  <c r="I77" i="16"/>
  <c r="H77" i="16"/>
  <c r="O76" i="16"/>
  <c r="M76" i="16"/>
  <c r="K76" i="16"/>
  <c r="I76" i="16"/>
  <c r="H76" i="16"/>
  <c r="O75" i="16"/>
  <c r="M75" i="16"/>
  <c r="K75" i="16"/>
  <c r="I75" i="16"/>
  <c r="H75" i="16"/>
  <c r="O74" i="16"/>
  <c r="M74" i="16"/>
  <c r="K74" i="16"/>
  <c r="I74" i="16"/>
  <c r="H74" i="16"/>
  <c r="O73" i="16"/>
  <c r="M73" i="16"/>
  <c r="K73" i="16"/>
  <c r="I73" i="16"/>
  <c r="H73" i="16"/>
  <c r="O72" i="16"/>
  <c r="M72" i="16"/>
  <c r="L72" i="16"/>
  <c r="K72" i="16"/>
  <c r="I72" i="16"/>
  <c r="H72" i="16"/>
  <c r="O71" i="16"/>
  <c r="M71" i="16"/>
  <c r="L71" i="16"/>
  <c r="K71" i="16"/>
  <c r="I71" i="16"/>
  <c r="H71" i="16"/>
  <c r="O70" i="16"/>
  <c r="M70" i="16"/>
  <c r="L70" i="16"/>
  <c r="K70" i="16"/>
  <c r="I70" i="16"/>
  <c r="H70" i="16"/>
  <c r="O69" i="16"/>
  <c r="M69" i="16"/>
  <c r="L69" i="16"/>
  <c r="K69" i="16"/>
  <c r="I69" i="16"/>
  <c r="H69" i="16"/>
  <c r="O68" i="16"/>
  <c r="M68" i="16"/>
  <c r="L68" i="16"/>
  <c r="K68" i="16"/>
  <c r="I68" i="16"/>
  <c r="H68" i="16"/>
  <c r="F68" i="16"/>
  <c r="O67" i="16"/>
  <c r="M67" i="16"/>
  <c r="L67" i="16"/>
  <c r="K67" i="16"/>
  <c r="I67" i="16"/>
  <c r="H67" i="16"/>
  <c r="F67" i="16"/>
  <c r="O66" i="16"/>
  <c r="M66" i="16"/>
  <c r="L66" i="16"/>
  <c r="K66" i="16"/>
  <c r="I66" i="16"/>
  <c r="H66" i="16"/>
  <c r="F66" i="16"/>
  <c r="O65" i="16"/>
  <c r="M65" i="16"/>
  <c r="L65" i="16"/>
  <c r="K65" i="16"/>
  <c r="I65" i="16"/>
  <c r="H65" i="16"/>
  <c r="F65" i="16"/>
  <c r="I61" i="16"/>
  <c r="G61" i="16"/>
  <c r="E61" i="16"/>
  <c r="I60" i="16"/>
  <c r="G60" i="16"/>
  <c r="E60" i="16"/>
  <c r="I59" i="16"/>
  <c r="G59" i="16"/>
  <c r="E59" i="16"/>
  <c r="B59" i="16"/>
  <c r="A58" i="16"/>
  <c r="I57" i="16"/>
  <c r="G57" i="16"/>
  <c r="E57" i="16"/>
  <c r="I56" i="16"/>
  <c r="G56" i="16"/>
  <c r="E56" i="16"/>
  <c r="I55" i="16"/>
  <c r="G55" i="16"/>
  <c r="E55" i="16"/>
  <c r="B55" i="16"/>
  <c r="A54" i="16"/>
  <c r="L53" i="16"/>
  <c r="J53" i="16"/>
  <c r="I53" i="16"/>
  <c r="G53" i="16"/>
  <c r="E53" i="16"/>
  <c r="L52" i="16"/>
  <c r="J52" i="16"/>
  <c r="I52" i="16"/>
  <c r="G52" i="16"/>
  <c r="E52" i="16"/>
  <c r="L51" i="16"/>
  <c r="J51" i="16"/>
  <c r="I51" i="16"/>
  <c r="G51" i="16"/>
  <c r="E51" i="16"/>
  <c r="B51" i="16"/>
  <c r="A50" i="16"/>
  <c r="I49" i="16"/>
  <c r="G49" i="16"/>
  <c r="E49" i="16"/>
  <c r="I48" i="16"/>
  <c r="G48" i="16"/>
  <c r="E48" i="16"/>
  <c r="I47" i="16"/>
  <c r="G47" i="16"/>
  <c r="E47" i="16"/>
  <c r="B47" i="16"/>
  <c r="A46" i="16"/>
  <c r="P42" i="16"/>
  <c r="K42" i="16"/>
  <c r="J42" i="16"/>
  <c r="I42" i="16"/>
  <c r="H42" i="16"/>
  <c r="G42" i="16"/>
  <c r="P40" i="16"/>
  <c r="K40" i="16"/>
  <c r="J40" i="16"/>
  <c r="I40" i="16"/>
  <c r="G40" i="16"/>
  <c r="D40" i="16"/>
  <c r="P39" i="16"/>
  <c r="D39" i="16"/>
  <c r="P38" i="16"/>
  <c r="P35" i="16"/>
  <c r="K35" i="16"/>
  <c r="J35" i="16"/>
  <c r="I35" i="16"/>
  <c r="H35" i="16"/>
  <c r="G35" i="16"/>
  <c r="D35" i="16"/>
  <c r="P34" i="16"/>
  <c r="D34" i="16"/>
  <c r="P33" i="16"/>
  <c r="P30" i="16"/>
  <c r="K30" i="16"/>
  <c r="J30" i="16"/>
  <c r="I30" i="16"/>
  <c r="H30" i="16"/>
  <c r="G30" i="16"/>
  <c r="D30" i="16"/>
  <c r="P29" i="16"/>
  <c r="D29" i="16"/>
  <c r="P28" i="16"/>
  <c r="P25" i="16"/>
  <c r="K25" i="16"/>
  <c r="J25" i="16"/>
  <c r="I25" i="16"/>
  <c r="H25" i="16"/>
  <c r="G25" i="16"/>
  <c r="D25" i="16"/>
  <c r="P24" i="16"/>
  <c r="K24" i="16"/>
  <c r="J24" i="16"/>
  <c r="I24" i="16"/>
  <c r="H24" i="16"/>
  <c r="G24" i="16"/>
  <c r="D24" i="16"/>
  <c r="P23" i="16"/>
  <c r="P20" i="16"/>
  <c r="K20" i="16"/>
  <c r="J20" i="16"/>
  <c r="I20" i="16"/>
  <c r="H20" i="16"/>
  <c r="G20" i="16"/>
  <c r="D20" i="16"/>
  <c r="P19" i="16"/>
  <c r="D19" i="16"/>
  <c r="P18" i="16"/>
  <c r="I9" i="22" l="1"/>
  <c r="I27" i="21"/>
  <c r="I41" i="21" s="1"/>
  <c r="H41" i="21"/>
  <c r="D41" i="21"/>
  <c r="G41" i="21"/>
</calcChain>
</file>

<file path=xl/sharedStrings.xml><?xml version="1.0" encoding="utf-8"?>
<sst xmlns="http://schemas.openxmlformats.org/spreadsheetml/2006/main" count="755" uniqueCount="349">
  <si>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</si>
  <si>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</si>
  <si>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</si>
  <si>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</si>
  <si>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</si>
  <si>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</si>
  <si>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</si>
  <si>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</si>
  <si>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</si>
  <si>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</si>
  <si>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</si>
  <si>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</si>
  <si>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</si>
  <si>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</si>
  <si>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</si>
  <si>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</si>
  <si>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</si>
  <si>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</si>
  <si>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</si>
  <si>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</si>
  <si>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</si>
  <si>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</si>
  <si>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</si>
  <si>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</si>
  <si>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</si>
  <si>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</si>
  <si>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</si>
  <si>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</si>
  <si>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</si>
  <si>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</si>
  <si>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</si>
  <si>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</si>
  <si>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</si>
  <si>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</si>
  <si>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</si>
  <si>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</si>
  <si>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</si>
  <si>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</si>
  <si>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</si>
  <si>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</si>
  <si>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</si>
  <si>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</si>
  <si>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</si>
  <si>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</si>
  <si>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</si>
  <si>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</si>
  <si>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</si>
  <si>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</si>
  <si>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</si>
  <si>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</si>
  <si>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</si>
  <si>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</si>
  <si>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</si>
  <si>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</si>
  <si>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</si>
  <si>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</si>
  <si>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5THEWAY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</si>
  <si>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</si>
  <si>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</si>
  <si>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</si>
  <si>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</si>
  <si>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</si>
  <si>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</si>
  <si>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</si>
  <si>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</si>
  <si>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</si>
  <si>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</si>
  <si>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</si>
  <si>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</si>
  <si>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</si>
  <si>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</si>
  <si>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</si>
  <si>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</si>
  <si>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CUSTOMER :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</si>
  <si>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</si>
  <si>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</si>
  <si>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</si>
  <si>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</si>
  <si>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</si>
  <si>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</si>
  <si>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</si>
  <si>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</si>
  <si>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</si>
  <si>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</si>
  <si>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</si>
  <si>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</si>
  <si>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</si>
  <si>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</si>
  <si>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</si>
  <si>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</si>
  <si>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</si>
  <si>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</si>
  <si>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</si>
  <si>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</si>
  <si>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</si>
  <si>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</si>
  <si>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</si>
  <si>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HẠ CỔ TRƯỚC</t>
  </si>
  <si>
    <t>BACK NECK DROP fm SNP to Seam</t>
  </si>
  <si>
    <t>HẠ CỔ SAU</t>
  </si>
  <si>
    <t>SHOULDER LENGTH</t>
  </si>
  <si>
    <t>NGANG VAI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</si>
  <si>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</si>
  <si>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</si>
  <si>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</si>
  <si>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</si>
  <si>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</si>
  <si>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</si>
  <si>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</si>
  <si>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</si>
  <si>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</si>
  <si>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</si>
  <si>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</si>
  <si>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</si>
  <si>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</si>
  <si>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</si>
  <si>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</si>
  <si>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</si>
  <si>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</si>
  <si>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</si>
  <si>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</si>
  <si>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</si>
  <si>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</si>
  <si>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</si>
  <si>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</si>
  <si>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</si>
  <si>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</si>
  <si>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</si>
  <si>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</si>
  <si>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</si>
  <si>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</si>
  <si>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</si>
  <si>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</si>
  <si>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</si>
  <si>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</si>
  <si>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</si>
  <si>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</si>
  <si>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</si>
  <si>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</si>
  <si>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</si>
  <si>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</si>
  <si>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</si>
  <si>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</si>
  <si>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</si>
  <si>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</si>
  <si>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</si>
  <si>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</si>
  <si>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</si>
  <si>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</si>
  <si>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</si>
  <si>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</si>
  <si>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</si>
  <si>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</si>
  <si>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</si>
  <si>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</si>
  <si>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</si>
  <si>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</si>
  <si>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</si>
  <si>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</si>
  <si>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</si>
  <si>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</si>
  <si>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</si>
  <si>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</si>
  <si>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</si>
  <si>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</si>
  <si>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</si>
  <si>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</si>
  <si>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</si>
  <si>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</si>
  <si>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</si>
  <si>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</si>
  <si>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</si>
  <si>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</si>
  <si>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</si>
  <si>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</si>
  <si>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</si>
  <si>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</si>
  <si>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</si>
  <si>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</si>
  <si>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</si>
  <si>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</si>
  <si>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</si>
  <si>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</si>
  <si>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</si>
  <si>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</si>
  <si>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</si>
  <si>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</si>
  <si>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</si>
  <si>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</si>
  <si>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</si>
  <si>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</si>
  <si>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</si>
  <si>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</si>
  <si>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</si>
  <si>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</si>
  <si>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</si>
  <si>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</si>
  <si>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</si>
  <si>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</si>
  <si>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</si>
  <si>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</si>
  <si>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</si>
  <si>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</si>
  <si>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</si>
  <si>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</si>
  <si>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</si>
  <si>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</si>
  <si>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</si>
  <si>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</si>
  <si>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</si>
  <si>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</si>
  <si>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</si>
  <si>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</si>
  <si>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</si>
  <si>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</si>
  <si>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</si>
  <si>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</si>
  <si>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</si>
  <si>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XS</t>
  </si>
  <si>
    <t>NO.</t>
  </si>
  <si>
    <t>Season</t>
  </si>
  <si>
    <t>Date Created</t>
  </si>
  <si>
    <t>Style Name</t>
  </si>
  <si>
    <t xml:space="preserve">CODE </t>
  </si>
  <si>
    <t>Block</t>
  </si>
  <si>
    <t>DESCRIPTION</t>
  </si>
  <si>
    <t>GRADING</t>
  </si>
  <si>
    <t>TOLERANCE +/-</t>
  </si>
  <si>
    <t>A</t>
  </si>
  <si>
    <t>LENGTH FROM SIDE NECK POINT TO HEM</t>
  </si>
  <si>
    <t>DÀI ÁO TỪ ĐIỂM CỔ ĐẾN LAI ÁO</t>
  </si>
  <si>
    <t>B</t>
  </si>
  <si>
    <t>1/2 CHEST AT ARMPIT</t>
  </si>
  <si>
    <t xml:space="preserve">1/2 NGỰC Ở NÁCH </t>
  </si>
  <si>
    <t>C1</t>
  </si>
  <si>
    <t>1/2 BASE  STRETCHED FLAT</t>
  </si>
  <si>
    <t xml:space="preserve">1/2 LAI DƯỚI ĐƯỜNG MAY RIB </t>
  </si>
  <si>
    <t>C2</t>
  </si>
  <si>
    <t xml:space="preserve">1/2 LAI DO ÊM </t>
  </si>
  <si>
    <t>D1</t>
  </si>
  <si>
    <t xml:space="preserve">OVERARM </t>
  </si>
  <si>
    <t xml:space="preserve">DÀI TAY NGOÀI - TÍNH LUÔN CỬA TAY - KHÔNG TÍNH RIB CỔ </t>
  </si>
  <si>
    <t>D2</t>
  </si>
  <si>
    <t>UNDERARM</t>
  </si>
  <si>
    <t>DÀI TAY CẠNH  TRONG</t>
  </si>
  <si>
    <t>E</t>
  </si>
  <si>
    <t>SHOULDER TO SHOULDER</t>
  </si>
  <si>
    <t xml:space="preserve">NGANG VAI </t>
  </si>
  <si>
    <t>F1</t>
  </si>
  <si>
    <t xml:space="preserve">NGỰC DƯỚI ĐỈNH VAI 18.5CM </t>
  </si>
  <si>
    <t>F2</t>
  </si>
  <si>
    <t xml:space="preserve">NGANG SUA DƯỚI ĐỈNH VAI 18.5CM </t>
  </si>
  <si>
    <t>G1</t>
  </si>
  <si>
    <t>BICEP (2CM BELOW UNDERARM POINT)</t>
  </si>
  <si>
    <t xml:space="preserve">BẮP TAY DƯỚI NÁCH 2CM </t>
  </si>
  <si>
    <t>G2</t>
  </si>
  <si>
    <t>ARMHOLE (STRAIGHT)</t>
  </si>
  <si>
    <t xml:space="preserve">NÁCH ĐO THẲNG </t>
  </si>
  <si>
    <t>H</t>
  </si>
  <si>
    <t>ELBOW  WIDTH- half way down underarm</t>
  </si>
  <si>
    <t>RỘNG KHỦY TAY (TỪ 1/2 DÀI TAY TRONG)</t>
  </si>
  <si>
    <t>J1</t>
  </si>
  <si>
    <t>CUFF WIDTH STRETCHED FLAT - 2cm above rib</t>
  </si>
  <si>
    <t xml:space="preserve">RỘNG CỬA TAY CÁCH ĐƯỜNG MAY RIB 2CM </t>
  </si>
  <si>
    <t>J2</t>
  </si>
  <si>
    <t>CUFF WIDTH RELAXED</t>
  </si>
  <si>
    <t xml:space="preserve">RỘNG CỬA TAY ĐO ÊM </t>
  </si>
  <si>
    <t>CUFF HEIGHT</t>
  </si>
  <si>
    <t xml:space="preserve">TO BẢN LAI TAY </t>
  </si>
  <si>
    <t>BOTTOM HEM DEPTH</t>
  </si>
  <si>
    <t xml:space="preserve">TO BẢN LAI ÁO </t>
  </si>
  <si>
    <t>P</t>
  </si>
  <si>
    <t>NECK WIDTH</t>
  </si>
  <si>
    <t xml:space="preserve">RỘNG CỔ </t>
  </si>
  <si>
    <t>Q</t>
  </si>
  <si>
    <t xml:space="preserve">SIDE NECK LEVEL TO BACK NECK DROP </t>
  </si>
  <si>
    <t xml:space="preserve">HẠ CỔ SAU </t>
  </si>
  <si>
    <t>R</t>
  </si>
  <si>
    <t>SIDE NECK LEVEL TO FRONT NECK DROP</t>
  </si>
  <si>
    <t xml:space="preserve">HẠ CỔ TRƯỚC </t>
  </si>
  <si>
    <t>SHOULDER SEAM AHEAD</t>
  </si>
  <si>
    <t xml:space="preserve">CHỒM VAI </t>
  </si>
  <si>
    <t>HOOD MEASUREMENTS - STANDARD HOOD</t>
  </si>
  <si>
    <t>HOOD HEIGHT (FRONT EDGE)</t>
  </si>
  <si>
    <t>CAO NÓN  (CẠNH TRƯỚC)</t>
  </si>
  <si>
    <t>T</t>
  </si>
  <si>
    <t>HOOD HEIGHT FROM SIDE NECKPOINT</t>
  </si>
  <si>
    <t>CAO NÓN TỪ ĐIỂM SƯỜN CỔ</t>
  </si>
  <si>
    <t>U</t>
  </si>
  <si>
    <t>HOOD WIDTH - ACROSS CENTRE</t>
  </si>
  <si>
    <t xml:space="preserve">RỘNG NÓN TẠI ĐIỂM GIỮA </t>
  </si>
  <si>
    <t>V</t>
  </si>
  <si>
    <t>OVERHEAD</t>
  </si>
  <si>
    <t>SÓNG NÓN NGUYÊN VÒNG</t>
  </si>
  <si>
    <t>N</t>
  </si>
  <si>
    <t>CF TO CB NECKLINE</t>
  </si>
  <si>
    <t xml:space="preserve">CỔ TỪ GIỮA TRƯỚC ĐẾN GIỮA SAU </t>
  </si>
  <si>
    <t>POCKET MEASUREMENTS - FLAT OPENINGS - OPTIONAL - FOR POCKET STYLES</t>
  </si>
  <si>
    <t>X1</t>
  </si>
  <si>
    <t>WIDTH OF POCKET TOP EDGE</t>
  </si>
  <si>
    <t xml:space="preserve">RỘNG TÚI CẠNH TRÊN </t>
  </si>
  <si>
    <t>X2</t>
  </si>
  <si>
    <t>WIDTH OF POCKET WIDEST</t>
  </si>
  <si>
    <t>RỘNG TÚI Ở ĐIỂM RỘNG NHẤT</t>
  </si>
  <si>
    <t>POCKET OPENING</t>
  </si>
  <si>
    <t>MIENG TUI</t>
  </si>
  <si>
    <t>Y1</t>
  </si>
  <si>
    <t>POCKET HEIGHT</t>
  </si>
  <si>
    <t xml:space="preserve">CAO TÚI </t>
  </si>
  <si>
    <t>Y2</t>
  </si>
  <si>
    <t>POCKET HEIGHT AT SIDES</t>
  </si>
  <si>
    <t xml:space="preserve">CAO CẠNH SƯỜN TÚI </t>
  </si>
  <si>
    <t>12.18.2023</t>
  </si>
  <si>
    <t>REVISED 1.12.24</t>
  </si>
  <si>
    <t>CRTZ BOXY HOODIE</t>
  </si>
  <si>
    <t>Created by</t>
  </si>
  <si>
    <t>Jack</t>
  </si>
  <si>
    <t>CREATED /CHECK BY JACK 12.18.2023</t>
  </si>
  <si>
    <t>X</t>
  </si>
  <si>
    <t>1/2 BASE (RIB) RELAXED</t>
  </si>
  <si>
    <t>Day keo</t>
  </si>
  <si>
    <t>CHINH LAI LOI BUOC NHAY</t>
  </si>
  <si>
    <t>Day keo (CM)</t>
  </si>
  <si>
    <t>54CM</t>
  </si>
  <si>
    <t>56CM</t>
  </si>
  <si>
    <t>58.5CM</t>
  </si>
  <si>
    <t>60.5CM</t>
  </si>
  <si>
    <t>63CM</t>
  </si>
  <si>
    <t>65CM</t>
  </si>
  <si>
    <t>ZIPPER LENGTH</t>
  </si>
  <si>
    <r>
      <t xml:space="preserve">X CHEST </t>
    </r>
    <r>
      <rPr>
        <sz val="10"/>
        <color rgb="FFFF0000"/>
        <rFont val="Arial"/>
        <family val="2"/>
      </rPr>
      <t>18.5cms</t>
    </r>
    <r>
      <rPr>
        <sz val="10"/>
        <color theme="1"/>
        <rFont val="Arial"/>
        <family val="2"/>
      </rPr>
      <t xml:space="preserve"> Down from SNP</t>
    </r>
  </si>
  <si>
    <r>
      <t xml:space="preserve">X BACK </t>
    </r>
    <r>
      <rPr>
        <sz val="10"/>
        <color rgb="FFFF0000"/>
        <rFont val="Arial"/>
        <family val="2"/>
      </rPr>
      <t>18.5cms</t>
    </r>
    <r>
      <rPr>
        <sz val="10"/>
        <color theme="1"/>
        <rFont val="Arial"/>
        <family val="2"/>
      </rPr>
      <t xml:space="preserve"> Down from SNP</t>
    </r>
  </si>
  <si>
    <t>OVERARM FROM HPS</t>
  </si>
  <si>
    <t xml:space="preserve">DÀI TAY NGOÀI - TÍNH TỪ ĐỈNH VAI </t>
  </si>
  <si>
    <t>ARMHOLE (STRAIGHT)-from hps</t>
  </si>
  <si>
    <t>SHOULDER TO SHOULDER- pattern measure</t>
  </si>
  <si>
    <t>NGANG VAI -thông số để làm rập</t>
  </si>
  <si>
    <t>NÁCH ĐO THẲNG TỪ ĐỈNH VAI TỚI NÁCH</t>
  </si>
  <si>
    <t>COLLAR HEIGHT AT CF</t>
  </si>
  <si>
    <t>COLLAR HEIGHT AT CB</t>
  </si>
  <si>
    <t>TO BẢN  CỔ Ở GIỮA TRƯỚC</t>
  </si>
  <si>
    <t>TO BẢN  CỔ Ở GIỮA SAU</t>
  </si>
  <si>
    <t>RỘNG CỬA TAY CÁCH ĐƯỜNG MAY RIB 2CM - đo căng</t>
  </si>
  <si>
    <t>PLACKET LENGTH</t>
  </si>
  <si>
    <t>DÀI TRỤ ÁO GIỮA TRƯỚC</t>
  </si>
  <si>
    <t>1/2 LAI DƯỚI ĐƯỜNG MAY RIB - ĐO CĂNG</t>
  </si>
  <si>
    <t>Alex</t>
  </si>
  <si>
    <t>JPN FLEECE QUARTER ZIP</t>
  </si>
  <si>
    <t>CRTZ_1647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</si>
</sst>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$-409]dd\-mmm\-yy;@"/>
    <numFmt numFmtId="166" formatCode="0.0"/>
    <numFmt numFmtId="167" formatCode="0\ &quot;pcs&quot;"/>
    <numFmt numFmtId="168" formatCode="\$#,##0\ ;\(\$#,##0\)"/>
    <numFmt numFmtId="169" formatCode="0.00_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&quot;\&quot;#,##0.00;[Red]&quot;\&quot;\-#,##0.00"/>
    <numFmt numFmtId="173" formatCode="&quot;\&quot;#,##0;[Red]&quot;\&quot;\-#,##0"/>
    <numFmt numFmtId="174" formatCode="0.0000"/>
    <numFmt numFmtId="175" formatCode="[$-409]d\-mmm;@"/>
    <numFmt numFmtId="176" formatCode="#\ ?/8"/>
    <numFmt numFmtId="177" formatCode="#\ ?/4"/>
    <numFmt numFmtId="178" formatCode="#\ ?/2"/>
    <numFmt numFmtId="179" formatCode="m/d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17365D"/>
      <name val="Arial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charset val="163"/>
    </font>
    <font>
      <sz val="10"/>
      <color rgb="FFFF0000"/>
      <name val="Arial"/>
      <family val="2"/>
    </font>
    <font>
      <b/>
      <sz val="10"/>
      <color theme="1"/>
      <name val="Helvetica Neue"/>
      <family val="2"/>
    </font>
    <font>
      <sz val="10"/>
      <color theme="1"/>
      <name val="Arimo"/>
    </font>
    <font>
      <b/>
      <sz val="10"/>
      <color rgb="FF000000"/>
      <name val="Helvetica Neue"/>
      <family val="2"/>
    </font>
    <font>
      <b/>
      <sz val="10"/>
      <color rgb="FF000000"/>
      <name val="Cambria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5" tint="0.39997558519241921"/>
        <bgColor rgb="FFE5B8B7"/>
      </patternFill>
    </fill>
    <fill>
      <patternFill patternType="solid">
        <fgColor rgb="FF00FF0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00FF00"/>
      </patternFill>
    </fill>
  </fills>
  <borders count="100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31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1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4" applyNumberFormat="0" applyBorder="0" applyAlignment="0" applyProtection="0"/>
    <xf numFmtId="169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21" applyNumberFormat="0" applyProtection="0">
      <alignment horizontal="right" vertical="center"/>
    </xf>
    <xf numFmtId="0" fontId="5" fillId="8" borderId="21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22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0" fontId="13" fillId="0" borderId="0"/>
    <xf numFmtId="0" fontId="6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56" applyNumberFormat="0" applyProtection="0">
      <alignment horizontal="left" vertical="center" indent="1"/>
    </xf>
    <xf numFmtId="4" fontId="16" fillId="7" borderId="56" applyNumberFormat="0" applyProtection="0">
      <alignment horizontal="right" vertical="center"/>
    </xf>
    <xf numFmtId="10" fontId="9" fillId="6" borderId="54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76" fillId="0" borderId="0" applyNumberFormat="0" applyFill="0" applyBorder="0" applyAlignment="0" applyProtection="0"/>
    <xf numFmtId="0" fontId="77" fillId="0" borderId="62" applyNumberFormat="0" applyFill="0" applyAlignment="0" applyProtection="0"/>
    <xf numFmtId="0" fontId="78" fillId="0" borderId="63" applyNumberFormat="0" applyFill="0" applyAlignment="0" applyProtection="0"/>
    <xf numFmtId="0" fontId="79" fillId="0" borderId="64" applyNumberFormat="0" applyFill="0" applyAlignment="0" applyProtection="0"/>
    <xf numFmtId="0" fontId="79" fillId="0" borderId="0" applyNumberFormat="0" applyFill="0" applyBorder="0" applyAlignment="0" applyProtection="0"/>
    <xf numFmtId="0" fontId="80" fillId="16" borderId="0" applyNumberFormat="0" applyBorder="0" applyAlignment="0" applyProtection="0"/>
    <xf numFmtId="0" fontId="81" fillId="17" borderId="0" applyNumberFormat="0" applyBorder="0" applyAlignment="0" applyProtection="0"/>
    <xf numFmtId="0" fontId="82" fillId="18" borderId="0" applyNumberFormat="0" applyBorder="0" applyAlignment="0" applyProtection="0"/>
    <xf numFmtId="0" fontId="83" fillId="19" borderId="65" applyNumberFormat="0" applyAlignment="0" applyProtection="0"/>
    <xf numFmtId="0" fontId="84" fillId="20" borderId="66" applyNumberFormat="0" applyAlignment="0" applyProtection="0"/>
    <xf numFmtId="0" fontId="85" fillId="20" borderId="65" applyNumberFormat="0" applyAlignment="0" applyProtection="0"/>
    <xf numFmtId="0" fontId="86" fillId="0" borderId="67" applyNumberFormat="0" applyFill="0" applyAlignment="0" applyProtection="0"/>
    <xf numFmtId="0" fontId="87" fillId="21" borderId="68" applyNumberFormat="0" applyAlignment="0" applyProtection="0"/>
    <xf numFmtId="0" fontId="88" fillId="0" borderId="0" applyNumberFormat="0" applyFill="0" applyBorder="0" applyAlignment="0" applyProtection="0"/>
    <xf numFmtId="0" fontId="1" fillId="22" borderId="69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70" applyNumberFormat="0" applyFill="0" applyAlignment="0" applyProtection="0"/>
    <xf numFmtId="0" fontId="9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5" fontId="1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1" fillId="0" borderId="0"/>
    <xf numFmtId="0" fontId="5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93" fillId="0" borderId="0"/>
    <xf numFmtId="0" fontId="94" fillId="0" borderId="0"/>
    <xf numFmtId="0" fontId="61" fillId="0" borderId="0"/>
  </cellStyleXfs>
  <cellXfs count="571">
    <xf numFmtId="0" fontId="0" fillId="0" borderId="0" xfId="0"/>
    <xf numFmtId="0" fontId="3" fillId="0" borderId="0" xfId="0" applyFont="1"/>
    <xf numFmtId="0" fontId="24" fillId="0" borderId="0" xfId="0" applyFont="1"/>
    <xf numFmtId="0" fontId="3" fillId="0" borderId="0" xfId="0" applyFont="1" applyAlignment="1">
      <alignment horizontal="center"/>
    </xf>
    <xf numFmtId="0" fontId="25" fillId="2" borderId="0" xfId="0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9" fillId="2" borderId="0" xfId="0" applyFont="1" applyFill="1" applyAlignment="1">
      <alignment vertical="center" wrapText="1"/>
    </xf>
    <xf numFmtId="0" fontId="30" fillId="2" borderId="0" xfId="0" applyFont="1" applyFill="1" applyAlignment="1">
      <alignment vertical="center"/>
    </xf>
    <xf numFmtId="0" fontId="26" fillId="2" borderId="0" xfId="0" applyFont="1" applyFill="1" applyAlignment="1">
      <alignment vertical="center" wrapTex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horizontal="left" vertical="center"/>
    </xf>
    <xf numFmtId="0" fontId="32" fillId="3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vertical="center" wrapText="1"/>
    </xf>
    <xf numFmtId="0" fontId="32" fillId="2" borderId="1" xfId="0" applyFont="1" applyFill="1" applyBorder="1" applyAlignment="1" applyProtection="1">
      <alignment vertical="center"/>
      <protection hidden="1"/>
    </xf>
    <xf numFmtId="0" fontId="33" fillId="2" borderId="1" xfId="0" applyFont="1" applyFill="1" applyBorder="1" applyAlignment="1">
      <alignment horizontal="left" vertical="center"/>
    </xf>
    <xf numFmtId="0" fontId="33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 wrapText="1"/>
    </xf>
    <xf numFmtId="15" fontId="32" fillId="2" borderId="1" xfId="0" applyNumberFormat="1" applyFont="1" applyFill="1" applyBorder="1" applyAlignment="1">
      <alignment horizontal="left" vertical="center"/>
    </xf>
    <xf numFmtId="165" fontId="32" fillId="2" borderId="1" xfId="0" quotePrefix="1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3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38" fillId="2" borderId="0" xfId="0" applyFont="1" applyFill="1" applyAlignment="1">
      <alignment vertical="center" wrapText="1"/>
    </xf>
    <xf numFmtId="0" fontId="38" fillId="2" borderId="0" xfId="0" applyFont="1" applyFill="1" applyAlignment="1">
      <alignment horizontal="center" vertical="center"/>
    </xf>
    <xf numFmtId="1" fontId="32" fillId="2" borderId="14" xfId="0" applyNumberFormat="1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vertical="center"/>
    </xf>
    <xf numFmtId="0" fontId="38" fillId="2" borderId="4" xfId="0" applyFont="1" applyFill="1" applyBorder="1" applyAlignment="1">
      <alignment vertical="center" wrapText="1"/>
    </xf>
    <xf numFmtId="0" fontId="38" fillId="2" borderId="4" xfId="0" applyFont="1" applyFill="1" applyBorder="1" applyAlignment="1">
      <alignment horizontal="center" vertical="center"/>
    </xf>
    <xf numFmtId="167" fontId="31" fillId="2" borderId="0" xfId="0" applyNumberFormat="1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 wrapText="1"/>
    </xf>
    <xf numFmtId="0" fontId="32" fillId="2" borderId="14" xfId="0" quotePrefix="1" applyFont="1" applyFill="1" applyBorder="1" applyAlignment="1">
      <alignment horizontal="left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167" fontId="32" fillId="2" borderId="0" xfId="0" applyNumberFormat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1" fillId="3" borderId="0" xfId="0" applyFont="1" applyFill="1"/>
    <xf numFmtId="0" fontId="37" fillId="0" borderId="41" xfId="0" applyFont="1" applyBorder="1"/>
    <xf numFmtId="0" fontId="27" fillId="0" borderId="23" xfId="0" applyFont="1" applyBorder="1"/>
    <xf numFmtId="0" fontId="27" fillId="0" borderId="24" xfId="0" applyFont="1" applyBorder="1"/>
    <xf numFmtId="0" fontId="27" fillId="0" borderId="25" xfId="0" applyFont="1" applyBorder="1"/>
    <xf numFmtId="0" fontId="2" fillId="0" borderId="0" xfId="0" applyFont="1"/>
    <xf numFmtId="0" fontId="42" fillId="0" borderId="0" xfId="0" applyFont="1"/>
    <xf numFmtId="0" fontId="27" fillId="0" borderId="26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3" fillId="0" borderId="35" xfId="0" applyFont="1" applyBorder="1"/>
    <xf numFmtId="0" fontId="44" fillId="0" borderId="36" xfId="0" applyFont="1" applyBorder="1"/>
    <xf numFmtId="0" fontId="43" fillId="0" borderId="36" xfId="0" applyFont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23" fillId="0" borderId="0" xfId="0" applyFont="1"/>
    <xf numFmtId="0" fontId="45" fillId="0" borderId="0" xfId="0" applyFont="1"/>
    <xf numFmtId="0" fontId="37" fillId="0" borderId="38" xfId="0" applyFont="1" applyBorder="1"/>
    <xf numFmtId="0" fontId="37" fillId="0" borderId="39" xfId="0" applyFont="1" applyBorder="1"/>
    <xf numFmtId="0" fontId="37" fillId="0" borderId="39" xfId="0" applyFont="1" applyBorder="1" applyAlignment="1">
      <alignment horizontal="center"/>
    </xf>
    <xf numFmtId="166" fontId="37" fillId="0" borderId="40" xfId="0" applyNumberFormat="1" applyFont="1" applyBorder="1" applyAlignment="1">
      <alignment horizontal="center" wrapText="1"/>
    </xf>
    <xf numFmtId="0" fontId="4" fillId="0" borderId="0" xfId="0" applyFont="1"/>
    <xf numFmtId="0" fontId="46" fillId="0" borderId="0" xfId="0" applyFont="1"/>
    <xf numFmtId="166" fontId="37" fillId="0" borderId="41" xfId="0" applyNumberFormat="1" applyFont="1" applyBorder="1" applyAlignment="1">
      <alignment horizontal="center"/>
    </xf>
    <xf numFmtId="166" fontId="37" fillId="0" borderId="42" xfId="0" applyNumberFormat="1" applyFont="1" applyBorder="1" applyAlignment="1">
      <alignment horizontal="center" wrapText="1"/>
    </xf>
    <xf numFmtId="166" fontId="37" fillId="0" borderId="42" xfId="0" applyNumberFormat="1" applyFont="1" applyBorder="1" applyAlignment="1">
      <alignment horizontal="center"/>
    </xf>
    <xf numFmtId="166" fontId="37" fillId="0" borderId="40" xfId="0" applyNumberFormat="1" applyFont="1" applyBorder="1" applyAlignment="1">
      <alignment horizontal="center"/>
    </xf>
    <xf numFmtId="0" fontId="37" fillId="0" borderId="43" xfId="0" applyFont="1" applyBorder="1"/>
    <xf numFmtId="166" fontId="37" fillId="0" borderId="43" xfId="0" applyNumberFormat="1" applyFont="1" applyBorder="1" applyAlignment="1">
      <alignment horizontal="center"/>
    </xf>
    <xf numFmtId="166" fontId="37" fillId="0" borderId="44" xfId="0" applyNumberFormat="1" applyFont="1" applyBorder="1" applyAlignment="1">
      <alignment horizontal="center"/>
    </xf>
    <xf numFmtId="0" fontId="25" fillId="2" borderId="45" xfId="0" applyFont="1" applyFill="1" applyBorder="1" applyAlignment="1">
      <alignment vertical="center"/>
    </xf>
    <xf numFmtId="0" fontId="26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48" fillId="0" borderId="0" xfId="2" applyFont="1" applyAlignment="1">
      <alignment horizontal="left" vertical="center"/>
    </xf>
    <xf numFmtId="0" fontId="48" fillId="0" borderId="0" xfId="2" applyFont="1" applyAlignment="1">
      <alignment horizontal="center" vertical="center"/>
    </xf>
    <xf numFmtId="0" fontId="50" fillId="5" borderId="14" xfId="2" applyFont="1" applyFill="1" applyBorder="1" applyAlignment="1">
      <alignment horizontal="center" vertical="center" wrapText="1"/>
    </xf>
    <xf numFmtId="0" fontId="51" fillId="0" borderId="0" xfId="2" applyFont="1" applyAlignment="1">
      <alignment vertical="center"/>
    </xf>
    <xf numFmtId="0" fontId="50" fillId="5" borderId="14" xfId="2" applyFont="1" applyFill="1" applyBorder="1" applyAlignment="1">
      <alignment horizontal="center" vertical="center"/>
    </xf>
    <xf numFmtId="0" fontId="51" fillId="0" borderId="14" xfId="2" applyFont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1" fillId="0" borderId="14" xfId="2" quotePrefix="1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0" fontId="34" fillId="0" borderId="0" xfId="2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 wrapText="1"/>
    </xf>
    <xf numFmtId="0" fontId="27" fillId="5" borderId="20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54" fillId="2" borderId="0" xfId="0" applyFont="1" applyFill="1" applyAlignment="1">
      <alignment vertical="center"/>
    </xf>
    <xf numFmtId="0" fontId="55" fillId="2" borderId="0" xfId="0" applyFont="1" applyFill="1" applyAlignment="1">
      <alignment horizontal="left" vertical="center"/>
    </xf>
    <xf numFmtId="0" fontId="55" fillId="2" borderId="0" xfId="0" applyFont="1" applyFill="1" applyAlignment="1">
      <alignment vertical="center"/>
    </xf>
    <xf numFmtId="0" fontId="55" fillId="2" borderId="0" xfId="0" applyFont="1" applyFill="1" applyAlignment="1">
      <alignment vertical="center" wrapText="1"/>
    </xf>
    <xf numFmtId="0" fontId="53" fillId="12" borderId="14" xfId="2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1" fontId="57" fillId="0" borderId="14" xfId="1" applyNumberFormat="1" applyFont="1" applyBorder="1" applyAlignment="1">
      <alignment horizontal="center" vertical="center" wrapText="1"/>
    </xf>
    <xf numFmtId="1" fontId="31" fillId="2" borderId="14" xfId="0" applyNumberFormat="1" applyFont="1" applyFill="1" applyBorder="1" applyAlignment="1">
      <alignment horizontal="center" vertical="center"/>
    </xf>
    <xf numFmtId="2" fontId="31" fillId="2" borderId="14" xfId="0" applyNumberFormat="1" applyFont="1" applyFill="1" applyBorder="1" applyAlignment="1">
      <alignment horizontal="center" vertical="center"/>
    </xf>
    <xf numFmtId="166" fontId="31" fillId="2" borderId="14" xfId="0" applyNumberFormat="1" applyFont="1" applyFill="1" applyBorder="1" applyAlignment="1">
      <alignment horizontal="center" vertical="center"/>
    </xf>
    <xf numFmtId="1" fontId="32" fillId="2" borderId="13" xfId="0" applyNumberFormat="1" applyFont="1" applyFill="1" applyBorder="1" applyAlignment="1">
      <alignment vertical="center"/>
    </xf>
    <xf numFmtId="1" fontId="32" fillId="2" borderId="13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2" fontId="31" fillId="2" borderId="0" xfId="0" applyNumberFormat="1" applyFont="1" applyFill="1" applyAlignment="1">
      <alignment horizontal="center" vertical="center"/>
    </xf>
    <xf numFmtId="0" fontId="58" fillId="2" borderId="0" xfId="0" applyFont="1" applyFill="1" applyAlignment="1">
      <alignment horizontal="left" vertical="center"/>
    </xf>
    <xf numFmtId="0" fontId="32" fillId="0" borderId="14" xfId="0" applyFont="1" applyBorder="1" applyAlignment="1">
      <alignment horizontal="center" vertical="center"/>
    </xf>
    <xf numFmtId="1" fontId="31" fillId="2" borderId="15" xfId="0" applyNumberFormat="1" applyFont="1" applyFill="1" applyBorder="1" applyAlignment="1">
      <alignment vertical="center" wrapText="1"/>
    </xf>
    <xf numFmtId="0" fontId="32" fillId="0" borderId="11" xfId="0" quotePrefix="1" applyFont="1" applyBorder="1" applyAlignment="1">
      <alignment horizontal="center" vertical="center"/>
    </xf>
    <xf numFmtId="0" fontId="31" fillId="2" borderId="0" xfId="0" quotePrefix="1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vertical="center" wrapText="1"/>
    </xf>
    <xf numFmtId="1" fontId="50" fillId="5" borderId="14" xfId="2" applyNumberFormat="1" applyFont="1" applyFill="1" applyBorder="1" applyAlignment="1">
      <alignment horizontal="center" vertical="center" wrapText="1"/>
    </xf>
    <xf numFmtId="0" fontId="50" fillId="5" borderId="14" xfId="2" applyFont="1" applyFill="1" applyBorder="1" applyAlignment="1">
      <alignment horizontal="left" vertical="center" wrapText="1"/>
    </xf>
    <xf numFmtId="0" fontId="48" fillId="2" borderId="0" xfId="0" applyFont="1" applyFill="1" applyAlignment="1">
      <alignment vertical="center"/>
    </xf>
    <xf numFmtId="12" fontId="48" fillId="0" borderId="14" xfId="0" quotePrefix="1" applyNumberFormat="1" applyFont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vertical="center" wrapText="1"/>
    </xf>
    <xf numFmtId="0" fontId="50" fillId="5" borderId="12" xfId="2" applyFont="1" applyFill="1" applyBorder="1" applyAlignment="1">
      <alignment vertical="center" wrapText="1"/>
    </xf>
    <xf numFmtId="1" fontId="50" fillId="5" borderId="14" xfId="2" applyNumberFormat="1" applyFont="1" applyFill="1" applyBorder="1" applyAlignment="1">
      <alignment vertical="center"/>
    </xf>
    <xf numFmtId="0" fontId="52" fillId="0" borderId="13" xfId="2" applyFont="1" applyBorder="1" applyAlignment="1">
      <alignment vertical="center" wrapText="1"/>
    </xf>
    <xf numFmtId="0" fontId="35" fillId="3" borderId="0" xfId="0" applyFont="1" applyFill="1" applyAlignment="1">
      <alignment vertical="center"/>
    </xf>
    <xf numFmtId="0" fontId="35" fillId="15" borderId="0" xfId="0" applyFont="1" applyFill="1" applyAlignment="1">
      <alignment horizontal="left" vertical="center"/>
    </xf>
    <xf numFmtId="0" fontId="35" fillId="1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15" borderId="0" xfId="0" applyFont="1" applyFill="1" applyAlignment="1">
      <alignment horizontal="center" vertical="center"/>
    </xf>
    <xf numFmtId="1" fontId="26" fillId="15" borderId="0" xfId="0" applyNumberFormat="1" applyFont="1" applyFill="1" applyAlignment="1">
      <alignment vertical="center"/>
    </xf>
    <xf numFmtId="1" fontId="26" fillId="15" borderId="0" xfId="0" applyNumberFormat="1" applyFont="1" applyFill="1" applyAlignment="1">
      <alignment horizontal="center" vertical="center"/>
    </xf>
    <xf numFmtId="1" fontId="32" fillId="0" borderId="14" xfId="1" applyNumberFormat="1" applyFont="1" applyBorder="1" applyAlignment="1">
      <alignment horizontal="center" vertical="center" wrapText="1"/>
    </xf>
    <xf numFmtId="0" fontId="64" fillId="0" borderId="12" xfId="2" applyFont="1" applyBorder="1" applyAlignment="1">
      <alignment vertical="center"/>
    </xf>
    <xf numFmtId="0" fontId="65" fillId="2" borderId="0" xfId="0" applyFont="1" applyFill="1" applyAlignment="1">
      <alignment vertical="center"/>
    </xf>
    <xf numFmtId="0" fontId="49" fillId="2" borderId="14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0" fontId="66" fillId="2" borderId="2" xfId="0" applyFont="1" applyFill="1" applyBorder="1" applyAlignment="1">
      <alignment horizontal="center" vertical="center"/>
    </xf>
    <xf numFmtId="0" fontId="67" fillId="3" borderId="0" xfId="0" applyFont="1" applyFill="1" applyAlignment="1">
      <alignment vertical="center"/>
    </xf>
    <xf numFmtId="0" fontId="65" fillId="4" borderId="2" xfId="0" quotePrefix="1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7" fillId="2" borderId="2" xfId="0" applyFont="1" applyFill="1" applyBorder="1" applyAlignment="1">
      <alignment horizontal="left" vertical="center"/>
    </xf>
    <xf numFmtId="0" fontId="66" fillId="2" borderId="2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horizontal="left" vertical="center"/>
    </xf>
    <xf numFmtId="0" fontId="65" fillId="2" borderId="3" xfId="0" applyFont="1" applyFill="1" applyBorder="1" applyAlignment="1">
      <alignment vertical="center"/>
    </xf>
    <xf numFmtId="0" fontId="65" fillId="2" borderId="3" xfId="0" applyFont="1" applyFill="1" applyBorder="1" applyAlignment="1">
      <alignment horizontal="center" vertical="center"/>
    </xf>
    <xf numFmtId="3" fontId="65" fillId="2" borderId="3" xfId="0" applyNumberFormat="1" applyFont="1" applyFill="1" applyBorder="1" applyAlignment="1">
      <alignment horizontal="center" vertical="center"/>
    </xf>
    <xf numFmtId="0" fontId="65" fillId="2" borderId="3" xfId="62" applyNumberFormat="1" applyFont="1" applyFill="1" applyBorder="1" applyAlignment="1">
      <alignment horizontal="center" vertical="center"/>
    </xf>
    <xf numFmtId="0" fontId="65" fillId="13" borderId="3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vertical="center"/>
    </xf>
    <xf numFmtId="1" fontId="65" fillId="13" borderId="3" xfId="0" applyNumberFormat="1" applyFont="1" applyFill="1" applyBorder="1" applyAlignment="1">
      <alignment horizontal="center" vertical="center"/>
    </xf>
    <xf numFmtId="0" fontId="65" fillId="3" borderId="0" xfId="0" applyFont="1" applyFill="1" applyAlignment="1">
      <alignment horizontal="left" vertical="center"/>
    </xf>
    <xf numFmtId="0" fontId="65" fillId="2" borderId="0" xfId="0" applyFont="1" applyFill="1" applyAlignment="1">
      <alignment horizontal="right" vertical="center"/>
    </xf>
    <xf numFmtId="0" fontId="65" fillId="2" borderId="0" xfId="0" applyFont="1" applyFill="1" applyAlignment="1">
      <alignment horizontal="right" vertical="center" wrapText="1"/>
    </xf>
    <xf numFmtId="0" fontId="65" fillId="2" borderId="4" xfId="0" applyFont="1" applyFill="1" applyBorder="1" applyAlignment="1">
      <alignment vertical="center" wrapText="1"/>
    </xf>
    <xf numFmtId="0" fontId="65" fillId="2" borderId="2" xfId="0" applyFont="1" applyFill="1" applyBorder="1" applyAlignment="1">
      <alignment horizontal="right" vertical="center"/>
    </xf>
    <xf numFmtId="1" fontId="49" fillId="2" borderId="14" xfId="0" applyNumberFormat="1" applyFont="1" applyFill="1" applyBorder="1" applyAlignment="1">
      <alignment horizontal="center" vertical="center" wrapText="1"/>
    </xf>
    <xf numFmtId="0" fontId="49" fillId="2" borderId="0" xfId="0" applyFont="1" applyFill="1" applyAlignment="1">
      <alignment vertical="center"/>
    </xf>
    <xf numFmtId="174" fontId="31" fillId="2" borderId="14" xfId="0" applyNumberFormat="1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166" fontId="49" fillId="0" borderId="14" xfId="0" applyNumberFormat="1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2" borderId="54" xfId="0" applyFont="1" applyFill="1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1" fontId="49" fillId="0" borderId="14" xfId="0" applyNumberFormat="1" applyFont="1" applyBorder="1" applyAlignment="1">
      <alignment horizontal="center" vertical="center"/>
    </xf>
    <xf numFmtId="0" fontId="65" fillId="13" borderId="2" xfId="0" quotePrefix="1" applyFont="1" applyFill="1" applyBorder="1" applyAlignment="1">
      <alignment horizontal="center" vertical="center"/>
    </xf>
    <xf numFmtId="0" fontId="67" fillId="13" borderId="0" xfId="0" applyFont="1" applyFill="1" applyAlignment="1">
      <alignment vertical="center"/>
    </xf>
    <xf numFmtId="0" fontId="65" fillId="13" borderId="2" xfId="0" applyFont="1" applyFill="1" applyBorder="1" applyAlignment="1">
      <alignment horizontal="center" vertical="center"/>
    </xf>
    <xf numFmtId="0" fontId="66" fillId="13" borderId="2" xfId="0" applyFont="1" applyFill="1" applyBorder="1" applyAlignment="1">
      <alignment horizontal="center" vertical="center"/>
    </xf>
    <xf numFmtId="0" fontId="65" fillId="5" borderId="2" xfId="0" quotePrefix="1" applyFont="1" applyFill="1" applyBorder="1" applyAlignment="1">
      <alignment horizontal="center" vertical="center"/>
    </xf>
    <xf numFmtId="0" fontId="33" fillId="2" borderId="50" xfId="0" applyFont="1" applyFill="1" applyBorder="1" applyAlignment="1">
      <alignment horizontal="left" vertical="center"/>
    </xf>
    <xf numFmtId="0" fontId="56" fillId="3" borderId="0" xfId="0" applyFont="1" applyFill="1" applyAlignment="1">
      <alignment vertical="center"/>
    </xf>
    <xf numFmtId="2" fontId="71" fillId="2" borderId="14" xfId="0" applyNumberFormat="1" applyFont="1" applyFill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4" xfId="0" applyFont="1" applyBorder="1" applyAlignment="1">
      <alignment vertical="center" wrapText="1"/>
    </xf>
    <xf numFmtId="1" fontId="31" fillId="2" borderId="54" xfId="0" applyNumberFormat="1" applyFont="1" applyFill="1" applyBorder="1" applyAlignment="1">
      <alignment vertical="center" wrapText="1"/>
    </xf>
    <xf numFmtId="0" fontId="31" fillId="2" borderId="54" xfId="0" quotePrefix="1" applyFont="1" applyFill="1" applyBorder="1" applyAlignment="1">
      <alignment vertical="center" wrapText="1"/>
    </xf>
    <xf numFmtId="0" fontId="53" fillId="12" borderId="54" xfId="2" applyFont="1" applyFill="1" applyBorder="1" applyAlignment="1">
      <alignment horizontal="center" vertical="center" wrapText="1"/>
    </xf>
    <xf numFmtId="1" fontId="50" fillId="0" borderId="54" xfId="2" applyNumberFormat="1" applyFont="1" applyBorder="1" applyAlignment="1">
      <alignment horizontal="center" vertical="center" wrapText="1"/>
    </xf>
    <xf numFmtId="0" fontId="50" fillId="5" borderId="54" xfId="2" applyFont="1" applyFill="1" applyBorder="1" applyAlignment="1">
      <alignment horizontal="center" vertical="center" wrapText="1"/>
    </xf>
    <xf numFmtId="0" fontId="51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horizontal="center" vertical="center" wrapText="1"/>
    </xf>
    <xf numFmtId="0" fontId="52" fillId="0" borderId="54" xfId="2" applyFont="1" applyBorder="1" applyAlignment="1">
      <alignment vertical="center" wrapText="1"/>
    </xf>
    <xf numFmtId="1" fontId="50" fillId="5" borderId="54" xfId="2" applyNumberFormat="1" applyFont="1" applyFill="1" applyBorder="1" applyAlignment="1">
      <alignment horizontal="center" vertical="center" wrapText="1"/>
    </xf>
    <xf numFmtId="0" fontId="51" fillId="0" borderId="54" xfId="2" quotePrefix="1" applyFont="1" applyBorder="1" applyAlignment="1">
      <alignment horizontal="center" vertical="center" wrapText="1"/>
    </xf>
    <xf numFmtId="0" fontId="72" fillId="2" borderId="2" xfId="0" applyFont="1" applyFill="1" applyBorder="1" applyAlignment="1">
      <alignment horizontal="center" vertical="center"/>
    </xf>
    <xf numFmtId="0" fontId="73" fillId="3" borderId="0" xfId="0" applyFont="1" applyFill="1" applyAlignment="1">
      <alignment vertical="center"/>
    </xf>
    <xf numFmtId="0" fontId="74" fillId="5" borderId="2" xfId="0" quotePrefix="1" applyFont="1" applyFill="1" applyBorder="1" applyAlignment="1">
      <alignment horizontal="center" vertical="center"/>
    </xf>
    <xf numFmtId="0" fontId="74" fillId="5" borderId="0" xfId="0" quotePrefix="1" applyFont="1" applyFill="1" applyAlignment="1">
      <alignment horizontal="center" vertical="center"/>
    </xf>
    <xf numFmtId="0" fontId="73" fillId="2" borderId="2" xfId="0" applyFont="1" applyFill="1" applyBorder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3" fillId="2" borderId="2" xfId="0" applyFont="1" applyFill="1" applyBorder="1" applyAlignment="1">
      <alignment horizontal="left" vertical="center"/>
    </xf>
    <xf numFmtId="0" fontId="72" fillId="2" borderId="2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horizontal="left" vertical="center"/>
    </xf>
    <xf numFmtId="0" fontId="74" fillId="2" borderId="3" xfId="0" applyFont="1" applyFill="1" applyBorder="1" applyAlignment="1">
      <alignment vertical="center"/>
    </xf>
    <xf numFmtId="0" fontId="74" fillId="2" borderId="3" xfId="0" applyFont="1" applyFill="1" applyBorder="1" applyAlignment="1">
      <alignment horizontal="center" vertical="center"/>
    </xf>
    <xf numFmtId="3" fontId="74" fillId="2" borderId="3" xfId="0" applyNumberFormat="1" applyFont="1" applyFill="1" applyBorder="1" applyAlignment="1">
      <alignment horizontal="center" vertical="center"/>
    </xf>
    <xf numFmtId="0" fontId="74" fillId="2" borderId="3" xfId="62" applyNumberFormat="1" applyFont="1" applyFill="1" applyBorder="1" applyAlignment="1">
      <alignment horizontal="center" vertical="center"/>
    </xf>
    <xf numFmtId="0" fontId="74" fillId="13" borderId="3" xfId="0" applyFont="1" applyFill="1" applyBorder="1" applyAlignment="1">
      <alignment horizontal="center" vertical="center"/>
    </xf>
    <xf numFmtId="0" fontId="74" fillId="5" borderId="3" xfId="0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vertical="center"/>
    </xf>
    <xf numFmtId="1" fontId="74" fillId="13" borderId="3" xfId="0" applyNumberFormat="1" applyFont="1" applyFill="1" applyBorder="1" applyAlignment="1">
      <alignment horizontal="center" vertical="center"/>
    </xf>
    <xf numFmtId="1" fontId="74" fillId="13" borderId="2" xfId="0" applyNumberFormat="1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4" fillId="14" borderId="0" xfId="0" applyFont="1" applyFill="1" applyAlignment="1">
      <alignment horizontal="left" vertical="center"/>
    </xf>
    <xf numFmtId="0" fontId="74" fillId="14" borderId="0" xfId="0" applyFont="1" applyFill="1" applyAlignment="1">
      <alignment horizontal="center" vertical="center"/>
    </xf>
    <xf numFmtId="1" fontId="74" fillId="14" borderId="0" xfId="0" applyNumberFormat="1" applyFont="1" applyFill="1" applyAlignment="1">
      <alignment horizontal="right" vertical="center"/>
    </xf>
    <xf numFmtId="1" fontId="74" fillId="14" borderId="0" xfId="0" applyNumberFormat="1" applyFont="1" applyFill="1" applyAlignment="1">
      <alignment horizontal="center" vertical="center"/>
    </xf>
    <xf numFmtId="166" fontId="49" fillId="2" borderId="54" xfId="0" applyNumberFormat="1" applyFont="1" applyFill="1" applyBorder="1" applyAlignment="1">
      <alignment horizontal="center" vertical="center"/>
    </xf>
    <xf numFmtId="1" fontId="49" fillId="2" borderId="54" xfId="0" applyNumberFormat="1" applyFont="1" applyFill="1" applyBorder="1" applyAlignment="1">
      <alignment horizontal="center" vertical="center"/>
    </xf>
    <xf numFmtId="166" fontId="49" fillId="2" borderId="10" xfId="0" applyNumberFormat="1" applyFont="1" applyFill="1" applyBorder="1" applyAlignment="1">
      <alignment horizontal="center" vertical="center"/>
    </xf>
    <xf numFmtId="1" fontId="49" fillId="2" borderId="10" xfId="0" applyNumberFormat="1" applyFont="1" applyFill="1" applyBorder="1" applyAlignment="1">
      <alignment horizontal="center" vertical="center"/>
    </xf>
    <xf numFmtId="12" fontId="32" fillId="0" borderId="15" xfId="0" quotePrefix="1" applyNumberFormat="1" applyFont="1" applyBorder="1" applyAlignment="1">
      <alignment vertical="center" wrapText="1"/>
    </xf>
    <xf numFmtId="12" fontId="32" fillId="0" borderId="55" xfId="0" quotePrefix="1" applyNumberFormat="1" applyFont="1" applyBorder="1" applyAlignment="1">
      <alignment vertical="center" wrapText="1"/>
    </xf>
    <xf numFmtId="12" fontId="32" fillId="0" borderId="54" xfId="0" quotePrefix="1" applyNumberFormat="1" applyFont="1" applyBorder="1" applyAlignment="1">
      <alignment horizontal="center" vertical="center" wrapText="1"/>
    </xf>
    <xf numFmtId="0" fontId="49" fillId="47" borderId="14" xfId="0" applyFont="1" applyFill="1" applyBorder="1" applyAlignment="1">
      <alignment horizontal="center" vertical="center"/>
    </xf>
    <xf numFmtId="1" fontId="49" fillId="47" borderId="14" xfId="0" applyNumberFormat="1" applyFont="1" applyFill="1" applyBorder="1" applyAlignment="1">
      <alignment horizontal="center" vertical="center"/>
    </xf>
    <xf numFmtId="0" fontId="95" fillId="52" borderId="0" xfId="0" applyFont="1" applyFill="1"/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15" fontId="96" fillId="0" borderId="0" xfId="0" applyNumberFormat="1" applyFont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vertical="center"/>
    </xf>
    <xf numFmtId="0" fontId="92" fillId="0" borderId="0" xfId="0" applyFont="1"/>
    <xf numFmtId="0" fontId="96" fillId="0" borderId="71" xfId="0" applyFont="1" applyBorder="1" applyAlignment="1">
      <alignment horizontal="left" vertical="center"/>
    </xf>
    <xf numFmtId="0" fontId="97" fillId="0" borderId="72" xfId="0" applyFont="1" applyBorder="1" applyAlignment="1">
      <alignment vertical="center"/>
    </xf>
    <xf numFmtId="0" fontId="96" fillId="0" borderId="36" xfId="0" applyFont="1" applyBorder="1" applyAlignment="1">
      <alignment horizontal="center" vertical="center"/>
    </xf>
    <xf numFmtId="0" fontId="99" fillId="48" borderId="36" xfId="0" applyFont="1" applyFill="1" applyBorder="1" applyAlignment="1">
      <alignment horizontal="left" vertical="center"/>
    </xf>
    <xf numFmtId="15" fontId="96" fillId="48" borderId="36" xfId="0" applyNumberFormat="1" applyFont="1" applyFill="1" applyBorder="1" applyAlignment="1">
      <alignment horizontal="center" vertical="center"/>
    </xf>
    <xf numFmtId="15" fontId="96" fillId="0" borderId="36" xfId="0" applyNumberFormat="1" applyFont="1" applyBorder="1" applyAlignment="1">
      <alignment horizontal="center" vertical="center"/>
    </xf>
    <xf numFmtId="0" fontId="96" fillId="0" borderId="77" xfId="0" applyFont="1" applyBorder="1" applyAlignment="1">
      <alignment horizontal="left" vertical="center"/>
    </xf>
    <xf numFmtId="0" fontId="97" fillId="0" borderId="78" xfId="0" applyFont="1" applyBorder="1" applyAlignment="1">
      <alignment horizontal="right" vertical="center"/>
    </xf>
    <xf numFmtId="0" fontId="97" fillId="0" borderId="78" xfId="0" applyFont="1" applyBorder="1" applyAlignment="1">
      <alignment horizontal="left" vertical="center"/>
    </xf>
    <xf numFmtId="0" fontId="96" fillId="0" borderId="41" xfId="0" applyFont="1" applyBorder="1" applyAlignment="1">
      <alignment horizontal="center" vertical="center"/>
    </xf>
    <xf numFmtId="0" fontId="96" fillId="0" borderId="41" xfId="0" applyFont="1" applyBorder="1" applyAlignment="1">
      <alignment horizontal="left" vertical="center"/>
    </xf>
    <xf numFmtId="0" fontId="97" fillId="0" borderId="78" xfId="0" applyFont="1" applyBorder="1" applyAlignment="1">
      <alignment vertical="center"/>
    </xf>
    <xf numFmtId="15" fontId="96" fillId="0" borderId="41" xfId="0" applyNumberFormat="1" applyFont="1" applyBorder="1" applyAlignment="1">
      <alignment horizontal="center" vertical="center"/>
    </xf>
    <xf numFmtId="0" fontId="96" fillId="0" borderId="82" xfId="0" applyFont="1" applyBorder="1" applyAlignment="1">
      <alignment horizontal="left" vertical="center"/>
    </xf>
    <xf numFmtId="0" fontId="96" fillId="49" borderId="33" xfId="0" applyFont="1" applyFill="1" applyBorder="1"/>
    <xf numFmtId="0" fontId="96" fillId="0" borderId="83" xfId="0" applyFont="1" applyBorder="1" applyAlignment="1">
      <alignment horizontal="center" vertical="center"/>
    </xf>
    <xf numFmtId="0" fontId="96" fillId="0" borderId="83" xfId="0" applyFont="1" applyBorder="1" applyAlignment="1">
      <alignment horizontal="left" vertical="center"/>
    </xf>
    <xf numFmtId="0" fontId="96" fillId="0" borderId="87" xfId="0" applyFont="1" applyBorder="1" applyAlignment="1">
      <alignment horizontal="left" vertical="center"/>
    </xf>
    <xf numFmtId="0" fontId="96" fillId="0" borderId="0" xfId="0" applyFont="1"/>
    <xf numFmtId="0" fontId="98" fillId="0" borderId="80" xfId="0" applyFont="1" applyBorder="1" applyAlignment="1">
      <alignment horizontal="center" vertical="center"/>
    </xf>
    <xf numFmtId="0" fontId="95" fillId="0" borderId="0" xfId="0" applyFont="1"/>
    <xf numFmtId="0" fontId="99" fillId="0" borderId="71" xfId="0" applyFont="1" applyBorder="1" applyAlignment="1">
      <alignment horizontal="center" vertical="center"/>
    </xf>
    <xf numFmtId="0" fontId="99" fillId="0" borderId="36" xfId="0" applyFont="1" applyBorder="1" applyAlignment="1">
      <alignment horizontal="left" vertical="center"/>
    </xf>
    <xf numFmtId="0" fontId="99" fillId="0" borderId="36" xfId="0" applyFont="1" applyBorder="1" applyAlignment="1">
      <alignment horizontal="center" vertical="center"/>
    </xf>
    <xf numFmtId="0" fontId="99" fillId="51" borderId="36" xfId="0" applyFont="1" applyFill="1" applyBorder="1" applyAlignment="1">
      <alignment horizontal="center" vertical="center"/>
    </xf>
    <xf numFmtId="0" fontId="99" fillId="0" borderId="72" xfId="0" applyFont="1" applyBorder="1" applyAlignment="1">
      <alignment horizontal="center" vertical="center"/>
    </xf>
    <xf numFmtId="0" fontId="99" fillId="0" borderId="91" xfId="0" applyFont="1" applyBorder="1" applyAlignment="1">
      <alignment horizontal="center" vertical="center"/>
    </xf>
    <xf numFmtId="0" fontId="96" fillId="0" borderId="77" xfId="0" applyFont="1" applyBorder="1" applyAlignment="1">
      <alignment horizontal="center"/>
    </xf>
    <xf numFmtId="0" fontId="96" fillId="0" borderId="41" xfId="0" applyFont="1" applyBorder="1" applyAlignment="1">
      <alignment vertical="center"/>
    </xf>
    <xf numFmtId="0" fontId="96" fillId="53" borderId="41" xfId="0" applyFont="1" applyFill="1" applyBorder="1" applyAlignment="1">
      <alignment horizontal="left" vertical="center"/>
    </xf>
    <xf numFmtId="12" fontId="96" fillId="53" borderId="41" xfId="0" applyNumberFormat="1" applyFont="1" applyFill="1" applyBorder="1" applyAlignment="1">
      <alignment horizontal="center" vertical="center"/>
    </xf>
    <xf numFmtId="12" fontId="96" fillId="51" borderId="41" xfId="0" applyNumberFormat="1" applyFont="1" applyFill="1" applyBorder="1" applyAlignment="1">
      <alignment horizontal="center" vertical="center"/>
    </xf>
    <xf numFmtId="166" fontId="96" fillId="0" borderId="78" xfId="0" applyNumberFormat="1" applyFont="1" applyBorder="1" applyAlignment="1">
      <alignment horizontal="center" vertical="center"/>
    </xf>
    <xf numFmtId="179" fontId="96" fillId="0" borderId="92" xfId="0" applyNumberFormat="1" applyFont="1" applyBorder="1" applyAlignment="1">
      <alignment horizontal="center" vertical="center"/>
    </xf>
    <xf numFmtId="0" fontId="92" fillId="52" borderId="0" xfId="0" applyFont="1" applyFill="1"/>
    <xf numFmtId="12" fontId="96" fillId="51" borderId="41" xfId="0" applyNumberFormat="1" applyFont="1" applyFill="1" applyBorder="1" applyAlignment="1">
      <alignment horizontal="center"/>
    </xf>
    <xf numFmtId="12" fontId="96" fillId="0" borderId="92" xfId="0" applyNumberFormat="1" applyFont="1" applyBorder="1" applyAlignment="1">
      <alignment horizontal="center" vertical="center"/>
    </xf>
    <xf numFmtId="12" fontId="96" fillId="0" borderId="41" xfId="0" applyNumberFormat="1" applyFont="1" applyBorder="1" applyAlignment="1">
      <alignment horizontal="center" vertical="center"/>
    </xf>
    <xf numFmtId="12" fontId="99" fillId="54" borderId="41" xfId="0" applyNumberFormat="1" applyFont="1" applyFill="1" applyBorder="1" applyAlignment="1">
      <alignment horizontal="center"/>
    </xf>
    <xf numFmtId="0" fontId="101" fillId="0" borderId="0" xfId="0" applyFont="1" applyAlignment="1">
      <alignment vertical="center" wrapText="1"/>
    </xf>
    <xf numFmtId="12" fontId="92" fillId="0" borderId="0" xfId="0" applyNumberFormat="1" applyFont="1"/>
    <xf numFmtId="166" fontId="92" fillId="0" borderId="0" xfId="0" applyNumberFormat="1" applyFont="1"/>
    <xf numFmtId="0" fontId="96" fillId="0" borderId="41" xfId="0" applyFont="1" applyBorder="1" applyAlignment="1">
      <alignment horizontal="left" vertical="center" wrapText="1"/>
    </xf>
    <xf numFmtId="12" fontId="99" fillId="54" borderId="41" xfId="0" applyNumberFormat="1" applyFont="1" applyFill="1" applyBorder="1" applyAlignment="1">
      <alignment horizontal="center" vertical="center"/>
    </xf>
    <xf numFmtId="12" fontId="5" fillId="3" borderId="41" xfId="0" applyNumberFormat="1" applyFont="1" applyFill="1" applyBorder="1" applyAlignment="1">
      <alignment horizontal="center" vertical="center"/>
    </xf>
    <xf numFmtId="0" fontId="102" fillId="47" borderId="0" xfId="0" applyFont="1" applyFill="1" applyAlignment="1">
      <alignment vertical="center" wrapText="1"/>
    </xf>
    <xf numFmtId="0" fontId="98" fillId="0" borderId="0" xfId="0" applyFont="1" applyAlignment="1">
      <alignment horizontal="left" vertical="center"/>
    </xf>
    <xf numFmtId="12" fontId="99" fillId="51" borderId="41" xfId="0" applyNumberFormat="1" applyFont="1" applyFill="1" applyBorder="1" applyAlignment="1">
      <alignment horizontal="center" vertical="center"/>
    </xf>
    <xf numFmtId="12" fontId="96" fillId="53" borderId="92" xfId="0" applyNumberFormat="1" applyFont="1" applyFill="1" applyBorder="1" applyAlignment="1">
      <alignment horizontal="center" vertical="center"/>
    </xf>
    <xf numFmtId="12" fontId="96" fillId="0" borderId="78" xfId="0" applyNumberFormat="1" applyFont="1" applyBorder="1" applyAlignment="1">
      <alignment horizontal="center" vertical="center"/>
    </xf>
    <xf numFmtId="177" fontId="96" fillId="53" borderId="41" xfId="0" applyNumberFormat="1" applyFont="1" applyFill="1" applyBorder="1" applyAlignment="1">
      <alignment horizontal="center" vertical="center"/>
    </xf>
    <xf numFmtId="176" fontId="96" fillId="53" borderId="41" xfId="0" applyNumberFormat="1" applyFont="1" applyFill="1" applyBorder="1" applyAlignment="1">
      <alignment horizontal="center" vertical="center"/>
    </xf>
    <xf numFmtId="12" fontId="98" fillId="53" borderId="41" xfId="0" applyNumberFormat="1" applyFont="1" applyFill="1" applyBorder="1" applyAlignment="1">
      <alignment horizontal="center" vertical="center"/>
    </xf>
    <xf numFmtId="178" fontId="96" fillId="53" borderId="41" xfId="0" applyNumberFormat="1" applyFont="1" applyFill="1" applyBorder="1" applyAlignment="1">
      <alignment horizontal="center" vertical="center"/>
    </xf>
    <xf numFmtId="177" fontId="98" fillId="53" borderId="41" xfId="0" applyNumberFormat="1" applyFont="1" applyFill="1" applyBorder="1" applyAlignment="1">
      <alignment horizontal="center" vertical="center"/>
    </xf>
    <xf numFmtId="0" fontId="98" fillId="0" borderId="77" xfId="0" applyFont="1" applyBorder="1" applyAlignment="1">
      <alignment horizontal="center"/>
    </xf>
    <xf numFmtId="0" fontId="98" fillId="0" borderId="41" xfId="0" applyFont="1" applyBorder="1"/>
    <xf numFmtId="0" fontId="98" fillId="53" borderId="41" xfId="0" applyFont="1" applyFill="1" applyBorder="1" applyAlignment="1">
      <alignment horizontal="left" vertical="center"/>
    </xf>
    <xf numFmtId="12" fontId="98" fillId="53" borderId="41" xfId="0" applyNumberFormat="1" applyFont="1" applyFill="1" applyBorder="1" applyAlignment="1">
      <alignment horizontal="center"/>
    </xf>
    <xf numFmtId="12" fontId="104" fillId="51" borderId="41" xfId="0" applyNumberFormat="1" applyFont="1" applyFill="1" applyBorder="1" applyAlignment="1">
      <alignment horizontal="center"/>
    </xf>
    <xf numFmtId="166" fontId="98" fillId="0" borderId="41" xfId="0" applyNumberFormat="1" applyFont="1" applyBorder="1" applyAlignment="1">
      <alignment horizontal="center" vertical="center"/>
    </xf>
    <xf numFmtId="0" fontId="98" fillId="0" borderId="41" xfId="0" applyFont="1" applyBorder="1" applyAlignment="1">
      <alignment horizontal="left" vertical="center"/>
    </xf>
    <xf numFmtId="12" fontId="98" fillId="0" borderId="41" xfId="0" applyNumberFormat="1" applyFont="1" applyBorder="1" applyAlignment="1">
      <alignment horizontal="center"/>
    </xf>
    <xf numFmtId="12" fontId="104" fillId="54" borderId="41" xfId="0" applyNumberFormat="1" applyFont="1" applyFill="1" applyBorder="1" applyAlignment="1">
      <alignment horizontal="center" vertical="center"/>
    </xf>
    <xf numFmtId="12" fontId="98" fillId="0" borderId="41" xfId="0" applyNumberFormat="1" applyFont="1" applyBorder="1" applyAlignment="1">
      <alignment horizontal="center" vertical="center"/>
    </xf>
    <xf numFmtId="12" fontId="104" fillId="51" borderId="41" xfId="0" applyNumberFormat="1" applyFont="1" applyFill="1" applyBorder="1" applyAlignment="1">
      <alignment horizontal="center" vertical="center"/>
    </xf>
    <xf numFmtId="12" fontId="98" fillId="0" borderId="93" xfId="0" applyNumberFormat="1" applyFont="1" applyBorder="1" applyAlignment="1">
      <alignment horizontal="center"/>
    </xf>
    <xf numFmtId="176" fontId="98" fillId="0" borderId="93" xfId="0" applyNumberFormat="1" applyFont="1" applyBorder="1" applyAlignment="1">
      <alignment horizontal="center"/>
    </xf>
    <xf numFmtId="12" fontId="104" fillId="54" borderId="93" xfId="0" applyNumberFormat="1" applyFont="1" applyFill="1" applyBorder="1" applyAlignment="1">
      <alignment horizontal="center" vertical="center"/>
    </xf>
    <xf numFmtId="176" fontId="96" fillId="0" borderId="93" xfId="0" applyNumberFormat="1" applyFont="1" applyBorder="1" applyAlignment="1">
      <alignment horizontal="center" vertical="center"/>
    </xf>
    <xf numFmtId="12" fontId="98" fillId="0" borderId="93" xfId="0" applyNumberFormat="1" applyFont="1" applyBorder="1" applyAlignment="1">
      <alignment horizontal="center" vertical="center"/>
    </xf>
    <xf numFmtId="12" fontId="104" fillId="51" borderId="93" xfId="0" applyNumberFormat="1" applyFont="1" applyFill="1" applyBorder="1" applyAlignment="1">
      <alignment horizontal="center" vertical="center"/>
    </xf>
    <xf numFmtId="12" fontId="96" fillId="0" borderId="93" xfId="0" applyNumberFormat="1" applyFont="1" applyBorder="1" applyAlignment="1">
      <alignment horizontal="center" vertical="center"/>
    </xf>
    <xf numFmtId="166" fontId="98" fillId="0" borderId="93" xfId="0" applyNumberFormat="1" applyFont="1" applyBorder="1" applyAlignment="1">
      <alignment horizontal="center" vertical="center"/>
    </xf>
    <xf numFmtId="0" fontId="96" fillId="53" borderId="88" xfId="0" applyFont="1" applyFill="1" applyBorder="1" applyAlignment="1">
      <alignment vertical="center"/>
    </xf>
    <xf numFmtId="0" fontId="105" fillId="53" borderId="89" xfId="0" applyFont="1" applyFill="1" applyBorder="1"/>
    <xf numFmtId="0" fontId="105" fillId="53" borderId="89" xfId="0" applyFont="1" applyFill="1" applyBorder="1" applyAlignment="1">
      <alignment horizontal="left" vertical="center"/>
    </xf>
    <xf numFmtId="12" fontId="98" fillId="0" borderId="89" xfId="0" applyNumberFormat="1" applyFont="1" applyBorder="1"/>
    <xf numFmtId="12" fontId="104" fillId="51" borderId="89" xfId="0" applyNumberFormat="1" applyFont="1" applyFill="1" applyBorder="1"/>
    <xf numFmtId="0" fontId="104" fillId="53" borderId="89" xfId="0" applyFont="1" applyFill="1" applyBorder="1" applyAlignment="1">
      <alignment horizontal="center" vertical="center"/>
    </xf>
    <xf numFmtId="0" fontId="98" fillId="53" borderId="90" xfId="0" applyFont="1" applyFill="1" applyBorder="1" applyAlignment="1">
      <alignment vertical="center"/>
    </xf>
    <xf numFmtId="0" fontId="98" fillId="0" borderId="94" xfId="0" applyFont="1" applyBorder="1" applyAlignment="1">
      <alignment horizontal="center" vertical="center"/>
    </xf>
    <xf numFmtId="0" fontId="98" fillId="0" borderId="95" xfId="0" applyFont="1" applyBorder="1" applyAlignment="1">
      <alignment horizontal="left" vertical="center"/>
    </xf>
    <xf numFmtId="12" fontId="98" fillId="0" borderId="95" xfId="0" applyNumberFormat="1" applyFont="1" applyBorder="1" applyAlignment="1">
      <alignment horizontal="center" vertical="center"/>
    </xf>
    <xf numFmtId="12" fontId="106" fillId="51" borderId="95" xfId="0" applyNumberFormat="1" applyFont="1" applyFill="1" applyBorder="1" applyAlignment="1">
      <alignment horizontal="center" vertical="center"/>
    </xf>
    <xf numFmtId="12" fontId="98" fillId="0" borderId="39" xfId="0" applyNumberFormat="1" applyFont="1" applyBorder="1" applyAlignment="1">
      <alignment horizontal="center" vertical="center"/>
    </xf>
    <xf numFmtId="12" fontId="98" fillId="0" borderId="96" xfId="0" applyNumberFormat="1" applyFont="1" applyBorder="1" applyAlignment="1">
      <alignment horizontal="center" vertical="center"/>
    </xf>
    <xf numFmtId="0" fontId="98" fillId="0" borderId="97" xfId="0" applyFont="1" applyBorder="1" applyAlignment="1">
      <alignment horizontal="left" vertical="center"/>
    </xf>
    <xf numFmtId="0" fontId="98" fillId="0" borderId="77" xfId="0" applyFont="1" applyBorder="1" applyAlignment="1">
      <alignment horizontal="center" vertical="center"/>
    </xf>
    <xf numFmtId="0" fontId="98" fillId="0" borderId="41" xfId="0" applyFont="1" applyBorder="1" applyAlignment="1">
      <alignment vertical="center"/>
    </xf>
    <xf numFmtId="176" fontId="98" fillId="0" borderId="92" xfId="0" applyNumberFormat="1" applyFont="1" applyBorder="1" applyAlignment="1">
      <alignment horizontal="center" vertical="center"/>
    </xf>
    <xf numFmtId="177" fontId="98" fillId="0" borderId="41" xfId="0" applyNumberFormat="1" applyFont="1" applyBorder="1" applyAlignment="1">
      <alignment horizontal="center" vertical="center"/>
    </xf>
    <xf numFmtId="176" fontId="98" fillId="0" borderId="41" xfId="0" applyNumberFormat="1" applyFont="1" applyBorder="1" applyAlignment="1">
      <alignment horizontal="center" vertical="center"/>
    </xf>
    <xf numFmtId="12" fontId="106" fillId="51" borderId="41" xfId="0" applyNumberFormat="1" applyFont="1" applyFill="1" applyBorder="1" applyAlignment="1">
      <alignment horizontal="center" vertical="center"/>
    </xf>
    <xf numFmtId="12" fontId="104" fillId="0" borderId="41" xfId="0" applyNumberFormat="1" applyFont="1" applyBorder="1" applyAlignment="1">
      <alignment horizontal="center" vertical="center"/>
    </xf>
    <xf numFmtId="0" fontId="98" fillId="0" borderId="98" xfId="0" applyFont="1" applyBorder="1" applyAlignment="1">
      <alignment horizontal="center" vertical="center"/>
    </xf>
    <xf numFmtId="0" fontId="98" fillId="0" borderId="93" xfId="0" applyFont="1" applyBorder="1" applyAlignment="1">
      <alignment vertical="center"/>
    </xf>
    <xf numFmtId="0" fontId="98" fillId="0" borderId="93" xfId="0" applyFont="1" applyBorder="1" applyAlignment="1">
      <alignment horizontal="left" vertical="center"/>
    </xf>
    <xf numFmtId="12" fontId="106" fillId="51" borderId="93" xfId="0" applyNumberFormat="1" applyFont="1" applyFill="1" applyBorder="1" applyAlignment="1">
      <alignment horizontal="center" vertical="center"/>
    </xf>
    <xf numFmtId="0" fontId="98" fillId="0" borderId="93" xfId="0" applyFont="1" applyBorder="1" applyAlignment="1">
      <alignment horizontal="center" vertical="center"/>
    </xf>
    <xf numFmtId="177" fontId="98" fillId="0" borderId="99" xfId="0" applyNumberFormat="1" applyFont="1" applyBorder="1" applyAlignment="1">
      <alignment horizontal="center" vertical="center"/>
    </xf>
    <xf numFmtId="0" fontId="98" fillId="0" borderId="54" xfId="0" applyFont="1" applyBorder="1" applyAlignment="1">
      <alignment horizontal="center" vertical="center"/>
    </xf>
    <xf numFmtId="0" fontId="98" fillId="0" borderId="54" xfId="0" applyFont="1" applyBorder="1" applyAlignment="1">
      <alignment vertical="center"/>
    </xf>
    <xf numFmtId="0" fontId="98" fillId="0" borderId="54" xfId="0" applyFont="1" applyBorder="1" applyAlignment="1">
      <alignment horizontal="left" vertical="center"/>
    </xf>
    <xf numFmtId="12" fontId="107" fillId="0" borderId="54" xfId="0" applyNumberFormat="1" applyFont="1" applyBorder="1" applyAlignment="1">
      <alignment horizontal="center" vertical="center"/>
    </xf>
    <xf numFmtId="12" fontId="107" fillId="54" borderId="54" xfId="0" applyNumberFormat="1" applyFont="1" applyFill="1" applyBorder="1" applyAlignment="1">
      <alignment horizontal="center" vertical="center"/>
    </xf>
    <xf numFmtId="0" fontId="98" fillId="0" borderId="87" xfId="0" applyFont="1" applyBorder="1" applyAlignment="1">
      <alignment horizontal="center" vertical="center"/>
    </xf>
    <xf numFmtId="0" fontId="104" fillId="0" borderId="0" xfId="0" applyFont="1" applyAlignment="1">
      <alignment vertical="center"/>
    </xf>
    <xf numFmtId="12" fontId="98" fillId="0" borderId="54" xfId="0" applyNumberFormat="1" applyFont="1" applyBorder="1" applyAlignment="1">
      <alignment horizontal="center" vertical="center"/>
    </xf>
    <xf numFmtId="0" fontId="106" fillId="0" borderId="54" xfId="0" applyFont="1" applyBorder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4" fillId="47" borderId="0" xfId="0" applyFont="1" applyFill="1" applyAlignment="1">
      <alignment vertical="center"/>
    </xf>
    <xf numFmtId="0" fontId="96" fillId="3" borderId="77" xfId="0" applyFont="1" applyFill="1" applyBorder="1" applyAlignment="1">
      <alignment horizontal="center"/>
    </xf>
    <xf numFmtId="0" fontId="96" fillId="3" borderId="41" xfId="0" applyFont="1" applyFill="1" applyBorder="1" applyAlignment="1">
      <alignment vertical="center"/>
    </xf>
    <xf numFmtId="0" fontId="96" fillId="3" borderId="41" xfId="0" applyFont="1" applyFill="1" applyBorder="1" applyAlignment="1">
      <alignment horizontal="left" vertical="center"/>
    </xf>
    <xf numFmtId="12" fontId="96" fillId="3" borderId="41" xfId="0" applyNumberFormat="1" applyFont="1" applyFill="1" applyBorder="1" applyAlignment="1">
      <alignment horizontal="center" vertical="center"/>
    </xf>
    <xf numFmtId="12" fontId="99" fillId="3" borderId="41" xfId="0" applyNumberFormat="1" applyFont="1" applyFill="1" applyBorder="1" applyAlignment="1">
      <alignment horizontal="center"/>
    </xf>
    <xf numFmtId="166" fontId="96" fillId="3" borderId="78" xfId="0" applyNumberFormat="1" applyFont="1" applyFill="1" applyBorder="1" applyAlignment="1">
      <alignment horizontal="center" vertical="center"/>
    </xf>
    <xf numFmtId="12" fontId="96" fillId="3" borderId="92" xfId="0" applyNumberFormat="1" applyFont="1" applyFill="1" applyBorder="1" applyAlignment="1">
      <alignment horizontal="center" vertical="center"/>
    </xf>
    <xf numFmtId="0" fontId="92" fillId="3" borderId="0" xfId="0" applyFont="1" applyFill="1"/>
    <xf numFmtId="0" fontId="101" fillId="3" borderId="0" xfId="0" applyFont="1" applyFill="1" applyAlignment="1">
      <alignment vertical="center" wrapText="1"/>
    </xf>
    <xf numFmtId="0" fontId="96" fillId="3" borderId="41" xfId="0" applyFont="1" applyFill="1" applyBorder="1" applyAlignment="1">
      <alignment horizontal="left" vertical="center" wrapText="1"/>
    </xf>
    <xf numFmtId="12" fontId="99" fillId="3" borderId="41" xfId="0" applyNumberFormat="1" applyFont="1" applyFill="1" applyBorder="1" applyAlignment="1">
      <alignment horizontal="center" vertical="center"/>
    </xf>
    <xf numFmtId="0" fontId="101" fillId="3" borderId="54" xfId="0" applyFont="1" applyFill="1" applyBorder="1" applyAlignment="1">
      <alignment vertical="center" wrapText="1"/>
    </xf>
    <xf numFmtId="0" fontId="98" fillId="3" borderId="0" xfId="0" applyFont="1" applyFill="1" applyAlignment="1">
      <alignment horizontal="left" vertical="center"/>
    </xf>
    <xf numFmtId="12" fontId="99" fillId="55" borderId="41" xfId="0" applyNumberFormat="1" applyFont="1" applyFill="1" applyBorder="1" applyAlignment="1">
      <alignment horizontal="center" vertical="center"/>
    </xf>
    <xf numFmtId="0" fontId="92" fillId="56" borderId="0" xfId="0" applyFont="1" applyFill="1"/>
    <xf numFmtId="12" fontId="96" fillId="3" borderId="78" xfId="0" applyNumberFormat="1" applyFont="1" applyFill="1" applyBorder="1" applyAlignment="1">
      <alignment horizontal="center" vertical="center"/>
    </xf>
    <xf numFmtId="0" fontId="98" fillId="3" borderId="77" xfId="0" applyFont="1" applyFill="1" applyBorder="1" applyAlignment="1">
      <alignment horizontal="center"/>
    </xf>
    <xf numFmtId="0" fontId="98" fillId="3" borderId="41" xfId="0" applyFont="1" applyFill="1" applyBorder="1"/>
    <xf numFmtId="12" fontId="104" fillId="55" borderId="41" xfId="0" applyNumberFormat="1" applyFont="1" applyFill="1" applyBorder="1" applyAlignment="1">
      <alignment horizontal="center"/>
    </xf>
    <xf numFmtId="166" fontId="98" fillId="3" borderId="41" xfId="0" applyNumberFormat="1" applyFont="1" applyFill="1" applyBorder="1" applyAlignment="1">
      <alignment horizontal="center" vertical="center"/>
    </xf>
    <xf numFmtId="0" fontId="98" fillId="3" borderId="41" xfId="0" applyFont="1" applyFill="1" applyBorder="1" applyAlignment="1">
      <alignment horizontal="left" vertical="center"/>
    </xf>
    <xf numFmtId="12" fontId="98" fillId="3" borderId="41" xfId="0" applyNumberFormat="1" applyFont="1" applyFill="1" applyBorder="1" applyAlignment="1">
      <alignment horizontal="center"/>
    </xf>
    <xf numFmtId="12" fontId="104" fillId="3" borderId="41" xfId="0" applyNumberFormat="1" applyFont="1" applyFill="1" applyBorder="1" applyAlignment="1">
      <alignment horizontal="center" vertical="center"/>
    </xf>
    <xf numFmtId="12" fontId="98" fillId="3" borderId="41" xfId="0" applyNumberFormat="1" applyFont="1" applyFill="1" applyBorder="1" applyAlignment="1">
      <alignment horizontal="center" vertical="center"/>
    </xf>
    <xf numFmtId="12" fontId="104" fillId="55" borderId="41" xfId="0" applyNumberFormat="1" applyFont="1" applyFill="1" applyBorder="1" applyAlignment="1">
      <alignment horizontal="center" vertical="center"/>
    </xf>
    <xf numFmtId="0" fontId="98" fillId="3" borderId="98" xfId="0" applyFont="1" applyFill="1" applyBorder="1" applyAlignment="1">
      <alignment horizontal="center"/>
    </xf>
    <xf numFmtId="0" fontId="98" fillId="3" borderId="93" xfId="0" applyFont="1" applyFill="1" applyBorder="1" applyAlignment="1">
      <alignment horizontal="left" vertical="center"/>
    </xf>
    <xf numFmtId="12" fontId="98" fillId="3" borderId="93" xfId="0" applyNumberFormat="1" applyFont="1" applyFill="1" applyBorder="1" applyAlignment="1">
      <alignment horizontal="center"/>
    </xf>
    <xf numFmtId="176" fontId="98" fillId="3" borderId="93" xfId="0" applyNumberFormat="1" applyFont="1" applyFill="1" applyBorder="1" applyAlignment="1">
      <alignment horizontal="center"/>
    </xf>
    <xf numFmtId="12" fontId="104" fillId="3" borderId="93" xfId="0" applyNumberFormat="1" applyFont="1" applyFill="1" applyBorder="1" applyAlignment="1">
      <alignment horizontal="center" vertical="center"/>
    </xf>
    <xf numFmtId="176" fontId="96" fillId="3" borderId="93" xfId="0" applyNumberFormat="1" applyFont="1" applyFill="1" applyBorder="1" applyAlignment="1">
      <alignment horizontal="center" vertical="center"/>
    </xf>
    <xf numFmtId="12" fontId="98" fillId="3" borderId="93" xfId="0" applyNumberFormat="1" applyFont="1" applyFill="1" applyBorder="1" applyAlignment="1">
      <alignment horizontal="center" vertical="center"/>
    </xf>
    <xf numFmtId="12" fontId="96" fillId="3" borderId="99" xfId="0" applyNumberFormat="1" applyFont="1" applyFill="1" applyBorder="1" applyAlignment="1">
      <alignment horizontal="center" vertical="center"/>
    </xf>
    <xf numFmtId="0" fontId="98" fillId="3" borderId="54" xfId="0" applyFont="1" applyFill="1" applyBorder="1" applyAlignment="1">
      <alignment horizontal="center"/>
    </xf>
    <xf numFmtId="0" fontId="98" fillId="3" borderId="54" xfId="0" applyFont="1" applyFill="1" applyBorder="1" applyAlignment="1">
      <alignment horizontal="left" vertical="center"/>
    </xf>
    <xf numFmtId="12" fontId="98" fillId="3" borderId="54" xfId="0" applyNumberFormat="1" applyFont="1" applyFill="1" applyBorder="1" applyAlignment="1">
      <alignment horizontal="center" vertical="center"/>
    </xf>
    <xf numFmtId="176" fontId="98" fillId="3" borderId="54" xfId="0" applyNumberFormat="1" applyFont="1" applyFill="1" applyBorder="1" applyAlignment="1">
      <alignment horizontal="center" vertical="center"/>
    </xf>
    <xf numFmtId="12" fontId="104" fillId="3" borderId="54" xfId="0" applyNumberFormat="1" applyFont="1" applyFill="1" applyBorder="1" applyAlignment="1">
      <alignment horizontal="center" vertical="center"/>
    </xf>
    <xf numFmtId="176" fontId="96" fillId="3" borderId="54" xfId="0" applyNumberFormat="1" applyFont="1" applyFill="1" applyBorder="1" applyAlignment="1">
      <alignment horizontal="center" vertical="center"/>
    </xf>
    <xf numFmtId="12" fontId="96" fillId="3" borderId="54" xfId="0" applyNumberFormat="1" applyFont="1" applyFill="1" applyBorder="1" applyAlignment="1">
      <alignment horizontal="center" vertical="center"/>
    </xf>
    <xf numFmtId="0" fontId="98" fillId="3" borderId="51" xfId="0" applyFont="1" applyFill="1" applyBorder="1" applyAlignment="1">
      <alignment horizontal="center"/>
    </xf>
    <xf numFmtId="0" fontId="98" fillId="3" borderId="51" xfId="0" applyFont="1" applyFill="1" applyBorder="1" applyAlignment="1">
      <alignment horizontal="left" vertical="center"/>
    </xf>
    <xf numFmtId="12" fontId="98" fillId="3" borderId="51" xfId="0" applyNumberFormat="1" applyFont="1" applyFill="1" applyBorder="1" applyAlignment="1">
      <alignment horizontal="center" vertical="center"/>
    </xf>
    <xf numFmtId="176" fontId="98" fillId="3" borderId="51" xfId="0" applyNumberFormat="1" applyFont="1" applyFill="1" applyBorder="1" applyAlignment="1">
      <alignment horizontal="center" vertical="center"/>
    </xf>
    <xf numFmtId="12" fontId="104" fillId="3" borderId="51" xfId="0" applyNumberFormat="1" applyFont="1" applyFill="1" applyBorder="1" applyAlignment="1">
      <alignment horizontal="center" vertical="center"/>
    </xf>
    <xf numFmtId="176" fontId="96" fillId="3" borderId="51" xfId="0" applyNumberFormat="1" applyFont="1" applyFill="1" applyBorder="1" applyAlignment="1">
      <alignment horizontal="center" vertical="center"/>
    </xf>
    <xf numFmtId="12" fontId="96" fillId="3" borderId="51" xfId="0" applyNumberFormat="1" applyFont="1" applyFill="1" applyBorder="1" applyAlignment="1">
      <alignment horizontal="center" vertical="center"/>
    </xf>
    <xf numFmtId="0" fontId="92" fillId="3" borderId="54" xfId="0" applyFont="1" applyFill="1" applyBorder="1"/>
    <xf numFmtId="0" fontId="99" fillId="55" borderId="36" xfId="0" applyFont="1" applyFill="1" applyBorder="1" applyAlignment="1">
      <alignment horizontal="center" vertical="center"/>
    </xf>
    <xf numFmtId="12" fontId="96" fillId="55" borderId="41" xfId="0" applyNumberFormat="1" applyFont="1" applyFill="1" applyBorder="1" applyAlignment="1">
      <alignment horizontal="center" vertical="center"/>
    </xf>
    <xf numFmtId="12" fontId="96" fillId="55" borderId="41" xfId="0" applyNumberFormat="1" applyFont="1" applyFill="1" applyBorder="1" applyAlignment="1">
      <alignment horizontal="center"/>
    </xf>
    <xf numFmtId="14" fontId="96" fillId="0" borderId="36" xfId="0" applyNumberFormat="1" applyFont="1" applyBorder="1" applyAlignment="1">
      <alignment horizontal="center" vertical="center"/>
    </xf>
    <xf numFmtId="0" fontId="31" fillId="2" borderId="15" xfId="0" quotePrefix="1" applyFont="1" applyFill="1" applyBorder="1" applyAlignment="1">
      <alignment horizontal="center" vertical="center" wrapText="1"/>
    </xf>
    <xf numFmtId="0" fontId="31" fillId="2" borderId="12" xfId="0" quotePrefix="1" applyFont="1" applyFill="1" applyBorder="1" applyAlignment="1">
      <alignment horizontal="center" vertical="center" wrapText="1"/>
    </xf>
    <xf numFmtId="0" fontId="31" fillId="2" borderId="13" xfId="0" quotePrefix="1" applyFont="1" applyFill="1" applyBorder="1" applyAlignment="1">
      <alignment horizontal="center" vertical="center" wrapText="1"/>
    </xf>
    <xf numFmtId="0" fontId="31" fillId="2" borderId="60" xfId="0" quotePrefix="1" applyFont="1" applyFill="1" applyBorder="1" applyAlignment="1">
      <alignment horizontal="center" vertical="center" wrapText="1"/>
    </xf>
    <xf numFmtId="0" fontId="31" fillId="2" borderId="29" xfId="0" quotePrefix="1" applyFont="1" applyFill="1" applyBorder="1" applyAlignment="1">
      <alignment horizontal="center" vertical="center" wrapText="1"/>
    </xf>
    <xf numFmtId="0" fontId="31" fillId="2" borderId="30" xfId="0" quotePrefix="1" applyFont="1" applyFill="1" applyBorder="1" applyAlignment="1">
      <alignment horizontal="center" vertical="center" wrapText="1"/>
    </xf>
    <xf numFmtId="0" fontId="31" fillId="2" borderId="61" xfId="0" quotePrefix="1" applyFont="1" applyFill="1" applyBorder="1" applyAlignment="1">
      <alignment horizontal="center" vertical="center" wrapText="1"/>
    </xf>
    <xf numFmtId="0" fontId="31" fillId="2" borderId="0" xfId="0" quotePrefix="1" applyFont="1" applyFill="1" applyAlignment="1">
      <alignment horizontal="center" vertical="center" wrapText="1"/>
    </xf>
    <xf numFmtId="0" fontId="31" fillId="2" borderId="49" xfId="0" quotePrefix="1" applyFont="1" applyFill="1" applyBorder="1" applyAlignment="1">
      <alignment horizontal="center" vertical="center" wrapText="1"/>
    </xf>
    <xf numFmtId="0" fontId="31" fillId="2" borderId="58" xfId="0" quotePrefix="1" applyFont="1" applyFill="1" applyBorder="1" applyAlignment="1">
      <alignment horizontal="center" vertical="center" wrapText="1"/>
    </xf>
    <xf numFmtId="0" fontId="31" fillId="2" borderId="57" xfId="0" quotePrefix="1" applyFont="1" applyFill="1" applyBorder="1" applyAlignment="1">
      <alignment horizontal="center" vertical="center" wrapText="1"/>
    </xf>
    <xf numFmtId="0" fontId="31" fillId="2" borderId="59" xfId="0" quotePrefix="1" applyFont="1" applyFill="1" applyBorder="1" applyAlignment="1">
      <alignment horizontal="center" vertical="center" wrapText="1"/>
    </xf>
    <xf numFmtId="0" fontId="54" fillId="2" borderId="0" xfId="0" applyFont="1" applyFill="1" applyAlignment="1">
      <alignment horizontal="left" vertical="center"/>
    </xf>
    <xf numFmtId="0" fontId="70" fillId="0" borderId="0" xfId="0" quotePrefix="1" applyFont="1" applyAlignment="1">
      <alignment horizontal="left" vertical="center" wrapText="1"/>
    </xf>
    <xf numFmtId="0" fontId="63" fillId="0" borderId="0" xfId="0" quotePrefix="1" applyFont="1" applyAlignment="1">
      <alignment horizontal="left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9" borderId="15" xfId="0" applyFont="1" applyFill="1" applyBorder="1" applyAlignment="1">
      <alignment horizontal="left" vertical="center" wrapText="1"/>
    </xf>
    <xf numFmtId="0" fontId="31" fillId="9" borderId="13" xfId="0" applyFont="1" applyFill="1" applyBorder="1" applyAlignment="1">
      <alignment horizontal="left" vertical="center" wrapText="1"/>
    </xf>
    <xf numFmtId="0" fontId="31" fillId="9" borderId="55" xfId="0" applyFont="1" applyFill="1" applyBorder="1" applyAlignment="1">
      <alignment horizontal="left" vertical="center" wrapText="1"/>
    </xf>
    <xf numFmtId="0" fontId="31" fillId="9" borderId="53" xfId="0" applyFont="1" applyFill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1" fillId="2" borderId="55" xfId="0" quotePrefix="1" applyFont="1" applyFill="1" applyBorder="1" applyAlignment="1">
      <alignment horizontal="center" vertical="center" wrapText="1"/>
    </xf>
    <xf numFmtId="0" fontId="31" fillId="2" borderId="52" xfId="0" quotePrefix="1" applyFont="1" applyFill="1" applyBorder="1" applyAlignment="1">
      <alignment horizontal="center" vertical="center" wrapText="1"/>
    </xf>
    <xf numFmtId="0" fontId="31" fillId="2" borderId="53" xfId="0" quotePrefix="1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49" fillId="9" borderId="14" xfId="0" applyFont="1" applyFill="1" applyBorder="1" applyAlignment="1">
      <alignment horizontal="left" vertical="center" wrapText="1"/>
    </xf>
    <xf numFmtId="12" fontId="48" fillId="0" borderId="15" xfId="0" quotePrefix="1" applyNumberFormat="1" applyFont="1" applyBorder="1" applyAlignment="1">
      <alignment horizontal="center" vertical="center" wrapText="1"/>
    </xf>
    <xf numFmtId="12" fontId="48" fillId="0" borderId="12" xfId="0" quotePrefix="1" applyNumberFormat="1" applyFont="1" applyBorder="1" applyAlignment="1">
      <alignment horizontal="center" vertical="center" wrapText="1"/>
    </xf>
    <xf numFmtId="12" fontId="48" fillId="0" borderId="13" xfId="0" quotePrefix="1" applyNumberFormat="1" applyFont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/>
    </xf>
    <xf numFmtId="0" fontId="31" fillId="2" borderId="11" xfId="0" quotePrefix="1" applyFont="1" applyFill="1" applyBorder="1" applyAlignment="1">
      <alignment horizontal="center" vertical="center" wrapText="1"/>
    </xf>
    <xf numFmtId="0" fontId="31" fillId="2" borderId="10" xfId="0" quotePrefix="1" applyFont="1" applyFill="1" applyBorder="1" applyAlignment="1">
      <alignment horizontal="center" vertical="center" wrapText="1"/>
    </xf>
    <xf numFmtId="0" fontId="62" fillId="2" borderId="13" xfId="0" quotePrefix="1" applyFont="1" applyFill="1" applyBorder="1" applyAlignment="1">
      <alignment horizontal="center" vertical="center" wrapText="1"/>
    </xf>
    <xf numFmtId="0" fontId="62" fillId="2" borderId="14" xfId="0" quotePrefix="1" applyFont="1" applyFill="1" applyBorder="1" applyAlignment="1">
      <alignment horizontal="center" vertical="center" wrapText="1"/>
    </xf>
    <xf numFmtId="0" fontId="31" fillId="2" borderId="14" xfId="0" quotePrefix="1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1" fontId="57" fillId="3" borderId="14" xfId="1" applyNumberFormat="1" applyFont="1" applyFill="1" applyBorder="1" applyAlignment="1">
      <alignment horizontal="center" vertical="center" wrapText="1"/>
    </xf>
    <xf numFmtId="1" fontId="31" fillId="2" borderId="15" xfId="0" quotePrefix="1" applyNumberFormat="1" applyFont="1" applyFill="1" applyBorder="1" applyAlignment="1">
      <alignment horizontal="center" vertical="center" wrapText="1"/>
    </xf>
    <xf numFmtId="1" fontId="31" fillId="2" borderId="13" xfId="0" applyNumberFormat="1" applyFont="1" applyFill="1" applyBorder="1" applyAlignment="1">
      <alignment horizontal="center" vertical="center" wrapText="1"/>
    </xf>
    <xf numFmtId="1" fontId="31" fillId="2" borderId="15" xfId="0" applyNumberFormat="1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1" fontId="57" fillId="0" borderId="51" xfId="1" applyNumberFormat="1" applyFont="1" applyBorder="1" applyAlignment="1">
      <alignment horizontal="center" vertical="center" wrapText="1"/>
    </xf>
    <xf numFmtId="1" fontId="57" fillId="0" borderId="47" xfId="1" applyNumberFormat="1" applyFont="1" applyBorder="1" applyAlignment="1">
      <alignment horizontal="center" vertical="center" wrapText="1"/>
    </xf>
    <xf numFmtId="1" fontId="57" fillId="0" borderId="10" xfId="1" applyNumberFormat="1" applyFont="1" applyBorder="1" applyAlignment="1">
      <alignment horizontal="center" vertical="center" wrapText="1"/>
    </xf>
    <xf numFmtId="1" fontId="60" fillId="0" borderId="51" xfId="1" applyNumberFormat="1" applyFont="1" applyBorder="1" applyAlignment="1">
      <alignment horizontal="center" vertical="center" wrapText="1"/>
    </xf>
    <xf numFmtId="1" fontId="60" fillId="0" borderId="47" xfId="1" applyNumberFormat="1" applyFont="1" applyBorder="1" applyAlignment="1">
      <alignment horizontal="center" vertical="center" wrapText="1"/>
    </xf>
    <xf numFmtId="1" fontId="60" fillId="0" borderId="10" xfId="1" applyNumberFormat="1" applyFont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1" fontId="31" fillId="2" borderId="58" xfId="0" applyNumberFormat="1" applyFont="1" applyFill="1" applyBorder="1" applyAlignment="1">
      <alignment horizontal="center" vertical="center" wrapText="1"/>
    </xf>
    <xf numFmtId="1" fontId="31" fillId="2" borderId="59" xfId="0" applyNumberFormat="1" applyFont="1" applyFill="1" applyBorder="1" applyAlignment="1">
      <alignment horizontal="center" vertical="center" wrapText="1"/>
    </xf>
    <xf numFmtId="1" fontId="57" fillId="0" borderId="54" xfId="1" applyNumberFormat="1" applyFont="1" applyBorder="1" applyAlignment="1">
      <alignment horizontal="center" vertical="center" wrapText="1"/>
    </xf>
    <xf numFmtId="1" fontId="60" fillId="0" borderId="54" xfId="1" applyNumberFormat="1" applyFont="1" applyBorder="1" applyAlignment="1">
      <alignment horizontal="center" vertical="center" wrapText="1"/>
    </xf>
    <xf numFmtId="1" fontId="31" fillId="2" borderId="60" xfId="0" applyNumberFormat="1" applyFont="1" applyFill="1" applyBorder="1" applyAlignment="1">
      <alignment horizontal="center" vertical="center" wrapText="1"/>
    </xf>
    <xf numFmtId="1" fontId="31" fillId="2" borderId="30" xfId="0" applyNumberFormat="1" applyFont="1" applyFill="1" applyBorder="1" applyAlignment="1">
      <alignment horizontal="center" vertical="center" wrapText="1"/>
    </xf>
    <xf numFmtId="1" fontId="31" fillId="2" borderId="54" xfId="0" applyNumberFormat="1" applyFont="1" applyFill="1" applyBorder="1" applyAlignment="1">
      <alignment horizontal="center" vertical="center" wrapText="1"/>
    </xf>
    <xf numFmtId="0" fontId="32" fillId="10" borderId="26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10" borderId="49" xfId="0" applyFont="1" applyFill="1" applyBorder="1" applyAlignment="1">
      <alignment horizontal="center" vertical="center"/>
    </xf>
    <xf numFmtId="0" fontId="49" fillId="2" borderId="14" xfId="0" applyFont="1" applyFill="1" applyBorder="1" applyAlignment="1">
      <alignment horizontal="center" vertical="center" wrapText="1"/>
    </xf>
    <xf numFmtId="1" fontId="69" fillId="0" borderId="15" xfId="0" applyNumberFormat="1" applyFont="1" applyBorder="1" applyAlignment="1">
      <alignment horizontal="center" vertical="center" wrapText="1"/>
    </xf>
    <xf numFmtId="1" fontId="69" fillId="0" borderId="12" xfId="0" applyNumberFormat="1" applyFont="1" applyBorder="1" applyAlignment="1">
      <alignment horizontal="center" vertical="center" wrapText="1"/>
    </xf>
    <xf numFmtId="1" fontId="69" fillId="0" borderId="13" xfId="0" applyNumberFormat="1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/>
    </xf>
    <xf numFmtId="0" fontId="32" fillId="10" borderId="24" xfId="0" applyFont="1" applyFill="1" applyBorder="1" applyAlignment="1">
      <alignment horizontal="center" vertical="center"/>
    </xf>
    <xf numFmtId="0" fontId="32" fillId="10" borderId="48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left" vertical="center" wrapText="1"/>
    </xf>
    <xf numFmtId="0" fontId="65" fillId="13" borderId="3" xfId="0" applyFont="1" applyFill="1" applyBorder="1" applyAlignment="1">
      <alignment horizontal="left" vertical="center" wrapText="1"/>
    </xf>
    <xf numFmtId="0" fontId="53" fillId="15" borderId="0" xfId="0" applyFont="1" applyFill="1" applyAlignment="1">
      <alignment horizontal="left"/>
    </xf>
    <xf numFmtId="0" fontId="53" fillId="15" borderId="28" xfId="0" applyFont="1" applyFill="1" applyBorder="1" applyAlignment="1">
      <alignment horizontal="left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7" xfId="0" applyFont="1" applyFill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5" fontId="32" fillId="2" borderId="1" xfId="0" quotePrefix="1" applyNumberFormat="1" applyFont="1" applyFill="1" applyBorder="1" applyAlignment="1">
      <alignment horizontal="left" vertical="center"/>
    </xf>
    <xf numFmtId="15" fontId="32" fillId="2" borderId="1" xfId="0" applyNumberFormat="1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7" fillId="11" borderId="14" xfId="0" applyFont="1" applyFill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4" xfId="0" quotePrefix="1" applyFont="1" applyBorder="1" applyAlignment="1">
      <alignment horizontal="center" vertical="center"/>
    </xf>
    <xf numFmtId="16" fontId="28" fillId="0" borderId="14" xfId="0" quotePrefix="1" applyNumberFormat="1" applyFont="1" applyBorder="1" applyAlignment="1">
      <alignment horizontal="center" vertical="center"/>
    </xf>
    <xf numFmtId="0" fontId="96" fillId="0" borderId="73" xfId="0" applyFont="1" applyBorder="1" applyAlignment="1">
      <alignment horizontal="center" vertical="center"/>
    </xf>
    <xf numFmtId="0" fontId="100" fillId="0" borderId="74" xfId="0" applyFont="1" applyBorder="1"/>
    <xf numFmtId="0" fontId="100" fillId="0" borderId="75" xfId="0" applyFont="1" applyBorder="1"/>
    <xf numFmtId="0" fontId="100" fillId="0" borderId="79" xfId="0" applyFont="1" applyBorder="1"/>
    <xf numFmtId="0" fontId="92" fillId="0" borderId="0" xfId="0" applyFont="1"/>
    <xf numFmtId="0" fontId="100" fillId="0" borderId="80" xfId="0" applyFont="1" applyBorder="1"/>
    <xf numFmtId="0" fontId="100" fillId="0" borderId="84" xfId="0" applyFont="1" applyBorder="1"/>
    <xf numFmtId="0" fontId="100" fillId="0" borderId="33" xfId="0" applyFont="1" applyBorder="1"/>
    <xf numFmtId="0" fontId="100" fillId="0" borderId="85" xfId="0" applyFont="1" applyBorder="1"/>
    <xf numFmtId="0" fontId="98" fillId="0" borderId="76" xfId="0" applyFont="1" applyBorder="1" applyAlignment="1">
      <alignment horizontal="center" vertical="center"/>
    </xf>
    <xf numFmtId="0" fontId="100" fillId="0" borderId="81" xfId="0" applyFont="1" applyBorder="1"/>
    <xf numFmtId="0" fontId="100" fillId="0" borderId="86" xfId="0" applyFont="1" applyBorder="1"/>
    <xf numFmtId="0" fontId="96" fillId="50" borderId="88" xfId="0" applyFont="1" applyFill="1" applyBorder="1" applyAlignment="1">
      <alignment horizontal="center" vertical="center"/>
    </xf>
    <xf numFmtId="0" fontId="100" fillId="0" borderId="89" xfId="0" applyFont="1" applyBorder="1"/>
    <xf numFmtId="0" fontId="100" fillId="0" borderId="90" xfId="0" applyFont="1" applyBorder="1"/>
    <xf numFmtId="1" fontId="51" fillId="0" borderId="15" xfId="2" applyNumberFormat="1" applyFont="1" applyBorder="1" applyAlignment="1">
      <alignment horizontal="center" vertical="center" wrapText="1"/>
    </xf>
    <xf numFmtId="1" fontId="51" fillId="0" borderId="52" xfId="2" applyNumberFormat="1" applyFont="1" applyBorder="1" applyAlignment="1">
      <alignment horizontal="center" vertical="center" wrapText="1"/>
    </xf>
    <xf numFmtId="1" fontId="51" fillId="0" borderId="12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/>
    </xf>
    <xf numFmtId="1" fontId="50" fillId="5" borderId="52" xfId="2" applyNumberFormat="1" applyFont="1" applyFill="1" applyBorder="1" applyAlignment="1">
      <alignment horizontal="center" vertical="center"/>
    </xf>
    <xf numFmtId="1" fontId="50" fillId="5" borderId="13" xfId="2" applyNumberFormat="1" applyFont="1" applyFill="1" applyBorder="1" applyAlignment="1">
      <alignment horizontal="center" vertical="center"/>
    </xf>
    <xf numFmtId="1" fontId="51" fillId="0" borderId="14" xfId="2" applyNumberFormat="1" applyFont="1" applyBorder="1" applyAlignment="1">
      <alignment horizontal="center" vertical="center" wrapText="1"/>
    </xf>
    <xf numFmtId="1" fontId="51" fillId="0" borderId="54" xfId="2" applyNumberFormat="1" applyFont="1" applyBorder="1" applyAlignment="1">
      <alignment horizontal="center" vertical="center" wrapText="1"/>
    </xf>
    <xf numFmtId="1" fontId="50" fillId="5" borderId="15" xfId="2" applyNumberFormat="1" applyFont="1" applyFill="1" applyBorder="1" applyAlignment="1">
      <alignment horizontal="center" vertical="center" wrapText="1"/>
    </xf>
    <xf numFmtId="1" fontId="50" fillId="5" borderId="52" xfId="2" applyNumberFormat="1" applyFont="1" applyFill="1" applyBorder="1" applyAlignment="1">
      <alignment horizontal="center" vertical="center" wrapText="1"/>
    </xf>
    <xf numFmtId="1" fontId="50" fillId="5" borderId="12" xfId="2" applyNumberFormat="1" applyFont="1" applyFill="1" applyBorder="1" applyAlignment="1">
      <alignment horizontal="center" vertical="center" wrapText="1"/>
    </xf>
    <xf numFmtId="0" fontId="50" fillId="0" borderId="15" xfId="2" applyFont="1" applyBorder="1" applyAlignment="1">
      <alignment horizontal="center"/>
    </xf>
    <xf numFmtId="0" fontId="50" fillId="0" borderId="52" xfId="2" applyFont="1" applyBorder="1" applyAlignment="1">
      <alignment horizontal="center"/>
    </xf>
    <xf numFmtId="0" fontId="50" fillId="0" borderId="12" xfId="2" applyFont="1" applyBorder="1" applyAlignment="1">
      <alignment horizontal="center"/>
    </xf>
    <xf numFmtId="1" fontId="50" fillId="5" borderId="55" xfId="2" applyNumberFormat="1" applyFont="1" applyFill="1" applyBorder="1" applyAlignment="1">
      <alignment horizontal="center" vertical="center" wrapText="1"/>
    </xf>
    <xf numFmtId="1" fontId="50" fillId="5" borderId="53" xfId="2" applyNumberFormat="1" applyFont="1" applyFill="1" applyBorder="1" applyAlignment="1">
      <alignment horizontal="center" vertical="center" wrapText="1"/>
    </xf>
    <xf numFmtId="0" fontId="35" fillId="0" borderId="15" xfId="2" quotePrefix="1" applyFont="1" applyBorder="1" applyAlignment="1">
      <alignment horizontal="left" wrapText="1"/>
    </xf>
    <xf numFmtId="0" fontId="35" fillId="0" borderId="52" xfId="2" quotePrefix="1" applyFont="1" applyBorder="1" applyAlignment="1">
      <alignment horizontal="left" wrapText="1"/>
    </xf>
    <xf numFmtId="0" fontId="35" fillId="0" borderId="12" xfId="2" quotePrefix="1" applyFont="1" applyBorder="1" applyAlignment="1">
      <alignment horizontal="left" wrapText="1"/>
    </xf>
    <xf numFmtId="0" fontId="35" fillId="0" borderId="12" xfId="2" applyFont="1" applyBorder="1" applyAlignment="1">
      <alignment horizontal="left"/>
    </xf>
    <xf numFmtId="0" fontId="50" fillId="0" borderId="15" xfId="2" applyFont="1" applyBorder="1" applyAlignment="1">
      <alignment horizontal="left"/>
    </xf>
    <xf numFmtId="0" fontId="50" fillId="0" borderId="52" xfId="2" applyFont="1" applyBorder="1" applyAlignment="1">
      <alignment horizontal="left"/>
    </xf>
    <xf numFmtId="0" fontId="50" fillId="0" borderId="12" xfId="2" applyFont="1" applyBorder="1" applyAlignment="1">
      <alignment horizontal="left"/>
    </xf>
    <xf numFmtId="0" fontId="53" fillId="0" borderId="15" xfId="2" applyFont="1" applyBorder="1" applyAlignment="1">
      <alignment horizontal="center"/>
    </xf>
    <xf numFmtId="0" fontId="53" fillId="0" borderId="52" xfId="2" applyFont="1" applyBorder="1" applyAlignment="1">
      <alignment horizontal="center"/>
    </xf>
    <xf numFmtId="0" fontId="53" fillId="0" borderId="12" xfId="2" applyFont="1" applyBorder="1" applyAlignment="1">
      <alignment horizontal="center"/>
    </xf>
    <xf numFmtId="1" fontId="50" fillId="0" borderId="15" xfId="2" applyNumberFormat="1" applyFont="1" applyBorder="1" applyAlignment="1">
      <alignment horizontal="center"/>
    </xf>
    <xf numFmtId="1" fontId="50" fillId="0" borderId="52" xfId="2" applyNumberFormat="1" applyFont="1" applyBorder="1" applyAlignment="1">
      <alignment horizontal="center"/>
    </xf>
    <xf numFmtId="1" fontId="50" fillId="0" borderId="12" xfId="2" applyNumberFormat="1" applyFont="1" applyBorder="1" applyAlignment="1">
      <alignment horizontal="center"/>
    </xf>
    <xf numFmtId="0" fontId="50" fillId="5" borderId="55" xfId="2" applyFont="1" applyFill="1" applyBorder="1" applyAlignment="1">
      <alignment horizontal="center" vertical="center" wrapText="1"/>
    </xf>
    <xf numFmtId="0" fontId="50" fillId="5" borderId="52" xfId="2" applyFont="1" applyFill="1" applyBorder="1" applyAlignment="1">
      <alignment horizontal="center" vertical="center" wrapText="1"/>
    </xf>
    <xf numFmtId="0" fontId="50" fillId="5" borderId="53" xfId="2" applyFont="1" applyFill="1" applyBorder="1" applyAlignment="1">
      <alignment horizontal="center" vertical="center" wrapText="1"/>
    </xf>
    <xf numFmtId="0" fontId="52" fillId="0" borderId="15" xfId="2" applyFont="1" applyBorder="1" applyAlignment="1">
      <alignment horizontal="center" vertical="center" wrapText="1"/>
    </xf>
    <xf numFmtId="0" fontId="52" fillId="0" borderId="52" xfId="2" applyFont="1" applyBorder="1" applyAlignment="1">
      <alignment horizontal="center" vertical="center" wrapText="1"/>
    </xf>
    <xf numFmtId="0" fontId="52" fillId="0" borderId="12" xfId="2" applyFont="1" applyBorder="1" applyAlignment="1">
      <alignment horizontal="center" vertical="center" wrapText="1"/>
    </xf>
    <xf numFmtId="0" fontId="52" fillId="0" borderId="13" xfId="2" applyFont="1" applyBorder="1" applyAlignment="1">
      <alignment horizontal="center" vertical="center" wrapText="1"/>
    </xf>
    <xf numFmtId="0" fontId="50" fillId="5" borderId="15" xfId="2" applyFont="1" applyFill="1" applyBorder="1" applyAlignment="1">
      <alignment horizontal="center" vertical="center" wrapText="1"/>
    </xf>
    <xf numFmtId="0" fontId="50" fillId="5" borderId="13" xfId="2" applyFont="1" applyFill="1" applyBorder="1" applyAlignment="1">
      <alignment horizontal="center" vertical="center" wrapText="1"/>
    </xf>
    <xf numFmtId="1" fontId="50" fillId="0" borderId="15" xfId="2" applyNumberFormat="1" applyFont="1" applyBorder="1" applyAlignment="1">
      <alignment horizontal="center" vertical="center" wrapText="1"/>
    </xf>
    <xf numFmtId="1" fontId="50" fillId="0" borderId="52" xfId="2" applyNumberFormat="1" applyFont="1" applyBorder="1" applyAlignment="1">
      <alignment horizontal="center" vertical="center" wrapText="1"/>
    </xf>
    <xf numFmtId="1" fontId="50" fillId="0" borderId="12" xfId="2" applyNumberFormat="1" applyFont="1" applyBorder="1" applyAlignment="1">
      <alignment horizontal="center" vertical="center" wrapText="1"/>
    </xf>
    <xf numFmtId="1" fontId="50" fillId="0" borderId="13" xfId="2" applyNumberFormat="1" applyFont="1" applyBorder="1" applyAlignment="1">
      <alignment horizontal="center" vertical="center" wrapText="1"/>
    </xf>
    <xf numFmtId="0" fontId="27" fillId="0" borderId="24" xfId="0" applyFont="1" applyBorder="1" applyAlignment="1">
      <alignment horizontal="left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</cellXfs>
  <cellStyles count="131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" xfId="128" xr:uid="{ADF180A6-FBBE-4B77-878A-5074B7EAEC5B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 5" xfId="129" xr:uid="{AFEFBE5D-496A-4373-89BF-DDA26ABED3B2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9 2" xfId="130" xr:uid="{8CF9AFEE-46B2-4BEE-B0D4-B3C8E6125FAB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19.emf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8.emf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.emf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19051</xdr:colOff>
      <xdr:row>1</xdr:row>
      <xdr:rowOff>13607</xdr:rowOff>
    </xdr:from>
    <xdr:to>
      <xdr:col>8</xdr:col>
      <xdr:colOff>591396</xdr:colOff>
      <xdr:row>4</xdr:row>
      <xdr:rowOff>8165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0429A-4426-426F-BFD7-CFB24C760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6" y="185057"/>
          <a:ext cx="572345" cy="5089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TRIMS%20&amp;%20FABRIC%20LIST/ATREEBUTES/PRODUCTION/AW11/TRIM/MAI/BCThue/Nam%202009/Tu%20van%20ke%20toan/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TRIMS%20&amp;%20FABRIC%20LIST/ATREEBUTES/PRODUCTION/AW11/TRIM/Documents%20and%20Settings/ThuTo/Desktop/Unavailable/COST_PRICE_Ga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MAI/BCThue/Nam%202009/Tu%20van%20ke%20toan/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C/MAI/BCThue/Nam%202009/Tu%20van%20ke%20toan/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Cuc-thu/d/MINHHUNG/Truyentai/Phong-A-TPHCM/LUUTAM/VBAO/BookJHFGJGXBGCCNCVCCVVCVCC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@/Cuc-thu/d/MINHHUNG/Truyentai/Phong-A-TPHCM/LUUTAM/VBAO/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VR/Un-Available/SERVER/Merchandising/TRIMS%20&amp;%20FABRIC%20LIST/ATREEBUTES/PRODUCTION/AW11/TRIM/PRINTING/COSTING%20FOR%20MER/MUNSTER/MUNSTER%20FALL%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CUSTOMERS/MARSHALL%20ARTIST/SAMPLING/SALESMAN%20SP12/STYLES%20FILE/TRIMS%20LIST/MAI/BCThue/Nam%202009/Tu%20van%20ke%20toan/Monthly%20report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OTHERS/TRIMS%20&amp;%20FABRIC%20LIST/MARSHALL%20ARTIST/SP12%20PRODUCTION/trim/TRIMLIST/MAI/BCThue/Nam%202009/Tu%20van%20ke%20toan/Monthly%20report%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R.%20HAI%20PLANNING/WovenForm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codeName="Sheet1"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baseColWidth="10" defaultColWidth="9.1640625" defaultRowHeight="14"/>
  <cols>
    <col min="1" max="1" width="8.5" style="52" customWidth="1"/>
    <col min="2" max="2" width="25" style="52" customWidth="1"/>
    <col min="3" max="3" width="24.1640625" style="52" customWidth="1"/>
    <col min="4" max="4" width="29.5" style="52" customWidth="1"/>
    <col min="5" max="5" width="29.1640625" style="52" customWidth="1"/>
    <col min="6" max="6" width="24.5" style="52" customWidth="1"/>
    <col min="7" max="7" width="20" style="53" customWidth="1"/>
    <col min="8" max="8" width="16" style="52" customWidth="1"/>
    <col min="9" max="9" width="18.5" style="52" customWidth="1"/>
    <col min="10" max="10" width="16" style="52" customWidth="1"/>
    <col min="11" max="11" width="22.1640625" style="52" customWidth="1"/>
    <col min="12" max="12" width="18.83203125" style="52" customWidth="1"/>
    <col min="13" max="13" width="14.1640625" style="52" customWidth="1"/>
    <col min="14" max="15" width="13.5" style="52" customWidth="1"/>
    <col min="16" max="16" width="24.1640625" style="52" customWidth="1"/>
    <col min="17" max="17" width="14.83203125" style="52" bestFit="1" customWidth="1"/>
    <col min="18" max="16384" width="9.1640625" style="52"/>
  </cols>
  <sheetData>
    <row r="1" spans="1:16" s="4" customFormat="1" ht="40" customHeight="1">
      <c r="A1" s="83"/>
      <c r="B1" s="83"/>
      <c r="C1" s="83"/>
      <c r="D1" s="84"/>
      <c r="E1" s="83"/>
      <c r="F1" s="83"/>
      <c r="G1" s="83"/>
      <c r="H1" s="83"/>
      <c r="I1" s="83"/>
      <c r="J1" s="83"/>
      <c r="K1" s="83"/>
      <c r="L1" s="85"/>
      <c r="M1" s="507" t="s">
        <v>113</v>
      </c>
      <c r="N1" s="507" t="s">
        <v>113</v>
      </c>
      <c r="O1" s="508" t="s">
        <v>114</v>
      </c>
      <c r="P1" s="508"/>
    </row>
    <row r="2" spans="1:16" s="4" customFormat="1" ht="40" customHeigh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5"/>
      <c r="M2" s="507" t="s">
        <v>115</v>
      </c>
      <c r="N2" s="507" t="s">
        <v>115</v>
      </c>
      <c r="O2" s="509" t="s">
        <v>116</v>
      </c>
      <c r="P2" s="509"/>
    </row>
    <row r="3" spans="1:16" s="4" customFormat="1" ht="40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5"/>
      <c r="M3" s="507" t="s">
        <v>117</v>
      </c>
      <c r="N3" s="507" t="s">
        <v>117</v>
      </c>
      <c r="O3" s="510" t="s">
        <v>119</v>
      </c>
      <c r="P3" s="508"/>
    </row>
    <row r="4" spans="1:16" s="5" customFormat="1" ht="33" customHeight="1" thickBot="1">
      <c r="B4" s="6" t="s">
        <v>167</v>
      </c>
      <c r="G4" s="7"/>
    </row>
    <row r="5" spans="1:16" s="5" customFormat="1" ht="58" customHeight="1">
      <c r="B5" s="8" t="s">
        <v>0</v>
      </c>
      <c r="C5" s="8"/>
      <c r="D5" s="6"/>
      <c r="F5" s="9"/>
      <c r="G5" s="493" t="s">
        <v>179</v>
      </c>
      <c r="H5" s="494"/>
      <c r="I5" s="494"/>
      <c r="J5" s="494"/>
      <c r="K5" s="494"/>
      <c r="L5" s="495"/>
    </row>
    <row r="6" spans="1:16" s="10" customFormat="1" ht="58" customHeight="1">
      <c r="B6" s="11" t="s">
        <v>43</v>
      </c>
      <c r="C6" s="11"/>
      <c r="D6" s="12" t="s">
        <v>180</v>
      </c>
      <c r="E6" s="14"/>
      <c r="F6" s="11"/>
      <c r="G6" s="496"/>
      <c r="H6" s="497"/>
      <c r="I6" s="497"/>
      <c r="J6" s="497"/>
      <c r="K6" s="497"/>
      <c r="L6" s="498"/>
      <c r="M6" s="13"/>
      <c r="N6" s="13"/>
      <c r="O6" s="13"/>
      <c r="P6" s="13"/>
    </row>
    <row r="7" spans="1:16" s="10" customFormat="1" ht="58" customHeight="1">
      <c r="B7" s="11" t="s">
        <v>44</v>
      </c>
      <c r="C7" s="11"/>
      <c r="D7" s="12" t="s">
        <v>181</v>
      </c>
      <c r="E7" s="12"/>
      <c r="F7" s="11"/>
      <c r="G7" s="496"/>
      <c r="H7" s="497"/>
      <c r="I7" s="497"/>
      <c r="J7" s="497"/>
      <c r="K7" s="497"/>
      <c r="L7" s="498"/>
      <c r="M7" s="13"/>
      <c r="N7" s="13"/>
      <c r="O7" s="13"/>
      <c r="P7" s="13"/>
    </row>
    <row r="8" spans="1:16" s="10" customFormat="1" ht="58" customHeight="1" thickBot="1">
      <c r="B8" s="11" t="s">
        <v>45</v>
      </c>
      <c r="C8" s="11"/>
      <c r="D8" s="502" t="s">
        <v>182</v>
      </c>
      <c r="E8" s="502"/>
      <c r="F8" s="502"/>
      <c r="G8" s="499"/>
      <c r="H8" s="500"/>
      <c r="I8" s="500"/>
      <c r="J8" s="500"/>
      <c r="K8" s="500"/>
      <c r="L8" s="501"/>
      <c r="M8" s="13"/>
      <c r="N8" s="13"/>
      <c r="O8" s="13"/>
      <c r="P8" s="13"/>
    </row>
    <row r="9" spans="1:16" s="15" customFormat="1" ht="28">
      <c r="B9" s="16" t="s">
        <v>1</v>
      </c>
      <c r="C9" s="16"/>
      <c r="D9" s="183" t="s">
        <v>183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28">
      <c r="B10" s="20" t="s">
        <v>2</v>
      </c>
      <c r="C10" s="20"/>
      <c r="D10" s="182" t="s">
        <v>184</v>
      </c>
      <c r="E10" s="21"/>
      <c r="F10" s="21"/>
      <c r="G10" s="22"/>
      <c r="H10" s="21"/>
      <c r="I10" s="23"/>
      <c r="J10" s="23" t="s">
        <v>46</v>
      </c>
      <c r="K10" s="23"/>
      <c r="L10" s="23" t="s">
        <v>185</v>
      </c>
      <c r="M10" s="24"/>
      <c r="N10" s="24"/>
      <c r="O10" s="24"/>
      <c r="P10" s="24"/>
    </row>
    <row r="11" spans="1:16" s="15" customFormat="1" ht="68.25" customHeight="1">
      <c r="B11" s="23" t="s">
        <v>3</v>
      </c>
      <c r="C11" s="23"/>
      <c r="D11" s="503">
        <v>44964</v>
      </c>
      <c r="E11" s="504"/>
      <c r="F11" s="504"/>
      <c r="G11" s="25"/>
      <c r="H11" s="26"/>
      <c r="I11" s="23"/>
      <c r="J11" s="23" t="s">
        <v>4</v>
      </c>
      <c r="K11" s="23"/>
      <c r="L11" s="505" t="s">
        <v>168</v>
      </c>
      <c r="M11" s="505"/>
      <c r="N11" s="505"/>
      <c r="O11" s="505"/>
      <c r="P11" s="505"/>
    </row>
    <row r="12" spans="1:16" s="15" customFormat="1" ht="28">
      <c r="B12" s="23" t="s">
        <v>5</v>
      </c>
      <c r="C12" s="23"/>
      <c r="D12" s="27"/>
      <c r="E12" s="23"/>
      <c r="F12" s="23"/>
      <c r="G12" s="28"/>
      <c r="H12" s="29"/>
      <c r="I12" s="23"/>
      <c r="J12" s="23" t="s">
        <v>40</v>
      </c>
      <c r="L12" s="23" t="s">
        <v>152</v>
      </c>
      <c r="M12" s="23"/>
      <c r="N12" s="29"/>
      <c r="O12" s="29"/>
      <c r="P12" s="24"/>
    </row>
    <row r="13" spans="1:16" s="15" customFormat="1" ht="28">
      <c r="B13" s="506"/>
      <c r="C13" s="506"/>
      <c r="D13" s="506"/>
      <c r="E13" s="506"/>
      <c r="F13" s="506"/>
      <c r="G13" s="28"/>
      <c r="H13" s="29"/>
      <c r="I13" s="23"/>
      <c r="J13" s="23" t="s">
        <v>6</v>
      </c>
      <c r="K13" s="23"/>
      <c r="L13" s="23" t="s">
        <v>169</v>
      </c>
      <c r="M13" s="29"/>
      <c r="N13" s="24"/>
      <c r="O13" s="24"/>
      <c r="P13" s="29"/>
    </row>
    <row r="14" spans="1:16" s="15" customFormat="1" ht="28">
      <c r="B14" s="23" t="s">
        <v>50</v>
      </c>
      <c r="C14" s="23"/>
      <c r="D14" s="23" t="s">
        <v>7</v>
      </c>
      <c r="E14" s="23"/>
      <c r="F14" s="23"/>
      <c r="G14" s="30"/>
      <c r="H14" s="23"/>
      <c r="I14" s="23"/>
      <c r="J14" s="23" t="s">
        <v>8</v>
      </c>
      <c r="K14" s="23"/>
      <c r="L14" s="24" t="s">
        <v>123</v>
      </c>
      <c r="M14" s="24"/>
      <c r="N14" s="24"/>
      <c r="O14" s="24"/>
      <c r="P14" s="24"/>
    </row>
    <row r="15" spans="1:16" s="15" customFormat="1" ht="21" customHeight="1">
      <c r="B15" s="31" t="s">
        <v>65</v>
      </c>
      <c r="C15" s="31"/>
      <c r="D15" s="31"/>
      <c r="E15" s="16"/>
      <c r="F15" s="16"/>
      <c r="G15" s="32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33" customFormat="1" ht="18.75" customHeight="1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</row>
    <row r="17" spans="2:16" s="151" customFormat="1" ht="80.25" hidden="1" customHeight="1">
      <c r="B17" s="147"/>
      <c r="C17" s="148" t="s">
        <v>112</v>
      </c>
      <c r="D17" s="148" t="s">
        <v>9</v>
      </c>
      <c r="E17" s="149" t="s">
        <v>57</v>
      </c>
      <c r="F17" s="149"/>
      <c r="G17" s="149" t="s">
        <v>61</v>
      </c>
      <c r="H17" s="149" t="s">
        <v>10</v>
      </c>
      <c r="I17" s="149" t="s">
        <v>58</v>
      </c>
      <c r="J17" s="149" t="s">
        <v>59</v>
      </c>
      <c r="K17" s="149" t="s">
        <v>60</v>
      </c>
      <c r="L17" s="149"/>
      <c r="M17" s="149"/>
      <c r="N17" s="149"/>
      <c r="O17" s="149"/>
      <c r="P17" s="150" t="s">
        <v>11</v>
      </c>
    </row>
    <row r="18" spans="2:16" s="151" customFormat="1" ht="80.25" hidden="1" customHeight="1">
      <c r="B18" s="152" t="s">
        <v>12</v>
      </c>
      <c r="C18" s="153"/>
      <c r="D18" s="154" t="s">
        <v>39</v>
      </c>
      <c r="E18" s="155"/>
      <c r="F18" s="156"/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/>
      <c r="M18" s="156"/>
      <c r="N18" s="156"/>
      <c r="O18" s="156"/>
      <c r="P18" s="157">
        <f>SUM(E18:O18)</f>
        <v>0</v>
      </c>
    </row>
    <row r="19" spans="2:16" s="151" customFormat="1" ht="80.25" hidden="1" customHeight="1">
      <c r="B19" s="152" t="s">
        <v>64</v>
      </c>
      <c r="C19" s="153"/>
      <c r="D19" s="155" t="str">
        <f>+D18</f>
        <v>BLACK</v>
      </c>
      <c r="E19" s="155"/>
      <c r="F19" s="156"/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/>
      <c r="M19" s="158"/>
      <c r="N19" s="158"/>
      <c r="O19" s="158"/>
      <c r="P19" s="157">
        <f>SUM(E19:O19)</f>
        <v>0</v>
      </c>
    </row>
    <row r="20" spans="2:16" s="144" customFormat="1" ht="80.25" hidden="1" customHeight="1">
      <c r="B20" s="159" t="s">
        <v>13</v>
      </c>
      <c r="C20" s="159"/>
      <c r="D20" s="160" t="str">
        <f>+D19</f>
        <v>BLACK</v>
      </c>
      <c r="E20" s="161"/>
      <c r="F20" s="162"/>
      <c r="G20" s="181">
        <f>SUM(G18:G19)</f>
        <v>0</v>
      </c>
      <c r="H20" s="181">
        <f>SUM(H18:H19)</f>
        <v>0</v>
      </c>
      <c r="I20" s="181">
        <f>SUM(I18:I19)</f>
        <v>0</v>
      </c>
      <c r="J20" s="181">
        <f>SUM(J18:J19)</f>
        <v>0</v>
      </c>
      <c r="K20" s="181">
        <f>SUM(K18:K19)</f>
        <v>0</v>
      </c>
      <c r="L20" s="162"/>
      <c r="M20" s="162"/>
      <c r="N20" s="162"/>
      <c r="O20" s="162"/>
      <c r="P20" s="162">
        <f>SUM(P18:P19)</f>
        <v>0</v>
      </c>
    </row>
    <row r="21" spans="2:16" s="151" customFormat="1" ht="39.75" customHeight="1">
      <c r="B21" s="163"/>
      <c r="C21" s="163"/>
      <c r="D21" s="163"/>
      <c r="E21" s="164"/>
      <c r="F21" s="164"/>
      <c r="G21" s="165"/>
      <c r="H21" s="164"/>
      <c r="I21" s="164"/>
      <c r="J21" s="164"/>
      <c r="K21" s="164"/>
      <c r="L21" s="166"/>
      <c r="M21" s="166"/>
      <c r="N21" s="166"/>
      <c r="O21" s="166"/>
      <c r="P21" s="167"/>
    </row>
    <row r="22" spans="2:16" s="202" customFormat="1" ht="91.5" customHeight="1">
      <c r="B22" s="197"/>
      <c r="C22" s="198" t="s">
        <v>112</v>
      </c>
      <c r="D22" s="198" t="s">
        <v>9</v>
      </c>
      <c r="E22" s="199" t="s">
        <v>57</v>
      </c>
      <c r="F22" s="199"/>
      <c r="G22" s="199" t="s">
        <v>61</v>
      </c>
      <c r="H22" s="199" t="s">
        <v>10</v>
      </c>
      <c r="I22" s="199" t="s">
        <v>58</v>
      </c>
      <c r="J22" s="199" t="s">
        <v>59</v>
      </c>
      <c r="K22" s="199" t="s">
        <v>60</v>
      </c>
      <c r="L22" s="200"/>
      <c r="M22" s="200"/>
      <c r="N22" s="200"/>
      <c r="O22" s="200"/>
      <c r="P22" s="201" t="s">
        <v>11</v>
      </c>
    </row>
    <row r="23" spans="2:16" s="202" customFormat="1" ht="91.5" customHeight="1">
      <c r="B23" s="203" t="s">
        <v>12</v>
      </c>
      <c r="C23" s="204"/>
      <c r="D23" s="205" t="s">
        <v>186</v>
      </c>
      <c r="E23" s="206"/>
      <c r="F23" s="207"/>
      <c r="G23" s="207">
        <v>126</v>
      </c>
      <c r="H23" s="207">
        <v>255</v>
      </c>
      <c r="I23" s="207">
        <v>236</v>
      </c>
      <c r="J23" s="207">
        <v>100</v>
      </c>
      <c r="K23" s="207">
        <v>14</v>
      </c>
      <c r="L23" s="207"/>
      <c r="M23" s="207"/>
      <c r="N23" s="207"/>
      <c r="O23" s="207"/>
      <c r="P23" s="208">
        <f>SUM(E23:O23)</f>
        <v>731</v>
      </c>
    </row>
    <row r="24" spans="2:16" s="202" customFormat="1" ht="91.5" customHeight="1">
      <c r="B24" s="203" t="s">
        <v>64</v>
      </c>
      <c r="C24" s="204"/>
      <c r="D24" s="206" t="str">
        <f>+D23</f>
        <v>GREY HEATHER</v>
      </c>
      <c r="E24" s="206"/>
      <c r="F24" s="207"/>
      <c r="G24" s="209">
        <f>ROUNDUP(G23*5%,0)</f>
        <v>7</v>
      </c>
      <c r="H24" s="209">
        <f>ROUNDUP(H23*5%,0)</f>
        <v>13</v>
      </c>
      <c r="I24" s="209">
        <f>ROUNDUP(I23*5%,0)</f>
        <v>12</v>
      </c>
      <c r="J24" s="209">
        <f>ROUNDUP(J23*5%,0)</f>
        <v>5</v>
      </c>
      <c r="K24" s="209">
        <f>ROUNDUP(K23*5%,0)</f>
        <v>1</v>
      </c>
      <c r="L24" s="209"/>
      <c r="M24" s="209"/>
      <c r="N24" s="209"/>
      <c r="O24" s="209"/>
      <c r="P24" s="208">
        <f>SUM(E24:O24)</f>
        <v>38</v>
      </c>
    </row>
    <row r="25" spans="2:16" s="215" customFormat="1" ht="91.5" customHeight="1">
      <c r="B25" s="210" t="s">
        <v>13</v>
      </c>
      <c r="C25" s="210"/>
      <c r="D25" s="211" t="str">
        <f>+D24</f>
        <v>GREY HEATHER</v>
      </c>
      <c r="E25" s="212"/>
      <c r="F25" s="213"/>
      <c r="G25" s="213">
        <f>SUM(G23:G24)</f>
        <v>133</v>
      </c>
      <c r="H25" s="213">
        <f>SUM(H23:H24)</f>
        <v>268</v>
      </c>
      <c r="I25" s="213">
        <f>SUM(I23:I24)</f>
        <v>248</v>
      </c>
      <c r="J25" s="213">
        <f>SUM(J23:J24)</f>
        <v>105</v>
      </c>
      <c r="K25" s="213">
        <f>SUM(K23:K24)</f>
        <v>15</v>
      </c>
      <c r="L25" s="214"/>
      <c r="M25" s="214"/>
      <c r="N25" s="214"/>
      <c r="O25" s="214"/>
      <c r="P25" s="213">
        <f>SUM(P23:P24)</f>
        <v>769</v>
      </c>
    </row>
    <row r="26" spans="2:16" s="151" customFormat="1" ht="39.75" customHeight="1">
      <c r="B26" s="163"/>
      <c r="C26" s="163"/>
      <c r="D26" s="163"/>
      <c r="E26" s="164"/>
      <c r="F26" s="164"/>
      <c r="G26" s="165"/>
      <c r="H26" s="164"/>
      <c r="I26" s="164"/>
      <c r="J26" s="164"/>
      <c r="K26" s="164"/>
      <c r="L26" s="166"/>
      <c r="M26" s="166"/>
      <c r="N26" s="166"/>
      <c r="O26" s="166"/>
      <c r="P26" s="167"/>
    </row>
    <row r="27" spans="2:16" s="151" customFormat="1" ht="74.25" hidden="1" customHeight="1">
      <c r="B27" s="152"/>
      <c r="C27" s="153" t="s">
        <v>112</v>
      </c>
      <c r="D27" s="154" t="s">
        <v>9</v>
      </c>
      <c r="E27" s="155" t="s">
        <v>57</v>
      </c>
      <c r="F27" s="156"/>
      <c r="G27" s="156" t="s">
        <v>61</v>
      </c>
      <c r="H27" s="156" t="s">
        <v>10</v>
      </c>
      <c r="I27" s="156" t="s">
        <v>58</v>
      </c>
      <c r="J27" s="156" t="s">
        <v>59</v>
      </c>
      <c r="K27" s="156" t="s">
        <v>60</v>
      </c>
      <c r="L27" s="156"/>
      <c r="M27" s="156"/>
      <c r="N27" s="156"/>
      <c r="O27" s="156"/>
      <c r="P27" s="157" t="s">
        <v>11</v>
      </c>
    </row>
    <row r="28" spans="2:16" s="151" customFormat="1" ht="111.75" hidden="1" customHeight="1">
      <c r="B28" s="152" t="s">
        <v>12</v>
      </c>
      <c r="C28" s="153"/>
      <c r="D28" s="484" t="s">
        <v>187</v>
      </c>
      <c r="E28" s="484"/>
      <c r="F28" s="484"/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8"/>
      <c r="M28" s="158"/>
      <c r="N28" s="158"/>
      <c r="O28" s="158"/>
      <c r="P28" s="157">
        <f>SUM(E28:O28)</f>
        <v>0</v>
      </c>
    </row>
    <row r="29" spans="2:16" s="151" customFormat="1" ht="100.5" hidden="1" customHeight="1">
      <c r="B29" s="152" t="s">
        <v>64</v>
      </c>
      <c r="C29" s="153"/>
      <c r="D29" s="484" t="str">
        <f>+D28</f>
        <v>WASHED BURGUNDY</v>
      </c>
      <c r="E29" s="484"/>
      <c r="F29" s="484"/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/>
      <c r="M29" s="158"/>
      <c r="N29" s="158"/>
      <c r="O29" s="158"/>
      <c r="P29" s="157">
        <f>SUM(E29:O29)</f>
        <v>0</v>
      </c>
    </row>
    <row r="30" spans="2:16" s="151" customFormat="1" ht="111.75" hidden="1" customHeight="1">
      <c r="B30" s="180" t="s">
        <v>13</v>
      </c>
      <c r="C30" s="178"/>
      <c r="D30" s="485" t="str">
        <f>+D29</f>
        <v>WASHED BURGUNDY</v>
      </c>
      <c r="E30" s="485"/>
      <c r="F30" s="485"/>
      <c r="G30" s="177">
        <f>SUM(G28:G29)</f>
        <v>0</v>
      </c>
      <c r="H30" s="177">
        <f>SUM(H28:H29)</f>
        <v>0</v>
      </c>
      <c r="I30" s="177">
        <f>SUM(I28:I29)</f>
        <v>0</v>
      </c>
      <c r="J30" s="177">
        <f>SUM(J28:J29)</f>
        <v>0</v>
      </c>
      <c r="K30" s="177">
        <f>SUM(K28:K29)</f>
        <v>0</v>
      </c>
      <c r="L30" s="177"/>
      <c r="M30" s="177"/>
      <c r="N30" s="177"/>
      <c r="O30" s="177"/>
      <c r="P30" s="179">
        <f>SUM(P28:P29)</f>
        <v>0</v>
      </c>
    </row>
    <row r="31" spans="2:16" s="151" customFormat="1" ht="39.75" hidden="1" customHeight="1">
      <c r="B31" s="163"/>
      <c r="C31" s="163"/>
      <c r="D31" s="163"/>
      <c r="E31" s="164"/>
      <c r="F31" s="164"/>
      <c r="G31" s="165"/>
      <c r="H31" s="164"/>
      <c r="I31" s="164"/>
      <c r="J31" s="164"/>
      <c r="K31" s="164"/>
      <c r="L31" s="166"/>
      <c r="M31" s="166"/>
      <c r="N31" s="166"/>
      <c r="O31" s="166"/>
      <c r="P31" s="167"/>
    </row>
    <row r="32" spans="2:16" s="151" customFormat="1" ht="74.25" hidden="1" customHeight="1">
      <c r="B32" s="147"/>
      <c r="C32" s="148" t="s">
        <v>112</v>
      </c>
      <c r="D32" s="148" t="s">
        <v>9</v>
      </c>
      <c r="E32" s="177" t="s">
        <v>57</v>
      </c>
      <c r="F32" s="177"/>
      <c r="G32" s="177" t="s">
        <v>61</v>
      </c>
      <c r="H32" s="177" t="s">
        <v>10</v>
      </c>
      <c r="I32" s="177" t="s">
        <v>58</v>
      </c>
      <c r="J32" s="177" t="s">
        <v>59</v>
      </c>
      <c r="K32" s="177" t="s">
        <v>60</v>
      </c>
      <c r="L32" s="177"/>
      <c r="M32" s="177"/>
      <c r="N32" s="177"/>
      <c r="O32" s="177"/>
      <c r="P32" s="150" t="s">
        <v>11</v>
      </c>
    </row>
    <row r="33" spans="1:16" s="151" customFormat="1" ht="74.25" hidden="1" customHeight="1">
      <c r="B33" s="152" t="s">
        <v>12</v>
      </c>
      <c r="C33" s="153"/>
      <c r="D33" s="154" t="s">
        <v>188</v>
      </c>
      <c r="E33" s="155"/>
      <c r="F33" s="156"/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/>
      <c r="M33" s="156"/>
      <c r="N33" s="156"/>
      <c r="O33" s="156"/>
      <c r="P33" s="157">
        <f>SUM(E33:O33)</f>
        <v>0</v>
      </c>
    </row>
    <row r="34" spans="1:16" s="151" customFormat="1" ht="74.25" hidden="1" customHeight="1">
      <c r="B34" s="152" t="s">
        <v>64</v>
      </c>
      <c r="C34" s="153"/>
      <c r="D34" s="155" t="str">
        <f>+D33</f>
        <v>LIME</v>
      </c>
      <c r="E34" s="155"/>
      <c r="F34" s="156"/>
      <c r="G34" s="158">
        <v>0</v>
      </c>
      <c r="H34" s="158">
        <v>0</v>
      </c>
      <c r="I34" s="158">
        <v>0</v>
      </c>
      <c r="J34" s="158">
        <v>0</v>
      </c>
      <c r="K34" s="158">
        <v>0</v>
      </c>
      <c r="L34" s="158"/>
      <c r="M34" s="158"/>
      <c r="N34" s="158"/>
      <c r="O34" s="158"/>
      <c r="P34" s="157">
        <f>SUM(E34:O34)</f>
        <v>0</v>
      </c>
    </row>
    <row r="35" spans="1:16" s="144" customFormat="1" ht="74.25" hidden="1" customHeight="1">
      <c r="B35" s="159" t="s">
        <v>13</v>
      </c>
      <c r="C35" s="159"/>
      <c r="D35" s="160" t="str">
        <f>+D34</f>
        <v>LIME</v>
      </c>
      <c r="E35" s="161"/>
      <c r="F35" s="162"/>
      <c r="G35" s="162">
        <f>SUM(G33:G34)</f>
        <v>0</v>
      </c>
      <c r="H35" s="162">
        <f>SUM(H33:H34)</f>
        <v>0</v>
      </c>
      <c r="I35" s="162">
        <f>SUM(I33:I34)</f>
        <v>0</v>
      </c>
      <c r="J35" s="162">
        <f>SUM(J33:J34)</f>
        <v>0</v>
      </c>
      <c r="K35" s="162">
        <f>SUM(K33:K34)</f>
        <v>0</v>
      </c>
      <c r="L35" s="162"/>
      <c r="M35" s="162"/>
      <c r="N35" s="162"/>
      <c r="O35" s="162"/>
      <c r="P35" s="162">
        <f>SUM(P33:P34)</f>
        <v>0</v>
      </c>
    </row>
    <row r="36" spans="1:16" s="151" customFormat="1" ht="74.25" hidden="1" customHeight="1">
      <c r="B36" s="152"/>
      <c r="C36" s="153"/>
      <c r="D36" s="155"/>
      <c r="E36" s="155"/>
      <c r="F36" s="156"/>
      <c r="G36" s="158"/>
      <c r="H36" s="158"/>
      <c r="I36" s="158"/>
      <c r="J36" s="158"/>
      <c r="K36" s="158"/>
      <c r="L36" s="158"/>
      <c r="M36" s="158"/>
      <c r="N36" s="158"/>
      <c r="O36" s="158"/>
      <c r="P36" s="157"/>
    </row>
    <row r="37" spans="1:16" s="151" customFormat="1" ht="74.25" hidden="1" customHeight="1">
      <c r="B37" s="147"/>
      <c r="C37" s="148" t="s">
        <v>112</v>
      </c>
      <c r="D37" s="148" t="s">
        <v>9</v>
      </c>
      <c r="E37" s="149" t="s">
        <v>57</v>
      </c>
      <c r="F37" s="149"/>
      <c r="G37" s="149" t="s">
        <v>61</v>
      </c>
      <c r="H37" s="149" t="s">
        <v>10</v>
      </c>
      <c r="I37" s="149" t="s">
        <v>58</v>
      </c>
      <c r="J37" s="149" t="s">
        <v>59</v>
      </c>
      <c r="K37" s="149" t="s">
        <v>60</v>
      </c>
      <c r="L37" s="149"/>
      <c r="M37" s="149"/>
      <c r="N37" s="149"/>
      <c r="O37" s="149"/>
      <c r="P37" s="150" t="s">
        <v>11</v>
      </c>
    </row>
    <row r="38" spans="1:16" s="151" customFormat="1" ht="74.25" hidden="1" customHeight="1">
      <c r="B38" s="152" t="s">
        <v>12</v>
      </c>
      <c r="C38" s="153"/>
      <c r="D38" s="154" t="s">
        <v>149</v>
      </c>
      <c r="E38" s="155"/>
      <c r="F38" s="156"/>
      <c r="G38" s="156">
        <v>0</v>
      </c>
      <c r="H38" s="156">
        <v>2</v>
      </c>
      <c r="I38" s="156">
        <v>0</v>
      </c>
      <c r="J38" s="156">
        <v>0</v>
      </c>
      <c r="K38" s="156">
        <v>0</v>
      </c>
      <c r="L38" s="156"/>
      <c r="M38" s="156"/>
      <c r="N38" s="156"/>
      <c r="O38" s="156"/>
      <c r="P38" s="157">
        <f>SUM(E38:O38)</f>
        <v>2</v>
      </c>
    </row>
    <row r="39" spans="1:16" s="151" customFormat="1" ht="74.25" hidden="1" customHeight="1">
      <c r="B39" s="152" t="s">
        <v>64</v>
      </c>
      <c r="C39" s="153"/>
      <c r="D39" s="155" t="str">
        <f>+D38</f>
        <v>GREEN</v>
      </c>
      <c r="E39" s="155"/>
      <c r="F39" s="156"/>
      <c r="G39" s="158">
        <v>0</v>
      </c>
      <c r="H39" s="158">
        <v>0</v>
      </c>
      <c r="I39" s="158">
        <v>0</v>
      </c>
      <c r="J39" s="158">
        <v>0</v>
      </c>
      <c r="K39" s="158">
        <v>0</v>
      </c>
      <c r="L39" s="158"/>
      <c r="M39" s="158"/>
      <c r="N39" s="158"/>
      <c r="O39" s="158"/>
      <c r="P39" s="157">
        <f>SUM(E39:O39)</f>
        <v>0</v>
      </c>
    </row>
    <row r="40" spans="1:16" s="144" customFormat="1" ht="74.25" hidden="1" customHeight="1">
      <c r="B40" s="159" t="s">
        <v>13</v>
      </c>
      <c r="C40" s="159"/>
      <c r="D40" s="160" t="str">
        <f>+D39</f>
        <v>GREEN</v>
      </c>
      <c r="E40" s="161"/>
      <c r="F40" s="162"/>
      <c r="G40" s="162">
        <f>SUM(G38:G39)</f>
        <v>0</v>
      </c>
      <c r="H40" s="162">
        <v>2</v>
      </c>
      <c r="I40" s="162">
        <f>SUM(I38:I39)</f>
        <v>0</v>
      </c>
      <c r="J40" s="162">
        <f>SUM(J38:J39)</f>
        <v>0</v>
      </c>
      <c r="K40" s="162">
        <f>SUM(K38:K39)</f>
        <v>0</v>
      </c>
      <c r="L40" s="162"/>
      <c r="M40" s="162"/>
      <c r="N40" s="162"/>
      <c r="O40" s="162"/>
      <c r="P40" s="162">
        <f>SUM(P38:P39)</f>
        <v>2</v>
      </c>
    </row>
    <row r="41" spans="1:16" s="138" customFormat="1" ht="33">
      <c r="B41" s="139"/>
      <c r="C41" s="139"/>
      <c r="E41" s="140"/>
      <c r="F41" s="141"/>
      <c r="G41" s="141"/>
      <c r="H41" s="141"/>
      <c r="I41" s="141"/>
      <c r="J41" s="141"/>
      <c r="K41" s="141"/>
      <c r="L41" s="9"/>
      <c r="M41" s="9"/>
      <c r="N41" s="9"/>
      <c r="O41" s="9"/>
      <c r="P41" s="141"/>
    </row>
    <row r="42" spans="1:16" s="215" customFormat="1" ht="102.75" customHeight="1">
      <c r="B42" s="216" t="s">
        <v>161</v>
      </c>
      <c r="C42" s="217"/>
      <c r="D42" s="216"/>
      <c r="E42" s="218"/>
      <c r="F42" s="219"/>
      <c r="G42" s="219">
        <f>G20+G25+G30+G35</f>
        <v>133</v>
      </c>
      <c r="H42" s="219">
        <f>H20+H25+H30+H35</f>
        <v>268</v>
      </c>
      <c r="I42" s="219">
        <f>I20+I25+I30+I35</f>
        <v>248</v>
      </c>
      <c r="J42" s="219">
        <f>J20+J25+J30+J35</f>
        <v>105</v>
      </c>
      <c r="K42" s="219">
        <f>K20+K25+K30+K35</f>
        <v>15</v>
      </c>
      <c r="L42" s="219"/>
      <c r="M42" s="219"/>
      <c r="N42" s="219"/>
      <c r="O42" s="219"/>
      <c r="P42" s="219">
        <f>P20+P25+P30+P35</f>
        <v>769</v>
      </c>
    </row>
    <row r="43" spans="1:16" s="135" customFormat="1" ht="20.25" customHeight="1">
      <c r="B43" s="136"/>
      <c r="C43" s="137"/>
      <c r="D43" s="486" t="s">
        <v>170</v>
      </c>
      <c r="E43" s="486"/>
      <c r="F43" s="486"/>
      <c r="G43" s="486"/>
      <c r="H43" s="486"/>
      <c r="I43" s="486"/>
      <c r="J43" s="486"/>
      <c r="K43" s="486"/>
      <c r="L43" s="486"/>
      <c r="M43" s="486"/>
      <c r="N43" s="486"/>
      <c r="O43" s="486"/>
      <c r="P43" s="486"/>
    </row>
    <row r="44" spans="1:16" s="4" customFormat="1" ht="59.25" customHeight="1" thickBot="1">
      <c r="B44" s="105" t="s">
        <v>14</v>
      </c>
      <c r="C44" s="35"/>
      <c r="D44" s="487"/>
      <c r="E44" s="487"/>
      <c r="F44" s="487"/>
      <c r="G44" s="487"/>
      <c r="H44" s="487"/>
      <c r="I44" s="487"/>
      <c r="J44" s="487"/>
      <c r="K44" s="487"/>
      <c r="L44" s="487"/>
      <c r="M44" s="487"/>
      <c r="N44" s="487"/>
      <c r="O44" s="487"/>
      <c r="P44" s="487"/>
    </row>
    <row r="45" spans="1:16" s="36" customFormat="1" ht="106" thickBot="1">
      <c r="A45" s="488" t="s">
        <v>15</v>
      </c>
      <c r="B45" s="489"/>
      <c r="C45" s="489"/>
      <c r="D45" s="99" t="s">
        <v>16</v>
      </c>
      <c r="E45" s="100" t="s">
        <v>17</v>
      </c>
      <c r="F45" s="99" t="s">
        <v>18</v>
      </c>
      <c r="G45" s="101" t="s">
        <v>19</v>
      </c>
      <c r="H45" s="101" t="s">
        <v>20</v>
      </c>
      <c r="I45" s="101" t="s">
        <v>34</v>
      </c>
      <c r="J45" s="101" t="s">
        <v>35</v>
      </c>
      <c r="K45" s="101" t="s">
        <v>37</v>
      </c>
      <c r="L45" s="101" t="s">
        <v>36</v>
      </c>
      <c r="M45" s="490" t="s">
        <v>51</v>
      </c>
      <c r="N45" s="491"/>
      <c r="O45" s="491"/>
      <c r="P45" s="492"/>
    </row>
    <row r="46" spans="1:16" s="46" customFormat="1" ht="45.75" hidden="1" customHeight="1">
      <c r="A46" s="481" t="str">
        <f>D18</f>
        <v>BLACK</v>
      </c>
      <c r="B46" s="482"/>
      <c r="C46" s="482"/>
      <c r="D46" s="482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3"/>
    </row>
    <row r="47" spans="1:16" s="169" customFormat="1" ht="120" hidden="1" customHeight="1">
      <c r="A47" s="145">
        <v>1</v>
      </c>
      <c r="B47" s="476" t="str">
        <f>$L$11</f>
        <v>100% DRY COTTON FLEECE 410GSM</v>
      </c>
      <c r="C47" s="476"/>
      <c r="D47" s="146" t="s">
        <v>153</v>
      </c>
      <c r="E47" s="146" t="str">
        <f>A46</f>
        <v>BLACK</v>
      </c>
      <c r="F47" s="145" t="s">
        <v>10</v>
      </c>
      <c r="G47" s="168">
        <f>$P$20</f>
        <v>0</v>
      </c>
      <c r="H47" s="173">
        <v>1.5</v>
      </c>
      <c r="I47" s="172">
        <f>G47*H47</f>
        <v>0</v>
      </c>
      <c r="J47" s="172"/>
      <c r="K47" s="172"/>
      <c r="L47" s="176"/>
      <c r="M47" s="477"/>
      <c r="N47" s="478"/>
      <c r="O47" s="478"/>
      <c r="P47" s="479"/>
    </row>
    <row r="48" spans="1:16" s="169" customFormat="1" ht="89.25" hidden="1" customHeight="1">
      <c r="A48" s="174">
        <v>2</v>
      </c>
      <c r="B48" s="476" t="s">
        <v>189</v>
      </c>
      <c r="C48" s="476"/>
      <c r="D48" s="146" t="s">
        <v>190</v>
      </c>
      <c r="E48" s="146" t="str">
        <f>E47</f>
        <v>BLACK</v>
      </c>
      <c r="F48" s="145" t="s">
        <v>10</v>
      </c>
      <c r="G48" s="168">
        <f>$P$20</f>
        <v>0</v>
      </c>
      <c r="H48" s="173">
        <v>0.3</v>
      </c>
      <c r="I48" s="172">
        <f>G48*H48</f>
        <v>0</v>
      </c>
      <c r="J48" s="172"/>
      <c r="K48" s="172"/>
      <c r="L48" s="176"/>
      <c r="M48" s="477"/>
      <c r="N48" s="478"/>
      <c r="O48" s="478"/>
      <c r="P48" s="479"/>
    </row>
    <row r="49" spans="1:16" s="169" customFormat="1" ht="129" hidden="1" customHeight="1">
      <c r="A49" s="145">
        <v>3</v>
      </c>
      <c r="B49" s="480" t="s">
        <v>166</v>
      </c>
      <c r="C49" s="480"/>
      <c r="D49" s="146" t="s">
        <v>155</v>
      </c>
      <c r="E49" s="146" t="str">
        <f>E48</f>
        <v>BLACK</v>
      </c>
      <c r="F49" s="145" t="s">
        <v>10</v>
      </c>
      <c r="G49" s="168">
        <f>$P$20</f>
        <v>0</v>
      </c>
      <c r="H49" s="175">
        <v>0.3</v>
      </c>
      <c r="I49" s="172">
        <f>G49*H49</f>
        <v>0</v>
      </c>
      <c r="J49" s="172"/>
      <c r="K49" s="172"/>
      <c r="L49" s="176"/>
      <c r="M49" s="477"/>
      <c r="N49" s="478"/>
      <c r="O49" s="478"/>
      <c r="P49" s="479"/>
    </row>
    <row r="50" spans="1:16" s="46" customFormat="1" ht="51.75" customHeight="1">
      <c r="A50" s="473" t="str">
        <f>D23</f>
        <v>GREY HEATHER</v>
      </c>
      <c r="B50" s="474"/>
      <c r="C50" s="474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4"/>
      <c r="O50" s="474"/>
      <c r="P50" s="475"/>
    </row>
    <row r="51" spans="1:16" s="169" customFormat="1" ht="186.75" customHeight="1">
      <c r="A51" s="145">
        <v>1</v>
      </c>
      <c r="B51" s="476" t="str">
        <f>$L$11</f>
        <v>100% DRY COTTON FLEECE 410GSM</v>
      </c>
      <c r="C51" s="476"/>
      <c r="D51" s="146" t="s">
        <v>153</v>
      </c>
      <c r="E51" s="146" t="str">
        <f>A50</f>
        <v>GREY HEATHER</v>
      </c>
      <c r="F51" s="145" t="s">
        <v>10</v>
      </c>
      <c r="G51" s="168">
        <f>$P$25</f>
        <v>769</v>
      </c>
      <c r="H51" s="227">
        <v>0.61</v>
      </c>
      <c r="I51" s="172">
        <f>G51*H51</f>
        <v>469.09</v>
      </c>
      <c r="J51" s="221">
        <f>I51*0.7%+(I51/50)*0.5+4</f>
        <v>11.97453</v>
      </c>
      <c r="K51" s="220">
        <v>2</v>
      </c>
      <c r="L51" s="228">
        <f>SUBTOTAL(9,I51:K51)</f>
        <v>483.06452999999999</v>
      </c>
      <c r="M51" s="477" t="s">
        <v>217</v>
      </c>
      <c r="N51" s="478"/>
      <c r="O51" s="478"/>
      <c r="P51" s="479"/>
    </row>
    <row r="52" spans="1:16" s="169" customFormat="1" ht="186.75" customHeight="1">
      <c r="A52" s="174">
        <v>2</v>
      </c>
      <c r="B52" s="476" t="s">
        <v>189</v>
      </c>
      <c r="C52" s="476"/>
      <c r="D52" s="146" t="s">
        <v>190</v>
      </c>
      <c r="E52" s="146" t="str">
        <f>E51</f>
        <v>GREY HEATHER</v>
      </c>
      <c r="F52" s="145" t="s">
        <v>10</v>
      </c>
      <c r="G52" s="168">
        <f>$P$25</f>
        <v>769</v>
      </c>
      <c r="H52" s="173">
        <v>0.255</v>
      </c>
      <c r="I52" s="172">
        <f>G52*H52</f>
        <v>196.095</v>
      </c>
      <c r="J52" s="223">
        <f>I52*0.7%+(I52/50)*0.5+2</f>
        <v>5.333615</v>
      </c>
      <c r="K52" s="222"/>
      <c r="L52" s="176">
        <f>SUBTOTAL(9,I52:K52)</f>
        <v>201.42861500000001</v>
      </c>
      <c r="M52" s="477" t="s">
        <v>208</v>
      </c>
      <c r="N52" s="478"/>
      <c r="O52" s="478"/>
      <c r="P52" s="479"/>
    </row>
    <row r="53" spans="1:16" s="169" customFormat="1" ht="186.75" customHeight="1">
      <c r="A53" s="145">
        <v>3</v>
      </c>
      <c r="B53" s="480" t="s">
        <v>166</v>
      </c>
      <c r="C53" s="480"/>
      <c r="D53" s="146" t="s">
        <v>155</v>
      </c>
      <c r="E53" s="146" t="str">
        <f>E52</f>
        <v>GREY HEATHER</v>
      </c>
      <c r="F53" s="145" t="s">
        <v>10</v>
      </c>
      <c r="G53" s="168">
        <f>$P$25</f>
        <v>769</v>
      </c>
      <c r="H53" s="175">
        <v>1.4999999999999999E-2</v>
      </c>
      <c r="I53" s="172">
        <f>G53*H53</f>
        <v>11.535</v>
      </c>
      <c r="J53" s="223">
        <f>I53*0.7%+(I53/50)*0.5+1</f>
        <v>1.1960950000000001</v>
      </c>
      <c r="K53" s="222"/>
      <c r="L53" s="176">
        <f>SUBTOTAL(9,I53:K53)</f>
        <v>12.731095</v>
      </c>
      <c r="M53" s="477" t="s">
        <v>209</v>
      </c>
      <c r="N53" s="478"/>
      <c r="O53" s="478"/>
      <c r="P53" s="479"/>
    </row>
    <row r="54" spans="1:16" s="46" customFormat="1" ht="51.75" hidden="1" customHeight="1">
      <c r="A54" s="473" t="str">
        <f>D28</f>
        <v>WASHED BURGUNDY</v>
      </c>
      <c r="B54" s="474"/>
      <c r="C54" s="474"/>
      <c r="D54" s="474"/>
      <c r="E54" s="474"/>
      <c r="F54" s="474"/>
      <c r="G54" s="474"/>
      <c r="H54" s="474"/>
      <c r="I54" s="474"/>
      <c r="J54" s="474"/>
      <c r="K54" s="474"/>
      <c r="L54" s="474"/>
      <c r="M54" s="474"/>
      <c r="N54" s="474"/>
      <c r="O54" s="474"/>
      <c r="P54" s="475"/>
    </row>
    <row r="55" spans="1:16" s="169" customFormat="1" ht="96.75" hidden="1" customHeight="1">
      <c r="A55" s="145">
        <v>1</v>
      </c>
      <c r="B55" s="476" t="str">
        <f>$L$11</f>
        <v>100% DRY COTTON FLEECE 410GSM</v>
      </c>
      <c r="C55" s="476"/>
      <c r="D55" s="146" t="s">
        <v>153</v>
      </c>
      <c r="E55" s="146" t="str">
        <f>A54</f>
        <v>WASHED BURGUNDY</v>
      </c>
      <c r="F55" s="145" t="s">
        <v>10</v>
      </c>
      <c r="G55" s="168">
        <f>$P$20</f>
        <v>0</v>
      </c>
      <c r="H55" s="173">
        <v>1.5</v>
      </c>
      <c r="I55" s="172">
        <f>G55*H55</f>
        <v>0</v>
      </c>
      <c r="J55" s="172"/>
      <c r="K55" s="172"/>
      <c r="L55" s="176"/>
      <c r="M55" s="477"/>
      <c r="N55" s="478"/>
      <c r="O55" s="478"/>
      <c r="P55" s="479"/>
    </row>
    <row r="56" spans="1:16" s="169" customFormat="1" ht="70.5" hidden="1" customHeight="1">
      <c r="A56" s="174">
        <v>2</v>
      </c>
      <c r="B56" s="476" t="s">
        <v>189</v>
      </c>
      <c r="C56" s="476"/>
      <c r="D56" s="146" t="s">
        <v>190</v>
      </c>
      <c r="E56" s="146" t="str">
        <f>E55</f>
        <v>WASHED BURGUNDY</v>
      </c>
      <c r="F56" s="145" t="s">
        <v>10</v>
      </c>
      <c r="G56" s="168">
        <f>$P$20</f>
        <v>0</v>
      </c>
      <c r="H56" s="173">
        <v>0.3</v>
      </c>
      <c r="I56" s="172">
        <f>G56*H56</f>
        <v>0</v>
      </c>
      <c r="J56" s="172"/>
      <c r="K56" s="172"/>
      <c r="L56" s="176"/>
      <c r="M56" s="477"/>
      <c r="N56" s="478"/>
      <c r="O56" s="478"/>
      <c r="P56" s="479"/>
    </row>
    <row r="57" spans="1:16" s="169" customFormat="1" ht="125.25" hidden="1" customHeight="1">
      <c r="A57" s="145">
        <v>3</v>
      </c>
      <c r="B57" s="480" t="s">
        <v>166</v>
      </c>
      <c r="C57" s="480"/>
      <c r="D57" s="146" t="s">
        <v>155</v>
      </c>
      <c r="E57" s="146" t="str">
        <f>E56</f>
        <v>WASHED BURGUNDY</v>
      </c>
      <c r="F57" s="145" t="s">
        <v>10</v>
      </c>
      <c r="G57" s="168">
        <f>$P$20</f>
        <v>0</v>
      </c>
      <c r="H57" s="175">
        <v>0.3</v>
      </c>
      <c r="I57" s="172">
        <f>G57*H57</f>
        <v>0</v>
      </c>
      <c r="J57" s="172"/>
      <c r="K57" s="172"/>
      <c r="L57" s="176"/>
      <c r="M57" s="477"/>
      <c r="N57" s="478"/>
      <c r="O57" s="478"/>
      <c r="P57" s="479"/>
    </row>
    <row r="58" spans="1:16" s="46" customFormat="1" ht="51.75" hidden="1" customHeight="1">
      <c r="A58" s="473" t="str">
        <f>D33</f>
        <v>LIME</v>
      </c>
      <c r="B58" s="474"/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4"/>
      <c r="O58" s="474"/>
      <c r="P58" s="475"/>
    </row>
    <row r="59" spans="1:16" s="169" customFormat="1" ht="96.75" hidden="1" customHeight="1">
      <c r="A59" s="145">
        <v>1</v>
      </c>
      <c r="B59" s="476" t="str">
        <f>$L$11</f>
        <v>100% DRY COTTON FLEECE 410GSM</v>
      </c>
      <c r="C59" s="476"/>
      <c r="D59" s="146" t="s">
        <v>153</v>
      </c>
      <c r="E59" s="146" t="str">
        <f>A58</f>
        <v>LIME</v>
      </c>
      <c r="F59" s="145" t="s">
        <v>10</v>
      </c>
      <c r="G59" s="168">
        <f>$P$20</f>
        <v>0</v>
      </c>
      <c r="H59" s="173">
        <v>1.5</v>
      </c>
      <c r="I59" s="172">
        <f>G59*H59</f>
        <v>0</v>
      </c>
      <c r="J59" s="172"/>
      <c r="K59" s="172"/>
      <c r="L59" s="176"/>
      <c r="M59" s="477"/>
      <c r="N59" s="478"/>
      <c r="O59" s="478"/>
      <c r="P59" s="479"/>
    </row>
    <row r="60" spans="1:16" s="169" customFormat="1" ht="70.5" hidden="1" customHeight="1">
      <c r="A60" s="174">
        <v>2</v>
      </c>
      <c r="B60" s="476" t="s">
        <v>189</v>
      </c>
      <c r="C60" s="476"/>
      <c r="D60" s="146" t="s">
        <v>190</v>
      </c>
      <c r="E60" s="146" t="str">
        <f>E59</f>
        <v>LIME</v>
      </c>
      <c r="F60" s="145" t="s">
        <v>10</v>
      </c>
      <c r="G60" s="168">
        <f>$P$20</f>
        <v>0</v>
      </c>
      <c r="H60" s="173">
        <v>0.3</v>
      </c>
      <c r="I60" s="172">
        <f>G60*H60</f>
        <v>0</v>
      </c>
      <c r="J60" s="172"/>
      <c r="K60" s="172"/>
      <c r="L60" s="176"/>
      <c r="M60" s="477"/>
      <c r="N60" s="478"/>
      <c r="O60" s="478"/>
      <c r="P60" s="479"/>
    </row>
    <row r="61" spans="1:16" s="169" customFormat="1" ht="125.25" hidden="1" customHeight="1">
      <c r="A61" s="145">
        <v>3</v>
      </c>
      <c r="B61" s="480" t="s">
        <v>166</v>
      </c>
      <c r="C61" s="480"/>
      <c r="D61" s="146" t="s">
        <v>155</v>
      </c>
      <c r="E61" s="146" t="str">
        <f>E60</f>
        <v>LIME</v>
      </c>
      <c r="F61" s="145" t="s">
        <v>10</v>
      </c>
      <c r="G61" s="168">
        <f>$P$20</f>
        <v>0</v>
      </c>
      <c r="H61" s="175">
        <v>0.3</v>
      </c>
      <c r="I61" s="172">
        <f>G61*H61</f>
        <v>0</v>
      </c>
      <c r="J61" s="172"/>
      <c r="K61" s="172"/>
      <c r="L61" s="176"/>
      <c r="M61" s="477"/>
      <c r="N61" s="478"/>
      <c r="O61" s="478"/>
      <c r="P61" s="479"/>
    </row>
    <row r="62" spans="1:16" s="46" customFormat="1" ht="21.75" customHeight="1">
      <c r="A62" s="473"/>
      <c r="B62" s="474"/>
      <c r="C62" s="474"/>
      <c r="D62" s="474"/>
      <c r="E62" s="474"/>
      <c r="F62" s="474"/>
      <c r="G62" s="474"/>
      <c r="H62" s="474"/>
      <c r="I62" s="474"/>
      <c r="J62" s="474"/>
      <c r="K62" s="474"/>
      <c r="L62" s="474"/>
      <c r="M62" s="474"/>
      <c r="N62" s="474"/>
      <c r="O62" s="474"/>
      <c r="P62" s="475"/>
    </row>
    <row r="63" spans="1:16" s="37" customFormat="1" ht="29" thickBot="1">
      <c r="B63" s="105" t="s">
        <v>21</v>
      </c>
      <c r="C63" s="38"/>
      <c r="D63" s="38"/>
      <c r="E63" s="38"/>
      <c r="G63" s="39"/>
      <c r="P63" s="40"/>
    </row>
    <row r="64" spans="1:16" s="54" customFormat="1" ht="84">
      <c r="A64" s="461" t="s">
        <v>22</v>
      </c>
      <c r="B64" s="462"/>
      <c r="C64" s="462"/>
      <c r="D64" s="462"/>
      <c r="E64" s="463"/>
      <c r="F64" s="102" t="s">
        <v>47</v>
      </c>
      <c r="G64" s="102" t="s">
        <v>23</v>
      </c>
      <c r="H64" s="464" t="s">
        <v>42</v>
      </c>
      <c r="I64" s="465"/>
      <c r="J64" s="103" t="s">
        <v>18</v>
      </c>
      <c r="K64" s="102" t="s">
        <v>48</v>
      </c>
      <c r="L64" s="102" t="s">
        <v>24</v>
      </c>
      <c r="M64" s="104" t="s">
        <v>25</v>
      </c>
      <c r="N64" s="104" t="s">
        <v>26</v>
      </c>
      <c r="O64" s="104" t="s">
        <v>27</v>
      </c>
      <c r="P64" s="104" t="s">
        <v>28</v>
      </c>
    </row>
    <row r="65" spans="1:16" s="15" customFormat="1" ht="57.75" hidden="1" customHeight="1">
      <c r="A65" s="111">
        <v>1</v>
      </c>
      <c r="B65" s="449" t="s">
        <v>41</v>
      </c>
      <c r="C65" s="449"/>
      <c r="D65" s="449"/>
      <c r="E65" s="449"/>
      <c r="F65" s="112" t="str">
        <f>H65</f>
        <v>BLACK</v>
      </c>
      <c r="G65" s="142"/>
      <c r="H65" s="453" t="str">
        <f>$D$18</f>
        <v>BLACK</v>
      </c>
      <c r="I65" s="452" t="str">
        <f t="shared" ref="I65:I88" si="0">$E$47</f>
        <v>BLACK</v>
      </c>
      <c r="J65" s="113" t="s">
        <v>29</v>
      </c>
      <c r="K65" s="113">
        <f>$P$20</f>
        <v>0</v>
      </c>
      <c r="L65" s="184">
        <f>195/5000</f>
        <v>3.9E-2</v>
      </c>
      <c r="M65" s="115">
        <f t="shared" ref="M65:M72" si="1">K65*L65</f>
        <v>0</v>
      </c>
      <c r="N65" s="115"/>
      <c r="O65" s="41">
        <f t="shared" ref="O65:O88" si="2">ROUNDUP(N65+M65,0)</f>
        <v>0</v>
      </c>
      <c r="P65" s="116"/>
    </row>
    <row r="66" spans="1:16" s="15" customFormat="1" ht="84" customHeight="1">
      <c r="A66" s="111">
        <v>1</v>
      </c>
      <c r="B66" s="449" t="s">
        <v>41</v>
      </c>
      <c r="C66" s="449"/>
      <c r="D66" s="449"/>
      <c r="E66" s="449"/>
      <c r="F66" s="112" t="str">
        <f>H66</f>
        <v>GREY HEATHER</v>
      </c>
      <c r="G66" s="142" t="s">
        <v>216</v>
      </c>
      <c r="H66" s="453" t="str">
        <f>$D$23</f>
        <v>GREY HEATHER</v>
      </c>
      <c r="I66" s="452" t="str">
        <f t="shared" si="0"/>
        <v>BLACK</v>
      </c>
      <c r="J66" s="113" t="s">
        <v>29</v>
      </c>
      <c r="K66" s="113">
        <f>$P$25</f>
        <v>769</v>
      </c>
      <c r="L66" s="184">
        <f>185/5000</f>
        <v>3.6999999999999998E-2</v>
      </c>
      <c r="M66" s="115">
        <f t="shared" si="1"/>
        <v>28.452999999999999</v>
      </c>
      <c r="N66" s="115"/>
      <c r="O66" s="41">
        <f t="shared" si="2"/>
        <v>29</v>
      </c>
      <c r="P66" s="116"/>
    </row>
    <row r="67" spans="1:16" s="15" customFormat="1" ht="57.75" hidden="1" customHeight="1">
      <c r="A67" s="111">
        <v>1</v>
      </c>
      <c r="B67" s="449" t="s">
        <v>41</v>
      </c>
      <c r="C67" s="449"/>
      <c r="D67" s="449"/>
      <c r="E67" s="449"/>
      <c r="F67" s="112" t="str">
        <f>H67</f>
        <v>WASHED BURGUNDY</v>
      </c>
      <c r="G67" s="142"/>
      <c r="H67" s="453" t="str">
        <f>$D$28</f>
        <v>WASHED BURGUNDY</v>
      </c>
      <c r="I67" s="452" t="str">
        <f t="shared" si="0"/>
        <v>BLACK</v>
      </c>
      <c r="J67" s="113" t="s">
        <v>29</v>
      </c>
      <c r="K67" s="113">
        <f>$P$30</f>
        <v>0</v>
      </c>
      <c r="L67" s="184">
        <f>195/5000</f>
        <v>3.9E-2</v>
      </c>
      <c r="M67" s="115">
        <f t="shared" si="1"/>
        <v>0</v>
      </c>
      <c r="N67" s="115"/>
      <c r="O67" s="41">
        <f t="shared" si="2"/>
        <v>0</v>
      </c>
      <c r="P67" s="116"/>
    </row>
    <row r="68" spans="1:16" s="15" customFormat="1" ht="57.75" hidden="1" customHeight="1">
      <c r="A68" s="111">
        <v>1</v>
      </c>
      <c r="B68" s="449" t="s">
        <v>41</v>
      </c>
      <c r="C68" s="449"/>
      <c r="D68" s="449"/>
      <c r="E68" s="449"/>
      <c r="F68" s="112" t="str">
        <f>H68</f>
        <v>LIME</v>
      </c>
      <c r="G68" s="142"/>
      <c r="H68" s="453" t="str">
        <f>$D$33</f>
        <v>LIME</v>
      </c>
      <c r="I68" s="452" t="str">
        <f t="shared" si="0"/>
        <v>BLACK</v>
      </c>
      <c r="J68" s="113" t="s">
        <v>29</v>
      </c>
      <c r="K68" s="113">
        <f>$P$35</f>
        <v>0</v>
      </c>
      <c r="L68" s="184">
        <f>195/5000</f>
        <v>3.9E-2</v>
      </c>
      <c r="M68" s="115">
        <f t="shared" si="1"/>
        <v>0</v>
      </c>
      <c r="N68" s="115"/>
      <c r="O68" s="41">
        <f t="shared" si="2"/>
        <v>0</v>
      </c>
      <c r="P68" s="116"/>
    </row>
    <row r="69" spans="1:16" s="15" customFormat="1" ht="57.75" hidden="1" customHeight="1">
      <c r="A69" s="111">
        <v>2</v>
      </c>
      <c r="B69" s="449" t="s">
        <v>163</v>
      </c>
      <c r="C69" s="449"/>
      <c r="D69" s="449"/>
      <c r="E69" s="449"/>
      <c r="F69" s="455" t="s">
        <v>39</v>
      </c>
      <c r="G69" s="458" t="s">
        <v>171</v>
      </c>
      <c r="H69" s="470" t="str">
        <f>$D$18</f>
        <v>BLACK</v>
      </c>
      <c r="I69" s="471" t="str">
        <f t="shared" si="0"/>
        <v>BLACK</v>
      </c>
      <c r="J69" s="113" t="s">
        <v>29</v>
      </c>
      <c r="K69" s="113">
        <f>$P$20</f>
        <v>0</v>
      </c>
      <c r="L69" s="170">
        <f>4/4500</f>
        <v>8.8888888888888893E-4</v>
      </c>
      <c r="M69" s="115">
        <f t="shared" si="1"/>
        <v>0</v>
      </c>
      <c r="N69" s="115"/>
      <c r="O69" s="41">
        <f t="shared" si="2"/>
        <v>0</v>
      </c>
      <c r="P69" s="116"/>
    </row>
    <row r="70" spans="1:16" s="15" customFormat="1" ht="84" customHeight="1">
      <c r="A70" s="111">
        <v>2</v>
      </c>
      <c r="B70" s="449" t="s">
        <v>163</v>
      </c>
      <c r="C70" s="449"/>
      <c r="D70" s="449"/>
      <c r="E70" s="449"/>
      <c r="F70" s="468" t="s">
        <v>39</v>
      </c>
      <c r="G70" s="469" t="s">
        <v>171</v>
      </c>
      <c r="H70" s="472" t="str">
        <f>$D$23</f>
        <v>GREY HEATHER</v>
      </c>
      <c r="I70" s="472" t="str">
        <f t="shared" si="0"/>
        <v>BLACK</v>
      </c>
      <c r="J70" s="113" t="s">
        <v>29</v>
      </c>
      <c r="K70" s="113">
        <f>$P$25</f>
        <v>769</v>
      </c>
      <c r="L70" s="170">
        <f>4/4500</f>
        <v>8.8888888888888893E-4</v>
      </c>
      <c r="M70" s="115">
        <f t="shared" si="1"/>
        <v>0.68355555555555558</v>
      </c>
      <c r="N70" s="115"/>
      <c r="O70" s="41">
        <f t="shared" si="2"/>
        <v>1</v>
      </c>
      <c r="P70" s="116"/>
    </row>
    <row r="71" spans="1:16" s="15" customFormat="1" ht="57.75" hidden="1" customHeight="1">
      <c r="A71" s="111">
        <v>2</v>
      </c>
      <c r="B71" s="449" t="s">
        <v>163</v>
      </c>
      <c r="C71" s="449"/>
      <c r="D71" s="449"/>
      <c r="E71" s="449"/>
      <c r="F71" s="456" t="s">
        <v>39</v>
      </c>
      <c r="G71" s="459" t="s">
        <v>171</v>
      </c>
      <c r="H71" s="466" t="str">
        <f>$D$28</f>
        <v>WASHED BURGUNDY</v>
      </c>
      <c r="I71" s="467" t="str">
        <f t="shared" si="0"/>
        <v>BLACK</v>
      </c>
      <c r="J71" s="113" t="s">
        <v>29</v>
      </c>
      <c r="K71" s="113">
        <f>$P$30</f>
        <v>0</v>
      </c>
      <c r="L71" s="170">
        <f>4/4500</f>
        <v>8.8888888888888893E-4</v>
      </c>
      <c r="M71" s="115">
        <f t="shared" si="1"/>
        <v>0</v>
      </c>
      <c r="N71" s="115"/>
      <c r="O71" s="41">
        <f t="shared" si="2"/>
        <v>0</v>
      </c>
      <c r="P71" s="116"/>
    </row>
    <row r="72" spans="1:16" s="15" customFormat="1" ht="57.75" hidden="1" customHeight="1">
      <c r="A72" s="111">
        <v>2</v>
      </c>
      <c r="B72" s="449" t="s">
        <v>163</v>
      </c>
      <c r="C72" s="449"/>
      <c r="D72" s="449"/>
      <c r="E72" s="449"/>
      <c r="F72" s="457" t="s">
        <v>39</v>
      </c>
      <c r="G72" s="460" t="s">
        <v>171</v>
      </c>
      <c r="H72" s="453" t="str">
        <f>$D$33</f>
        <v>LIME</v>
      </c>
      <c r="I72" s="452" t="str">
        <f t="shared" si="0"/>
        <v>BLACK</v>
      </c>
      <c r="J72" s="113" t="s">
        <v>29</v>
      </c>
      <c r="K72" s="113">
        <f>$P$35</f>
        <v>0</v>
      </c>
      <c r="L72" s="170">
        <f>4/4500</f>
        <v>8.8888888888888893E-4</v>
      </c>
      <c r="M72" s="115">
        <f t="shared" si="1"/>
        <v>0</v>
      </c>
      <c r="N72" s="115"/>
      <c r="O72" s="41">
        <f t="shared" si="2"/>
        <v>0</v>
      </c>
      <c r="P72" s="116"/>
    </row>
    <row r="73" spans="1:16" s="15" customFormat="1" ht="57.75" hidden="1" customHeight="1">
      <c r="A73" s="111">
        <v>3</v>
      </c>
      <c r="B73" s="448" t="s">
        <v>191</v>
      </c>
      <c r="C73" s="449"/>
      <c r="D73" s="449"/>
      <c r="E73" s="449"/>
      <c r="F73" s="455" t="s">
        <v>147</v>
      </c>
      <c r="G73" s="458" t="s">
        <v>192</v>
      </c>
      <c r="H73" s="470" t="str">
        <f>$D$18</f>
        <v>BLACK</v>
      </c>
      <c r="I73" s="471" t="str">
        <f t="shared" si="0"/>
        <v>BLACK</v>
      </c>
      <c r="J73" s="113" t="s">
        <v>30</v>
      </c>
      <c r="K73" s="113">
        <f>$P$20</f>
        <v>0</v>
      </c>
      <c r="L73" s="113">
        <v>1</v>
      </c>
      <c r="M73" s="113">
        <f t="shared" ref="M73:M84" si="3">L73*K73</f>
        <v>0</v>
      </c>
      <c r="N73" s="115"/>
      <c r="O73" s="41">
        <f t="shared" si="2"/>
        <v>0</v>
      </c>
      <c r="P73" s="116"/>
    </row>
    <row r="74" spans="1:16" s="15" customFormat="1" ht="84" customHeight="1">
      <c r="A74" s="111">
        <v>3</v>
      </c>
      <c r="B74" s="448" t="s">
        <v>191</v>
      </c>
      <c r="C74" s="449"/>
      <c r="D74" s="449"/>
      <c r="E74" s="449"/>
      <c r="F74" s="468"/>
      <c r="G74" s="469"/>
      <c r="H74" s="472" t="str">
        <f>$D$23</f>
        <v>GREY HEATHER</v>
      </c>
      <c r="I74" s="472" t="str">
        <f t="shared" si="0"/>
        <v>BLACK</v>
      </c>
      <c r="J74" s="113" t="s">
        <v>30</v>
      </c>
      <c r="K74" s="113">
        <f>$P$25</f>
        <v>769</v>
      </c>
      <c r="L74" s="113">
        <v>1</v>
      </c>
      <c r="M74" s="113">
        <f t="shared" si="3"/>
        <v>769</v>
      </c>
      <c r="N74" s="115"/>
      <c r="O74" s="41">
        <f t="shared" si="2"/>
        <v>769</v>
      </c>
      <c r="P74" s="116"/>
    </row>
    <row r="75" spans="1:16" s="15" customFormat="1" ht="57.75" hidden="1" customHeight="1">
      <c r="A75" s="111">
        <v>3</v>
      </c>
      <c r="B75" s="448" t="s">
        <v>191</v>
      </c>
      <c r="C75" s="449"/>
      <c r="D75" s="449"/>
      <c r="E75" s="449"/>
      <c r="F75" s="456"/>
      <c r="G75" s="459"/>
      <c r="H75" s="466" t="str">
        <f>$D$28</f>
        <v>WASHED BURGUNDY</v>
      </c>
      <c r="I75" s="467" t="str">
        <f t="shared" si="0"/>
        <v>BLACK</v>
      </c>
      <c r="J75" s="113" t="s">
        <v>30</v>
      </c>
      <c r="K75" s="113">
        <f>$P$30</f>
        <v>0</v>
      </c>
      <c r="L75" s="113">
        <v>1</v>
      </c>
      <c r="M75" s="113">
        <f t="shared" si="3"/>
        <v>0</v>
      </c>
      <c r="N75" s="115"/>
      <c r="O75" s="41">
        <f t="shared" si="2"/>
        <v>0</v>
      </c>
      <c r="P75" s="116"/>
    </row>
    <row r="76" spans="1:16" s="15" customFormat="1" ht="57.75" hidden="1" customHeight="1">
      <c r="A76" s="111">
        <v>3</v>
      </c>
      <c r="B76" s="448" t="s">
        <v>191</v>
      </c>
      <c r="C76" s="449"/>
      <c r="D76" s="449"/>
      <c r="E76" s="449"/>
      <c r="F76" s="457"/>
      <c r="G76" s="460"/>
      <c r="H76" s="453" t="str">
        <f>$D$33</f>
        <v>LIME</v>
      </c>
      <c r="I76" s="452" t="str">
        <f t="shared" si="0"/>
        <v>BLACK</v>
      </c>
      <c r="J76" s="113" t="s">
        <v>30</v>
      </c>
      <c r="K76" s="113">
        <f>$P$35</f>
        <v>0</v>
      </c>
      <c r="L76" s="113">
        <v>1</v>
      </c>
      <c r="M76" s="113">
        <f t="shared" si="3"/>
        <v>0</v>
      </c>
      <c r="N76" s="115"/>
      <c r="O76" s="41">
        <f t="shared" si="2"/>
        <v>0</v>
      </c>
      <c r="P76" s="116"/>
    </row>
    <row r="77" spans="1:16" s="15" customFormat="1" ht="57.75" hidden="1" customHeight="1">
      <c r="A77" s="111">
        <v>4</v>
      </c>
      <c r="B77" s="448" t="s">
        <v>125</v>
      </c>
      <c r="C77" s="449"/>
      <c r="D77" s="449"/>
      <c r="E77" s="449"/>
      <c r="F77" s="455" t="s">
        <v>147</v>
      </c>
      <c r="G77" s="458" t="s">
        <v>126</v>
      </c>
      <c r="H77" s="470" t="str">
        <f>$D$18</f>
        <v>BLACK</v>
      </c>
      <c r="I77" s="471" t="str">
        <f t="shared" si="0"/>
        <v>BLACK</v>
      </c>
      <c r="J77" s="113" t="s">
        <v>30</v>
      </c>
      <c r="K77" s="113">
        <f>$P$20</f>
        <v>0</v>
      </c>
      <c r="L77" s="113">
        <v>1</v>
      </c>
      <c r="M77" s="113">
        <f t="shared" si="3"/>
        <v>0</v>
      </c>
      <c r="N77" s="115"/>
      <c r="O77" s="41">
        <f t="shared" si="2"/>
        <v>0</v>
      </c>
      <c r="P77" s="116"/>
    </row>
    <row r="78" spans="1:16" s="15" customFormat="1" ht="84" customHeight="1">
      <c r="A78" s="111">
        <v>4</v>
      </c>
      <c r="B78" s="448" t="s">
        <v>125</v>
      </c>
      <c r="C78" s="449"/>
      <c r="D78" s="449"/>
      <c r="E78" s="449"/>
      <c r="F78" s="468"/>
      <c r="G78" s="469"/>
      <c r="H78" s="472" t="str">
        <f>$D$23</f>
        <v>GREY HEATHER</v>
      </c>
      <c r="I78" s="472" t="str">
        <f t="shared" si="0"/>
        <v>BLACK</v>
      </c>
      <c r="J78" s="113" t="s">
        <v>30</v>
      </c>
      <c r="K78" s="113">
        <f>$P$25</f>
        <v>769</v>
      </c>
      <c r="L78" s="113">
        <v>1</v>
      </c>
      <c r="M78" s="113">
        <f t="shared" si="3"/>
        <v>769</v>
      </c>
      <c r="N78" s="115"/>
      <c r="O78" s="41">
        <f t="shared" si="2"/>
        <v>769</v>
      </c>
      <c r="P78" s="116"/>
    </row>
    <row r="79" spans="1:16" s="15" customFormat="1" ht="57.75" hidden="1" customHeight="1">
      <c r="A79" s="111">
        <v>4</v>
      </c>
      <c r="B79" s="448" t="s">
        <v>125</v>
      </c>
      <c r="C79" s="449"/>
      <c r="D79" s="449"/>
      <c r="E79" s="449"/>
      <c r="F79" s="456"/>
      <c r="G79" s="459"/>
      <c r="H79" s="466" t="str">
        <f>$D$28</f>
        <v>WASHED BURGUNDY</v>
      </c>
      <c r="I79" s="467" t="str">
        <f t="shared" si="0"/>
        <v>BLACK</v>
      </c>
      <c r="J79" s="113" t="s">
        <v>30</v>
      </c>
      <c r="K79" s="113">
        <f>$P$30</f>
        <v>0</v>
      </c>
      <c r="L79" s="113">
        <v>1</v>
      </c>
      <c r="M79" s="113">
        <f t="shared" si="3"/>
        <v>0</v>
      </c>
      <c r="N79" s="115"/>
      <c r="O79" s="41">
        <f t="shared" si="2"/>
        <v>0</v>
      </c>
      <c r="P79" s="116"/>
    </row>
    <row r="80" spans="1:16" s="15" customFormat="1" ht="57.75" hidden="1" customHeight="1">
      <c r="A80" s="111">
        <v>4</v>
      </c>
      <c r="B80" s="448" t="s">
        <v>125</v>
      </c>
      <c r="C80" s="449"/>
      <c r="D80" s="449"/>
      <c r="E80" s="449"/>
      <c r="F80" s="457"/>
      <c r="G80" s="460"/>
      <c r="H80" s="453" t="str">
        <f>$D$33</f>
        <v>LIME</v>
      </c>
      <c r="I80" s="452" t="str">
        <f t="shared" si="0"/>
        <v>BLACK</v>
      </c>
      <c r="J80" s="113" t="s">
        <v>30</v>
      </c>
      <c r="K80" s="113">
        <f>$P$35</f>
        <v>0</v>
      </c>
      <c r="L80" s="113">
        <v>1</v>
      </c>
      <c r="M80" s="113">
        <f t="shared" si="3"/>
        <v>0</v>
      </c>
      <c r="N80" s="115"/>
      <c r="O80" s="41">
        <f t="shared" si="2"/>
        <v>0</v>
      </c>
      <c r="P80" s="116"/>
    </row>
    <row r="81" spans="1:16" s="15" customFormat="1" ht="57.75" hidden="1" customHeight="1">
      <c r="A81" s="111">
        <v>5</v>
      </c>
      <c r="B81" s="448" t="s">
        <v>154</v>
      </c>
      <c r="C81" s="449"/>
      <c r="D81" s="449"/>
      <c r="E81" s="449"/>
      <c r="F81" s="455" t="s">
        <v>129</v>
      </c>
      <c r="G81" s="458"/>
      <c r="H81" s="470" t="str">
        <f>$D$18</f>
        <v>BLACK</v>
      </c>
      <c r="I81" s="471" t="str">
        <f t="shared" si="0"/>
        <v>BLACK</v>
      </c>
      <c r="J81" s="113" t="s">
        <v>30</v>
      </c>
      <c r="K81" s="113">
        <f>$P$20</f>
        <v>0</v>
      </c>
      <c r="L81" s="113">
        <v>1</v>
      </c>
      <c r="M81" s="113">
        <f t="shared" si="3"/>
        <v>0</v>
      </c>
      <c r="N81" s="115"/>
      <c r="O81" s="41">
        <f t="shared" si="2"/>
        <v>0</v>
      </c>
      <c r="P81" s="116"/>
    </row>
    <row r="82" spans="1:16" s="15" customFormat="1" ht="84" customHeight="1">
      <c r="A82" s="111">
        <v>5</v>
      </c>
      <c r="B82" s="448" t="s">
        <v>154</v>
      </c>
      <c r="C82" s="449"/>
      <c r="D82" s="449"/>
      <c r="E82" s="449"/>
      <c r="F82" s="468"/>
      <c r="G82" s="469"/>
      <c r="H82" s="472" t="str">
        <f>$D$23</f>
        <v>GREY HEATHER</v>
      </c>
      <c r="I82" s="472" t="str">
        <f t="shared" si="0"/>
        <v>BLACK</v>
      </c>
      <c r="J82" s="113" t="s">
        <v>30</v>
      </c>
      <c r="K82" s="113">
        <f>$P$25</f>
        <v>769</v>
      </c>
      <c r="L82" s="113">
        <v>1</v>
      </c>
      <c r="M82" s="113">
        <f t="shared" si="3"/>
        <v>769</v>
      </c>
      <c r="N82" s="115"/>
      <c r="O82" s="41">
        <f t="shared" si="2"/>
        <v>769</v>
      </c>
      <c r="P82" s="116" t="s">
        <v>210</v>
      </c>
    </row>
    <row r="83" spans="1:16" s="15" customFormat="1" ht="57.75" hidden="1" customHeight="1">
      <c r="A83" s="111">
        <v>5</v>
      </c>
      <c r="B83" s="448" t="s">
        <v>154</v>
      </c>
      <c r="C83" s="449"/>
      <c r="D83" s="449"/>
      <c r="E83" s="449"/>
      <c r="F83" s="456"/>
      <c r="G83" s="459"/>
      <c r="H83" s="466" t="str">
        <f>$D$28</f>
        <v>WASHED BURGUNDY</v>
      </c>
      <c r="I83" s="467" t="str">
        <f t="shared" si="0"/>
        <v>BLACK</v>
      </c>
      <c r="J83" s="113" t="s">
        <v>30</v>
      </c>
      <c r="K83" s="113">
        <f>$P$30</f>
        <v>0</v>
      </c>
      <c r="L83" s="113">
        <v>1</v>
      </c>
      <c r="M83" s="113">
        <f t="shared" si="3"/>
        <v>0</v>
      </c>
      <c r="N83" s="115"/>
      <c r="O83" s="41">
        <f t="shared" si="2"/>
        <v>0</v>
      </c>
      <c r="P83" s="116"/>
    </row>
    <row r="84" spans="1:16" s="15" customFormat="1" ht="57.75" hidden="1" customHeight="1">
      <c r="A84" s="111">
        <v>5</v>
      </c>
      <c r="B84" s="448" t="s">
        <v>154</v>
      </c>
      <c r="C84" s="449"/>
      <c r="D84" s="449"/>
      <c r="E84" s="449"/>
      <c r="F84" s="457"/>
      <c r="G84" s="460"/>
      <c r="H84" s="453" t="str">
        <f>$D$33</f>
        <v>LIME</v>
      </c>
      <c r="I84" s="452" t="str">
        <f t="shared" si="0"/>
        <v>BLACK</v>
      </c>
      <c r="J84" s="113" t="s">
        <v>30</v>
      </c>
      <c r="K84" s="113">
        <f>$P$35</f>
        <v>0</v>
      </c>
      <c r="L84" s="113">
        <v>1</v>
      </c>
      <c r="M84" s="113">
        <f t="shared" si="3"/>
        <v>0</v>
      </c>
      <c r="N84" s="115"/>
      <c r="O84" s="41">
        <f t="shared" si="2"/>
        <v>0</v>
      </c>
      <c r="P84" s="116"/>
    </row>
    <row r="85" spans="1:16" s="15" customFormat="1" ht="57.75" hidden="1" customHeight="1">
      <c r="A85" s="111">
        <v>6</v>
      </c>
      <c r="B85" s="449" t="s">
        <v>127</v>
      </c>
      <c r="C85" s="449"/>
      <c r="D85" s="449"/>
      <c r="E85" s="449"/>
      <c r="F85" s="455" t="s">
        <v>148</v>
      </c>
      <c r="G85" s="458" t="s">
        <v>128</v>
      </c>
      <c r="H85" s="470" t="str">
        <f>$D$18</f>
        <v>BLACK</v>
      </c>
      <c r="I85" s="471" t="str">
        <f t="shared" si="0"/>
        <v>BLACK</v>
      </c>
      <c r="J85" s="113" t="s">
        <v>30</v>
      </c>
      <c r="K85" s="113">
        <f>$P$20</f>
        <v>0</v>
      </c>
      <c r="L85" s="113">
        <v>1</v>
      </c>
      <c r="M85" s="115">
        <f>K85*L85</f>
        <v>0</v>
      </c>
      <c r="N85" s="115"/>
      <c r="O85" s="41">
        <f t="shared" si="2"/>
        <v>0</v>
      </c>
      <c r="P85" s="116"/>
    </row>
    <row r="86" spans="1:16" s="15" customFormat="1" ht="95.25" customHeight="1">
      <c r="A86" s="111">
        <v>6</v>
      </c>
      <c r="B86" s="449" t="s">
        <v>127</v>
      </c>
      <c r="C86" s="449"/>
      <c r="D86" s="449"/>
      <c r="E86" s="449"/>
      <c r="F86" s="468"/>
      <c r="G86" s="469"/>
      <c r="H86" s="472" t="str">
        <f>$D$23</f>
        <v>GREY HEATHER</v>
      </c>
      <c r="I86" s="472" t="str">
        <f t="shared" si="0"/>
        <v>BLACK</v>
      </c>
      <c r="J86" s="113" t="s">
        <v>30</v>
      </c>
      <c r="K86" s="113">
        <f>$P$25</f>
        <v>769</v>
      </c>
      <c r="L86" s="113">
        <v>1</v>
      </c>
      <c r="M86" s="115">
        <f>K86*L86</f>
        <v>769</v>
      </c>
      <c r="N86" s="115"/>
      <c r="O86" s="41">
        <f t="shared" si="2"/>
        <v>769</v>
      </c>
      <c r="P86" s="116"/>
    </row>
    <row r="87" spans="1:16" s="15" customFormat="1" ht="28" hidden="1">
      <c r="A87" s="111">
        <v>6</v>
      </c>
      <c r="B87" s="449" t="s">
        <v>127</v>
      </c>
      <c r="C87" s="449"/>
      <c r="D87" s="449"/>
      <c r="E87" s="449"/>
      <c r="F87" s="456"/>
      <c r="G87" s="459"/>
      <c r="H87" s="466" t="str">
        <f>$D$28</f>
        <v>WASHED BURGUNDY</v>
      </c>
      <c r="I87" s="467" t="str">
        <f t="shared" si="0"/>
        <v>BLACK</v>
      </c>
      <c r="J87" s="113" t="s">
        <v>30</v>
      </c>
      <c r="K87" s="113">
        <f>$P$30</f>
        <v>0</v>
      </c>
      <c r="L87" s="113">
        <v>1</v>
      </c>
      <c r="M87" s="115">
        <f>K87*L87</f>
        <v>0</v>
      </c>
      <c r="N87" s="115"/>
      <c r="O87" s="41">
        <f t="shared" si="2"/>
        <v>0</v>
      </c>
      <c r="P87" s="116"/>
    </row>
    <row r="88" spans="1:16" s="15" customFormat="1" ht="28" hidden="1">
      <c r="A88" s="111">
        <v>6</v>
      </c>
      <c r="B88" s="449" t="s">
        <v>127</v>
      </c>
      <c r="C88" s="449"/>
      <c r="D88" s="449"/>
      <c r="E88" s="449"/>
      <c r="F88" s="457"/>
      <c r="G88" s="460"/>
      <c r="H88" s="453" t="str">
        <f>$D$33</f>
        <v>LIME</v>
      </c>
      <c r="I88" s="452" t="str">
        <f t="shared" si="0"/>
        <v>BLACK</v>
      </c>
      <c r="J88" s="113" t="s">
        <v>30</v>
      </c>
      <c r="K88" s="113">
        <f>$P$35</f>
        <v>0</v>
      </c>
      <c r="L88" s="113">
        <v>1</v>
      </c>
      <c r="M88" s="115">
        <f>K88*L88</f>
        <v>0</v>
      </c>
      <c r="N88" s="115"/>
      <c r="O88" s="41">
        <f t="shared" si="2"/>
        <v>0</v>
      </c>
      <c r="P88" s="116"/>
    </row>
    <row r="89" spans="1:16" s="37" customFormat="1" ht="29" thickBot="1">
      <c r="B89" s="110" t="s">
        <v>66</v>
      </c>
      <c r="C89" s="38"/>
      <c r="D89" s="38"/>
      <c r="E89" s="38"/>
      <c r="F89" s="42"/>
      <c r="G89" s="43"/>
      <c r="H89" s="42"/>
      <c r="I89" s="42"/>
      <c r="J89" s="42"/>
      <c r="K89" s="42"/>
      <c r="L89" s="42"/>
      <c r="M89" s="42"/>
      <c r="N89" s="42"/>
      <c r="O89" s="42"/>
      <c r="P89" s="44"/>
    </row>
    <row r="90" spans="1:16" s="54" customFormat="1" ht="84">
      <c r="A90" s="461" t="s">
        <v>22</v>
      </c>
      <c r="B90" s="462"/>
      <c r="C90" s="462"/>
      <c r="D90" s="462"/>
      <c r="E90" s="463"/>
      <c r="F90" s="102" t="s">
        <v>47</v>
      </c>
      <c r="G90" s="102" t="s">
        <v>23</v>
      </c>
      <c r="H90" s="464" t="s">
        <v>42</v>
      </c>
      <c r="I90" s="465"/>
      <c r="J90" s="103" t="s">
        <v>18</v>
      </c>
      <c r="K90" s="102" t="s">
        <v>48</v>
      </c>
      <c r="L90" s="102" t="s">
        <v>24</v>
      </c>
      <c r="M90" s="104" t="s">
        <v>25</v>
      </c>
      <c r="N90" s="104" t="s">
        <v>26</v>
      </c>
      <c r="O90" s="104" t="s">
        <v>27</v>
      </c>
      <c r="P90" s="104" t="s">
        <v>28</v>
      </c>
    </row>
    <row r="91" spans="1:16" s="46" customFormat="1" ht="28" hidden="1">
      <c r="A91" s="111">
        <v>1</v>
      </c>
      <c r="B91" s="448" t="s">
        <v>172</v>
      </c>
      <c r="C91" s="449"/>
      <c r="D91" s="449"/>
      <c r="E91" s="449"/>
      <c r="F91" s="455" t="s">
        <v>129</v>
      </c>
      <c r="G91" s="458" t="s">
        <v>158</v>
      </c>
      <c r="H91" s="453" t="str">
        <f>$D$18</f>
        <v>BLACK</v>
      </c>
      <c r="I91" s="452" t="str">
        <f t="shared" ref="I91:I126" si="4">$E$47</f>
        <v>BLACK</v>
      </c>
      <c r="J91" s="113" t="s">
        <v>130</v>
      </c>
      <c r="K91" s="113">
        <f>$P$20</f>
        <v>0</v>
      </c>
      <c r="L91" s="113">
        <v>2</v>
      </c>
      <c r="M91" s="113">
        <f t="shared" ref="M91:M118" si="5">K91*L91</f>
        <v>0</v>
      </c>
      <c r="N91" s="115"/>
      <c r="O91" s="41">
        <f t="shared" ref="O91:O131" si="6">ROUNDUP(N91+M91,0)</f>
        <v>0</v>
      </c>
      <c r="P91" s="117"/>
    </row>
    <row r="92" spans="1:16" s="46" customFormat="1" ht="98.25" customHeight="1">
      <c r="A92" s="111">
        <v>1</v>
      </c>
      <c r="B92" s="448" t="s">
        <v>172</v>
      </c>
      <c r="C92" s="449"/>
      <c r="D92" s="449"/>
      <c r="E92" s="449"/>
      <c r="F92" s="456"/>
      <c r="G92" s="459"/>
      <c r="H92" s="453" t="str">
        <f>$D$23</f>
        <v>GREY HEATHER</v>
      </c>
      <c r="I92" s="452" t="str">
        <f t="shared" si="4"/>
        <v>BLACK</v>
      </c>
      <c r="J92" s="113" t="s">
        <v>130</v>
      </c>
      <c r="K92" s="113">
        <f>$P$25</f>
        <v>769</v>
      </c>
      <c r="L92" s="113">
        <v>2</v>
      </c>
      <c r="M92" s="113">
        <f t="shared" si="5"/>
        <v>1538</v>
      </c>
      <c r="N92" s="115"/>
      <c r="O92" s="41">
        <f t="shared" si="6"/>
        <v>1538</v>
      </c>
      <c r="P92" s="117" t="s">
        <v>215</v>
      </c>
    </row>
    <row r="93" spans="1:16" s="46" customFormat="1" ht="28" hidden="1">
      <c r="A93" s="111">
        <v>1</v>
      </c>
      <c r="B93" s="448" t="s">
        <v>172</v>
      </c>
      <c r="C93" s="449"/>
      <c r="D93" s="449"/>
      <c r="E93" s="449"/>
      <c r="F93" s="456"/>
      <c r="G93" s="459"/>
      <c r="H93" s="453" t="str">
        <f>$D$28</f>
        <v>WASHED BURGUNDY</v>
      </c>
      <c r="I93" s="452" t="str">
        <f t="shared" si="4"/>
        <v>BLACK</v>
      </c>
      <c r="J93" s="113" t="s">
        <v>130</v>
      </c>
      <c r="K93" s="113">
        <f>$P$30</f>
        <v>0</v>
      </c>
      <c r="L93" s="113">
        <v>2</v>
      </c>
      <c r="M93" s="113">
        <f t="shared" si="5"/>
        <v>0</v>
      </c>
      <c r="N93" s="115"/>
      <c r="O93" s="41">
        <f t="shared" si="6"/>
        <v>0</v>
      </c>
      <c r="P93" s="117"/>
    </row>
    <row r="94" spans="1:16" s="46" customFormat="1" ht="28" hidden="1">
      <c r="A94" s="111">
        <v>1</v>
      </c>
      <c r="B94" s="448" t="s">
        <v>172</v>
      </c>
      <c r="C94" s="449"/>
      <c r="D94" s="449"/>
      <c r="E94" s="449"/>
      <c r="F94" s="457"/>
      <c r="G94" s="460"/>
      <c r="H94" s="453" t="str">
        <f>$D$33</f>
        <v>LIME</v>
      </c>
      <c r="I94" s="452" t="str">
        <f t="shared" si="4"/>
        <v>BLACK</v>
      </c>
      <c r="J94" s="113" t="s">
        <v>130</v>
      </c>
      <c r="K94" s="113">
        <f>$P$35</f>
        <v>0</v>
      </c>
      <c r="L94" s="113">
        <v>2</v>
      </c>
      <c r="M94" s="113">
        <f t="shared" si="5"/>
        <v>0</v>
      </c>
      <c r="N94" s="115"/>
      <c r="O94" s="41">
        <f t="shared" si="6"/>
        <v>0</v>
      </c>
      <c r="P94" s="117"/>
    </row>
    <row r="95" spans="1:16" s="46" customFormat="1" ht="28" hidden="1">
      <c r="A95" s="111">
        <v>2</v>
      </c>
      <c r="B95" s="417" t="s">
        <v>173</v>
      </c>
      <c r="C95" s="454"/>
      <c r="D95" s="454"/>
      <c r="E95" s="418"/>
      <c r="F95" s="455" t="s">
        <v>129</v>
      </c>
      <c r="G95" s="458" t="s">
        <v>158</v>
      </c>
      <c r="H95" s="453" t="str">
        <f>$D$18</f>
        <v>BLACK</v>
      </c>
      <c r="I95" s="452" t="str">
        <f t="shared" si="4"/>
        <v>BLACK</v>
      </c>
      <c r="J95" s="113" t="s">
        <v>130</v>
      </c>
      <c r="K95" s="113">
        <f>$P$20</f>
        <v>0</v>
      </c>
      <c r="L95" s="114">
        <f>L107*2</f>
        <v>0.08</v>
      </c>
      <c r="M95" s="113">
        <f t="shared" si="5"/>
        <v>0</v>
      </c>
      <c r="N95" s="115"/>
      <c r="O95" s="41">
        <f t="shared" si="6"/>
        <v>0</v>
      </c>
      <c r="P95" s="117"/>
    </row>
    <row r="96" spans="1:16" s="46" customFormat="1" ht="98.25" customHeight="1">
      <c r="A96" s="111">
        <v>2</v>
      </c>
      <c r="B96" s="417" t="s">
        <v>173</v>
      </c>
      <c r="C96" s="454"/>
      <c r="D96" s="454"/>
      <c r="E96" s="418"/>
      <c r="F96" s="456"/>
      <c r="G96" s="459"/>
      <c r="H96" s="453" t="str">
        <f>$D$23</f>
        <v>GREY HEATHER</v>
      </c>
      <c r="I96" s="452" t="str">
        <f t="shared" si="4"/>
        <v>BLACK</v>
      </c>
      <c r="J96" s="113" t="s">
        <v>130</v>
      </c>
      <c r="K96" s="113">
        <f>$P$25</f>
        <v>769</v>
      </c>
      <c r="L96" s="114">
        <f>L108*2</f>
        <v>0.08</v>
      </c>
      <c r="M96" s="113">
        <f t="shared" si="5"/>
        <v>61.52</v>
      </c>
      <c r="N96" s="115"/>
      <c r="O96" s="41">
        <f t="shared" si="6"/>
        <v>62</v>
      </c>
      <c r="P96" s="117" t="s">
        <v>215</v>
      </c>
    </row>
    <row r="97" spans="1:16" s="46" customFormat="1" ht="28" hidden="1">
      <c r="A97" s="111">
        <v>2</v>
      </c>
      <c r="B97" s="417" t="s">
        <v>173</v>
      </c>
      <c r="C97" s="454"/>
      <c r="D97" s="454"/>
      <c r="E97" s="418"/>
      <c r="F97" s="456"/>
      <c r="G97" s="459"/>
      <c r="H97" s="453" t="str">
        <f>$D$28</f>
        <v>WASHED BURGUNDY</v>
      </c>
      <c r="I97" s="452" t="str">
        <f t="shared" si="4"/>
        <v>BLACK</v>
      </c>
      <c r="J97" s="113" t="s">
        <v>130</v>
      </c>
      <c r="K97" s="113">
        <f>$P$30</f>
        <v>0</v>
      </c>
      <c r="L97" s="114">
        <f>L109*2</f>
        <v>0.08</v>
      </c>
      <c r="M97" s="113">
        <f t="shared" si="5"/>
        <v>0</v>
      </c>
      <c r="N97" s="115"/>
      <c r="O97" s="41">
        <f t="shared" si="6"/>
        <v>0</v>
      </c>
      <c r="P97" s="117"/>
    </row>
    <row r="98" spans="1:16" s="46" customFormat="1" ht="28" hidden="1">
      <c r="A98" s="111">
        <v>2</v>
      </c>
      <c r="B98" s="417" t="s">
        <v>173</v>
      </c>
      <c r="C98" s="454"/>
      <c r="D98" s="454"/>
      <c r="E98" s="418"/>
      <c r="F98" s="457"/>
      <c r="G98" s="460"/>
      <c r="H98" s="453" t="str">
        <f>$D$33</f>
        <v>LIME</v>
      </c>
      <c r="I98" s="452" t="str">
        <f t="shared" si="4"/>
        <v>BLACK</v>
      </c>
      <c r="J98" s="113" t="s">
        <v>130</v>
      </c>
      <c r="K98" s="113">
        <f>$P$35</f>
        <v>0</v>
      </c>
      <c r="L98" s="114">
        <f>L110*2</f>
        <v>0.08</v>
      </c>
      <c r="M98" s="113">
        <f t="shared" si="5"/>
        <v>0</v>
      </c>
      <c r="N98" s="115"/>
      <c r="O98" s="41">
        <f t="shared" si="6"/>
        <v>0</v>
      </c>
      <c r="P98" s="117"/>
    </row>
    <row r="99" spans="1:16" s="46" customFormat="1" ht="28" hidden="1">
      <c r="A99" s="111">
        <v>3</v>
      </c>
      <c r="B99" s="417" t="s">
        <v>193</v>
      </c>
      <c r="C99" s="454"/>
      <c r="D99" s="454"/>
      <c r="E99" s="418"/>
      <c r="F99" s="455" t="s">
        <v>131</v>
      </c>
      <c r="G99" s="458" t="s">
        <v>214</v>
      </c>
      <c r="H99" s="453" t="str">
        <f>$D$18</f>
        <v>BLACK</v>
      </c>
      <c r="I99" s="452" t="str">
        <f t="shared" si="4"/>
        <v>BLACK</v>
      </c>
      <c r="J99" s="113" t="s">
        <v>130</v>
      </c>
      <c r="K99" s="113">
        <f>$P$20</f>
        <v>0</v>
      </c>
      <c r="L99" s="113">
        <v>1</v>
      </c>
      <c r="M99" s="113">
        <f t="shared" si="5"/>
        <v>0</v>
      </c>
      <c r="N99" s="115"/>
      <c r="O99" s="41">
        <f t="shared" si="6"/>
        <v>0</v>
      </c>
      <c r="P99" s="117"/>
    </row>
    <row r="100" spans="1:16" s="46" customFormat="1" ht="98.25" customHeight="1">
      <c r="A100" s="111">
        <v>3</v>
      </c>
      <c r="B100" s="417" t="s">
        <v>193</v>
      </c>
      <c r="C100" s="454"/>
      <c r="D100" s="454"/>
      <c r="E100" s="418"/>
      <c r="F100" s="456"/>
      <c r="G100" s="459"/>
      <c r="H100" s="453" t="str">
        <f>$D$23</f>
        <v>GREY HEATHER</v>
      </c>
      <c r="I100" s="452" t="str">
        <f t="shared" si="4"/>
        <v>BLACK</v>
      </c>
      <c r="J100" s="113" t="s">
        <v>130</v>
      </c>
      <c r="K100" s="113">
        <f>$P$25</f>
        <v>769</v>
      </c>
      <c r="L100" s="113">
        <v>1</v>
      </c>
      <c r="M100" s="113">
        <f t="shared" si="5"/>
        <v>769</v>
      </c>
      <c r="N100" s="115"/>
      <c r="O100" s="41">
        <f t="shared" si="6"/>
        <v>769</v>
      </c>
      <c r="P100" s="117"/>
    </row>
    <row r="101" spans="1:16" s="46" customFormat="1" ht="28" hidden="1">
      <c r="A101" s="111">
        <v>3</v>
      </c>
      <c r="B101" s="417" t="s">
        <v>193</v>
      </c>
      <c r="C101" s="454"/>
      <c r="D101" s="454"/>
      <c r="E101" s="418"/>
      <c r="F101" s="456"/>
      <c r="G101" s="459"/>
      <c r="H101" s="453" t="str">
        <f>$D$28</f>
        <v>WASHED BURGUNDY</v>
      </c>
      <c r="I101" s="452" t="str">
        <f t="shared" si="4"/>
        <v>BLACK</v>
      </c>
      <c r="J101" s="113" t="s">
        <v>130</v>
      </c>
      <c r="K101" s="113">
        <f>$P$30</f>
        <v>0</v>
      </c>
      <c r="L101" s="113">
        <v>1</v>
      </c>
      <c r="M101" s="113">
        <f t="shared" si="5"/>
        <v>0</v>
      </c>
      <c r="N101" s="115"/>
      <c r="O101" s="41">
        <f t="shared" si="6"/>
        <v>0</v>
      </c>
      <c r="P101" s="117"/>
    </row>
    <row r="102" spans="1:16" s="46" customFormat="1" ht="28" hidden="1">
      <c r="A102" s="111">
        <v>3</v>
      </c>
      <c r="B102" s="417" t="s">
        <v>193</v>
      </c>
      <c r="C102" s="454"/>
      <c r="D102" s="454"/>
      <c r="E102" s="418"/>
      <c r="F102" s="457"/>
      <c r="G102" s="460"/>
      <c r="H102" s="453" t="str">
        <f>$D$33</f>
        <v>LIME</v>
      </c>
      <c r="I102" s="452" t="str">
        <f t="shared" si="4"/>
        <v>BLACK</v>
      </c>
      <c r="J102" s="113" t="s">
        <v>130</v>
      </c>
      <c r="K102" s="113">
        <f>$P$35</f>
        <v>0</v>
      </c>
      <c r="L102" s="113">
        <v>1</v>
      </c>
      <c r="M102" s="113">
        <f t="shared" si="5"/>
        <v>0</v>
      </c>
      <c r="N102" s="115"/>
      <c r="O102" s="41">
        <f t="shared" si="6"/>
        <v>0</v>
      </c>
      <c r="P102" s="117"/>
    </row>
    <row r="103" spans="1:16" s="46" customFormat="1" ht="29" hidden="1">
      <c r="A103" s="111">
        <v>4</v>
      </c>
      <c r="B103" s="417" t="s">
        <v>156</v>
      </c>
      <c r="C103" s="454"/>
      <c r="D103" s="454"/>
      <c r="E103" s="418"/>
      <c r="F103" s="112" t="s">
        <v>132</v>
      </c>
      <c r="G103" s="112"/>
      <c r="H103" s="453" t="str">
        <f>$D$18</f>
        <v>BLACK</v>
      </c>
      <c r="I103" s="452" t="str">
        <f t="shared" si="4"/>
        <v>BLACK</v>
      </c>
      <c r="J103" s="113" t="s">
        <v>130</v>
      </c>
      <c r="K103" s="113">
        <f>$P$20</f>
        <v>0</v>
      </c>
      <c r="L103" s="113">
        <v>1</v>
      </c>
      <c r="M103" s="113">
        <f t="shared" si="5"/>
        <v>0</v>
      </c>
      <c r="N103" s="115"/>
      <c r="O103" s="41">
        <f t="shared" si="6"/>
        <v>0</v>
      </c>
      <c r="P103" s="117"/>
    </row>
    <row r="104" spans="1:16" s="46" customFormat="1" ht="63.75" customHeight="1">
      <c r="A104" s="111">
        <v>4</v>
      </c>
      <c r="B104" s="417" t="s">
        <v>156</v>
      </c>
      <c r="C104" s="454"/>
      <c r="D104" s="454"/>
      <c r="E104" s="418"/>
      <c r="F104" s="112" t="s">
        <v>132</v>
      </c>
      <c r="G104" s="112"/>
      <c r="H104" s="453" t="str">
        <f>$D$23</f>
        <v>GREY HEATHER</v>
      </c>
      <c r="I104" s="452" t="str">
        <f t="shared" si="4"/>
        <v>BLACK</v>
      </c>
      <c r="J104" s="113" t="s">
        <v>130</v>
      </c>
      <c r="K104" s="113">
        <f>$P$25</f>
        <v>769</v>
      </c>
      <c r="L104" s="113">
        <v>1</v>
      </c>
      <c r="M104" s="113">
        <f t="shared" si="5"/>
        <v>769</v>
      </c>
      <c r="N104" s="115"/>
      <c r="O104" s="41">
        <f t="shared" si="6"/>
        <v>769</v>
      </c>
      <c r="P104" s="117"/>
    </row>
    <row r="105" spans="1:16" s="46" customFormat="1" ht="29" hidden="1">
      <c r="A105" s="111">
        <v>4</v>
      </c>
      <c r="B105" s="417" t="s">
        <v>156</v>
      </c>
      <c r="C105" s="454"/>
      <c r="D105" s="454"/>
      <c r="E105" s="418"/>
      <c r="F105" s="112" t="s">
        <v>132</v>
      </c>
      <c r="G105" s="112"/>
      <c r="H105" s="453" t="str">
        <f>$D$28</f>
        <v>WASHED BURGUNDY</v>
      </c>
      <c r="I105" s="452" t="str">
        <f t="shared" si="4"/>
        <v>BLACK</v>
      </c>
      <c r="J105" s="113" t="s">
        <v>130</v>
      </c>
      <c r="K105" s="113">
        <f>$P$30</f>
        <v>0</v>
      </c>
      <c r="L105" s="113">
        <v>1</v>
      </c>
      <c r="M105" s="113">
        <f t="shared" si="5"/>
        <v>0</v>
      </c>
      <c r="N105" s="115"/>
      <c r="O105" s="41">
        <f t="shared" si="6"/>
        <v>0</v>
      </c>
      <c r="P105" s="117"/>
    </row>
    <row r="106" spans="1:16" s="46" customFormat="1" ht="29" hidden="1">
      <c r="A106" s="111">
        <v>4</v>
      </c>
      <c r="B106" s="417" t="s">
        <v>156</v>
      </c>
      <c r="C106" s="454"/>
      <c r="D106" s="454"/>
      <c r="E106" s="418"/>
      <c r="F106" s="112" t="s">
        <v>132</v>
      </c>
      <c r="G106" s="112"/>
      <c r="H106" s="453" t="str">
        <f>$D$33</f>
        <v>LIME</v>
      </c>
      <c r="I106" s="452" t="str">
        <f t="shared" si="4"/>
        <v>BLACK</v>
      </c>
      <c r="J106" s="113" t="s">
        <v>130</v>
      </c>
      <c r="K106" s="113">
        <f>$P$35</f>
        <v>0</v>
      </c>
      <c r="L106" s="113">
        <v>1</v>
      </c>
      <c r="M106" s="113">
        <f t="shared" si="5"/>
        <v>0</v>
      </c>
      <c r="N106" s="115"/>
      <c r="O106" s="41">
        <f t="shared" si="6"/>
        <v>0</v>
      </c>
      <c r="P106" s="117"/>
    </row>
    <row r="107" spans="1:16" s="46" customFormat="1" ht="29" hidden="1">
      <c r="A107" s="111">
        <v>5</v>
      </c>
      <c r="B107" s="448" t="s">
        <v>133</v>
      </c>
      <c r="C107" s="449"/>
      <c r="D107" s="449"/>
      <c r="E107" s="449"/>
      <c r="F107" s="112" t="s">
        <v>55</v>
      </c>
      <c r="G107" s="112"/>
      <c r="H107" s="453" t="str">
        <f>$D$18</f>
        <v>BLACK</v>
      </c>
      <c r="I107" s="452" t="str">
        <f t="shared" si="4"/>
        <v>BLACK</v>
      </c>
      <c r="J107" s="113" t="s">
        <v>130</v>
      </c>
      <c r="K107" s="113">
        <f>$P$20</f>
        <v>0</v>
      </c>
      <c r="L107" s="114">
        <f>1/25</f>
        <v>0.04</v>
      </c>
      <c r="M107" s="113">
        <f t="shared" si="5"/>
        <v>0</v>
      </c>
      <c r="N107" s="115"/>
      <c r="O107" s="41">
        <f t="shared" si="6"/>
        <v>0</v>
      </c>
      <c r="P107" s="117"/>
    </row>
    <row r="108" spans="1:16" s="46" customFormat="1" ht="63.75" customHeight="1">
      <c r="A108" s="111">
        <v>5</v>
      </c>
      <c r="B108" s="448" t="s">
        <v>133</v>
      </c>
      <c r="C108" s="449"/>
      <c r="D108" s="449"/>
      <c r="E108" s="449"/>
      <c r="F108" s="112" t="s">
        <v>55</v>
      </c>
      <c r="G108" s="112"/>
      <c r="H108" s="453" t="str">
        <f>$D$23</f>
        <v>GREY HEATHER</v>
      </c>
      <c r="I108" s="452" t="str">
        <f t="shared" si="4"/>
        <v>BLACK</v>
      </c>
      <c r="J108" s="113" t="s">
        <v>130</v>
      </c>
      <c r="K108" s="113">
        <f>$P$25</f>
        <v>769</v>
      </c>
      <c r="L108" s="114">
        <f>1/25</f>
        <v>0.04</v>
      </c>
      <c r="M108" s="113">
        <f t="shared" si="5"/>
        <v>30.76</v>
      </c>
      <c r="N108" s="115"/>
      <c r="O108" s="41">
        <f t="shared" si="6"/>
        <v>31</v>
      </c>
      <c r="P108" s="117"/>
    </row>
    <row r="109" spans="1:16" s="46" customFormat="1" ht="29" hidden="1">
      <c r="A109" s="111">
        <v>5</v>
      </c>
      <c r="B109" s="448" t="s">
        <v>133</v>
      </c>
      <c r="C109" s="449"/>
      <c r="D109" s="449"/>
      <c r="E109" s="449"/>
      <c r="F109" s="112" t="s">
        <v>55</v>
      </c>
      <c r="G109" s="112"/>
      <c r="H109" s="453" t="str">
        <f>$D$28</f>
        <v>WASHED BURGUNDY</v>
      </c>
      <c r="I109" s="452" t="str">
        <f t="shared" si="4"/>
        <v>BLACK</v>
      </c>
      <c r="J109" s="113" t="s">
        <v>130</v>
      </c>
      <c r="K109" s="113">
        <f>$P$30</f>
        <v>0</v>
      </c>
      <c r="L109" s="114">
        <f>1/25</f>
        <v>0.04</v>
      </c>
      <c r="M109" s="113">
        <f t="shared" si="5"/>
        <v>0</v>
      </c>
      <c r="N109" s="115"/>
      <c r="O109" s="41">
        <f t="shared" si="6"/>
        <v>0</v>
      </c>
      <c r="P109" s="117"/>
    </row>
    <row r="110" spans="1:16" s="46" customFormat="1" ht="29" hidden="1">
      <c r="A110" s="111">
        <v>5</v>
      </c>
      <c r="B110" s="448" t="s">
        <v>133</v>
      </c>
      <c r="C110" s="449"/>
      <c r="D110" s="449"/>
      <c r="E110" s="449"/>
      <c r="F110" s="112" t="s">
        <v>55</v>
      </c>
      <c r="G110" s="112"/>
      <c r="H110" s="453" t="str">
        <f>$D$33</f>
        <v>LIME</v>
      </c>
      <c r="I110" s="452" t="str">
        <f t="shared" si="4"/>
        <v>BLACK</v>
      </c>
      <c r="J110" s="113" t="s">
        <v>130</v>
      </c>
      <c r="K110" s="113">
        <f>$P$35</f>
        <v>0</v>
      </c>
      <c r="L110" s="114">
        <f>1/25</f>
        <v>0.04</v>
      </c>
      <c r="M110" s="113">
        <f t="shared" si="5"/>
        <v>0</v>
      </c>
      <c r="N110" s="115"/>
      <c r="O110" s="41">
        <f t="shared" si="6"/>
        <v>0</v>
      </c>
      <c r="P110" s="117"/>
    </row>
    <row r="111" spans="1:16" s="46" customFormat="1" ht="29" hidden="1">
      <c r="A111" s="111">
        <v>6</v>
      </c>
      <c r="B111" s="448" t="s">
        <v>134</v>
      </c>
      <c r="C111" s="449"/>
      <c r="D111" s="449"/>
      <c r="E111" s="449"/>
      <c r="F111" s="112" t="s">
        <v>55</v>
      </c>
      <c r="G111" s="112"/>
      <c r="H111" s="453" t="str">
        <f>$D$18</f>
        <v>BLACK</v>
      </c>
      <c r="I111" s="452" t="str">
        <f t="shared" si="4"/>
        <v>BLACK</v>
      </c>
      <c r="J111" s="113" t="s">
        <v>130</v>
      </c>
      <c r="K111" s="113">
        <f>$P$20</f>
        <v>0</v>
      </c>
      <c r="L111" s="114">
        <f>L107*2</f>
        <v>0.08</v>
      </c>
      <c r="M111" s="113">
        <f t="shared" si="5"/>
        <v>0</v>
      </c>
      <c r="N111" s="115"/>
      <c r="O111" s="41">
        <f t="shared" si="6"/>
        <v>0</v>
      </c>
      <c r="P111" s="117"/>
    </row>
    <row r="112" spans="1:16" s="46" customFormat="1" ht="63.75" customHeight="1">
      <c r="A112" s="111">
        <v>6</v>
      </c>
      <c r="B112" s="448" t="s">
        <v>134</v>
      </c>
      <c r="C112" s="449"/>
      <c r="D112" s="449"/>
      <c r="E112" s="449"/>
      <c r="F112" s="112" t="s">
        <v>55</v>
      </c>
      <c r="G112" s="112"/>
      <c r="H112" s="453" t="str">
        <f>$D$23</f>
        <v>GREY HEATHER</v>
      </c>
      <c r="I112" s="452" t="str">
        <f t="shared" si="4"/>
        <v>BLACK</v>
      </c>
      <c r="J112" s="113" t="s">
        <v>130</v>
      </c>
      <c r="K112" s="113">
        <f>$P$25</f>
        <v>769</v>
      </c>
      <c r="L112" s="114">
        <f>L108*2</f>
        <v>0.08</v>
      </c>
      <c r="M112" s="113">
        <f t="shared" si="5"/>
        <v>61.52</v>
      </c>
      <c r="N112" s="115"/>
      <c r="O112" s="41">
        <f t="shared" si="6"/>
        <v>62</v>
      </c>
      <c r="P112" s="117"/>
    </row>
    <row r="113" spans="1:16" s="46" customFormat="1" ht="29" hidden="1">
      <c r="A113" s="111">
        <v>6</v>
      </c>
      <c r="B113" s="448" t="s">
        <v>134</v>
      </c>
      <c r="C113" s="449"/>
      <c r="D113" s="449"/>
      <c r="E113" s="449"/>
      <c r="F113" s="112" t="s">
        <v>55</v>
      </c>
      <c r="G113" s="112"/>
      <c r="H113" s="453" t="str">
        <f>$D$28</f>
        <v>WASHED BURGUNDY</v>
      </c>
      <c r="I113" s="452" t="str">
        <f t="shared" si="4"/>
        <v>BLACK</v>
      </c>
      <c r="J113" s="113" t="s">
        <v>130</v>
      </c>
      <c r="K113" s="113">
        <f>$P$30</f>
        <v>0</v>
      </c>
      <c r="L113" s="114">
        <f>L109*2</f>
        <v>0.08</v>
      </c>
      <c r="M113" s="113">
        <f t="shared" si="5"/>
        <v>0</v>
      </c>
      <c r="N113" s="115"/>
      <c r="O113" s="41">
        <f t="shared" si="6"/>
        <v>0</v>
      </c>
      <c r="P113" s="117"/>
    </row>
    <row r="114" spans="1:16" s="46" customFormat="1" ht="29" hidden="1">
      <c r="A114" s="111">
        <v>6</v>
      </c>
      <c r="B114" s="448" t="s">
        <v>134</v>
      </c>
      <c r="C114" s="449"/>
      <c r="D114" s="449"/>
      <c r="E114" s="449"/>
      <c r="F114" s="112" t="s">
        <v>55</v>
      </c>
      <c r="G114" s="112"/>
      <c r="H114" s="453" t="str">
        <f>$D$33</f>
        <v>LIME</v>
      </c>
      <c r="I114" s="452" t="str">
        <f t="shared" si="4"/>
        <v>BLACK</v>
      </c>
      <c r="J114" s="113" t="s">
        <v>130</v>
      </c>
      <c r="K114" s="113">
        <f>$P$35</f>
        <v>0</v>
      </c>
      <c r="L114" s="114">
        <f>L110*2</f>
        <v>0.08</v>
      </c>
      <c r="M114" s="113">
        <f t="shared" si="5"/>
        <v>0</v>
      </c>
      <c r="N114" s="115"/>
      <c r="O114" s="41">
        <f t="shared" si="6"/>
        <v>0</v>
      </c>
      <c r="P114" s="117"/>
    </row>
    <row r="115" spans="1:16" s="46" customFormat="1" ht="29" hidden="1">
      <c r="A115" s="111">
        <v>7</v>
      </c>
      <c r="B115" s="448" t="s">
        <v>135</v>
      </c>
      <c r="C115" s="449"/>
      <c r="D115" s="449"/>
      <c r="E115" s="449"/>
      <c r="F115" s="112" t="s">
        <v>132</v>
      </c>
      <c r="G115" s="112"/>
      <c r="H115" s="453" t="str">
        <f>$D$18</f>
        <v>BLACK</v>
      </c>
      <c r="I115" s="452" t="str">
        <f t="shared" si="4"/>
        <v>BLACK</v>
      </c>
      <c r="J115" s="113" t="s">
        <v>130</v>
      </c>
      <c r="K115" s="113">
        <f>$P$20</f>
        <v>0</v>
      </c>
      <c r="L115" s="114">
        <f>L107</f>
        <v>0.04</v>
      </c>
      <c r="M115" s="113">
        <f t="shared" si="5"/>
        <v>0</v>
      </c>
      <c r="N115" s="115"/>
      <c r="O115" s="41">
        <f t="shared" si="6"/>
        <v>0</v>
      </c>
      <c r="P115" s="117"/>
    </row>
    <row r="116" spans="1:16" s="46" customFormat="1" ht="63.75" customHeight="1">
      <c r="A116" s="111">
        <v>7</v>
      </c>
      <c r="B116" s="448" t="s">
        <v>135</v>
      </c>
      <c r="C116" s="449"/>
      <c r="D116" s="449"/>
      <c r="E116" s="449"/>
      <c r="F116" s="112" t="s">
        <v>132</v>
      </c>
      <c r="G116" s="112"/>
      <c r="H116" s="453" t="str">
        <f>$D$23</f>
        <v>GREY HEATHER</v>
      </c>
      <c r="I116" s="452" t="str">
        <f t="shared" si="4"/>
        <v>BLACK</v>
      </c>
      <c r="J116" s="113" t="s">
        <v>130</v>
      </c>
      <c r="K116" s="113">
        <f>$P$25</f>
        <v>769</v>
      </c>
      <c r="L116" s="114">
        <f>L108</f>
        <v>0.04</v>
      </c>
      <c r="M116" s="113">
        <f t="shared" si="5"/>
        <v>30.76</v>
      </c>
      <c r="N116" s="115"/>
      <c r="O116" s="41">
        <f t="shared" si="6"/>
        <v>31</v>
      </c>
      <c r="P116" s="117"/>
    </row>
    <row r="117" spans="1:16" s="46" customFormat="1" ht="29" hidden="1">
      <c r="A117" s="111">
        <v>7</v>
      </c>
      <c r="B117" s="448" t="s">
        <v>135</v>
      </c>
      <c r="C117" s="449"/>
      <c r="D117" s="449"/>
      <c r="E117" s="449"/>
      <c r="F117" s="112" t="s">
        <v>132</v>
      </c>
      <c r="G117" s="112"/>
      <c r="H117" s="453" t="str">
        <f>$D$28</f>
        <v>WASHED BURGUNDY</v>
      </c>
      <c r="I117" s="452" t="str">
        <f t="shared" si="4"/>
        <v>BLACK</v>
      </c>
      <c r="J117" s="113" t="s">
        <v>130</v>
      </c>
      <c r="K117" s="113">
        <f>$P$30</f>
        <v>0</v>
      </c>
      <c r="L117" s="114">
        <f>L109</f>
        <v>0.04</v>
      </c>
      <c r="M117" s="113">
        <f t="shared" si="5"/>
        <v>0</v>
      </c>
      <c r="N117" s="115"/>
      <c r="O117" s="41">
        <f t="shared" si="6"/>
        <v>0</v>
      </c>
      <c r="P117" s="117"/>
    </row>
    <row r="118" spans="1:16" s="46" customFormat="1" ht="29" hidden="1">
      <c r="A118" s="111">
        <v>7</v>
      </c>
      <c r="B118" s="448" t="s">
        <v>135</v>
      </c>
      <c r="C118" s="449"/>
      <c r="D118" s="449"/>
      <c r="E118" s="449"/>
      <c r="F118" s="112" t="s">
        <v>132</v>
      </c>
      <c r="G118" s="112"/>
      <c r="H118" s="453" t="str">
        <f>$D$33</f>
        <v>LIME</v>
      </c>
      <c r="I118" s="452" t="str">
        <f t="shared" si="4"/>
        <v>BLACK</v>
      </c>
      <c r="J118" s="113" t="s">
        <v>130</v>
      </c>
      <c r="K118" s="113">
        <f>$P$35</f>
        <v>0</v>
      </c>
      <c r="L118" s="114">
        <f>L110</f>
        <v>0.04</v>
      </c>
      <c r="M118" s="113">
        <f t="shared" si="5"/>
        <v>0</v>
      </c>
      <c r="N118" s="115"/>
      <c r="O118" s="41">
        <f t="shared" si="6"/>
        <v>0</v>
      </c>
      <c r="P118" s="117"/>
    </row>
    <row r="119" spans="1:16" s="46" customFormat="1" ht="29" hidden="1">
      <c r="A119" s="111">
        <v>8</v>
      </c>
      <c r="B119" s="417" t="s">
        <v>136</v>
      </c>
      <c r="C119" s="454"/>
      <c r="D119" s="454"/>
      <c r="E119" s="418"/>
      <c r="F119" s="112" t="s">
        <v>38</v>
      </c>
      <c r="G119" s="112"/>
      <c r="H119" s="453" t="str">
        <f>$D$18</f>
        <v>BLACK</v>
      </c>
      <c r="I119" s="452" t="str">
        <f t="shared" si="4"/>
        <v>BLACK</v>
      </c>
      <c r="J119" s="113" t="s">
        <v>130</v>
      </c>
      <c r="K119" s="113">
        <f>$P$20</f>
        <v>0</v>
      </c>
      <c r="L119" s="113">
        <v>1</v>
      </c>
      <c r="M119" s="113">
        <f>K119*L119</f>
        <v>0</v>
      </c>
      <c r="N119" s="115"/>
      <c r="O119" s="41">
        <f t="shared" si="6"/>
        <v>0</v>
      </c>
      <c r="P119" s="117"/>
    </row>
    <row r="120" spans="1:16" s="46" customFormat="1" ht="63.75" customHeight="1">
      <c r="A120" s="111">
        <v>8</v>
      </c>
      <c r="B120" s="448" t="s">
        <v>136</v>
      </c>
      <c r="C120" s="449"/>
      <c r="D120" s="449"/>
      <c r="E120" s="449"/>
      <c r="F120" s="112" t="s">
        <v>38</v>
      </c>
      <c r="G120" s="112"/>
      <c r="H120" s="453" t="str">
        <f>$D$23</f>
        <v>GREY HEATHER</v>
      </c>
      <c r="I120" s="452" t="str">
        <f t="shared" si="4"/>
        <v>BLACK</v>
      </c>
      <c r="J120" s="113" t="s">
        <v>130</v>
      </c>
      <c r="K120" s="113">
        <f>$P$25</f>
        <v>769</v>
      </c>
      <c r="L120" s="113">
        <v>1</v>
      </c>
      <c r="M120" s="113">
        <f t="shared" ref="M120:M131" si="7">K120*L120</f>
        <v>769</v>
      </c>
      <c r="N120" s="115"/>
      <c r="O120" s="41">
        <f t="shared" si="6"/>
        <v>769</v>
      </c>
      <c r="P120" s="117"/>
    </row>
    <row r="121" spans="1:16" s="46" customFormat="1" ht="29" hidden="1">
      <c r="A121" s="111">
        <v>8</v>
      </c>
      <c r="B121" s="448" t="s">
        <v>136</v>
      </c>
      <c r="C121" s="449"/>
      <c r="D121" s="449"/>
      <c r="E121" s="449"/>
      <c r="F121" s="112" t="s">
        <v>38</v>
      </c>
      <c r="G121" s="112"/>
      <c r="H121" s="453" t="str">
        <f>$D$28</f>
        <v>WASHED BURGUNDY</v>
      </c>
      <c r="I121" s="452" t="str">
        <f t="shared" si="4"/>
        <v>BLACK</v>
      </c>
      <c r="J121" s="113" t="s">
        <v>130</v>
      </c>
      <c r="K121" s="113">
        <f>$P$30</f>
        <v>0</v>
      </c>
      <c r="L121" s="113">
        <v>1</v>
      </c>
      <c r="M121" s="113">
        <f t="shared" si="7"/>
        <v>0</v>
      </c>
      <c r="N121" s="115"/>
      <c r="O121" s="41">
        <f t="shared" si="6"/>
        <v>0</v>
      </c>
      <c r="P121" s="117"/>
    </row>
    <row r="122" spans="1:16" s="46" customFormat="1" ht="29" hidden="1">
      <c r="A122" s="111">
        <v>8</v>
      </c>
      <c r="B122" s="448" t="s">
        <v>136</v>
      </c>
      <c r="C122" s="449"/>
      <c r="D122" s="449"/>
      <c r="E122" s="449"/>
      <c r="F122" s="112" t="s">
        <v>38</v>
      </c>
      <c r="G122" s="112"/>
      <c r="H122" s="453" t="str">
        <f>$D$33</f>
        <v>LIME</v>
      </c>
      <c r="I122" s="452" t="str">
        <f t="shared" si="4"/>
        <v>BLACK</v>
      </c>
      <c r="J122" s="113" t="s">
        <v>130</v>
      </c>
      <c r="K122" s="113">
        <f>$P$35</f>
        <v>0</v>
      </c>
      <c r="L122" s="113">
        <v>1</v>
      </c>
      <c r="M122" s="113">
        <f t="shared" si="7"/>
        <v>0</v>
      </c>
      <c r="N122" s="115"/>
      <c r="O122" s="41">
        <f t="shared" si="6"/>
        <v>0</v>
      </c>
      <c r="P122" s="117"/>
    </row>
    <row r="123" spans="1:16" s="46" customFormat="1" ht="29" hidden="1">
      <c r="A123" s="111">
        <v>9</v>
      </c>
      <c r="B123" s="448" t="s">
        <v>137</v>
      </c>
      <c r="C123" s="449"/>
      <c r="D123" s="449"/>
      <c r="E123" s="449"/>
      <c r="F123" s="112" t="s">
        <v>132</v>
      </c>
      <c r="G123" s="112"/>
      <c r="H123" s="453" t="str">
        <f>$D$18</f>
        <v>BLACK</v>
      </c>
      <c r="I123" s="452" t="str">
        <f t="shared" si="4"/>
        <v>BLACK</v>
      </c>
      <c r="J123" s="113" t="s">
        <v>130</v>
      </c>
      <c r="K123" s="113">
        <f>$P$20</f>
        <v>0</v>
      </c>
      <c r="L123" s="113">
        <v>1.1000000000000001</v>
      </c>
      <c r="M123" s="113">
        <f t="shared" si="7"/>
        <v>0</v>
      </c>
      <c r="N123" s="115"/>
      <c r="O123" s="41">
        <f t="shared" si="6"/>
        <v>0</v>
      </c>
      <c r="P123" s="117"/>
    </row>
    <row r="124" spans="1:16" s="46" customFormat="1" ht="63.75" customHeight="1">
      <c r="A124" s="111">
        <v>9</v>
      </c>
      <c r="B124" s="417" t="s">
        <v>137</v>
      </c>
      <c r="C124" s="454"/>
      <c r="D124" s="454"/>
      <c r="E124" s="418"/>
      <c r="F124" s="112" t="s">
        <v>132</v>
      </c>
      <c r="G124" s="112"/>
      <c r="H124" s="453" t="str">
        <f>$D$23</f>
        <v>GREY HEATHER</v>
      </c>
      <c r="I124" s="452" t="str">
        <f t="shared" si="4"/>
        <v>BLACK</v>
      </c>
      <c r="J124" s="113" t="s">
        <v>130</v>
      </c>
      <c r="K124" s="113">
        <f>$P$25</f>
        <v>769</v>
      </c>
      <c r="L124" s="113">
        <v>1.1000000000000001</v>
      </c>
      <c r="M124" s="113">
        <f t="shared" si="7"/>
        <v>845.90000000000009</v>
      </c>
      <c r="N124" s="115"/>
      <c r="O124" s="41">
        <f t="shared" si="6"/>
        <v>846</v>
      </c>
      <c r="P124" s="117"/>
    </row>
    <row r="125" spans="1:16" s="46" customFormat="1" ht="29" hidden="1">
      <c r="A125" s="111">
        <v>9</v>
      </c>
      <c r="B125" s="417" t="s">
        <v>137</v>
      </c>
      <c r="C125" s="454"/>
      <c r="D125" s="454"/>
      <c r="E125" s="418"/>
      <c r="F125" s="112" t="s">
        <v>132</v>
      </c>
      <c r="G125" s="112"/>
      <c r="H125" s="453" t="str">
        <f>$D$28</f>
        <v>WASHED BURGUNDY</v>
      </c>
      <c r="I125" s="452" t="str">
        <f t="shared" si="4"/>
        <v>BLACK</v>
      </c>
      <c r="J125" s="113" t="s">
        <v>130</v>
      </c>
      <c r="K125" s="113">
        <f>$P$30</f>
        <v>0</v>
      </c>
      <c r="L125" s="113">
        <v>1.1000000000000001</v>
      </c>
      <c r="M125" s="113">
        <f t="shared" si="7"/>
        <v>0</v>
      </c>
      <c r="N125" s="115"/>
      <c r="O125" s="41">
        <f t="shared" si="6"/>
        <v>0</v>
      </c>
      <c r="P125" s="117"/>
    </row>
    <row r="126" spans="1:16" s="46" customFormat="1" ht="29" hidden="1">
      <c r="A126" s="111">
        <v>9</v>
      </c>
      <c r="B126" s="417" t="s">
        <v>137</v>
      </c>
      <c r="C126" s="454"/>
      <c r="D126" s="454"/>
      <c r="E126" s="418"/>
      <c r="F126" s="112" t="s">
        <v>132</v>
      </c>
      <c r="G126" s="112"/>
      <c r="H126" s="453" t="str">
        <f>$D$33</f>
        <v>LIME</v>
      </c>
      <c r="I126" s="452" t="str">
        <f t="shared" si="4"/>
        <v>BLACK</v>
      </c>
      <c r="J126" s="113" t="s">
        <v>130</v>
      </c>
      <c r="K126" s="113">
        <f>$P$35</f>
        <v>0</v>
      </c>
      <c r="L126" s="113">
        <v>1.1000000000000001</v>
      </c>
      <c r="M126" s="113">
        <f t="shared" si="7"/>
        <v>0</v>
      </c>
      <c r="N126" s="115"/>
      <c r="O126" s="41">
        <f t="shared" si="6"/>
        <v>0</v>
      </c>
      <c r="P126" s="117"/>
    </row>
    <row r="127" spans="1:16" s="46" customFormat="1" ht="46.5" customHeight="1">
      <c r="A127" s="111">
        <v>10</v>
      </c>
      <c r="B127" s="448" t="s">
        <v>150</v>
      </c>
      <c r="C127" s="449"/>
      <c r="D127" s="449"/>
      <c r="E127" s="449"/>
      <c r="F127" s="450" t="s">
        <v>151</v>
      </c>
      <c r="G127" s="112"/>
      <c r="H127" s="451" t="s">
        <v>174</v>
      </c>
      <c r="I127" s="452"/>
      <c r="J127" s="113" t="s">
        <v>130</v>
      </c>
      <c r="K127" s="113">
        <v>9</v>
      </c>
      <c r="L127" s="114">
        <f>$L$107*2</f>
        <v>0.08</v>
      </c>
      <c r="M127" s="113">
        <f t="shared" si="7"/>
        <v>0.72</v>
      </c>
      <c r="N127" s="115"/>
      <c r="O127" s="41">
        <f t="shared" si="6"/>
        <v>1</v>
      </c>
      <c r="P127" s="117"/>
    </row>
    <row r="128" spans="1:16" s="46" customFormat="1" ht="46.5" customHeight="1">
      <c r="A128" s="111">
        <v>10</v>
      </c>
      <c r="B128" s="448" t="s">
        <v>150</v>
      </c>
      <c r="C128" s="449"/>
      <c r="D128" s="449"/>
      <c r="E128" s="449"/>
      <c r="F128" s="450"/>
      <c r="G128" s="112"/>
      <c r="H128" s="451" t="s">
        <v>175</v>
      </c>
      <c r="I128" s="452"/>
      <c r="J128" s="113" t="s">
        <v>130</v>
      </c>
      <c r="K128" s="113">
        <v>24</v>
      </c>
      <c r="L128" s="114">
        <f>$L$107*2</f>
        <v>0.08</v>
      </c>
      <c r="M128" s="113">
        <f t="shared" si="7"/>
        <v>1.92</v>
      </c>
      <c r="N128" s="115"/>
      <c r="O128" s="41">
        <f t="shared" si="6"/>
        <v>2</v>
      </c>
      <c r="P128" s="117"/>
    </row>
    <row r="129" spans="1:16" s="46" customFormat="1" ht="46.5" customHeight="1">
      <c r="A129" s="111">
        <v>10</v>
      </c>
      <c r="B129" s="448" t="s">
        <v>150</v>
      </c>
      <c r="C129" s="449"/>
      <c r="D129" s="449"/>
      <c r="E129" s="449"/>
      <c r="F129" s="450"/>
      <c r="G129" s="112"/>
      <c r="H129" s="451" t="s">
        <v>176</v>
      </c>
      <c r="I129" s="452"/>
      <c r="J129" s="113" t="s">
        <v>130</v>
      </c>
      <c r="K129" s="113">
        <v>12</v>
      </c>
      <c r="L129" s="114">
        <f>$L$107*2</f>
        <v>0.08</v>
      </c>
      <c r="M129" s="113">
        <f t="shared" si="7"/>
        <v>0.96</v>
      </c>
      <c r="N129" s="115"/>
      <c r="O129" s="41">
        <f t="shared" si="6"/>
        <v>1</v>
      </c>
      <c r="P129" s="117"/>
    </row>
    <row r="130" spans="1:16" s="46" customFormat="1" ht="46.5" customHeight="1">
      <c r="A130" s="111">
        <v>10</v>
      </c>
      <c r="B130" s="448" t="s">
        <v>150</v>
      </c>
      <c r="C130" s="449"/>
      <c r="D130" s="449"/>
      <c r="E130" s="449"/>
      <c r="F130" s="450"/>
      <c r="G130" s="112"/>
      <c r="H130" s="451">
        <v>41</v>
      </c>
      <c r="I130" s="452"/>
      <c r="J130" s="113" t="s">
        <v>130</v>
      </c>
      <c r="K130" s="113">
        <v>30</v>
      </c>
      <c r="L130" s="114">
        <f>$L$107*2</f>
        <v>0.08</v>
      </c>
      <c r="M130" s="113">
        <f t="shared" si="7"/>
        <v>2.4</v>
      </c>
      <c r="N130" s="115"/>
      <c r="O130" s="41">
        <f t="shared" si="6"/>
        <v>3</v>
      </c>
      <c r="P130" s="117"/>
    </row>
    <row r="131" spans="1:16" s="46" customFormat="1" ht="46.5" customHeight="1">
      <c r="A131" s="111">
        <v>10</v>
      </c>
      <c r="B131" s="448" t="s">
        <v>150</v>
      </c>
      <c r="C131" s="449"/>
      <c r="D131" s="449"/>
      <c r="E131" s="449"/>
      <c r="F131" s="450"/>
      <c r="G131" s="112"/>
      <c r="H131" s="453">
        <v>42</v>
      </c>
      <c r="I131" s="452"/>
      <c r="J131" s="113" t="s">
        <v>130</v>
      </c>
      <c r="K131" s="113">
        <v>67</v>
      </c>
      <c r="L131" s="114">
        <f>$L$107*2</f>
        <v>0.08</v>
      </c>
      <c r="M131" s="113">
        <f t="shared" si="7"/>
        <v>5.36</v>
      </c>
      <c r="N131" s="115"/>
      <c r="O131" s="41">
        <f t="shared" si="6"/>
        <v>6</v>
      </c>
      <c r="P131" s="117"/>
    </row>
    <row r="132" spans="1:16" s="15" customFormat="1" ht="28">
      <c r="B132" s="118"/>
      <c r="C132" s="118"/>
      <c r="G132" s="47"/>
      <c r="N132" s="119"/>
      <c r="O132" s="119"/>
      <c r="P132" s="46"/>
    </row>
    <row r="133" spans="1:16" s="15" customFormat="1" ht="33" customHeight="1">
      <c r="B133" s="105" t="s">
        <v>67</v>
      </c>
      <c r="C133" s="106"/>
      <c r="D133" s="107"/>
      <c r="E133" s="107"/>
      <c r="F133" s="107"/>
      <c r="G133" s="108"/>
      <c r="H133" s="107"/>
      <c r="I133" s="107"/>
      <c r="J133" s="414" t="s">
        <v>31</v>
      </c>
      <c r="K133" s="414"/>
      <c r="L133" s="414"/>
      <c r="M133" s="414"/>
      <c r="N133" s="45"/>
      <c r="O133" s="45"/>
      <c r="P133" s="46"/>
    </row>
    <row r="134" spans="1:16" s="118" customFormat="1" ht="34.5" customHeight="1">
      <c r="A134" s="118">
        <v>1</v>
      </c>
      <c r="B134" s="120" t="s">
        <v>120</v>
      </c>
      <c r="C134" s="129" t="s">
        <v>194</v>
      </c>
      <c r="D134" s="15"/>
      <c r="E134" s="15"/>
      <c r="F134" s="15"/>
      <c r="G134" s="47"/>
      <c r="H134" s="47"/>
      <c r="I134" s="47"/>
      <c r="J134" s="47"/>
      <c r="K134" s="19"/>
      <c r="L134" s="47"/>
      <c r="M134" s="47"/>
      <c r="N134" s="47"/>
      <c r="O134" s="47"/>
      <c r="P134" s="47"/>
    </row>
    <row r="135" spans="1:16" s="15" customFormat="1" ht="34.5" hidden="1" customHeight="1">
      <c r="A135" s="118"/>
      <c r="B135" s="432" t="s">
        <v>49</v>
      </c>
      <c r="C135" s="433"/>
      <c r="D135" s="433"/>
      <c r="E135" s="433"/>
      <c r="F135" s="433"/>
      <c r="G135" s="433"/>
      <c r="H135" s="433"/>
      <c r="I135" s="441"/>
      <c r="J135" s="47"/>
      <c r="K135" s="19"/>
      <c r="L135" s="47"/>
      <c r="M135" s="47"/>
      <c r="N135" s="47"/>
      <c r="O135" s="47"/>
      <c r="P135" s="47"/>
    </row>
    <row r="136" spans="1:16" s="15" customFormat="1" ht="59.25" hidden="1" customHeight="1">
      <c r="A136" s="118"/>
      <c r="B136" s="121" t="s">
        <v>42</v>
      </c>
      <c r="C136" s="171" t="s">
        <v>138</v>
      </c>
      <c r="D136" s="442" t="s">
        <v>139</v>
      </c>
      <c r="E136" s="442"/>
      <c r="F136" s="442" t="s">
        <v>54</v>
      </c>
      <c r="G136" s="442"/>
      <c r="H136" s="442"/>
      <c r="I136" s="442"/>
      <c r="J136" s="47"/>
      <c r="K136" s="47"/>
      <c r="L136" s="47"/>
      <c r="M136" s="47"/>
      <c r="N136" s="47"/>
      <c r="O136" s="47"/>
      <c r="P136" s="47"/>
    </row>
    <row r="137" spans="1:16" s="15" customFormat="1" ht="78.75" hidden="1" customHeight="1">
      <c r="A137" s="118"/>
      <c r="B137" s="122" t="str">
        <f>$D$18</f>
        <v>BLACK</v>
      </c>
      <c r="C137" s="443" t="s">
        <v>162</v>
      </c>
      <c r="D137" s="445" t="s">
        <v>164</v>
      </c>
      <c r="E137" s="446"/>
      <c r="F137" s="447" t="s">
        <v>177</v>
      </c>
      <c r="G137" s="447"/>
      <c r="H137" s="447"/>
      <c r="I137" s="447"/>
      <c r="J137" s="47"/>
      <c r="K137" s="47"/>
      <c r="L137" s="47"/>
      <c r="M137" s="47"/>
      <c r="N137" s="47"/>
    </row>
    <row r="138" spans="1:16" s="15" customFormat="1" ht="58" hidden="1">
      <c r="A138" s="118"/>
      <c r="B138" s="122" t="str">
        <f>$D$23</f>
        <v>GREY HEATHER</v>
      </c>
      <c r="C138" s="444"/>
      <c r="D138" s="402" t="s">
        <v>165</v>
      </c>
      <c r="E138" s="404"/>
      <c r="F138" s="447" t="s">
        <v>178</v>
      </c>
      <c r="G138" s="447"/>
      <c r="H138" s="447"/>
      <c r="I138" s="447"/>
      <c r="J138" s="47"/>
      <c r="K138" s="47"/>
      <c r="L138" s="47"/>
      <c r="M138" s="47"/>
      <c r="N138" s="47"/>
    </row>
    <row r="139" spans="1:16" s="15" customFormat="1" ht="28" hidden="1"/>
    <row r="140" spans="1:16" s="15" customFormat="1" ht="28" hidden="1">
      <c r="A140" s="118"/>
      <c r="B140" s="432"/>
      <c r="C140" s="433"/>
      <c r="D140" s="434"/>
      <c r="E140" s="434"/>
      <c r="F140" s="434"/>
      <c r="G140" s="434"/>
      <c r="H140" s="434"/>
      <c r="I140" s="435"/>
      <c r="J140" s="47"/>
      <c r="K140" s="47"/>
    </row>
    <row r="141" spans="1:16" s="15" customFormat="1" ht="28" hidden="1">
      <c r="A141" s="118"/>
      <c r="B141" s="417"/>
      <c r="C141" s="418"/>
      <c r="D141" s="123" t="s">
        <v>57</v>
      </c>
      <c r="E141" s="123" t="s">
        <v>61</v>
      </c>
      <c r="F141" s="123" t="s">
        <v>10</v>
      </c>
      <c r="G141" s="123" t="s">
        <v>58</v>
      </c>
      <c r="H141" s="123" t="s">
        <v>59</v>
      </c>
      <c r="I141" s="123" t="s">
        <v>60</v>
      </c>
      <c r="J141" s="47"/>
    </row>
    <row r="142" spans="1:16" s="15" customFormat="1" ht="178.5" hidden="1" customHeight="1">
      <c r="A142" s="118"/>
      <c r="B142" s="436" t="s">
        <v>159</v>
      </c>
      <c r="C142" s="436"/>
      <c r="D142" s="130"/>
      <c r="E142" s="130">
        <v>2.2000000000000002</v>
      </c>
      <c r="F142" s="437">
        <v>3</v>
      </c>
      <c r="G142" s="438"/>
      <c r="H142" s="438"/>
      <c r="I142" s="439"/>
      <c r="J142" s="47"/>
    </row>
    <row r="143" spans="1:16" s="15" customFormat="1" ht="12.75" customHeight="1">
      <c r="A143" s="118"/>
      <c r="B143" s="118"/>
      <c r="C143" s="118"/>
      <c r="D143" s="118"/>
      <c r="E143" s="118"/>
      <c r="F143" s="118"/>
      <c r="G143" s="118"/>
      <c r="H143" s="118"/>
      <c r="I143" s="118"/>
      <c r="J143" s="47"/>
      <c r="K143" s="47"/>
      <c r="L143" s="47"/>
      <c r="M143" s="47"/>
      <c r="N143" s="47"/>
      <c r="O143" s="47"/>
      <c r="P143" s="47"/>
    </row>
    <row r="144" spans="1:16" s="118" customFormat="1" ht="28">
      <c r="A144" s="16">
        <v>2</v>
      </c>
      <c r="B144" s="120" t="s">
        <v>121</v>
      </c>
      <c r="C144" s="440" t="s">
        <v>195</v>
      </c>
      <c r="D144" s="440"/>
      <c r="E144" s="440"/>
      <c r="F144" s="440"/>
      <c r="G144" s="47"/>
      <c r="H144" s="47"/>
      <c r="I144" s="47"/>
      <c r="J144" s="47"/>
      <c r="K144" s="19"/>
      <c r="L144" s="47"/>
      <c r="M144" s="47"/>
      <c r="N144" s="47"/>
      <c r="O144" s="47"/>
      <c r="P144" s="47"/>
    </row>
    <row r="145" spans="1:16" s="15" customFormat="1" ht="28">
      <c r="A145" s="118"/>
      <c r="B145" s="432" t="s">
        <v>49</v>
      </c>
      <c r="C145" s="433"/>
      <c r="D145" s="433"/>
      <c r="E145" s="433"/>
      <c r="F145" s="433"/>
      <c r="G145" s="433"/>
      <c r="H145" s="433"/>
      <c r="I145" s="441"/>
      <c r="J145" s="47"/>
      <c r="K145" s="19"/>
      <c r="L145" s="47"/>
      <c r="M145" s="47"/>
      <c r="N145" s="47"/>
      <c r="O145" s="47"/>
      <c r="P145" s="47"/>
    </row>
    <row r="146" spans="1:16" s="15" customFormat="1" ht="63" customHeight="1">
      <c r="A146" s="118"/>
      <c r="B146" s="185" t="s">
        <v>42</v>
      </c>
      <c r="C146" s="186" t="s">
        <v>197</v>
      </c>
      <c r="D146" s="186" t="s">
        <v>198</v>
      </c>
      <c r="E146" s="426" t="s">
        <v>70</v>
      </c>
      <c r="F146" s="427"/>
      <c r="G146" s="427"/>
      <c r="H146" s="427"/>
      <c r="I146" s="428"/>
      <c r="J146" s="47"/>
      <c r="K146" s="47"/>
      <c r="L146" s="47"/>
      <c r="M146" s="47"/>
      <c r="N146" s="47"/>
      <c r="O146" s="47"/>
      <c r="P146" s="47"/>
    </row>
    <row r="147" spans="1:16" s="15" customFormat="1" ht="72" hidden="1" customHeight="1">
      <c r="A147" s="118"/>
      <c r="B147" s="187" t="str">
        <f>$E$47</f>
        <v>BLACK</v>
      </c>
      <c r="C147" s="188" t="s">
        <v>199</v>
      </c>
      <c r="D147" s="188" t="s">
        <v>200</v>
      </c>
      <c r="E147" s="429" t="s">
        <v>201</v>
      </c>
      <c r="F147" s="430"/>
      <c r="G147" s="430"/>
      <c r="H147" s="430"/>
      <c r="I147" s="431"/>
      <c r="J147" s="47"/>
      <c r="K147" s="47"/>
      <c r="L147" s="47"/>
      <c r="M147" s="47"/>
      <c r="N147" s="47"/>
    </row>
    <row r="148" spans="1:16" s="15" customFormat="1" ht="80.25" customHeight="1">
      <c r="A148" s="118"/>
      <c r="B148" s="187" t="str">
        <f>$E$51</f>
        <v>GREY HEATHER</v>
      </c>
      <c r="C148" s="188" t="s">
        <v>199</v>
      </c>
      <c r="D148" s="188" t="s">
        <v>200</v>
      </c>
      <c r="E148" s="429" t="s">
        <v>211</v>
      </c>
      <c r="F148" s="430"/>
      <c r="G148" s="430"/>
      <c r="H148" s="430"/>
      <c r="I148" s="431"/>
      <c r="J148" s="47"/>
      <c r="K148" s="47"/>
      <c r="L148" s="47"/>
      <c r="M148" s="47"/>
      <c r="N148" s="47"/>
    </row>
    <row r="149" spans="1:16" s="15" customFormat="1" ht="78.75" hidden="1" customHeight="1">
      <c r="A149" s="118"/>
      <c r="B149" s="187" t="str">
        <f>$D$28</f>
        <v>WASHED BURGUNDY</v>
      </c>
      <c r="C149" s="188" t="s">
        <v>199</v>
      </c>
      <c r="D149" s="188" t="s">
        <v>200</v>
      </c>
      <c r="E149" s="429" t="s">
        <v>201</v>
      </c>
      <c r="F149" s="430"/>
      <c r="G149" s="430"/>
      <c r="H149" s="430"/>
      <c r="I149" s="431"/>
      <c r="J149" s="47"/>
      <c r="K149" s="47"/>
      <c r="L149" s="47"/>
      <c r="M149" s="47"/>
      <c r="N149" s="47"/>
    </row>
    <row r="150" spans="1:16" s="15" customFormat="1" ht="54" hidden="1" customHeight="1">
      <c r="A150" s="118"/>
      <c r="B150" s="187" t="str">
        <f>$D$33</f>
        <v>LIME</v>
      </c>
      <c r="C150" s="188" t="s">
        <v>199</v>
      </c>
      <c r="D150" s="188" t="s">
        <v>200</v>
      </c>
      <c r="E150" s="429" t="s">
        <v>201</v>
      </c>
      <c r="F150" s="430"/>
      <c r="G150" s="430"/>
      <c r="H150" s="430"/>
      <c r="I150" s="431"/>
      <c r="J150" s="47"/>
      <c r="K150" s="47"/>
      <c r="L150" s="47"/>
      <c r="M150" s="47"/>
      <c r="N150" s="47"/>
    </row>
    <row r="151" spans="1:16" s="15" customFormat="1" ht="28">
      <c r="A151" s="118"/>
      <c r="B151" s="432" t="s">
        <v>71</v>
      </c>
      <c r="C151" s="433"/>
      <c r="D151" s="434"/>
      <c r="E151" s="434"/>
      <c r="F151" s="434"/>
      <c r="G151" s="434"/>
      <c r="H151" s="434"/>
      <c r="I151" s="435"/>
      <c r="J151" s="47"/>
      <c r="K151" s="47"/>
    </row>
    <row r="152" spans="1:16" s="15" customFormat="1" ht="56.25" customHeight="1">
      <c r="A152" s="118"/>
      <c r="B152" s="417"/>
      <c r="C152" s="418"/>
      <c r="D152" s="123" t="s">
        <v>57</v>
      </c>
      <c r="E152" s="123" t="s">
        <v>61</v>
      </c>
      <c r="F152" s="123" t="s">
        <v>10</v>
      </c>
      <c r="G152" s="123" t="s">
        <v>58</v>
      </c>
      <c r="H152" s="123" t="s">
        <v>59</v>
      </c>
      <c r="I152" s="123" t="s">
        <v>60</v>
      </c>
      <c r="J152" s="47"/>
    </row>
    <row r="153" spans="1:16" s="15" customFormat="1" ht="111.75" customHeight="1">
      <c r="A153" s="118"/>
      <c r="B153" s="419" t="s">
        <v>202</v>
      </c>
      <c r="C153" s="420"/>
      <c r="D153" s="224"/>
      <c r="E153" s="226">
        <v>8.25</v>
      </c>
      <c r="F153" s="226">
        <v>8.5</v>
      </c>
      <c r="G153" s="226">
        <v>8.75</v>
      </c>
      <c r="H153" s="226">
        <v>9</v>
      </c>
      <c r="I153" s="226">
        <v>9.25</v>
      </c>
      <c r="J153" s="47"/>
    </row>
    <row r="154" spans="1:16" s="15" customFormat="1" ht="78" customHeight="1">
      <c r="A154" s="118"/>
      <c r="B154" s="421" t="s">
        <v>203</v>
      </c>
      <c r="C154" s="422"/>
      <c r="D154" s="225"/>
      <c r="E154" s="226">
        <v>2.875</v>
      </c>
      <c r="F154" s="226">
        <v>3</v>
      </c>
      <c r="G154" s="226">
        <v>3.125</v>
      </c>
      <c r="H154" s="226">
        <v>3.25</v>
      </c>
      <c r="I154" s="226">
        <v>3.375</v>
      </c>
      <c r="J154" s="47"/>
    </row>
    <row r="155" spans="1:16" s="15" customFormat="1" ht="28">
      <c r="A155" s="118"/>
      <c r="B155" s="118"/>
      <c r="C155" s="118"/>
      <c r="D155" s="118"/>
      <c r="E155" s="118"/>
      <c r="F155" s="118"/>
      <c r="G155" s="118"/>
      <c r="H155" s="118"/>
      <c r="I155" s="118"/>
      <c r="J155" s="47"/>
      <c r="K155" s="47"/>
      <c r="L155" s="47"/>
      <c r="M155" s="47"/>
      <c r="N155" s="47"/>
      <c r="O155" s="47"/>
      <c r="P155" s="47"/>
    </row>
    <row r="156" spans="1:16" s="118" customFormat="1" ht="28">
      <c r="A156" s="16">
        <v>3</v>
      </c>
      <c r="B156" s="120" t="s">
        <v>122</v>
      </c>
      <c r="C156" s="18" t="s">
        <v>196</v>
      </c>
      <c r="D156" s="18"/>
      <c r="E156" s="18"/>
      <c r="F156" s="18"/>
      <c r="G156" s="47"/>
      <c r="H156" s="47"/>
      <c r="I156" s="47"/>
      <c r="J156" s="47"/>
      <c r="K156" s="19"/>
      <c r="L156" s="47"/>
      <c r="M156" s="47"/>
      <c r="N156" s="47"/>
      <c r="O156" s="47"/>
      <c r="P156" s="47"/>
    </row>
    <row r="157" spans="1:16" s="15" customFormat="1" ht="60" customHeight="1">
      <c r="A157" s="118"/>
      <c r="B157" s="121" t="s">
        <v>42</v>
      </c>
      <c r="C157" s="423" t="s">
        <v>72</v>
      </c>
      <c r="D157" s="424"/>
      <c r="E157" s="424"/>
      <c r="F157" s="424"/>
      <c r="G157" s="424"/>
      <c r="H157" s="424"/>
      <c r="I157" s="425"/>
      <c r="J157" s="47"/>
      <c r="K157" s="47"/>
      <c r="L157" s="47"/>
      <c r="M157" s="47"/>
      <c r="N157" s="47"/>
      <c r="O157" s="47"/>
      <c r="P157" s="47"/>
    </row>
    <row r="158" spans="1:16" s="15" customFormat="1" ht="69" hidden="1" customHeight="1">
      <c r="A158" s="118"/>
      <c r="B158" s="122" t="str">
        <f>$D$18</f>
        <v>BLACK</v>
      </c>
      <c r="C158" s="402" t="s">
        <v>204</v>
      </c>
      <c r="D158" s="403"/>
      <c r="E158" s="403"/>
      <c r="F158" s="403"/>
      <c r="G158" s="403"/>
      <c r="H158" s="403"/>
      <c r="I158" s="404"/>
      <c r="J158" s="47"/>
      <c r="K158" s="47"/>
      <c r="L158" s="47"/>
      <c r="M158" s="47"/>
      <c r="N158" s="47"/>
    </row>
    <row r="159" spans="1:16" s="15" customFormat="1" ht="115.5" customHeight="1">
      <c r="A159" s="118"/>
      <c r="B159" s="122" t="str">
        <f>$D$23</f>
        <v>GREY HEATHER</v>
      </c>
      <c r="C159" s="402" t="s">
        <v>205</v>
      </c>
      <c r="D159" s="403"/>
      <c r="E159" s="403"/>
      <c r="F159" s="403"/>
      <c r="G159" s="403"/>
      <c r="H159" s="403"/>
      <c r="I159" s="404"/>
      <c r="J159" s="47"/>
      <c r="K159" s="47"/>
      <c r="L159" s="47"/>
      <c r="M159" s="47"/>
      <c r="N159" s="47"/>
    </row>
    <row r="160" spans="1:16" s="15" customFormat="1" ht="48.75" hidden="1" customHeight="1">
      <c r="A160" s="118"/>
      <c r="B160" s="122" t="s">
        <v>160</v>
      </c>
      <c r="C160" s="405" t="s">
        <v>204</v>
      </c>
      <c r="D160" s="406"/>
      <c r="E160" s="406"/>
      <c r="F160" s="406"/>
      <c r="G160" s="406"/>
      <c r="H160" s="406"/>
      <c r="I160" s="407"/>
      <c r="J160" s="47"/>
      <c r="K160" s="47"/>
      <c r="L160" s="47"/>
      <c r="M160" s="47"/>
      <c r="N160" s="47"/>
    </row>
    <row r="161" spans="1:16" s="15" customFormat="1" ht="48.75" hidden="1" customHeight="1">
      <c r="A161" s="118"/>
      <c r="B161" s="122" t="s">
        <v>124</v>
      </c>
      <c r="C161" s="408"/>
      <c r="D161" s="409"/>
      <c r="E161" s="409"/>
      <c r="F161" s="409"/>
      <c r="G161" s="409"/>
      <c r="H161" s="409"/>
      <c r="I161" s="410"/>
      <c r="J161" s="47"/>
      <c r="K161" s="47"/>
      <c r="L161" s="47"/>
      <c r="M161" s="47"/>
      <c r="N161" s="47"/>
    </row>
    <row r="162" spans="1:16" s="15" customFormat="1" ht="48.75" hidden="1" customHeight="1">
      <c r="A162" s="118"/>
      <c r="B162" s="122" t="s">
        <v>149</v>
      </c>
      <c r="C162" s="411"/>
      <c r="D162" s="412"/>
      <c r="E162" s="412"/>
      <c r="F162" s="412"/>
      <c r="G162" s="412"/>
      <c r="H162" s="412"/>
      <c r="I162" s="413"/>
      <c r="J162" s="47"/>
      <c r="K162" s="47"/>
      <c r="L162" s="47"/>
      <c r="M162" s="47"/>
      <c r="N162" s="47"/>
    </row>
    <row r="163" spans="1:16" s="15" customFormat="1" ht="28">
      <c r="A163" s="118"/>
      <c r="B163" s="118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s="15" customFormat="1" ht="29.25" customHeight="1">
      <c r="B164" s="414" t="s">
        <v>118</v>
      </c>
      <c r="C164" s="414"/>
      <c r="D164" s="414"/>
      <c r="E164" s="414"/>
      <c r="G164" s="47"/>
      <c r="M164" s="46"/>
      <c r="N164" s="45"/>
      <c r="O164" s="45"/>
      <c r="P164" s="46"/>
    </row>
    <row r="165" spans="1:16" s="15" customFormat="1" ht="35.25" customHeight="1">
      <c r="A165" s="118">
        <v>1</v>
      </c>
      <c r="B165" s="124" t="s">
        <v>53</v>
      </c>
      <c r="C165" s="118"/>
      <c r="D165" s="118"/>
      <c r="G165" s="47"/>
      <c r="M165" s="46"/>
      <c r="N165" s="45"/>
      <c r="O165" s="45"/>
      <c r="P165" s="46"/>
    </row>
    <row r="166" spans="1:16" s="15" customFormat="1" ht="35.25" customHeight="1">
      <c r="A166" s="118">
        <v>2</v>
      </c>
      <c r="B166" s="124" t="s">
        <v>68</v>
      </c>
      <c r="C166" s="118"/>
      <c r="D166" s="118"/>
      <c r="G166" s="47"/>
      <c r="M166" s="46"/>
      <c r="N166" s="45"/>
      <c r="O166" s="45"/>
      <c r="P166" s="46"/>
    </row>
    <row r="167" spans="1:16" s="15" customFormat="1" ht="35.25" customHeight="1">
      <c r="A167" s="118">
        <v>3</v>
      </c>
      <c r="B167" s="124" t="s">
        <v>69</v>
      </c>
      <c r="C167" s="118"/>
      <c r="D167" s="118"/>
      <c r="G167" s="47"/>
      <c r="M167" s="46"/>
      <c r="N167" s="45"/>
      <c r="O167" s="45"/>
      <c r="P167" s="46"/>
    </row>
    <row r="168" spans="1:16" s="18" customFormat="1" ht="28">
      <c r="A168" s="16"/>
      <c r="B168" s="48" t="s">
        <v>62</v>
      </c>
      <c r="C168" s="49" t="s">
        <v>61</v>
      </c>
      <c r="D168" s="49" t="s">
        <v>10</v>
      </c>
      <c r="E168" s="49" t="s">
        <v>58</v>
      </c>
      <c r="F168" s="49" t="s">
        <v>59</v>
      </c>
      <c r="G168" s="49" t="s">
        <v>60</v>
      </c>
      <c r="H168" s="49" t="s">
        <v>11</v>
      </c>
      <c r="L168" s="50"/>
      <c r="M168" s="51"/>
      <c r="N168" s="51"/>
      <c r="O168" s="50"/>
    </row>
    <row r="169" spans="1:16" s="18" customFormat="1" ht="50.25" customHeight="1">
      <c r="A169" s="16"/>
      <c r="B169" s="48" t="s">
        <v>63</v>
      </c>
      <c r="C169" s="41">
        <f>G42</f>
        <v>133</v>
      </c>
      <c r="D169" s="41">
        <f>H42</f>
        <v>268</v>
      </c>
      <c r="E169" s="41">
        <f>I42</f>
        <v>248</v>
      </c>
      <c r="F169" s="41">
        <f>J42</f>
        <v>105</v>
      </c>
      <c r="G169" s="41">
        <f>K42</f>
        <v>15</v>
      </c>
      <c r="H169" s="41">
        <f>SUM(C169:G169)</f>
        <v>769</v>
      </c>
      <c r="L169" s="50"/>
      <c r="M169" s="51"/>
      <c r="N169" s="51"/>
      <c r="O169" s="50"/>
    </row>
    <row r="170" spans="1:16" s="125" customFormat="1" ht="198.75" customHeight="1">
      <c r="A170" s="415"/>
      <c r="B170" s="416"/>
      <c r="C170" s="416"/>
      <c r="D170" s="416"/>
      <c r="E170" s="416"/>
      <c r="F170" s="416"/>
      <c r="G170" s="416"/>
      <c r="H170" s="416"/>
      <c r="I170" s="416"/>
      <c r="J170" s="416"/>
      <c r="K170" s="416"/>
      <c r="L170" s="416"/>
      <c r="M170" s="416"/>
      <c r="N170" s="416"/>
      <c r="O170" s="416"/>
      <c r="P170" s="416"/>
    </row>
    <row r="171" spans="1:16" s="125" customFormat="1" ht="133" customHeight="1">
      <c r="G171" s="126"/>
    </row>
    <row r="172" spans="1:16" s="125" customFormat="1" ht="28">
      <c r="G172" s="126"/>
    </row>
    <row r="173" spans="1:16" s="125" customFormat="1" ht="28">
      <c r="G173" s="126"/>
    </row>
    <row r="174" spans="1:16" s="125" customFormat="1" ht="28">
      <c r="G174" s="126"/>
    </row>
    <row r="175" spans="1:16" s="125" customFormat="1" ht="28">
      <c r="G175" s="126"/>
    </row>
    <row r="176" spans="1:16" s="125" customFormat="1" ht="28">
      <c r="G176" s="126"/>
    </row>
    <row r="177" spans="7:7" s="125" customFormat="1" ht="28">
      <c r="G177" s="126"/>
    </row>
    <row r="178" spans="7:7" s="125" customFormat="1" ht="28">
      <c r="G178" s="126"/>
    </row>
    <row r="179" spans="7:7" s="125" customFormat="1" ht="28">
      <c r="G179" s="126"/>
    </row>
    <row r="180" spans="7:7" s="125" customFormat="1" ht="28">
      <c r="G180" s="126"/>
    </row>
    <row r="181" spans="7:7" s="125" customFormat="1" ht="28">
      <c r="G181" s="126"/>
    </row>
    <row r="182" spans="7:7" s="125" customFormat="1" ht="28">
      <c r="G182" s="126"/>
    </row>
    <row r="183" spans="7:7" s="125" customFormat="1" ht="28">
      <c r="G183" s="126"/>
    </row>
    <row r="184" spans="7:7" s="125" customFormat="1" ht="28">
      <c r="G184" s="126"/>
    </row>
    <row r="185" spans="7:7" s="125" customFormat="1" ht="28">
      <c r="G185" s="126"/>
    </row>
    <row r="186" spans="7:7" s="125" customFormat="1" ht="28">
      <c r="G186" s="126"/>
    </row>
    <row r="187" spans="7:7" s="125" customFormat="1" ht="28">
      <c r="G187" s="126"/>
    </row>
    <row r="188" spans="7:7" s="125" customFormat="1" ht="28">
      <c r="G188" s="126"/>
    </row>
    <row r="189" spans="7:7" s="125" customFormat="1" ht="28">
      <c r="G189" s="126"/>
    </row>
    <row r="190" spans="7:7" s="125" customFormat="1" ht="28">
      <c r="G190" s="126"/>
    </row>
    <row r="191" spans="7:7" s="125" customFormat="1" ht="28">
      <c r="G191" s="126"/>
    </row>
    <row r="192" spans="7:7" s="125" customFormat="1" ht="28">
      <c r="G192" s="12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29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292E-3B50-4738-825A-FD3F0A17AAE6}">
  <dimension ref="A1:W943"/>
  <sheetViews>
    <sheetView tabSelected="1" view="pageBreakPreview" zoomScaleNormal="100" zoomScaleSheetLayoutView="100" workbookViewId="0">
      <selection activeCell="D3" sqref="D3"/>
    </sheetView>
  </sheetViews>
  <sheetFormatPr baseColWidth="10" defaultColWidth="14.5" defaultRowHeight="14"/>
  <cols>
    <col min="1" max="1" width="10.1640625" style="236" customWidth="1"/>
    <col min="2" max="2" width="44.5" style="236" customWidth="1"/>
    <col min="3" max="3" width="51" style="236" customWidth="1"/>
    <col min="4" max="10" width="10.1640625" style="236" customWidth="1"/>
    <col min="11" max="11" width="12.83203125" style="236" customWidth="1"/>
    <col min="12" max="12" width="43.1640625" style="236" hidden="1" customWidth="1"/>
    <col min="13" max="13" width="24.83203125" style="236" hidden="1" customWidth="1"/>
    <col min="14" max="23" width="10.83203125" style="236" customWidth="1"/>
    <col min="24" max="16384" width="14.5" style="236"/>
  </cols>
  <sheetData>
    <row r="1" spans="1:23" ht="13.5" customHeight="1" thickBot="1">
      <c r="A1" s="230"/>
      <c r="B1" s="231"/>
      <c r="C1" s="231"/>
      <c r="D1" s="232"/>
      <c r="E1" s="230"/>
      <c r="F1" s="233"/>
      <c r="G1" s="233"/>
      <c r="H1" s="232"/>
      <c r="I1" s="232"/>
      <c r="J1" s="232"/>
      <c r="K1" s="234"/>
      <c r="L1" s="235"/>
      <c r="M1" s="235"/>
      <c r="N1" s="235"/>
      <c r="O1" s="235"/>
    </row>
    <row r="2" spans="1:23" ht="22.5" customHeight="1">
      <c r="A2" s="237" t="s">
        <v>220</v>
      </c>
      <c r="B2" s="238">
        <v>2026</v>
      </c>
      <c r="C2" s="238" t="s">
        <v>221</v>
      </c>
      <c r="D2" s="401">
        <v>45860</v>
      </c>
      <c r="E2" s="240"/>
      <c r="F2" s="241"/>
      <c r="G2" s="242"/>
      <c r="H2" s="511"/>
      <c r="I2" s="512"/>
      <c r="J2" s="513"/>
      <c r="K2" s="520"/>
      <c r="L2" s="235"/>
      <c r="M2" s="235"/>
      <c r="N2" s="235"/>
      <c r="O2" s="235"/>
    </row>
    <row r="3" spans="1:23" ht="22.5" customHeight="1">
      <c r="A3" s="243" t="s">
        <v>222</v>
      </c>
      <c r="B3" s="244" t="s">
        <v>347</v>
      </c>
      <c r="C3" s="245" t="s">
        <v>315</v>
      </c>
      <c r="D3" s="246" t="s">
        <v>346</v>
      </c>
      <c r="E3" s="247"/>
      <c r="F3" s="246"/>
      <c r="G3" s="246"/>
      <c r="H3" s="514"/>
      <c r="I3" s="515"/>
      <c r="J3" s="516"/>
      <c r="K3" s="521"/>
      <c r="L3" s="235"/>
      <c r="M3" s="235"/>
      <c r="N3" s="235"/>
      <c r="O3" s="235"/>
    </row>
    <row r="4" spans="1:23" ht="22.5" customHeight="1">
      <c r="A4" s="243" t="s">
        <v>223</v>
      </c>
      <c r="B4" s="244" t="s">
        <v>348</v>
      </c>
      <c r="C4" s="248"/>
      <c r="D4" s="249"/>
      <c r="E4" s="247"/>
      <c r="F4" s="249"/>
      <c r="G4" s="249"/>
      <c r="H4" s="514"/>
      <c r="I4" s="515"/>
      <c r="J4" s="516"/>
      <c r="K4" s="521"/>
      <c r="L4" s="235"/>
      <c r="M4" s="235"/>
      <c r="N4" s="235"/>
      <c r="O4" s="235"/>
    </row>
    <row r="5" spans="1:23" ht="22.5" customHeight="1" thickBot="1">
      <c r="A5" s="250" t="s">
        <v>224</v>
      </c>
      <c r="B5" s="251"/>
      <c r="C5" s="251"/>
      <c r="D5" s="252"/>
      <c r="E5" s="253"/>
      <c r="F5" s="252"/>
      <c r="G5" s="252"/>
      <c r="H5" s="517"/>
      <c r="I5" s="518"/>
      <c r="J5" s="519"/>
      <c r="K5" s="522"/>
      <c r="M5" s="235"/>
      <c r="N5" s="235"/>
      <c r="O5" s="235"/>
    </row>
    <row r="6" spans="1:23" ht="22.5" customHeight="1" thickBot="1">
      <c r="A6" s="254"/>
      <c r="B6" s="255"/>
      <c r="C6" s="255"/>
      <c r="D6" s="232"/>
      <c r="E6" s="230"/>
      <c r="F6" s="232"/>
      <c r="G6" s="232"/>
      <c r="H6" s="232"/>
      <c r="I6" s="232"/>
      <c r="J6" s="232"/>
      <c r="K6" s="256"/>
      <c r="M6" s="235"/>
      <c r="N6" s="235"/>
      <c r="O6" s="235"/>
    </row>
    <row r="7" spans="1:23" ht="22.5" customHeight="1" thickBot="1">
      <c r="A7" s="523"/>
      <c r="B7" s="524"/>
      <c r="C7" s="524"/>
      <c r="D7" s="524"/>
      <c r="E7" s="524"/>
      <c r="F7" s="524"/>
      <c r="G7" s="524"/>
      <c r="H7" s="524"/>
      <c r="I7" s="524"/>
      <c r="J7" s="524"/>
      <c r="K7" s="525"/>
      <c r="L7" s="257"/>
    </row>
    <row r="8" spans="1:23" ht="22.5" customHeight="1">
      <c r="A8" s="258" t="s">
        <v>219</v>
      </c>
      <c r="B8" s="259" t="s">
        <v>225</v>
      </c>
      <c r="C8" s="259"/>
      <c r="D8" s="260" t="s">
        <v>218</v>
      </c>
      <c r="E8" s="260" t="s">
        <v>61</v>
      </c>
      <c r="F8" s="398" t="s">
        <v>10</v>
      </c>
      <c r="G8" s="260" t="s">
        <v>58</v>
      </c>
      <c r="H8" s="260" t="s">
        <v>59</v>
      </c>
      <c r="I8" s="260" t="s">
        <v>60</v>
      </c>
      <c r="J8" s="262" t="s">
        <v>226</v>
      </c>
      <c r="K8" s="263" t="s">
        <v>227</v>
      </c>
      <c r="L8" s="229" t="s">
        <v>317</v>
      </c>
    </row>
    <row r="9" spans="1:23" ht="22.5" customHeight="1">
      <c r="A9" s="264" t="s">
        <v>228</v>
      </c>
      <c r="B9" s="265" t="s">
        <v>229</v>
      </c>
      <c r="C9" s="266" t="s">
        <v>230</v>
      </c>
      <c r="D9" s="267">
        <f t="shared" ref="D9:D26" si="0">E9-J9</f>
        <v>24.5</v>
      </c>
      <c r="E9" s="267">
        <f t="shared" ref="E9:E26" si="1">F9-J9</f>
        <v>25.5</v>
      </c>
      <c r="F9" s="399">
        <v>26.5</v>
      </c>
      <c r="G9" s="267">
        <f t="shared" ref="G9:G26" si="2">F9+J9</f>
        <v>27.5</v>
      </c>
      <c r="H9" s="267">
        <f t="shared" ref="H9:H26" si="3">G9+J9</f>
        <v>28.5</v>
      </c>
      <c r="I9" s="267">
        <f t="shared" ref="I9:I26" si="4">H9+J9</f>
        <v>29.5</v>
      </c>
      <c r="J9" s="269">
        <v>1</v>
      </c>
      <c r="K9" s="270">
        <v>44928</v>
      </c>
      <c r="L9" s="271" t="s">
        <v>318</v>
      </c>
    </row>
    <row r="10" spans="1:23" ht="22.5" customHeight="1">
      <c r="A10" s="264" t="s">
        <v>231</v>
      </c>
      <c r="B10" s="265" t="s">
        <v>232</v>
      </c>
      <c r="C10" s="266" t="s">
        <v>233</v>
      </c>
      <c r="D10" s="267">
        <f t="shared" si="0"/>
        <v>24</v>
      </c>
      <c r="E10" s="267">
        <f t="shared" si="1"/>
        <v>25</v>
      </c>
      <c r="F10" s="400">
        <v>26</v>
      </c>
      <c r="G10" s="267">
        <f t="shared" si="2"/>
        <v>27</v>
      </c>
      <c r="H10" s="267">
        <f t="shared" si="3"/>
        <v>28</v>
      </c>
      <c r="I10" s="267">
        <f t="shared" si="4"/>
        <v>29</v>
      </c>
      <c r="J10" s="269">
        <v>1</v>
      </c>
      <c r="K10" s="273">
        <v>0.5</v>
      </c>
      <c r="L10" s="271" t="s">
        <v>318</v>
      </c>
    </row>
    <row r="11" spans="1:23" ht="22.5" customHeight="1">
      <c r="A11" s="264" t="s">
        <v>234</v>
      </c>
      <c r="B11" s="265" t="s">
        <v>235</v>
      </c>
      <c r="C11" s="247" t="s">
        <v>345</v>
      </c>
      <c r="D11" s="274">
        <f t="shared" si="0"/>
        <v>18</v>
      </c>
      <c r="E11" s="274">
        <f t="shared" si="1"/>
        <v>19</v>
      </c>
      <c r="F11" s="354">
        <v>20</v>
      </c>
      <c r="G11" s="274">
        <f t="shared" si="2"/>
        <v>21</v>
      </c>
      <c r="H11" s="274">
        <f t="shared" si="3"/>
        <v>22</v>
      </c>
      <c r="I11" s="274">
        <f t="shared" si="4"/>
        <v>23</v>
      </c>
      <c r="J11" s="269">
        <v>1</v>
      </c>
      <c r="K11" s="273">
        <v>0.5</v>
      </c>
      <c r="L11" s="236" t="s">
        <v>318</v>
      </c>
      <c r="M11" s="276"/>
      <c r="P11" s="277"/>
      <c r="Q11" s="277"/>
      <c r="R11" s="277"/>
      <c r="S11" s="277"/>
      <c r="T11" s="277"/>
      <c r="U11" s="277"/>
      <c r="V11" s="278"/>
      <c r="W11" s="277"/>
    </row>
    <row r="12" spans="1:23" ht="22.5" customHeight="1">
      <c r="A12" s="350" t="s">
        <v>237</v>
      </c>
      <c r="B12" s="351" t="s">
        <v>319</v>
      </c>
      <c r="C12" s="352" t="s">
        <v>238</v>
      </c>
      <c r="D12" s="353">
        <f t="shared" si="0"/>
        <v>15.5</v>
      </c>
      <c r="E12" s="353">
        <f t="shared" si="1"/>
        <v>16.5</v>
      </c>
      <c r="F12" s="354">
        <v>17.5</v>
      </c>
      <c r="G12" s="353">
        <f t="shared" si="2"/>
        <v>18.5</v>
      </c>
      <c r="H12" s="353">
        <f t="shared" si="3"/>
        <v>19.5</v>
      </c>
      <c r="I12" s="353">
        <f t="shared" si="4"/>
        <v>20.5</v>
      </c>
      <c r="J12" s="355">
        <v>1</v>
      </c>
      <c r="K12" s="356">
        <v>0.5</v>
      </c>
      <c r="L12" s="357" t="s">
        <v>318</v>
      </c>
      <c r="M12" s="358"/>
      <c r="P12" s="277"/>
      <c r="Q12" s="277"/>
      <c r="R12" s="277"/>
      <c r="S12" s="277"/>
      <c r="T12" s="277"/>
      <c r="U12" s="277"/>
      <c r="V12" s="278"/>
      <c r="W12" s="277"/>
    </row>
    <row r="13" spans="1:23" ht="22.5" customHeight="1">
      <c r="A13" s="350" t="s">
        <v>239</v>
      </c>
      <c r="B13" s="351" t="s">
        <v>332</v>
      </c>
      <c r="C13" s="359" t="s">
        <v>333</v>
      </c>
      <c r="D13" s="353">
        <f t="shared" si="0"/>
        <v>30.875</v>
      </c>
      <c r="E13" s="353">
        <f t="shared" si="1"/>
        <v>31.75</v>
      </c>
      <c r="F13" s="360">
        <f>G13-J13</f>
        <v>32.625</v>
      </c>
      <c r="G13" s="353">
        <v>33.5</v>
      </c>
      <c r="H13" s="353">
        <f>G13+J13</f>
        <v>34.375</v>
      </c>
      <c r="I13" s="353">
        <f>H13+J13</f>
        <v>35.25</v>
      </c>
      <c r="J13" s="356">
        <v>0.875</v>
      </c>
      <c r="K13" s="356">
        <v>0.625</v>
      </c>
      <c r="L13" s="357" t="s">
        <v>318</v>
      </c>
      <c r="M13" s="358"/>
    </row>
    <row r="14" spans="1:23" ht="22.5" customHeight="1">
      <c r="A14" s="350" t="s">
        <v>245</v>
      </c>
      <c r="B14" s="351" t="s">
        <v>335</v>
      </c>
      <c r="C14" s="362" t="s">
        <v>336</v>
      </c>
      <c r="D14" s="353">
        <f t="shared" si="0"/>
        <v>22</v>
      </c>
      <c r="E14" s="353">
        <f t="shared" si="1"/>
        <v>23</v>
      </c>
      <c r="F14" s="360">
        <v>24</v>
      </c>
      <c r="G14" s="353">
        <f t="shared" si="2"/>
        <v>25</v>
      </c>
      <c r="H14" s="353">
        <f t="shared" si="3"/>
        <v>26</v>
      </c>
      <c r="I14" s="353">
        <f t="shared" si="4"/>
        <v>27</v>
      </c>
      <c r="J14" s="355">
        <v>1</v>
      </c>
      <c r="K14" s="356">
        <v>0.375</v>
      </c>
      <c r="L14" s="357" t="s">
        <v>318</v>
      </c>
      <c r="M14" s="358"/>
    </row>
    <row r="15" spans="1:23" ht="22.5" customHeight="1">
      <c r="A15" s="350" t="s">
        <v>248</v>
      </c>
      <c r="B15" s="351" t="s">
        <v>330</v>
      </c>
      <c r="C15" s="266" t="s">
        <v>249</v>
      </c>
      <c r="D15" s="267">
        <f t="shared" si="0"/>
        <v>21</v>
      </c>
      <c r="E15" s="267">
        <f t="shared" si="1"/>
        <v>22</v>
      </c>
      <c r="F15" s="363">
        <v>23</v>
      </c>
      <c r="G15" s="267">
        <f t="shared" si="2"/>
        <v>24</v>
      </c>
      <c r="H15" s="267">
        <f t="shared" si="3"/>
        <v>25</v>
      </c>
      <c r="I15" s="267">
        <f t="shared" si="4"/>
        <v>26</v>
      </c>
      <c r="J15" s="355">
        <v>1</v>
      </c>
      <c r="K15" s="285">
        <v>0.375</v>
      </c>
      <c r="L15" s="364" t="s">
        <v>318</v>
      </c>
      <c r="M15" s="358"/>
    </row>
    <row r="16" spans="1:23" ht="22.5" customHeight="1">
      <c r="A16" s="350" t="s">
        <v>250</v>
      </c>
      <c r="B16" s="351" t="s">
        <v>331</v>
      </c>
      <c r="C16" s="266" t="s">
        <v>251</v>
      </c>
      <c r="D16" s="267">
        <f t="shared" si="0"/>
        <v>21</v>
      </c>
      <c r="E16" s="267">
        <f t="shared" si="1"/>
        <v>22</v>
      </c>
      <c r="F16" s="363">
        <v>23</v>
      </c>
      <c r="G16" s="267">
        <f t="shared" si="2"/>
        <v>24</v>
      </c>
      <c r="H16" s="267">
        <f t="shared" si="3"/>
        <v>25</v>
      </c>
      <c r="I16" s="267">
        <f t="shared" si="4"/>
        <v>26</v>
      </c>
      <c r="J16" s="355">
        <v>1</v>
      </c>
      <c r="K16" s="285">
        <v>0.375</v>
      </c>
      <c r="L16" s="364" t="s">
        <v>318</v>
      </c>
      <c r="M16" s="358"/>
    </row>
    <row r="17" spans="1:13" ht="22.5" customHeight="1">
      <c r="A17" s="350" t="s">
        <v>252</v>
      </c>
      <c r="B17" s="351" t="s">
        <v>253</v>
      </c>
      <c r="C17" s="266" t="s">
        <v>254</v>
      </c>
      <c r="D17" s="267">
        <f t="shared" si="0"/>
        <v>9.875</v>
      </c>
      <c r="E17" s="267">
        <f t="shared" si="1"/>
        <v>10.25</v>
      </c>
      <c r="F17" s="363">
        <v>10.625</v>
      </c>
      <c r="G17" s="267">
        <f t="shared" si="2"/>
        <v>11</v>
      </c>
      <c r="H17" s="267">
        <f t="shared" si="3"/>
        <v>11.375</v>
      </c>
      <c r="I17" s="267">
        <f t="shared" si="4"/>
        <v>11.75</v>
      </c>
      <c r="J17" s="365">
        <v>0.375</v>
      </c>
      <c r="K17" s="356">
        <v>0.375</v>
      </c>
      <c r="L17" s="364" t="s">
        <v>318</v>
      </c>
      <c r="M17" s="358"/>
    </row>
    <row r="18" spans="1:13" ht="22.5" customHeight="1">
      <c r="A18" s="350" t="s">
        <v>255</v>
      </c>
      <c r="B18" s="351" t="s">
        <v>334</v>
      </c>
      <c r="C18" s="362" t="s">
        <v>337</v>
      </c>
      <c r="D18" s="267">
        <f t="shared" si="0"/>
        <v>15.875</v>
      </c>
      <c r="E18" s="267">
        <f t="shared" si="1"/>
        <v>16.375</v>
      </c>
      <c r="F18" s="363">
        <f>G18-J18</f>
        <v>16.875</v>
      </c>
      <c r="G18" s="267">
        <v>17.375</v>
      </c>
      <c r="H18" s="267">
        <f t="shared" si="3"/>
        <v>17.875</v>
      </c>
      <c r="I18" s="267">
        <f t="shared" si="4"/>
        <v>18.375</v>
      </c>
      <c r="J18" s="365">
        <v>0.5</v>
      </c>
      <c r="K18" s="356">
        <v>0.5</v>
      </c>
      <c r="L18" s="364" t="s">
        <v>318</v>
      </c>
      <c r="M18" s="357"/>
    </row>
    <row r="19" spans="1:13" ht="22.5" customHeight="1">
      <c r="A19" s="350" t="s">
        <v>258</v>
      </c>
      <c r="B19" s="351" t="s">
        <v>259</v>
      </c>
      <c r="C19" s="266" t="s">
        <v>260</v>
      </c>
      <c r="D19" s="287">
        <f t="shared" si="0"/>
        <v>7.75</v>
      </c>
      <c r="E19" s="288">
        <f t="shared" si="1"/>
        <v>8.125</v>
      </c>
      <c r="F19" s="363">
        <v>8.5</v>
      </c>
      <c r="G19" s="288">
        <f t="shared" si="2"/>
        <v>8.875</v>
      </c>
      <c r="H19" s="287">
        <f t="shared" si="3"/>
        <v>9.25</v>
      </c>
      <c r="I19" s="288">
        <f t="shared" si="4"/>
        <v>9.625</v>
      </c>
      <c r="J19" s="365">
        <v>0.375</v>
      </c>
      <c r="K19" s="356">
        <v>0.25</v>
      </c>
      <c r="L19" s="364" t="s">
        <v>318</v>
      </c>
      <c r="M19" s="358"/>
    </row>
    <row r="20" spans="1:13" ht="22.5" customHeight="1">
      <c r="A20" s="350" t="s">
        <v>261</v>
      </c>
      <c r="B20" s="351" t="s">
        <v>262</v>
      </c>
      <c r="C20" s="266" t="s">
        <v>342</v>
      </c>
      <c r="D20" s="267">
        <f t="shared" si="0"/>
        <v>5.125</v>
      </c>
      <c r="E20" s="267">
        <f t="shared" si="1"/>
        <v>5.375</v>
      </c>
      <c r="F20" s="363">
        <v>5.625</v>
      </c>
      <c r="G20" s="267">
        <f t="shared" si="2"/>
        <v>5.875</v>
      </c>
      <c r="H20" s="267">
        <f t="shared" si="3"/>
        <v>6.125</v>
      </c>
      <c r="I20" s="289">
        <f t="shared" si="4"/>
        <v>6.375</v>
      </c>
      <c r="J20" s="365">
        <v>0.25</v>
      </c>
      <c r="K20" s="356">
        <v>0.25</v>
      </c>
      <c r="L20" s="364" t="s">
        <v>318</v>
      </c>
      <c r="M20" s="358"/>
    </row>
    <row r="21" spans="1:13" ht="22.5" customHeight="1">
      <c r="A21" s="350" t="s">
        <v>264</v>
      </c>
      <c r="B21" s="351" t="s">
        <v>265</v>
      </c>
      <c r="C21" s="266" t="s">
        <v>266</v>
      </c>
      <c r="D21" s="290">
        <f t="shared" si="0"/>
        <v>3.5</v>
      </c>
      <c r="E21" s="287">
        <f t="shared" si="1"/>
        <v>3.75</v>
      </c>
      <c r="F21" s="363">
        <v>4</v>
      </c>
      <c r="G21" s="287">
        <f t="shared" si="2"/>
        <v>4.25</v>
      </c>
      <c r="H21" s="290">
        <f t="shared" si="3"/>
        <v>4.5</v>
      </c>
      <c r="I21" s="291">
        <f t="shared" si="4"/>
        <v>4.75</v>
      </c>
      <c r="J21" s="365">
        <v>0.25</v>
      </c>
      <c r="K21" s="356">
        <v>0.25</v>
      </c>
      <c r="L21" s="364" t="s">
        <v>318</v>
      </c>
      <c r="M21" s="358"/>
    </row>
    <row r="22" spans="1:13" ht="22.5" customHeight="1">
      <c r="A22" s="366" t="s">
        <v>58</v>
      </c>
      <c r="B22" s="367" t="s">
        <v>267</v>
      </c>
      <c r="C22" s="294" t="s">
        <v>268</v>
      </c>
      <c r="D22" s="295">
        <f t="shared" si="0"/>
        <v>2.75</v>
      </c>
      <c r="E22" s="295">
        <f t="shared" si="1"/>
        <v>2.75</v>
      </c>
      <c r="F22" s="368">
        <v>2.75</v>
      </c>
      <c r="G22" s="295">
        <f t="shared" si="2"/>
        <v>2.75</v>
      </c>
      <c r="H22" s="295">
        <f t="shared" si="3"/>
        <v>2.75</v>
      </c>
      <c r="I22" s="267">
        <f t="shared" si="4"/>
        <v>2.75</v>
      </c>
      <c r="J22" s="369">
        <v>0</v>
      </c>
      <c r="K22" s="356">
        <v>0.25</v>
      </c>
      <c r="L22" s="364" t="s">
        <v>318</v>
      </c>
      <c r="M22" s="358"/>
    </row>
    <row r="23" spans="1:13" ht="22.5" customHeight="1">
      <c r="A23" s="366" t="s">
        <v>10</v>
      </c>
      <c r="B23" s="367" t="s">
        <v>269</v>
      </c>
      <c r="C23" s="294" t="s">
        <v>270</v>
      </c>
      <c r="D23" s="295">
        <f t="shared" si="0"/>
        <v>2.75</v>
      </c>
      <c r="E23" s="295">
        <f t="shared" si="1"/>
        <v>2.75</v>
      </c>
      <c r="F23" s="368">
        <v>2.75</v>
      </c>
      <c r="G23" s="295">
        <f t="shared" si="2"/>
        <v>2.75</v>
      </c>
      <c r="H23" s="295">
        <f t="shared" si="3"/>
        <v>2.75</v>
      </c>
      <c r="I23" s="267">
        <f t="shared" si="4"/>
        <v>2.75</v>
      </c>
      <c r="J23" s="369">
        <v>0</v>
      </c>
      <c r="K23" s="356">
        <v>0.25</v>
      </c>
      <c r="L23" s="364" t="s">
        <v>318</v>
      </c>
      <c r="M23" s="358"/>
    </row>
    <row r="24" spans="1:13" ht="22.5" customHeight="1">
      <c r="A24" s="366" t="s">
        <v>271</v>
      </c>
      <c r="B24" s="370" t="s">
        <v>272</v>
      </c>
      <c r="C24" s="362" t="s">
        <v>273</v>
      </c>
      <c r="D24" s="371">
        <f t="shared" si="0"/>
        <v>8</v>
      </c>
      <c r="E24" s="371">
        <f t="shared" si="1"/>
        <v>8.25</v>
      </c>
      <c r="F24" s="372">
        <f>G24-J24</f>
        <v>8.5</v>
      </c>
      <c r="G24" s="371">
        <v>8.75</v>
      </c>
      <c r="H24" s="371">
        <f t="shared" si="3"/>
        <v>9</v>
      </c>
      <c r="I24" s="353">
        <f t="shared" si="4"/>
        <v>9.25</v>
      </c>
      <c r="J24" s="373">
        <v>0.25</v>
      </c>
      <c r="K24" s="356">
        <v>0.25</v>
      </c>
      <c r="L24" s="357" t="s">
        <v>318</v>
      </c>
      <c r="M24" s="358"/>
    </row>
    <row r="25" spans="1:13" ht="22.5" customHeight="1">
      <c r="A25" s="366" t="s">
        <v>274</v>
      </c>
      <c r="B25" s="370" t="s">
        <v>275</v>
      </c>
      <c r="C25" s="370" t="s">
        <v>276</v>
      </c>
      <c r="D25" s="371">
        <f t="shared" si="0"/>
        <v>0.75</v>
      </c>
      <c r="E25" s="371">
        <f t="shared" si="1"/>
        <v>0.75</v>
      </c>
      <c r="F25" s="374">
        <v>0.75</v>
      </c>
      <c r="G25" s="371">
        <f t="shared" si="2"/>
        <v>0.75</v>
      </c>
      <c r="H25" s="371">
        <f t="shared" si="3"/>
        <v>0.75</v>
      </c>
      <c r="I25" s="353">
        <f t="shared" si="4"/>
        <v>0.75</v>
      </c>
      <c r="J25" s="369">
        <v>0</v>
      </c>
      <c r="K25" s="356">
        <v>0.25</v>
      </c>
      <c r="L25" s="364" t="s">
        <v>318</v>
      </c>
      <c r="M25" s="358"/>
    </row>
    <row r="26" spans="1:13" ht="22.5" customHeight="1">
      <c r="A26" s="375" t="s">
        <v>277</v>
      </c>
      <c r="B26" s="376" t="s">
        <v>278</v>
      </c>
      <c r="C26" s="376" t="s">
        <v>279</v>
      </c>
      <c r="D26" s="377">
        <f t="shared" si="0"/>
        <v>3.25</v>
      </c>
      <c r="E26" s="378">
        <f t="shared" si="1"/>
        <v>3.375</v>
      </c>
      <c r="F26" s="379">
        <v>3.5</v>
      </c>
      <c r="G26" s="378">
        <f t="shared" si="2"/>
        <v>3.625</v>
      </c>
      <c r="H26" s="377">
        <f t="shared" si="3"/>
        <v>3.75</v>
      </c>
      <c r="I26" s="380">
        <f t="shared" si="4"/>
        <v>3.875</v>
      </c>
      <c r="J26" s="381">
        <v>0.125</v>
      </c>
      <c r="K26" s="382">
        <v>0.25</v>
      </c>
      <c r="L26" s="357" t="s">
        <v>318</v>
      </c>
      <c r="M26" s="358"/>
    </row>
    <row r="27" spans="1:13" ht="22.5" customHeight="1">
      <c r="A27" s="383"/>
      <c r="B27" s="384" t="s">
        <v>338</v>
      </c>
      <c r="C27" s="384" t="s">
        <v>340</v>
      </c>
      <c r="D27" s="385">
        <f>E27-J27</f>
        <v>3</v>
      </c>
      <c r="E27" s="386">
        <f>F27-J27</f>
        <v>3</v>
      </c>
      <c r="F27" s="387">
        <v>3</v>
      </c>
      <c r="G27" s="386">
        <f>F27+J27</f>
        <v>3</v>
      </c>
      <c r="H27" s="385">
        <f>G27+J27</f>
        <v>3</v>
      </c>
      <c r="I27" s="388">
        <f>H27+J27</f>
        <v>3</v>
      </c>
      <c r="J27" s="385">
        <v>0</v>
      </c>
      <c r="K27" s="389">
        <v>0.25</v>
      </c>
      <c r="L27" s="357"/>
      <c r="M27" s="358"/>
    </row>
    <row r="28" spans="1:13" ht="22.5" customHeight="1">
      <c r="A28" s="390"/>
      <c r="B28" s="391" t="s">
        <v>339</v>
      </c>
      <c r="C28" s="391" t="s">
        <v>341</v>
      </c>
      <c r="D28" s="392">
        <f>E28-J28</f>
        <v>3</v>
      </c>
      <c r="E28" s="393">
        <f>F28-J28</f>
        <v>3</v>
      </c>
      <c r="F28" s="394">
        <v>3</v>
      </c>
      <c r="G28" s="393">
        <f>F28+J28</f>
        <v>3</v>
      </c>
      <c r="H28" s="392">
        <f>G28+J28</f>
        <v>3</v>
      </c>
      <c r="I28" s="395">
        <f>H28+J28</f>
        <v>3</v>
      </c>
      <c r="J28" s="392">
        <v>0</v>
      </c>
      <c r="K28" s="396">
        <v>0.25</v>
      </c>
      <c r="L28" s="357"/>
      <c r="M28" s="358"/>
    </row>
    <row r="29" spans="1:13" ht="22.5" customHeight="1">
      <c r="A29" s="383"/>
      <c r="B29" s="384" t="s">
        <v>343</v>
      </c>
      <c r="C29" s="384" t="s">
        <v>344</v>
      </c>
      <c r="D29" s="385">
        <f>E29</f>
        <v>8</v>
      </c>
      <c r="E29" s="386">
        <f>F29</f>
        <v>8</v>
      </c>
      <c r="F29" s="387">
        <v>8</v>
      </c>
      <c r="G29" s="386">
        <f>F29</f>
        <v>8</v>
      </c>
      <c r="H29" s="385">
        <f>G29</f>
        <v>8</v>
      </c>
      <c r="I29" s="388">
        <f>H29</f>
        <v>8</v>
      </c>
      <c r="J29" s="385">
        <v>0</v>
      </c>
      <c r="K29" s="389">
        <v>0.25</v>
      </c>
      <c r="L29" s="397"/>
      <c r="M29" s="361"/>
    </row>
    <row r="30" spans="1:13" ht="20.25" customHeight="1">
      <c r="A30" s="343"/>
      <c r="B30" s="349"/>
      <c r="C30" s="349"/>
      <c r="D30" s="234"/>
      <c r="E30" s="234"/>
      <c r="F30" s="347"/>
      <c r="G30" s="234"/>
      <c r="H30" s="234"/>
      <c r="I30" s="234"/>
      <c r="J30" s="234"/>
    </row>
    <row r="31" spans="1:13" ht="20.25" customHeight="1">
      <c r="A31" s="343"/>
      <c r="B31" s="235"/>
      <c r="C31" s="283"/>
      <c r="D31" s="234"/>
      <c r="E31" s="234"/>
      <c r="F31" s="347"/>
      <c r="G31" s="234"/>
      <c r="H31" s="234"/>
      <c r="I31" s="234"/>
      <c r="J31" s="234"/>
    </row>
    <row r="32" spans="1:13" ht="13.5" customHeight="1">
      <c r="A32" s="343"/>
      <c r="B32" s="235"/>
      <c r="C32" s="283"/>
      <c r="D32" s="234"/>
      <c r="E32" s="234"/>
      <c r="G32" s="234"/>
      <c r="H32" s="234"/>
      <c r="I32" s="234"/>
      <c r="J32" s="234"/>
    </row>
    <row r="33" spans="1:11" ht="14.25" customHeight="1">
      <c r="A33" s="283"/>
      <c r="B33" s="283"/>
      <c r="C33" s="283"/>
      <c r="D33" s="235"/>
      <c r="E33" s="235"/>
      <c r="F33" s="235"/>
      <c r="G33" s="235"/>
      <c r="H33" s="235"/>
      <c r="I33" s="235"/>
      <c r="J33" s="348"/>
      <c r="K33" s="235"/>
    </row>
    <row r="34" spans="1:11" ht="14.25" customHeight="1"/>
    <row r="35" spans="1:11" ht="14.25" customHeight="1"/>
    <row r="36" spans="1:11" ht="14.25" customHeight="1"/>
    <row r="37" spans="1:11" ht="14.25" customHeight="1"/>
    <row r="38" spans="1:11" ht="14.25" customHeight="1"/>
    <row r="39" spans="1:11" ht="14.25" customHeight="1"/>
    <row r="40" spans="1:11" ht="14.25" customHeight="1"/>
    <row r="41" spans="1:11" ht="14.25" customHeight="1"/>
    <row r="42" spans="1:11" ht="14.25" customHeight="1"/>
    <row r="43" spans="1:11" ht="14.25" customHeight="1"/>
    <row r="44" spans="1:11" ht="14.25" customHeight="1"/>
    <row r="45" spans="1:11" ht="14.25" customHeight="1"/>
    <row r="46" spans="1:11" ht="14.25" customHeight="1"/>
    <row r="47" spans="1:11" ht="14.25" customHeight="1"/>
    <row r="48" spans="1:11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</sheetData>
  <mergeCells count="3">
    <mergeCell ref="H2:J5"/>
    <mergeCell ref="K2:K5"/>
    <mergeCell ref="A7:K7"/>
  </mergeCells>
  <printOptions horizontalCentered="1"/>
  <pageMargins left="0" right="0" top="0" bottom="0" header="0" footer="0"/>
  <pageSetup paperSize="9" scale="76" orientation="landscape" r:id="rId1"/>
  <colBreaks count="2" manualBreakCount="2">
    <brk id="11" min="1" max="28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45649-CF9A-45C6-8E26-135461607806}">
  <sheetPr codeName="Sheet2"/>
  <dimension ref="A1:X956"/>
  <sheetViews>
    <sheetView view="pageBreakPreview" topLeftCell="A20" zoomScaleNormal="100" zoomScaleSheetLayoutView="100" workbookViewId="0">
      <selection activeCell="C10" sqref="C10"/>
    </sheetView>
  </sheetViews>
  <sheetFormatPr baseColWidth="10" defaultColWidth="14.5" defaultRowHeight="14"/>
  <cols>
    <col min="1" max="1" width="10.1640625" style="236" customWidth="1"/>
    <col min="2" max="2" width="44.5" style="236" customWidth="1"/>
    <col min="3" max="3" width="39" style="236" customWidth="1"/>
    <col min="4" max="10" width="10.1640625" style="236" customWidth="1"/>
    <col min="11" max="11" width="12.83203125" style="236" customWidth="1"/>
    <col min="12" max="12" width="43.1640625" style="236" hidden="1" customWidth="1"/>
    <col min="13" max="13" width="24.83203125" style="236" hidden="1" customWidth="1"/>
    <col min="14" max="24" width="10.83203125" style="236" customWidth="1"/>
    <col min="25" max="16384" width="14.5" style="236"/>
  </cols>
  <sheetData>
    <row r="1" spans="1:24" ht="13.5" customHeight="1" thickBot="1">
      <c r="A1" s="230"/>
      <c r="B1" s="231"/>
      <c r="C1" s="231"/>
      <c r="D1" s="232"/>
      <c r="E1" s="230"/>
      <c r="F1" s="233"/>
      <c r="G1" s="233"/>
      <c r="H1" s="232"/>
      <c r="I1" s="232"/>
      <c r="J1" s="232"/>
      <c r="K1" s="234"/>
      <c r="L1" s="235"/>
      <c r="M1" s="235"/>
      <c r="N1" s="235"/>
      <c r="O1" s="235"/>
      <c r="P1" s="235"/>
    </row>
    <row r="2" spans="1:24" ht="13.5" customHeight="1">
      <c r="A2" s="237" t="s">
        <v>220</v>
      </c>
      <c r="B2" s="238">
        <v>2024</v>
      </c>
      <c r="C2" s="238" t="s">
        <v>221</v>
      </c>
      <c r="D2" s="239" t="s">
        <v>312</v>
      </c>
      <c r="E2" s="240" t="s">
        <v>313</v>
      </c>
      <c r="F2" s="241"/>
      <c r="G2" s="242"/>
      <c r="H2" s="511"/>
      <c r="I2" s="512"/>
      <c r="J2" s="513"/>
      <c r="K2" s="520"/>
      <c r="L2" s="235"/>
      <c r="M2" s="235"/>
      <c r="N2" s="235"/>
      <c r="O2" s="235"/>
      <c r="P2" s="235"/>
    </row>
    <row r="3" spans="1:24" ht="13.5" customHeight="1">
      <c r="A3" s="243" t="s">
        <v>222</v>
      </c>
      <c r="B3" s="244" t="s">
        <v>314</v>
      </c>
      <c r="C3" s="245" t="s">
        <v>315</v>
      </c>
      <c r="D3" s="246" t="s">
        <v>316</v>
      </c>
      <c r="E3" s="247"/>
      <c r="F3" s="246"/>
      <c r="G3" s="246"/>
      <c r="H3" s="514"/>
      <c r="I3" s="515"/>
      <c r="J3" s="516"/>
      <c r="K3" s="521"/>
      <c r="L3" s="235"/>
      <c r="M3" s="235"/>
      <c r="N3" s="235"/>
      <c r="O3" s="235"/>
      <c r="P3" s="235"/>
    </row>
    <row r="4" spans="1:24" ht="13.5" customHeight="1">
      <c r="A4" s="243" t="s">
        <v>223</v>
      </c>
      <c r="B4" s="248"/>
      <c r="C4" s="248"/>
      <c r="D4" s="249"/>
      <c r="E4" s="247"/>
      <c r="F4" s="249"/>
      <c r="G4" s="249"/>
      <c r="H4" s="514"/>
      <c r="I4" s="515"/>
      <c r="J4" s="516"/>
      <c r="K4" s="521"/>
      <c r="L4" s="235"/>
      <c r="M4" s="235"/>
      <c r="N4" s="235"/>
      <c r="O4" s="235"/>
      <c r="P4" s="235"/>
    </row>
    <row r="5" spans="1:24" ht="13.5" customHeight="1" thickBot="1">
      <c r="A5" s="250" t="s">
        <v>224</v>
      </c>
      <c r="B5" s="251"/>
      <c r="C5" s="251"/>
      <c r="D5" s="252"/>
      <c r="E5" s="253"/>
      <c r="F5" s="252"/>
      <c r="G5" s="252"/>
      <c r="H5" s="517"/>
      <c r="I5" s="518"/>
      <c r="J5" s="519"/>
      <c r="K5" s="522"/>
      <c r="M5" s="235"/>
      <c r="N5" s="235"/>
      <c r="O5" s="235"/>
      <c r="P5" s="235"/>
    </row>
    <row r="6" spans="1:24" ht="13.5" customHeight="1" thickBot="1">
      <c r="A6" s="254"/>
      <c r="B6" s="255"/>
      <c r="C6" s="255"/>
      <c r="D6" s="232"/>
      <c r="E6" s="230"/>
      <c r="F6" s="232"/>
      <c r="G6" s="232"/>
      <c r="H6" s="232"/>
      <c r="I6" s="232"/>
      <c r="J6" s="232"/>
      <c r="K6" s="256"/>
      <c r="M6" s="235"/>
      <c r="N6" s="235"/>
      <c r="O6" s="235"/>
      <c r="P6" s="235"/>
    </row>
    <row r="7" spans="1:24" ht="9" customHeight="1" thickBot="1">
      <c r="A7" s="523"/>
      <c r="B7" s="524"/>
      <c r="C7" s="524"/>
      <c r="D7" s="524"/>
      <c r="E7" s="524"/>
      <c r="F7" s="524"/>
      <c r="G7" s="524"/>
      <c r="H7" s="524"/>
      <c r="I7" s="524"/>
      <c r="J7" s="524"/>
      <c r="K7" s="525"/>
      <c r="L7" s="257"/>
    </row>
    <row r="8" spans="1:24" ht="13.5" customHeight="1">
      <c r="A8" s="258" t="s">
        <v>219</v>
      </c>
      <c r="B8" s="259" t="s">
        <v>225</v>
      </c>
      <c r="C8" s="259"/>
      <c r="D8" s="260" t="s">
        <v>218</v>
      </c>
      <c r="E8" s="260" t="s">
        <v>61</v>
      </c>
      <c r="F8" s="261" t="s">
        <v>10</v>
      </c>
      <c r="G8" s="260" t="s">
        <v>58</v>
      </c>
      <c r="H8" s="260" t="s">
        <v>59</v>
      </c>
      <c r="I8" s="260" t="s">
        <v>60</v>
      </c>
      <c r="J8" s="262" t="s">
        <v>226</v>
      </c>
      <c r="K8" s="263" t="s">
        <v>227</v>
      </c>
      <c r="L8" s="229" t="s">
        <v>317</v>
      </c>
    </row>
    <row r="9" spans="1:24" ht="15.75" customHeight="1">
      <c r="A9" s="264" t="s">
        <v>228</v>
      </c>
      <c r="B9" s="265" t="s">
        <v>229</v>
      </c>
      <c r="C9" s="266" t="s">
        <v>230</v>
      </c>
      <c r="D9" s="267">
        <f t="shared" ref="D9:D14" si="0">E9-J9</f>
        <v>24.5</v>
      </c>
      <c r="E9" s="267">
        <f t="shared" ref="E9:E14" si="1">F9-J9</f>
        <v>25.5</v>
      </c>
      <c r="F9" s="268">
        <v>26.5</v>
      </c>
      <c r="G9" s="267">
        <f t="shared" ref="G9:G28" si="2">F9+J9</f>
        <v>27.5</v>
      </c>
      <c r="H9" s="267">
        <f t="shared" ref="H9:H28" si="3">G9+J9</f>
        <v>28.5</v>
      </c>
      <c r="I9" s="267">
        <f t="shared" ref="I9:I28" si="4">H9+J9</f>
        <v>29.5</v>
      </c>
      <c r="J9" s="269">
        <v>1</v>
      </c>
      <c r="K9" s="270">
        <v>44928</v>
      </c>
      <c r="L9" s="271" t="s">
        <v>318</v>
      </c>
    </row>
    <row r="10" spans="1:24" ht="15.75" customHeight="1">
      <c r="A10" s="264" t="s">
        <v>231</v>
      </c>
      <c r="B10" s="265" t="s">
        <v>232</v>
      </c>
      <c r="C10" s="266" t="s">
        <v>233</v>
      </c>
      <c r="D10" s="267">
        <f t="shared" si="0"/>
        <v>24</v>
      </c>
      <c r="E10" s="267">
        <f t="shared" si="1"/>
        <v>25</v>
      </c>
      <c r="F10" s="272">
        <v>26</v>
      </c>
      <c r="G10" s="267">
        <f t="shared" si="2"/>
        <v>27</v>
      </c>
      <c r="H10" s="267">
        <f t="shared" si="3"/>
        <v>28</v>
      </c>
      <c r="I10" s="267">
        <f t="shared" si="4"/>
        <v>29</v>
      </c>
      <c r="J10" s="269">
        <v>1</v>
      </c>
      <c r="K10" s="273">
        <v>0.5</v>
      </c>
      <c r="L10" s="271" t="s">
        <v>318</v>
      </c>
    </row>
    <row r="11" spans="1:24" ht="15.75" customHeight="1">
      <c r="A11" s="264" t="s">
        <v>234</v>
      </c>
      <c r="B11" s="265" t="s">
        <v>235</v>
      </c>
      <c r="C11" s="247" t="s">
        <v>236</v>
      </c>
      <c r="D11" s="274">
        <f t="shared" si="0"/>
        <v>18</v>
      </c>
      <c r="E11" s="274">
        <f t="shared" si="1"/>
        <v>19</v>
      </c>
      <c r="F11" s="275">
        <v>20</v>
      </c>
      <c r="G11" s="274">
        <f t="shared" si="2"/>
        <v>21</v>
      </c>
      <c r="H11" s="274">
        <f t="shared" si="3"/>
        <v>22</v>
      </c>
      <c r="I11" s="274">
        <f t="shared" si="4"/>
        <v>23</v>
      </c>
      <c r="J11" s="269">
        <v>1</v>
      </c>
      <c r="K11" s="273">
        <v>0.5</v>
      </c>
      <c r="L11" s="236" t="s">
        <v>318</v>
      </c>
      <c r="M11" s="276"/>
      <c r="N11" s="276"/>
      <c r="Q11" s="277"/>
      <c r="R11" s="277"/>
      <c r="S11" s="277"/>
      <c r="T11" s="277"/>
      <c r="U11" s="277"/>
      <c r="V11" s="277"/>
      <c r="W11" s="278"/>
      <c r="X11" s="277"/>
    </row>
    <row r="12" spans="1:24" ht="15.75" customHeight="1">
      <c r="A12" s="264" t="s">
        <v>237</v>
      </c>
      <c r="B12" s="265" t="s">
        <v>319</v>
      </c>
      <c r="C12" s="247" t="s">
        <v>238</v>
      </c>
      <c r="D12" s="274">
        <f t="shared" si="0"/>
        <v>15.5</v>
      </c>
      <c r="E12" s="274">
        <f t="shared" si="1"/>
        <v>16.5</v>
      </c>
      <c r="F12" s="275">
        <v>17.5</v>
      </c>
      <c r="G12" s="274">
        <f t="shared" si="2"/>
        <v>18.5</v>
      </c>
      <c r="H12" s="274">
        <f t="shared" si="3"/>
        <v>19.5</v>
      </c>
      <c r="I12" s="274">
        <f t="shared" si="4"/>
        <v>20.5</v>
      </c>
      <c r="J12" s="269">
        <v>1</v>
      </c>
      <c r="K12" s="273">
        <v>0.5</v>
      </c>
      <c r="L12" s="236" t="s">
        <v>318</v>
      </c>
      <c r="M12" s="276"/>
      <c r="N12" s="276"/>
      <c r="Q12" s="277"/>
      <c r="R12" s="277"/>
      <c r="S12" s="277"/>
      <c r="T12" s="277"/>
      <c r="U12" s="277"/>
      <c r="V12" s="277"/>
      <c r="W12" s="278"/>
      <c r="X12" s="277"/>
    </row>
    <row r="13" spans="1:24" ht="18.75" customHeight="1">
      <c r="A13" s="264" t="s">
        <v>239</v>
      </c>
      <c r="B13" s="265" t="s">
        <v>240</v>
      </c>
      <c r="C13" s="279" t="s">
        <v>241</v>
      </c>
      <c r="D13" s="274">
        <f t="shared" si="0"/>
        <v>23</v>
      </c>
      <c r="E13" s="274">
        <f t="shared" si="1"/>
        <v>23.5</v>
      </c>
      <c r="F13" s="280">
        <v>24</v>
      </c>
      <c r="G13" s="274">
        <f t="shared" si="2"/>
        <v>24.5</v>
      </c>
      <c r="H13" s="274">
        <f t="shared" si="3"/>
        <v>25</v>
      </c>
      <c r="I13" s="274">
        <f t="shared" si="4"/>
        <v>25.5</v>
      </c>
      <c r="J13" s="273">
        <v>0.5</v>
      </c>
      <c r="K13" s="273">
        <v>0.5</v>
      </c>
      <c r="L13" s="236" t="s">
        <v>318</v>
      </c>
      <c r="M13" s="276"/>
      <c r="N13" s="276"/>
    </row>
    <row r="14" spans="1:24" ht="15.75" customHeight="1">
      <c r="A14" s="264" t="s">
        <v>242</v>
      </c>
      <c r="B14" s="265" t="s">
        <v>243</v>
      </c>
      <c r="C14" s="247" t="s">
        <v>244</v>
      </c>
      <c r="D14" s="281">
        <f t="shared" si="0"/>
        <v>22</v>
      </c>
      <c r="E14" s="281">
        <f t="shared" si="1"/>
        <v>22.5</v>
      </c>
      <c r="F14" s="280">
        <v>23</v>
      </c>
      <c r="G14" s="274">
        <f t="shared" si="2"/>
        <v>23.5</v>
      </c>
      <c r="H14" s="274">
        <f t="shared" si="3"/>
        <v>24</v>
      </c>
      <c r="I14" s="274">
        <f t="shared" si="4"/>
        <v>24.5</v>
      </c>
      <c r="J14" s="273">
        <v>0.5</v>
      </c>
      <c r="K14" s="273">
        <v>0.5</v>
      </c>
      <c r="L14" s="236" t="s">
        <v>318</v>
      </c>
      <c r="M14" s="282" t="s">
        <v>321</v>
      </c>
      <c r="N14" s="276"/>
    </row>
    <row r="15" spans="1:24" ht="15.75" customHeight="1">
      <c r="A15" s="264" t="s">
        <v>245</v>
      </c>
      <c r="B15" s="265" t="s">
        <v>246</v>
      </c>
      <c r="C15" s="283" t="s">
        <v>247</v>
      </c>
      <c r="D15" s="274">
        <f t="shared" ref="D15:D28" si="5">E15-J15</f>
        <v>22</v>
      </c>
      <c r="E15" s="274">
        <f t="shared" ref="E15:E28" si="6">F15-J15</f>
        <v>23</v>
      </c>
      <c r="F15" s="280">
        <v>24</v>
      </c>
      <c r="G15" s="274">
        <f t="shared" si="2"/>
        <v>25</v>
      </c>
      <c r="H15" s="274">
        <f t="shared" si="3"/>
        <v>26</v>
      </c>
      <c r="I15" s="274">
        <f t="shared" si="4"/>
        <v>27</v>
      </c>
      <c r="J15" s="269">
        <v>1</v>
      </c>
      <c r="K15" s="273">
        <v>0.375</v>
      </c>
      <c r="L15" s="236" t="s">
        <v>318</v>
      </c>
      <c r="M15" s="276"/>
      <c r="N15" s="276"/>
    </row>
    <row r="16" spans="1:24" ht="15.75" customHeight="1">
      <c r="A16" s="264" t="s">
        <v>248</v>
      </c>
      <c r="B16" s="265" t="s">
        <v>330</v>
      </c>
      <c r="C16" s="266" t="s">
        <v>249</v>
      </c>
      <c r="D16" s="267">
        <f t="shared" si="5"/>
        <v>21</v>
      </c>
      <c r="E16" s="267">
        <f t="shared" si="6"/>
        <v>22</v>
      </c>
      <c r="F16" s="284">
        <v>23</v>
      </c>
      <c r="G16" s="267">
        <f t="shared" si="2"/>
        <v>24</v>
      </c>
      <c r="H16" s="267">
        <f t="shared" si="3"/>
        <v>25</v>
      </c>
      <c r="I16" s="267">
        <f t="shared" si="4"/>
        <v>26</v>
      </c>
      <c r="J16" s="269">
        <v>1</v>
      </c>
      <c r="K16" s="285">
        <v>0.25</v>
      </c>
      <c r="L16" s="271" t="s">
        <v>318</v>
      </c>
      <c r="M16" s="276"/>
      <c r="N16" s="276"/>
    </row>
    <row r="17" spans="1:16" ht="15.75" customHeight="1">
      <c r="A17" s="264" t="s">
        <v>250</v>
      </c>
      <c r="B17" s="265" t="s">
        <v>331</v>
      </c>
      <c r="C17" s="266" t="s">
        <v>251</v>
      </c>
      <c r="D17" s="267">
        <f t="shared" si="5"/>
        <v>21</v>
      </c>
      <c r="E17" s="267">
        <f t="shared" si="6"/>
        <v>22</v>
      </c>
      <c r="F17" s="284">
        <v>23</v>
      </c>
      <c r="G17" s="267">
        <f t="shared" si="2"/>
        <v>24</v>
      </c>
      <c r="H17" s="267">
        <f t="shared" si="3"/>
        <v>25</v>
      </c>
      <c r="I17" s="267">
        <f t="shared" si="4"/>
        <v>26</v>
      </c>
      <c r="J17" s="269">
        <v>1</v>
      </c>
      <c r="K17" s="285">
        <v>0.25</v>
      </c>
      <c r="L17" s="271" t="s">
        <v>318</v>
      </c>
      <c r="M17" s="276"/>
      <c r="N17" s="276"/>
    </row>
    <row r="18" spans="1:16" ht="15.75" customHeight="1">
      <c r="A18" s="264" t="s">
        <v>252</v>
      </c>
      <c r="B18" s="265" t="s">
        <v>253</v>
      </c>
      <c r="C18" s="266" t="s">
        <v>254</v>
      </c>
      <c r="D18" s="267">
        <f t="shared" si="5"/>
        <v>9.875</v>
      </c>
      <c r="E18" s="267">
        <f t="shared" si="6"/>
        <v>10.25</v>
      </c>
      <c r="F18" s="284">
        <v>10.625</v>
      </c>
      <c r="G18" s="267">
        <f t="shared" si="2"/>
        <v>11</v>
      </c>
      <c r="H18" s="267">
        <f t="shared" si="3"/>
        <v>11.375</v>
      </c>
      <c r="I18" s="267">
        <f t="shared" si="4"/>
        <v>11.75</v>
      </c>
      <c r="J18" s="286">
        <v>0.375</v>
      </c>
      <c r="K18" s="273">
        <v>0.375</v>
      </c>
      <c r="L18" s="271" t="s">
        <v>318</v>
      </c>
      <c r="M18" s="276"/>
      <c r="N18" s="276"/>
    </row>
    <row r="19" spans="1:16" ht="15.75" customHeight="1">
      <c r="A19" s="264" t="s">
        <v>255</v>
      </c>
      <c r="B19" s="265" t="s">
        <v>256</v>
      </c>
      <c r="C19" s="283" t="s">
        <v>257</v>
      </c>
      <c r="D19" s="267">
        <f t="shared" si="5"/>
        <v>10.625</v>
      </c>
      <c r="E19" s="267">
        <f t="shared" si="6"/>
        <v>11</v>
      </c>
      <c r="F19" s="284">
        <v>11.375</v>
      </c>
      <c r="G19" s="267">
        <f t="shared" si="2"/>
        <v>11.75</v>
      </c>
      <c r="H19" s="267">
        <f t="shared" si="3"/>
        <v>12.125</v>
      </c>
      <c r="I19" s="267">
        <f t="shared" si="4"/>
        <v>12.5</v>
      </c>
      <c r="J19" s="286">
        <v>0.375</v>
      </c>
      <c r="K19" s="273">
        <v>0.375</v>
      </c>
      <c r="L19" s="271" t="s">
        <v>318</v>
      </c>
    </row>
    <row r="20" spans="1:16" ht="15.75" customHeight="1">
      <c r="A20" s="264" t="s">
        <v>258</v>
      </c>
      <c r="B20" s="265" t="s">
        <v>259</v>
      </c>
      <c r="C20" s="266" t="s">
        <v>260</v>
      </c>
      <c r="D20" s="287">
        <f t="shared" si="5"/>
        <v>7.75</v>
      </c>
      <c r="E20" s="288">
        <f t="shared" si="6"/>
        <v>8.125</v>
      </c>
      <c r="F20" s="284">
        <v>8.5</v>
      </c>
      <c r="G20" s="288">
        <f t="shared" si="2"/>
        <v>8.875</v>
      </c>
      <c r="H20" s="287">
        <f t="shared" si="3"/>
        <v>9.25</v>
      </c>
      <c r="I20" s="288">
        <f t="shared" si="4"/>
        <v>9.625</v>
      </c>
      <c r="J20" s="286">
        <v>0.375</v>
      </c>
      <c r="K20" s="273">
        <v>0.25</v>
      </c>
      <c r="L20" s="271" t="s">
        <v>318</v>
      </c>
      <c r="M20" s="276"/>
      <c r="N20" s="276"/>
    </row>
    <row r="21" spans="1:16" ht="15.75" customHeight="1">
      <c r="A21" s="264" t="s">
        <v>261</v>
      </c>
      <c r="B21" s="265" t="s">
        <v>262</v>
      </c>
      <c r="C21" s="266" t="s">
        <v>263</v>
      </c>
      <c r="D21" s="267">
        <f t="shared" si="5"/>
        <v>5.125</v>
      </c>
      <c r="E21" s="267">
        <f t="shared" si="6"/>
        <v>5.375</v>
      </c>
      <c r="F21" s="284">
        <v>5.625</v>
      </c>
      <c r="G21" s="267">
        <f t="shared" si="2"/>
        <v>5.875</v>
      </c>
      <c r="H21" s="267">
        <f t="shared" si="3"/>
        <v>6.125</v>
      </c>
      <c r="I21" s="289">
        <f t="shared" si="4"/>
        <v>6.375</v>
      </c>
      <c r="J21" s="286">
        <v>0.25</v>
      </c>
      <c r="K21" s="273">
        <v>0.25</v>
      </c>
      <c r="L21" s="271" t="s">
        <v>318</v>
      </c>
      <c r="M21" s="276"/>
      <c r="N21" s="276"/>
    </row>
    <row r="22" spans="1:16" ht="15.75" customHeight="1">
      <c r="A22" s="264" t="s">
        <v>264</v>
      </c>
      <c r="B22" s="265" t="s">
        <v>265</v>
      </c>
      <c r="C22" s="266" t="s">
        <v>266</v>
      </c>
      <c r="D22" s="290">
        <f t="shared" si="5"/>
        <v>3.5</v>
      </c>
      <c r="E22" s="287">
        <f t="shared" si="6"/>
        <v>3.75</v>
      </c>
      <c r="F22" s="284">
        <v>4</v>
      </c>
      <c r="G22" s="287">
        <f t="shared" si="2"/>
        <v>4.25</v>
      </c>
      <c r="H22" s="290">
        <f t="shared" si="3"/>
        <v>4.5</v>
      </c>
      <c r="I22" s="291">
        <f t="shared" si="4"/>
        <v>4.75</v>
      </c>
      <c r="J22" s="286">
        <v>0.25</v>
      </c>
      <c r="K22" s="273">
        <v>0.25</v>
      </c>
      <c r="L22" s="271" t="s">
        <v>318</v>
      </c>
      <c r="M22" s="276"/>
      <c r="N22" s="276"/>
    </row>
    <row r="23" spans="1:16" ht="15.75" customHeight="1">
      <c r="A23" s="292" t="s">
        <v>58</v>
      </c>
      <c r="B23" s="293" t="s">
        <v>267</v>
      </c>
      <c r="C23" s="294" t="s">
        <v>268</v>
      </c>
      <c r="D23" s="295">
        <f t="shared" si="5"/>
        <v>2.75</v>
      </c>
      <c r="E23" s="295">
        <f t="shared" si="6"/>
        <v>2.75</v>
      </c>
      <c r="F23" s="296">
        <v>2.75</v>
      </c>
      <c r="G23" s="295">
        <f t="shared" si="2"/>
        <v>2.75</v>
      </c>
      <c r="H23" s="295">
        <f t="shared" si="3"/>
        <v>2.75</v>
      </c>
      <c r="I23" s="267">
        <f t="shared" si="4"/>
        <v>2.75</v>
      </c>
      <c r="J23" s="297">
        <v>0</v>
      </c>
      <c r="K23" s="273">
        <v>0.25</v>
      </c>
      <c r="L23" s="271" t="s">
        <v>318</v>
      </c>
      <c r="M23" s="276"/>
      <c r="N23" s="276"/>
    </row>
    <row r="24" spans="1:16" ht="15.75" customHeight="1">
      <c r="A24" s="292" t="s">
        <v>10</v>
      </c>
      <c r="B24" s="293" t="s">
        <v>269</v>
      </c>
      <c r="C24" s="294" t="s">
        <v>270</v>
      </c>
      <c r="D24" s="295">
        <f t="shared" si="5"/>
        <v>2.75</v>
      </c>
      <c r="E24" s="295">
        <f t="shared" si="6"/>
        <v>2.75</v>
      </c>
      <c r="F24" s="296">
        <v>2.75</v>
      </c>
      <c r="G24" s="295">
        <f t="shared" si="2"/>
        <v>2.75</v>
      </c>
      <c r="H24" s="295">
        <f t="shared" si="3"/>
        <v>2.75</v>
      </c>
      <c r="I24" s="267">
        <f t="shared" si="4"/>
        <v>2.75</v>
      </c>
      <c r="J24" s="297">
        <v>0</v>
      </c>
      <c r="K24" s="273">
        <v>0.25</v>
      </c>
      <c r="L24" s="271" t="s">
        <v>318</v>
      </c>
      <c r="M24" s="276"/>
      <c r="N24" s="276"/>
    </row>
    <row r="25" spans="1:16" ht="15.75" customHeight="1">
      <c r="A25" s="292" t="s">
        <v>271</v>
      </c>
      <c r="B25" s="298" t="s">
        <v>272</v>
      </c>
      <c r="C25" s="283" t="s">
        <v>273</v>
      </c>
      <c r="D25" s="299">
        <f t="shared" si="5"/>
        <v>8.5</v>
      </c>
      <c r="E25" s="299">
        <f t="shared" si="6"/>
        <v>8.75</v>
      </c>
      <c r="F25" s="300">
        <v>9</v>
      </c>
      <c r="G25" s="299">
        <f t="shared" si="2"/>
        <v>9.25</v>
      </c>
      <c r="H25" s="299">
        <f t="shared" si="3"/>
        <v>9.5</v>
      </c>
      <c r="I25" s="274">
        <f t="shared" si="4"/>
        <v>9.75</v>
      </c>
      <c r="J25" s="301">
        <v>0.25</v>
      </c>
      <c r="K25" s="273">
        <v>0.25</v>
      </c>
      <c r="L25" s="236" t="s">
        <v>318</v>
      </c>
      <c r="M25" s="276"/>
      <c r="N25" s="276"/>
    </row>
    <row r="26" spans="1:16" ht="15.75" customHeight="1">
      <c r="A26" s="292" t="s">
        <v>274</v>
      </c>
      <c r="B26" s="298" t="s">
        <v>275</v>
      </c>
      <c r="C26" s="298" t="s">
        <v>276</v>
      </c>
      <c r="D26" s="299">
        <f t="shared" si="5"/>
        <v>0.75</v>
      </c>
      <c r="E26" s="299">
        <f t="shared" si="6"/>
        <v>0.75</v>
      </c>
      <c r="F26" s="302">
        <v>0.75</v>
      </c>
      <c r="G26" s="299">
        <f t="shared" si="2"/>
        <v>0.75</v>
      </c>
      <c r="H26" s="299">
        <f t="shared" si="3"/>
        <v>0.75</v>
      </c>
      <c r="I26" s="274">
        <f t="shared" si="4"/>
        <v>0.75</v>
      </c>
      <c r="J26" s="297">
        <v>0</v>
      </c>
      <c r="K26" s="273">
        <v>0.25</v>
      </c>
      <c r="L26" s="271" t="s">
        <v>318</v>
      </c>
      <c r="M26" s="276"/>
      <c r="N26" s="276"/>
    </row>
    <row r="27" spans="1:16" ht="15.75" customHeight="1">
      <c r="A27" s="292" t="s">
        <v>277</v>
      </c>
      <c r="B27" s="298" t="s">
        <v>278</v>
      </c>
      <c r="C27" s="298" t="s">
        <v>279</v>
      </c>
      <c r="D27" s="303">
        <f t="shared" si="5"/>
        <v>3.25</v>
      </c>
      <c r="E27" s="304">
        <f t="shared" si="6"/>
        <v>3.375</v>
      </c>
      <c r="F27" s="305">
        <v>3.5</v>
      </c>
      <c r="G27" s="304">
        <f t="shared" si="2"/>
        <v>3.625</v>
      </c>
      <c r="H27" s="303">
        <f t="shared" si="3"/>
        <v>3.75</v>
      </c>
      <c r="I27" s="306">
        <f t="shared" si="4"/>
        <v>3.875</v>
      </c>
      <c r="J27" s="307">
        <v>0.125</v>
      </c>
      <c r="K27" s="273">
        <v>0.25</v>
      </c>
      <c r="L27" s="236" t="s">
        <v>318</v>
      </c>
      <c r="M27" s="276"/>
      <c r="N27" s="276"/>
    </row>
    <row r="28" spans="1:16" ht="12" customHeight="1" thickBot="1">
      <c r="A28" s="292" t="s">
        <v>61</v>
      </c>
      <c r="B28" s="298" t="s">
        <v>280</v>
      </c>
      <c r="C28" s="298" t="s">
        <v>281</v>
      </c>
      <c r="D28" s="299">
        <f t="shared" si="5"/>
        <v>0.375</v>
      </c>
      <c r="E28" s="299">
        <f t="shared" si="6"/>
        <v>0.375</v>
      </c>
      <c r="F28" s="308">
        <v>0.375</v>
      </c>
      <c r="G28" s="303">
        <f t="shared" si="2"/>
        <v>0.375</v>
      </c>
      <c r="H28" s="303">
        <f t="shared" si="3"/>
        <v>0.375</v>
      </c>
      <c r="I28" s="309">
        <f t="shared" si="4"/>
        <v>0.375</v>
      </c>
      <c r="J28" s="310">
        <v>0</v>
      </c>
      <c r="K28" s="273">
        <v>0.25</v>
      </c>
      <c r="L28" s="271" t="s">
        <v>318</v>
      </c>
    </row>
    <row r="29" spans="1:16" ht="15.75" customHeight="1" thickBot="1">
      <c r="A29" s="311" t="s">
        <v>282</v>
      </c>
      <c r="B29" s="312"/>
      <c r="C29" s="313"/>
      <c r="D29" s="314"/>
      <c r="E29" s="314"/>
      <c r="F29" s="315"/>
      <c r="G29" s="314"/>
      <c r="H29" s="314"/>
      <c r="I29" s="314"/>
      <c r="J29" s="316"/>
      <c r="K29" s="317"/>
      <c r="M29" s="235"/>
      <c r="N29" s="235"/>
      <c r="O29" s="235"/>
      <c r="P29" s="235"/>
    </row>
    <row r="30" spans="1:16" ht="15.75" customHeight="1">
      <c r="A30" s="318" t="s">
        <v>61</v>
      </c>
      <c r="B30" s="319" t="s">
        <v>283</v>
      </c>
      <c r="C30" s="319" t="s">
        <v>284</v>
      </c>
      <c r="D30" s="320">
        <f>E30-J30</f>
        <v>15</v>
      </c>
      <c r="E30" s="320">
        <f>F30-J30</f>
        <v>15.25</v>
      </c>
      <c r="F30" s="321">
        <v>15.5</v>
      </c>
      <c r="G30" s="320">
        <f>F30+J30</f>
        <v>15.75</v>
      </c>
      <c r="H30" s="320">
        <f>G30+J30</f>
        <v>16</v>
      </c>
      <c r="I30" s="322">
        <f>H30+J30</f>
        <v>16.25</v>
      </c>
      <c r="J30" s="322">
        <v>0.25</v>
      </c>
      <c r="K30" s="323">
        <v>0.375</v>
      </c>
      <c r="L30" s="271" t="s">
        <v>318</v>
      </c>
    </row>
    <row r="31" spans="1:16" ht="15.75" customHeight="1">
      <c r="A31" s="318" t="s">
        <v>285</v>
      </c>
      <c r="B31" s="319" t="s">
        <v>286</v>
      </c>
      <c r="C31" s="319" t="s">
        <v>287</v>
      </c>
      <c r="D31" s="320">
        <f>E31-J31</f>
        <v>13.75</v>
      </c>
      <c r="E31" s="320">
        <f>F31-J31</f>
        <v>14</v>
      </c>
      <c r="F31" s="321">
        <v>14.25</v>
      </c>
      <c r="G31" s="320">
        <f>F31+J31</f>
        <v>14.5</v>
      </c>
      <c r="H31" s="320">
        <f>G31+J31</f>
        <v>14.75</v>
      </c>
      <c r="I31" s="322">
        <f>H31+J31</f>
        <v>15</v>
      </c>
      <c r="J31" s="301">
        <v>0.25</v>
      </c>
      <c r="K31" s="323">
        <v>0.375</v>
      </c>
      <c r="L31" s="271" t="s">
        <v>318</v>
      </c>
    </row>
    <row r="32" spans="1:16" ht="15.75" customHeight="1">
      <c r="A32" s="318" t="s">
        <v>288</v>
      </c>
      <c r="B32" s="319" t="s">
        <v>289</v>
      </c>
      <c r="C32" s="324" t="s">
        <v>290</v>
      </c>
      <c r="D32" s="320">
        <f>E32-J32</f>
        <v>10.25</v>
      </c>
      <c r="E32" s="320">
        <f>F32-J32</f>
        <v>10.5</v>
      </c>
      <c r="F32" s="321">
        <v>10.75</v>
      </c>
      <c r="G32" s="320">
        <f>F32+J32</f>
        <v>11</v>
      </c>
      <c r="H32" s="320">
        <f>G32+J32</f>
        <v>11.25</v>
      </c>
      <c r="I32" s="322">
        <f>H32+J32</f>
        <v>11.5</v>
      </c>
      <c r="J32" s="301">
        <v>0.25</v>
      </c>
      <c r="K32" s="323">
        <v>0.25</v>
      </c>
      <c r="L32" s="271" t="s">
        <v>318</v>
      </c>
    </row>
    <row r="33" spans="1:24" ht="15.75" customHeight="1">
      <c r="A33" s="325" t="s">
        <v>291</v>
      </c>
      <c r="B33" s="326" t="s">
        <v>292</v>
      </c>
      <c r="C33" s="298" t="s">
        <v>293</v>
      </c>
      <c r="D33" s="301">
        <f>E33-J33</f>
        <v>20</v>
      </c>
      <c r="E33" s="301">
        <f>F33-J33</f>
        <v>20.5</v>
      </c>
      <c r="F33" s="321">
        <v>21</v>
      </c>
      <c r="G33" s="301">
        <f>F33+J33</f>
        <v>21.5</v>
      </c>
      <c r="H33" s="301">
        <f>G33+J33</f>
        <v>22</v>
      </c>
      <c r="I33" s="301">
        <f>H33+J33</f>
        <v>22.5</v>
      </c>
      <c r="J33" s="301">
        <v>0.5</v>
      </c>
      <c r="K33" s="327">
        <v>0.375</v>
      </c>
      <c r="L33" s="271" t="s">
        <v>318</v>
      </c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</row>
    <row r="34" spans="1:24" ht="15.75" customHeight="1" thickBot="1">
      <c r="A34" s="325" t="s">
        <v>294</v>
      </c>
      <c r="B34" s="326" t="s">
        <v>295</v>
      </c>
      <c r="C34" s="298" t="s">
        <v>296</v>
      </c>
      <c r="D34" s="328">
        <f>E34-J34</f>
        <v>10.25</v>
      </c>
      <c r="E34" s="329">
        <f>F34-J34</f>
        <v>10.625</v>
      </c>
      <c r="F34" s="330">
        <v>11</v>
      </c>
      <c r="G34" s="329">
        <f>F34+J34</f>
        <v>11.375</v>
      </c>
      <c r="H34" s="328">
        <f>G34+J34</f>
        <v>11.75</v>
      </c>
      <c r="I34" s="329">
        <f>H34+J34</f>
        <v>12.125</v>
      </c>
      <c r="J34" s="301">
        <v>0.375</v>
      </c>
      <c r="K34" s="327">
        <v>0.375</v>
      </c>
      <c r="L34" s="271" t="s">
        <v>318</v>
      </c>
    </row>
    <row r="35" spans="1:24" ht="15.75" customHeight="1" thickBot="1">
      <c r="A35" s="311" t="s">
        <v>297</v>
      </c>
      <c r="B35" s="312"/>
      <c r="C35" s="313"/>
      <c r="D35" s="314"/>
      <c r="E35" s="314"/>
      <c r="F35" s="315"/>
      <c r="G35" s="314"/>
      <c r="H35" s="314"/>
      <c r="I35" s="314"/>
      <c r="J35" s="316"/>
      <c r="K35" s="327"/>
      <c r="L35" s="235"/>
    </row>
    <row r="36" spans="1:24" ht="15.75" customHeight="1">
      <c r="A36" s="325" t="s">
        <v>298</v>
      </c>
      <c r="B36" s="326" t="s">
        <v>299</v>
      </c>
      <c r="C36" s="298" t="s">
        <v>300</v>
      </c>
      <c r="D36" s="301">
        <f>E36-J36</f>
        <v>9.25</v>
      </c>
      <c r="E36" s="301">
        <f>F36-J36</f>
        <v>9.625</v>
      </c>
      <c r="F36" s="330">
        <v>10</v>
      </c>
      <c r="G36" s="301">
        <f>F36+J36</f>
        <v>10.375</v>
      </c>
      <c r="H36" s="301">
        <f>G36+J36</f>
        <v>10.75</v>
      </c>
      <c r="I36" s="301">
        <f>H36+J36</f>
        <v>11.125</v>
      </c>
      <c r="J36" s="301">
        <v>0.375</v>
      </c>
      <c r="K36" s="327">
        <v>0.375</v>
      </c>
      <c r="L36" s="271" t="s">
        <v>318</v>
      </c>
    </row>
    <row r="37" spans="1:24" ht="15.75" customHeight="1">
      <c r="A37" s="325" t="s">
        <v>301</v>
      </c>
      <c r="B37" s="326" t="s">
        <v>302</v>
      </c>
      <c r="C37" s="298" t="s">
        <v>303</v>
      </c>
      <c r="D37" s="301">
        <f>E37-J37</f>
        <v>15</v>
      </c>
      <c r="E37" s="301">
        <f>F37-J37</f>
        <v>15.375</v>
      </c>
      <c r="F37" s="330">
        <v>15.75</v>
      </c>
      <c r="G37" s="301">
        <f>F37+J37</f>
        <v>16.125</v>
      </c>
      <c r="H37" s="301">
        <f>G37+J37</f>
        <v>16.5</v>
      </c>
      <c r="I37" s="301">
        <f>H37+J37</f>
        <v>16.875</v>
      </c>
      <c r="J37" s="301">
        <v>0.375</v>
      </c>
      <c r="K37" s="327">
        <v>0.375</v>
      </c>
      <c r="L37" s="271" t="s">
        <v>318</v>
      </c>
    </row>
    <row r="38" spans="1:24" ht="15.75" customHeight="1">
      <c r="A38" s="325"/>
      <c r="B38" s="326" t="s">
        <v>304</v>
      </c>
      <c r="C38" s="298" t="s">
        <v>305</v>
      </c>
      <c r="D38" s="301">
        <f>E38-J38</f>
        <v>5.75</v>
      </c>
      <c r="E38" s="301">
        <f>F38-J38</f>
        <v>6</v>
      </c>
      <c r="F38" s="330">
        <v>6.25</v>
      </c>
      <c r="G38" s="301">
        <f>F38+J38</f>
        <v>6.5</v>
      </c>
      <c r="H38" s="301">
        <f>G38+J38</f>
        <v>6.75</v>
      </c>
      <c r="I38" s="301">
        <f>H38+J38</f>
        <v>7</v>
      </c>
      <c r="J38" s="301">
        <v>0.25</v>
      </c>
      <c r="K38" s="327">
        <v>0.375</v>
      </c>
      <c r="L38" s="271" t="s">
        <v>318</v>
      </c>
    </row>
    <row r="39" spans="1:24" ht="15.75" customHeight="1">
      <c r="A39" s="325" t="s">
        <v>306</v>
      </c>
      <c r="B39" s="326" t="s">
        <v>307</v>
      </c>
      <c r="C39" s="298" t="s">
        <v>308</v>
      </c>
      <c r="D39" s="331">
        <f>E39-J39</f>
        <v>8.5</v>
      </c>
      <c r="E39" s="331">
        <v>8.75</v>
      </c>
      <c r="F39" s="330">
        <v>9</v>
      </c>
      <c r="G39" s="301">
        <f>F39+J39</f>
        <v>9.25</v>
      </c>
      <c r="H39" s="301">
        <f>G39+J39</f>
        <v>9.5</v>
      </c>
      <c r="I39" s="301">
        <f>H39+J39</f>
        <v>9.75</v>
      </c>
      <c r="J39" s="301">
        <v>0.25</v>
      </c>
      <c r="K39" s="327">
        <v>0.375</v>
      </c>
      <c r="L39" s="271" t="s">
        <v>318</v>
      </c>
    </row>
    <row r="40" spans="1:24" ht="15.75" customHeight="1">
      <c r="A40" s="332" t="s">
        <v>309</v>
      </c>
      <c r="B40" s="333" t="s">
        <v>310</v>
      </c>
      <c r="C40" s="334" t="s">
        <v>311</v>
      </c>
      <c r="D40" s="307">
        <f>E40-J40</f>
        <v>3.5</v>
      </c>
      <c r="E40" s="307">
        <f>F40-J40</f>
        <v>3.5</v>
      </c>
      <c r="F40" s="335">
        <v>3.5</v>
      </c>
      <c r="G40" s="307">
        <f>F40+J40</f>
        <v>3.5</v>
      </c>
      <c r="H40" s="307">
        <f>G40+J40</f>
        <v>3.5</v>
      </c>
      <c r="I40" s="307">
        <f>H40+J40</f>
        <v>3.5</v>
      </c>
      <c r="J40" s="336">
        <v>0</v>
      </c>
      <c r="K40" s="337">
        <v>0.25</v>
      </c>
      <c r="L40" s="271" t="s">
        <v>318</v>
      </c>
    </row>
    <row r="41" spans="1:24" ht="26.25" customHeight="1">
      <c r="A41" s="338"/>
      <c r="B41" s="339" t="s">
        <v>329</v>
      </c>
      <c r="C41" s="340" t="s">
        <v>320</v>
      </c>
      <c r="D41" s="341">
        <f t="shared" ref="D41:I41" si="7">D9-D27</f>
        <v>21.25</v>
      </c>
      <c r="E41" s="341">
        <f t="shared" si="7"/>
        <v>22.125</v>
      </c>
      <c r="F41" s="342">
        <f t="shared" si="7"/>
        <v>23</v>
      </c>
      <c r="G41" s="341">
        <f t="shared" si="7"/>
        <v>23.875</v>
      </c>
      <c r="H41" s="341">
        <f t="shared" si="7"/>
        <v>24.75</v>
      </c>
      <c r="I41" s="341">
        <f t="shared" si="7"/>
        <v>25.625</v>
      </c>
      <c r="J41" s="338"/>
      <c r="K41" s="338"/>
      <c r="L41" s="235"/>
    </row>
    <row r="42" spans="1:24" ht="20.25" customHeight="1">
      <c r="A42" s="343"/>
      <c r="B42" s="344"/>
      <c r="C42" s="340" t="s">
        <v>322</v>
      </c>
      <c r="D42" s="345" t="s">
        <v>323</v>
      </c>
      <c r="E42" s="338" t="s">
        <v>324</v>
      </c>
      <c r="F42" s="346" t="s">
        <v>325</v>
      </c>
      <c r="G42" s="338" t="s">
        <v>326</v>
      </c>
      <c r="H42" s="338" t="s">
        <v>327</v>
      </c>
      <c r="I42" s="338" t="s">
        <v>328</v>
      </c>
      <c r="J42" s="234"/>
      <c r="L42" s="235"/>
    </row>
    <row r="43" spans="1:24" ht="20.25" customHeight="1">
      <c r="A43" s="343"/>
      <c r="B43" s="344"/>
      <c r="C43" s="344"/>
      <c r="D43" s="234"/>
      <c r="E43" s="234"/>
      <c r="F43" s="347"/>
      <c r="G43" s="234"/>
      <c r="H43" s="234"/>
      <c r="I43" s="234"/>
      <c r="J43" s="234"/>
    </row>
    <row r="44" spans="1:24" ht="20.25" customHeight="1">
      <c r="A44" s="343"/>
      <c r="B44" s="235"/>
      <c r="C44" s="283"/>
      <c r="D44" s="234"/>
      <c r="E44" s="234"/>
      <c r="F44" s="347"/>
      <c r="G44" s="234"/>
      <c r="H44" s="234"/>
      <c r="I44" s="234"/>
      <c r="J44" s="234"/>
    </row>
    <row r="45" spans="1:24" ht="13.5" customHeight="1">
      <c r="A45" s="343"/>
      <c r="B45" s="235"/>
      <c r="C45" s="283"/>
      <c r="D45" s="234"/>
      <c r="E45" s="234"/>
      <c r="G45" s="234"/>
      <c r="H45" s="234"/>
      <c r="I45" s="234"/>
      <c r="J45" s="234"/>
    </row>
    <row r="46" spans="1:24" ht="14.25" customHeight="1">
      <c r="A46" s="283"/>
      <c r="B46" s="283"/>
      <c r="C46" s="283"/>
      <c r="D46" s="235"/>
      <c r="E46" s="235"/>
      <c r="F46" s="235"/>
      <c r="G46" s="235"/>
      <c r="H46" s="235"/>
      <c r="I46" s="235"/>
      <c r="J46" s="348"/>
      <c r="K46" s="235"/>
    </row>
    <row r="47" spans="1:24" ht="14.25" customHeight="1"/>
    <row r="48" spans="1:24" ht="14.25" customHeight="1"/>
    <row r="49" s="236" customFormat="1" ht="14.25" customHeight="1"/>
    <row r="50" s="236" customFormat="1" ht="14.25" customHeight="1"/>
    <row r="51" s="236" customFormat="1" ht="14.25" customHeight="1"/>
    <row r="52" s="236" customFormat="1" ht="14.25" customHeight="1"/>
    <row r="53" s="236" customFormat="1" ht="14.25" customHeight="1"/>
    <row r="54" s="236" customFormat="1" ht="14.25" customHeight="1"/>
    <row r="55" s="236" customFormat="1" ht="14.25" customHeight="1"/>
    <row r="56" s="236" customFormat="1" ht="14.25" customHeight="1"/>
    <row r="57" s="236" customFormat="1" ht="14.25" customHeight="1"/>
    <row r="58" s="236" customFormat="1" ht="14.25" customHeight="1"/>
    <row r="59" s="236" customFormat="1" ht="14.25" customHeight="1"/>
    <row r="60" s="236" customFormat="1" ht="14.25" customHeight="1"/>
    <row r="61" s="236" customFormat="1" ht="14.25" customHeight="1"/>
    <row r="62" s="236" customFormat="1" ht="14.25" customHeight="1"/>
    <row r="63" s="236" customFormat="1" ht="14.25" customHeight="1"/>
    <row r="64" s="236" customFormat="1" ht="14.25" customHeight="1"/>
    <row r="65" s="236" customFormat="1" ht="14.25" customHeight="1"/>
    <row r="66" s="236" customFormat="1" ht="14.25" customHeight="1"/>
    <row r="67" s="236" customFormat="1" ht="14.25" customHeight="1"/>
    <row r="68" s="236" customFormat="1" ht="14.25" customHeight="1"/>
    <row r="69" s="236" customFormat="1" ht="14.25" customHeight="1"/>
    <row r="70" s="236" customFormat="1" ht="14.25" customHeight="1"/>
    <row r="71" s="236" customFormat="1" ht="14.25" customHeight="1"/>
    <row r="72" s="236" customFormat="1" ht="14.25" customHeight="1"/>
    <row r="73" s="236" customFormat="1" ht="14.25" customHeight="1"/>
    <row r="74" s="236" customFormat="1" ht="14.25" customHeight="1"/>
    <row r="75" s="236" customFormat="1" ht="14.25" customHeight="1"/>
    <row r="76" s="236" customFormat="1" ht="14.25" customHeight="1"/>
    <row r="77" s="236" customFormat="1" ht="14.25" customHeight="1"/>
    <row r="78" s="236" customFormat="1" ht="14.25" customHeight="1"/>
    <row r="79" s="236" customFormat="1" ht="14.25" customHeight="1"/>
    <row r="80" s="236" customFormat="1" ht="14.25" customHeight="1"/>
    <row r="81" s="236" customFormat="1" ht="14.25" customHeight="1"/>
    <row r="82" s="236" customFormat="1" ht="14.25" customHeight="1"/>
    <row r="83" s="236" customFormat="1" ht="14.25" customHeight="1"/>
    <row r="84" s="236" customFormat="1" ht="14.25" customHeight="1"/>
    <row r="85" s="236" customFormat="1" ht="14.25" customHeight="1"/>
    <row r="86" s="236" customFormat="1" ht="14.25" customHeight="1"/>
    <row r="87" s="236" customFormat="1" ht="14.25" customHeight="1"/>
    <row r="88" s="236" customFormat="1" ht="14.25" customHeight="1"/>
    <row r="89" s="236" customFormat="1" ht="14.25" customHeight="1"/>
    <row r="90" s="236" customFormat="1" ht="14.25" customHeight="1"/>
    <row r="91" s="236" customFormat="1" ht="14.25" customHeight="1"/>
    <row r="92" s="236" customFormat="1" ht="14.25" customHeight="1"/>
    <row r="93" s="236" customFormat="1" ht="14.25" customHeight="1"/>
    <row r="94" s="236" customFormat="1" ht="14.25" customHeight="1"/>
    <row r="95" s="236" customFormat="1" ht="14.25" customHeight="1"/>
    <row r="96" s="236" customFormat="1" ht="14.25" customHeight="1"/>
    <row r="97" s="236" customFormat="1" ht="14.25" customHeight="1"/>
    <row r="98" s="236" customFormat="1" ht="14.25" customHeight="1"/>
    <row r="99" s="236" customFormat="1" ht="14.25" customHeight="1"/>
    <row r="100" s="236" customFormat="1" ht="14.25" customHeight="1"/>
    <row r="101" s="236" customFormat="1" ht="14.25" customHeight="1"/>
    <row r="102" s="236" customFormat="1" ht="14.25" customHeight="1"/>
    <row r="103" s="236" customFormat="1" ht="14.25" customHeight="1"/>
    <row r="104" s="236" customFormat="1" ht="14.25" customHeight="1"/>
    <row r="105" s="236" customFormat="1" ht="14.25" customHeight="1"/>
    <row r="106" s="236" customFormat="1" ht="14.25" customHeight="1"/>
    <row r="107" s="236" customFormat="1" ht="14.25" customHeight="1"/>
    <row r="108" s="236" customFormat="1" ht="14.25" customHeight="1"/>
    <row r="109" s="236" customFormat="1" ht="14.25" customHeight="1"/>
    <row r="110" s="236" customFormat="1" ht="14.25" customHeight="1"/>
    <row r="111" s="236" customFormat="1" ht="14.25" customHeight="1"/>
    <row r="112" s="236" customFormat="1" ht="14.25" customHeight="1"/>
    <row r="113" s="236" customFormat="1" ht="14.25" customHeight="1"/>
    <row r="114" s="236" customFormat="1" ht="14.25" customHeight="1"/>
    <row r="115" s="236" customFormat="1" ht="14.25" customHeight="1"/>
    <row r="116" s="236" customFormat="1" ht="14.25" customHeight="1"/>
    <row r="117" s="236" customFormat="1" ht="14.25" customHeight="1"/>
    <row r="118" s="236" customFormat="1" ht="14.25" customHeight="1"/>
    <row r="119" s="236" customFormat="1" ht="14.25" customHeight="1"/>
    <row r="120" s="236" customFormat="1" ht="14.25" customHeight="1"/>
    <row r="121" s="236" customFormat="1" ht="14.25" customHeight="1"/>
    <row r="122" s="236" customFormat="1" ht="14.25" customHeight="1"/>
    <row r="123" s="236" customFormat="1" ht="14.25" customHeight="1"/>
    <row r="124" s="236" customFormat="1" ht="14.25" customHeight="1"/>
    <row r="125" s="236" customFormat="1" ht="14.25" customHeight="1"/>
    <row r="126" s="236" customFormat="1" ht="14.25" customHeight="1"/>
    <row r="127" s="236" customFormat="1" ht="14.25" customHeight="1"/>
    <row r="128" s="236" customFormat="1" ht="14.25" customHeight="1"/>
    <row r="129" s="236" customFormat="1" ht="14.25" customHeight="1"/>
    <row r="130" s="236" customFormat="1" ht="14.25" customHeight="1"/>
    <row r="131" s="236" customFormat="1" ht="14.25" customHeight="1"/>
    <row r="132" s="236" customFormat="1" ht="14.25" customHeight="1"/>
    <row r="133" s="236" customFormat="1" ht="14.25" customHeight="1"/>
    <row r="134" s="236" customFormat="1" ht="14.25" customHeight="1"/>
    <row r="135" s="236" customFormat="1" ht="14.25" customHeight="1"/>
    <row r="136" s="236" customFormat="1" ht="14.25" customHeight="1"/>
    <row r="137" s="236" customFormat="1" ht="14.25" customHeight="1"/>
    <row r="138" s="236" customFormat="1" ht="14.25" customHeight="1"/>
    <row r="139" s="236" customFormat="1" ht="14.25" customHeight="1"/>
    <row r="140" s="236" customFormat="1" ht="14.25" customHeight="1"/>
    <row r="141" s="236" customFormat="1" ht="14.25" customHeight="1"/>
    <row r="142" s="236" customFormat="1" ht="14.25" customHeight="1"/>
    <row r="143" s="236" customFormat="1" ht="14.25" customHeight="1"/>
    <row r="144" s="236" customFormat="1" ht="14.25" customHeight="1"/>
    <row r="145" s="236" customFormat="1" ht="14.25" customHeight="1"/>
    <row r="146" s="236" customFormat="1" ht="14.25" customHeight="1"/>
    <row r="147" s="236" customFormat="1" ht="14.25" customHeight="1"/>
    <row r="148" s="236" customFormat="1" ht="14.25" customHeight="1"/>
    <row r="149" s="236" customFormat="1" ht="14.25" customHeight="1"/>
    <row r="150" s="236" customFormat="1" ht="14.25" customHeight="1"/>
    <row r="151" s="236" customFormat="1" ht="14.25" customHeight="1"/>
    <row r="152" s="236" customFormat="1" ht="14.25" customHeight="1"/>
    <row r="153" s="236" customFormat="1" ht="14.25" customHeight="1"/>
    <row r="154" s="236" customFormat="1" ht="14.25" customHeight="1"/>
    <row r="155" s="236" customFormat="1" ht="14.25" customHeight="1"/>
    <row r="156" s="236" customFormat="1" ht="14.25" customHeight="1"/>
    <row r="157" s="236" customFormat="1" ht="14.25" customHeight="1"/>
    <row r="158" s="236" customFormat="1" ht="14.25" customHeight="1"/>
    <row r="159" s="236" customFormat="1" ht="14.25" customHeight="1"/>
    <row r="160" s="236" customFormat="1" ht="14.25" customHeight="1"/>
    <row r="161" s="236" customFormat="1" ht="14.25" customHeight="1"/>
    <row r="162" s="236" customFormat="1" ht="14.25" customHeight="1"/>
    <row r="163" s="236" customFormat="1" ht="14.25" customHeight="1"/>
    <row r="164" s="236" customFormat="1" ht="14.25" customHeight="1"/>
    <row r="165" s="236" customFormat="1" ht="14.25" customHeight="1"/>
    <row r="166" s="236" customFormat="1" ht="14.25" customHeight="1"/>
    <row r="167" s="236" customFormat="1" ht="14.25" customHeight="1"/>
    <row r="168" s="236" customFormat="1" ht="14.25" customHeight="1"/>
    <row r="169" s="236" customFormat="1" ht="14.25" customHeight="1"/>
    <row r="170" s="236" customFormat="1" ht="14.25" customHeight="1"/>
    <row r="171" s="236" customFormat="1" ht="14.25" customHeight="1"/>
    <row r="172" s="236" customFormat="1" ht="14.25" customHeight="1"/>
    <row r="173" s="236" customFormat="1" ht="14.25" customHeight="1"/>
    <row r="174" s="236" customFormat="1" ht="14.25" customHeight="1"/>
    <row r="175" s="236" customFormat="1" ht="14.25" customHeight="1"/>
    <row r="176" s="236" customFormat="1" ht="14.25" customHeight="1"/>
    <row r="177" s="236" customFormat="1" ht="14.25" customHeight="1"/>
    <row r="178" s="236" customFormat="1" ht="14.25" customHeight="1"/>
    <row r="179" s="236" customFormat="1" ht="14.25" customHeight="1"/>
    <row r="180" s="236" customFormat="1" ht="14.25" customHeight="1"/>
    <row r="181" s="236" customFormat="1" ht="14.25" customHeight="1"/>
    <row r="182" s="236" customFormat="1" ht="14.25" customHeight="1"/>
    <row r="183" s="236" customFormat="1" ht="14.25" customHeight="1"/>
    <row r="184" s="236" customFormat="1" ht="14.25" customHeight="1"/>
    <row r="185" s="236" customFormat="1" ht="14.25" customHeight="1"/>
    <row r="186" s="236" customFormat="1" ht="14.25" customHeight="1"/>
    <row r="187" s="236" customFormat="1" ht="14.25" customHeight="1"/>
    <row r="188" s="236" customFormat="1" ht="14.25" customHeight="1"/>
    <row r="189" s="236" customFormat="1" ht="14.25" customHeight="1"/>
    <row r="190" s="236" customFormat="1" ht="14.25" customHeight="1"/>
    <row r="191" s="236" customFormat="1" ht="14.25" customHeight="1"/>
    <row r="192" s="236" customFormat="1" ht="14.25" customHeight="1"/>
    <row r="193" s="236" customFormat="1" ht="14.25" customHeight="1"/>
    <row r="194" s="236" customFormat="1" ht="14.25" customHeight="1"/>
    <row r="195" s="236" customFormat="1" ht="14.25" customHeight="1"/>
    <row r="196" s="236" customFormat="1" ht="14.25" customHeight="1"/>
    <row r="197" s="236" customFormat="1" ht="14.25" customHeight="1"/>
    <row r="198" s="236" customFormat="1" ht="14.25" customHeight="1"/>
    <row r="199" s="236" customFormat="1" ht="14.25" customHeight="1"/>
    <row r="200" s="236" customFormat="1" ht="14.25" customHeight="1"/>
    <row r="201" s="236" customFormat="1" ht="14.25" customHeight="1"/>
    <row r="202" s="236" customFormat="1" ht="14.25" customHeight="1"/>
    <row r="203" s="236" customFormat="1" ht="14.25" customHeight="1"/>
    <row r="204" s="236" customFormat="1" ht="14.25" customHeight="1"/>
    <row r="205" s="236" customFormat="1" ht="14.25" customHeight="1"/>
    <row r="206" s="236" customFormat="1" ht="14.25" customHeight="1"/>
    <row r="207" s="236" customFormat="1" ht="14.25" customHeight="1"/>
    <row r="208" s="236" customFormat="1" ht="14.25" customHeight="1"/>
    <row r="209" s="236" customFormat="1" ht="14.25" customHeight="1"/>
    <row r="210" s="236" customFormat="1" ht="14.25" customHeight="1"/>
    <row r="211" s="236" customFormat="1" ht="14.25" customHeight="1"/>
    <row r="212" s="236" customFormat="1" ht="14.25" customHeight="1"/>
    <row r="213" s="236" customFormat="1" ht="14.25" customHeight="1"/>
    <row r="214" s="236" customFormat="1" ht="14.25" customHeight="1"/>
    <row r="215" s="236" customFormat="1" ht="14.25" customHeight="1"/>
    <row r="216" s="236" customFormat="1" ht="14.25" customHeight="1"/>
    <row r="217" s="236" customFormat="1" ht="14.25" customHeight="1"/>
    <row r="218" s="236" customFormat="1" ht="14.25" customHeight="1"/>
    <row r="219" s="236" customFormat="1" ht="14.25" customHeight="1"/>
    <row r="220" s="236" customFormat="1" ht="14.25" customHeight="1"/>
    <row r="221" s="236" customFormat="1" ht="14.25" customHeight="1"/>
    <row r="222" s="236" customFormat="1" ht="14.25" customHeight="1"/>
    <row r="223" s="236" customFormat="1" ht="14.25" customHeight="1"/>
    <row r="224" s="236" customFormat="1" ht="14.25" customHeight="1"/>
    <row r="225" s="236" customFormat="1" ht="14.25" customHeight="1"/>
    <row r="226" s="236" customFormat="1" ht="14.25" customHeight="1"/>
    <row r="227" s="236" customFormat="1" ht="14.25" customHeight="1"/>
    <row r="228" s="236" customFormat="1" ht="14.25" customHeight="1"/>
    <row r="229" s="236" customFormat="1" ht="14.25" customHeight="1"/>
    <row r="230" s="236" customFormat="1" ht="14.25" customHeight="1"/>
    <row r="231" s="236" customFormat="1" ht="14.25" customHeight="1"/>
    <row r="232" s="236" customFormat="1" ht="14.25" customHeight="1"/>
    <row r="233" s="236" customFormat="1" ht="14.25" customHeight="1"/>
    <row r="234" s="236" customFormat="1" ht="14.25" customHeight="1"/>
    <row r="235" s="236" customFormat="1" ht="14.25" customHeight="1"/>
    <row r="236" s="236" customFormat="1" ht="14.25" customHeight="1"/>
    <row r="237" s="236" customFormat="1" ht="14.25" customHeight="1"/>
    <row r="238" s="236" customFormat="1" ht="14.25" customHeight="1"/>
    <row r="239" s="236" customFormat="1" ht="14.25" customHeight="1"/>
    <row r="240" s="236" customFormat="1" ht="14.25" customHeight="1"/>
    <row r="241" s="236" customFormat="1" ht="14.25" customHeight="1"/>
    <row r="242" s="236" customFormat="1" ht="14.25" customHeight="1"/>
    <row r="243" s="236" customFormat="1" ht="14.25" customHeight="1"/>
    <row r="244" s="236" customFormat="1" ht="14.25" customHeight="1"/>
    <row r="245" s="236" customFormat="1" ht="14.25" customHeight="1"/>
    <row r="246" s="236" customFormat="1" ht="14.25" customHeight="1"/>
    <row r="247" s="236" customFormat="1" ht="14.25" customHeight="1"/>
    <row r="248" s="236" customFormat="1" ht="14.25" customHeight="1"/>
    <row r="249" s="236" customFormat="1" ht="14.25" customHeight="1"/>
    <row r="250" s="236" customFormat="1" ht="14.25" customHeight="1"/>
    <row r="251" s="236" customFormat="1" ht="14.25" customHeight="1"/>
    <row r="252" s="236" customFormat="1" ht="14.25" customHeight="1"/>
    <row r="253" s="236" customFormat="1" ht="14.25" customHeight="1"/>
    <row r="254" s="236" customFormat="1" ht="14.25" customHeight="1"/>
    <row r="255" s="236" customFormat="1" ht="14.25" customHeight="1"/>
    <row r="256" s="236" customFormat="1" ht="14.25" customHeight="1"/>
    <row r="257" s="236" customFormat="1" ht="14.25" customHeight="1"/>
    <row r="258" s="236" customFormat="1" ht="14.25" customHeight="1"/>
    <row r="259" s="236" customFormat="1" ht="14.25" customHeight="1"/>
    <row r="260" s="236" customFormat="1" ht="14.25" customHeight="1"/>
    <row r="261" s="236" customFormat="1" ht="14.25" customHeight="1"/>
    <row r="262" s="236" customFormat="1" ht="14.25" customHeight="1"/>
    <row r="263" s="236" customFormat="1" ht="14.25" customHeight="1"/>
    <row r="264" s="236" customFormat="1" ht="14.25" customHeight="1"/>
    <row r="265" s="236" customFormat="1" ht="14.25" customHeight="1"/>
    <row r="266" s="236" customFormat="1" ht="14.25" customHeight="1"/>
    <row r="267" s="236" customFormat="1" ht="14.25" customHeight="1"/>
    <row r="268" s="236" customFormat="1" ht="14.25" customHeight="1"/>
    <row r="269" s="236" customFormat="1" ht="14.25" customHeight="1"/>
    <row r="270" s="236" customFormat="1" ht="14.25" customHeight="1"/>
    <row r="271" s="236" customFormat="1" ht="14.25" customHeight="1"/>
    <row r="272" s="236" customFormat="1" ht="14.25" customHeight="1"/>
    <row r="273" s="236" customFormat="1" ht="14.25" customHeight="1"/>
    <row r="274" s="236" customFormat="1" ht="14.25" customHeight="1"/>
    <row r="275" s="236" customFormat="1" ht="14.25" customHeight="1"/>
    <row r="276" s="236" customFormat="1" ht="14.25" customHeight="1"/>
    <row r="277" s="236" customFormat="1" ht="14.25" customHeight="1"/>
    <row r="278" s="236" customFormat="1" ht="14.25" customHeight="1"/>
    <row r="279" s="236" customFormat="1" ht="14.25" customHeight="1"/>
    <row r="280" s="236" customFormat="1" ht="14.25" customHeight="1"/>
    <row r="281" s="236" customFormat="1" ht="14.25" customHeight="1"/>
    <row r="282" s="236" customFormat="1" ht="14.25" customHeight="1"/>
    <row r="283" s="236" customFormat="1" ht="14.25" customHeight="1"/>
    <row r="284" s="236" customFormat="1" ht="14.25" customHeight="1"/>
    <row r="285" s="236" customFormat="1" ht="14.25" customHeight="1"/>
    <row r="286" s="236" customFormat="1" ht="14.25" customHeight="1"/>
    <row r="287" s="236" customFormat="1" ht="14.25" customHeight="1"/>
    <row r="288" s="236" customFormat="1" ht="14.25" customHeight="1"/>
    <row r="289" s="236" customFormat="1" ht="14.25" customHeight="1"/>
    <row r="290" s="236" customFormat="1" ht="14.25" customHeight="1"/>
    <row r="291" s="236" customFormat="1" ht="14.25" customHeight="1"/>
    <row r="292" s="236" customFormat="1" ht="14.25" customHeight="1"/>
    <row r="293" s="236" customFormat="1" ht="14.25" customHeight="1"/>
    <row r="294" s="236" customFormat="1" ht="14.25" customHeight="1"/>
    <row r="295" s="236" customFormat="1" ht="14.25" customHeight="1"/>
    <row r="296" s="236" customFormat="1" ht="14.25" customHeight="1"/>
    <row r="297" s="236" customFormat="1" ht="14.25" customHeight="1"/>
    <row r="298" s="236" customFormat="1" ht="14.25" customHeight="1"/>
    <row r="299" s="236" customFormat="1" ht="14.25" customHeight="1"/>
    <row r="300" s="236" customFormat="1" ht="14.25" customHeight="1"/>
    <row r="301" s="236" customFormat="1" ht="14.25" customHeight="1"/>
    <row r="302" s="236" customFormat="1" ht="14.25" customHeight="1"/>
    <row r="303" s="236" customFormat="1" ht="14.25" customHeight="1"/>
    <row r="304" s="236" customFormat="1" ht="14.25" customHeight="1"/>
    <row r="305" s="236" customFormat="1" ht="14.25" customHeight="1"/>
    <row r="306" s="236" customFormat="1" ht="14.25" customHeight="1"/>
    <row r="307" s="236" customFormat="1" ht="14.25" customHeight="1"/>
    <row r="308" s="236" customFormat="1" ht="14.25" customHeight="1"/>
    <row r="309" s="236" customFormat="1" ht="14.25" customHeight="1"/>
    <row r="310" s="236" customFormat="1" ht="14.25" customHeight="1"/>
    <row r="311" s="236" customFormat="1" ht="14.25" customHeight="1"/>
    <row r="312" s="236" customFormat="1" ht="14.25" customHeight="1"/>
    <row r="313" s="236" customFormat="1" ht="14.25" customHeight="1"/>
    <row r="314" s="236" customFormat="1" ht="14.25" customHeight="1"/>
    <row r="315" s="236" customFormat="1" ht="14.25" customHeight="1"/>
    <row r="316" s="236" customFormat="1" ht="14.25" customHeight="1"/>
    <row r="317" s="236" customFormat="1" ht="14.25" customHeight="1"/>
    <row r="318" s="236" customFormat="1" ht="14.25" customHeight="1"/>
    <row r="319" s="236" customFormat="1" ht="14.25" customHeight="1"/>
    <row r="320" s="236" customFormat="1" ht="14.25" customHeight="1"/>
    <row r="321" s="236" customFormat="1" ht="14.25" customHeight="1"/>
    <row r="322" s="236" customFormat="1" ht="14.25" customHeight="1"/>
    <row r="323" s="236" customFormat="1" ht="14.25" customHeight="1"/>
    <row r="324" s="236" customFormat="1" ht="14.25" customHeight="1"/>
    <row r="325" s="236" customFormat="1" ht="14.25" customHeight="1"/>
    <row r="326" s="236" customFormat="1" ht="14.25" customHeight="1"/>
    <row r="327" s="236" customFormat="1" ht="14.25" customHeight="1"/>
    <row r="328" s="236" customFormat="1" ht="14.25" customHeight="1"/>
    <row r="329" s="236" customFormat="1" ht="14.25" customHeight="1"/>
    <row r="330" s="236" customFormat="1" ht="14.25" customHeight="1"/>
    <row r="331" s="236" customFormat="1" ht="14.25" customHeight="1"/>
    <row r="332" s="236" customFormat="1" ht="14.25" customHeight="1"/>
    <row r="333" s="236" customFormat="1" ht="14.25" customHeight="1"/>
    <row r="334" s="236" customFormat="1" ht="14.25" customHeight="1"/>
    <row r="335" s="236" customFormat="1" ht="14.25" customHeight="1"/>
    <row r="336" s="236" customFormat="1" ht="14.25" customHeight="1"/>
    <row r="337" s="236" customFormat="1" ht="14.25" customHeight="1"/>
    <row r="338" s="236" customFormat="1" ht="14.25" customHeight="1"/>
    <row r="339" s="236" customFormat="1" ht="14.25" customHeight="1"/>
    <row r="340" s="236" customFormat="1" ht="14.25" customHeight="1"/>
    <row r="341" s="236" customFormat="1" ht="14.25" customHeight="1"/>
    <row r="342" s="236" customFormat="1" ht="14.25" customHeight="1"/>
    <row r="343" s="236" customFormat="1" ht="14.25" customHeight="1"/>
    <row r="344" s="236" customFormat="1" ht="14.25" customHeight="1"/>
    <row r="345" s="236" customFormat="1" ht="14.25" customHeight="1"/>
    <row r="346" s="236" customFormat="1" ht="14.25" customHeight="1"/>
    <row r="347" s="236" customFormat="1" ht="14.25" customHeight="1"/>
    <row r="348" s="236" customFormat="1" ht="14.25" customHeight="1"/>
    <row r="349" s="236" customFormat="1" ht="14.25" customHeight="1"/>
    <row r="350" s="236" customFormat="1" ht="14.25" customHeight="1"/>
    <row r="351" s="236" customFormat="1" ht="14.25" customHeight="1"/>
    <row r="352" s="236" customFormat="1" ht="14.25" customHeight="1"/>
    <row r="353" s="236" customFormat="1" ht="14.25" customHeight="1"/>
    <row r="354" s="236" customFormat="1" ht="14.25" customHeight="1"/>
    <row r="355" s="236" customFormat="1" ht="14.25" customHeight="1"/>
    <row r="356" s="236" customFormat="1" ht="14.25" customHeight="1"/>
    <row r="357" s="236" customFormat="1" ht="14.25" customHeight="1"/>
    <row r="358" s="236" customFormat="1" ht="14.25" customHeight="1"/>
    <row r="359" s="236" customFormat="1" ht="14.25" customHeight="1"/>
    <row r="360" s="236" customFormat="1" ht="14.25" customHeight="1"/>
    <row r="361" s="236" customFormat="1" ht="14.25" customHeight="1"/>
    <row r="362" s="236" customFormat="1" ht="14.25" customHeight="1"/>
    <row r="363" s="236" customFormat="1" ht="14.25" customHeight="1"/>
    <row r="364" s="236" customFormat="1" ht="14.25" customHeight="1"/>
    <row r="365" s="236" customFormat="1" ht="14.25" customHeight="1"/>
    <row r="366" s="236" customFormat="1" ht="14.25" customHeight="1"/>
    <row r="367" s="236" customFormat="1" ht="14.25" customHeight="1"/>
    <row r="368" s="236" customFormat="1" ht="14.25" customHeight="1"/>
    <row r="369" s="236" customFormat="1" ht="14.25" customHeight="1"/>
    <row r="370" s="236" customFormat="1" ht="14.25" customHeight="1"/>
    <row r="371" s="236" customFormat="1" ht="14.25" customHeight="1"/>
    <row r="372" s="236" customFormat="1" ht="14.25" customHeight="1"/>
    <row r="373" s="236" customFormat="1" ht="14.25" customHeight="1"/>
    <row r="374" s="236" customFormat="1" ht="14.25" customHeight="1"/>
    <row r="375" s="236" customFormat="1" ht="14.25" customHeight="1"/>
    <row r="376" s="236" customFormat="1" ht="14.25" customHeight="1"/>
    <row r="377" s="236" customFormat="1" ht="14.25" customHeight="1"/>
    <row r="378" s="236" customFormat="1" ht="14.25" customHeight="1"/>
    <row r="379" s="236" customFormat="1" ht="14.25" customHeight="1"/>
    <row r="380" s="236" customFormat="1" ht="14.25" customHeight="1"/>
    <row r="381" s="236" customFormat="1" ht="14.25" customHeight="1"/>
    <row r="382" s="236" customFormat="1" ht="14.25" customHeight="1"/>
    <row r="383" s="236" customFormat="1" ht="14.25" customHeight="1"/>
    <row r="384" s="236" customFormat="1" ht="14.25" customHeight="1"/>
    <row r="385" s="236" customFormat="1" ht="14.25" customHeight="1"/>
    <row r="386" s="236" customFormat="1" ht="14.25" customHeight="1"/>
    <row r="387" s="236" customFormat="1" ht="14.25" customHeight="1"/>
    <row r="388" s="236" customFormat="1" ht="14.25" customHeight="1"/>
    <row r="389" s="236" customFormat="1" ht="14.25" customHeight="1"/>
    <row r="390" s="236" customFormat="1" ht="14.25" customHeight="1"/>
    <row r="391" s="236" customFormat="1" ht="14.25" customHeight="1"/>
    <row r="392" s="236" customFormat="1" ht="14.25" customHeight="1"/>
    <row r="393" s="236" customFormat="1" ht="14.25" customHeight="1"/>
    <row r="394" s="236" customFormat="1" ht="14.25" customHeight="1"/>
    <row r="395" s="236" customFormat="1" ht="14.25" customHeight="1"/>
    <row r="396" s="236" customFormat="1" ht="14.25" customHeight="1"/>
    <row r="397" s="236" customFormat="1" ht="14.25" customHeight="1"/>
    <row r="398" s="236" customFormat="1" ht="14.25" customHeight="1"/>
    <row r="399" s="236" customFormat="1" ht="14.25" customHeight="1"/>
    <row r="400" s="236" customFormat="1" ht="14.25" customHeight="1"/>
    <row r="401" s="236" customFormat="1" ht="14.25" customHeight="1"/>
    <row r="402" s="236" customFormat="1" ht="14.25" customHeight="1"/>
    <row r="403" s="236" customFormat="1" ht="14.25" customHeight="1"/>
    <row r="404" s="236" customFormat="1" ht="14.25" customHeight="1"/>
    <row r="405" s="236" customFormat="1" ht="14.25" customHeight="1"/>
    <row r="406" s="236" customFormat="1" ht="14.25" customHeight="1"/>
    <row r="407" s="236" customFormat="1" ht="14.25" customHeight="1"/>
    <row r="408" s="236" customFormat="1" ht="14.25" customHeight="1"/>
    <row r="409" s="236" customFormat="1" ht="14.25" customHeight="1"/>
    <row r="410" s="236" customFormat="1" ht="14.25" customHeight="1"/>
    <row r="411" s="236" customFormat="1" ht="14.25" customHeight="1"/>
    <row r="412" s="236" customFormat="1" ht="14.25" customHeight="1"/>
    <row r="413" s="236" customFormat="1" ht="14.25" customHeight="1"/>
    <row r="414" s="236" customFormat="1" ht="14.25" customHeight="1"/>
    <row r="415" s="236" customFormat="1" ht="14.25" customHeight="1"/>
    <row r="416" s="236" customFormat="1" ht="14.25" customHeight="1"/>
    <row r="417" s="236" customFormat="1" ht="14.25" customHeight="1"/>
    <row r="418" s="236" customFormat="1" ht="14.25" customHeight="1"/>
    <row r="419" s="236" customFormat="1" ht="14.25" customHeight="1"/>
    <row r="420" s="236" customFormat="1" ht="14.25" customHeight="1"/>
    <row r="421" s="236" customFormat="1" ht="14.25" customHeight="1"/>
    <row r="422" s="236" customFormat="1" ht="14.25" customHeight="1"/>
    <row r="423" s="236" customFormat="1" ht="14.25" customHeight="1"/>
    <row r="424" s="236" customFormat="1" ht="14.25" customHeight="1"/>
    <row r="425" s="236" customFormat="1" ht="14.25" customHeight="1"/>
    <row r="426" s="236" customFormat="1" ht="14.25" customHeight="1"/>
    <row r="427" s="236" customFormat="1" ht="14.25" customHeight="1"/>
    <row r="428" s="236" customFormat="1" ht="14.25" customHeight="1"/>
    <row r="429" s="236" customFormat="1" ht="14.25" customHeight="1"/>
    <row r="430" s="236" customFormat="1" ht="14.25" customHeight="1"/>
    <row r="431" s="236" customFormat="1" ht="14.25" customHeight="1"/>
    <row r="432" s="236" customFormat="1" ht="14.25" customHeight="1"/>
    <row r="433" s="236" customFormat="1" ht="14.25" customHeight="1"/>
    <row r="434" s="236" customFormat="1" ht="14.25" customHeight="1"/>
    <row r="435" s="236" customFormat="1" ht="14.25" customHeight="1"/>
    <row r="436" s="236" customFormat="1" ht="14.25" customHeight="1"/>
    <row r="437" s="236" customFormat="1" ht="14.25" customHeight="1"/>
    <row r="438" s="236" customFormat="1" ht="14.25" customHeight="1"/>
    <row r="439" s="236" customFormat="1" ht="14.25" customHeight="1"/>
    <row r="440" s="236" customFormat="1" ht="14.25" customHeight="1"/>
    <row r="441" s="236" customFormat="1" ht="14.25" customHeight="1"/>
    <row r="442" s="236" customFormat="1" ht="14.25" customHeight="1"/>
    <row r="443" s="236" customFormat="1" ht="14.25" customHeight="1"/>
    <row r="444" s="236" customFormat="1" ht="14.25" customHeight="1"/>
    <row r="445" s="236" customFormat="1" ht="14.25" customHeight="1"/>
    <row r="446" s="236" customFormat="1" ht="14.25" customHeight="1"/>
    <row r="447" s="236" customFormat="1" ht="14.25" customHeight="1"/>
    <row r="448" s="236" customFormat="1" ht="14.25" customHeight="1"/>
    <row r="449" s="236" customFormat="1" ht="14.25" customHeight="1"/>
    <row r="450" s="236" customFormat="1" ht="14.25" customHeight="1"/>
    <row r="451" s="236" customFormat="1" ht="14.25" customHeight="1"/>
    <row r="452" s="236" customFormat="1" ht="14.25" customHeight="1"/>
    <row r="453" s="236" customFormat="1" ht="14.25" customHeight="1"/>
    <row r="454" s="236" customFormat="1" ht="14.25" customHeight="1"/>
    <row r="455" s="236" customFormat="1" ht="14.25" customHeight="1"/>
    <row r="456" s="236" customFormat="1" ht="14.25" customHeight="1"/>
    <row r="457" s="236" customFormat="1" ht="14.25" customHeight="1"/>
    <row r="458" s="236" customFormat="1" ht="14.25" customHeight="1"/>
    <row r="459" s="236" customFormat="1" ht="14.25" customHeight="1"/>
    <row r="460" s="236" customFormat="1" ht="14.25" customHeight="1"/>
    <row r="461" s="236" customFormat="1" ht="14.25" customHeight="1"/>
    <row r="462" s="236" customFormat="1" ht="14.25" customHeight="1"/>
    <row r="463" s="236" customFormat="1" ht="14.25" customHeight="1"/>
    <row r="464" s="236" customFormat="1" ht="14.25" customHeight="1"/>
    <row r="465" s="236" customFormat="1" ht="14.25" customHeight="1"/>
    <row r="466" s="236" customFormat="1" ht="14.25" customHeight="1"/>
    <row r="467" s="236" customFormat="1" ht="14.25" customHeight="1"/>
    <row r="468" s="236" customFormat="1" ht="14.25" customHeight="1"/>
    <row r="469" s="236" customFormat="1" ht="14.25" customHeight="1"/>
    <row r="470" s="236" customFormat="1" ht="14.25" customHeight="1"/>
    <row r="471" s="236" customFormat="1" ht="14.25" customHeight="1"/>
    <row r="472" s="236" customFormat="1" ht="14.25" customHeight="1"/>
    <row r="473" s="236" customFormat="1" ht="14.25" customHeight="1"/>
    <row r="474" s="236" customFormat="1" ht="14.25" customHeight="1"/>
    <row r="475" s="236" customFormat="1" ht="14.25" customHeight="1"/>
    <row r="476" s="236" customFormat="1" ht="14.25" customHeight="1"/>
    <row r="477" s="236" customFormat="1" ht="14.25" customHeight="1"/>
    <row r="478" s="236" customFormat="1" ht="14.25" customHeight="1"/>
    <row r="479" s="236" customFormat="1" ht="14.25" customHeight="1"/>
    <row r="480" s="236" customFormat="1" ht="14.25" customHeight="1"/>
    <row r="481" s="236" customFormat="1" ht="14.25" customHeight="1"/>
    <row r="482" s="236" customFormat="1" ht="14.25" customHeight="1"/>
    <row r="483" s="236" customFormat="1" ht="14.25" customHeight="1"/>
    <row r="484" s="236" customFormat="1" ht="14.25" customHeight="1"/>
    <row r="485" s="236" customFormat="1" ht="14.25" customHeight="1"/>
    <row r="486" s="236" customFormat="1" ht="14.25" customHeight="1"/>
    <row r="487" s="236" customFormat="1" ht="14.25" customHeight="1"/>
    <row r="488" s="236" customFormat="1" ht="14.25" customHeight="1"/>
    <row r="489" s="236" customFormat="1" ht="14.25" customHeight="1"/>
    <row r="490" s="236" customFormat="1" ht="14.25" customHeight="1"/>
    <row r="491" s="236" customFormat="1" ht="14.25" customHeight="1"/>
    <row r="492" s="236" customFormat="1" ht="14.25" customHeight="1"/>
    <row r="493" s="236" customFormat="1" ht="14.25" customHeight="1"/>
    <row r="494" s="236" customFormat="1" ht="14.25" customHeight="1"/>
    <row r="495" s="236" customFormat="1" ht="14.25" customHeight="1"/>
    <row r="496" s="236" customFormat="1" ht="14.25" customHeight="1"/>
    <row r="497" s="236" customFormat="1" ht="14.25" customHeight="1"/>
    <row r="498" s="236" customFormat="1" ht="14.25" customHeight="1"/>
    <row r="499" s="236" customFormat="1" ht="14.25" customHeight="1"/>
    <row r="500" s="236" customFormat="1" ht="14.25" customHeight="1"/>
    <row r="501" s="236" customFormat="1" ht="14.25" customHeight="1"/>
    <row r="502" s="236" customFormat="1" ht="14.25" customHeight="1"/>
    <row r="503" s="236" customFormat="1" ht="14.25" customHeight="1"/>
    <row r="504" s="236" customFormat="1" ht="14.25" customHeight="1"/>
    <row r="505" s="236" customFormat="1" ht="14.25" customHeight="1"/>
    <row r="506" s="236" customFormat="1" ht="14.25" customHeight="1"/>
    <row r="507" s="236" customFormat="1" ht="14.25" customHeight="1"/>
    <row r="508" s="236" customFormat="1" ht="14.25" customHeight="1"/>
    <row r="509" s="236" customFormat="1" ht="14.25" customHeight="1"/>
    <row r="510" s="236" customFormat="1" ht="14.25" customHeight="1"/>
    <row r="511" s="236" customFormat="1" ht="14.25" customHeight="1"/>
    <row r="512" s="236" customFormat="1" ht="14.25" customHeight="1"/>
    <row r="513" s="236" customFormat="1" ht="14.25" customHeight="1"/>
    <row r="514" s="236" customFormat="1" ht="14.25" customHeight="1"/>
    <row r="515" s="236" customFormat="1" ht="14.25" customHeight="1"/>
    <row r="516" s="236" customFormat="1" ht="14.25" customHeight="1"/>
    <row r="517" s="236" customFormat="1" ht="14.25" customHeight="1"/>
    <row r="518" s="236" customFormat="1" ht="14.25" customHeight="1"/>
    <row r="519" s="236" customFormat="1" ht="14.25" customHeight="1"/>
    <row r="520" s="236" customFormat="1" ht="14.25" customHeight="1"/>
    <row r="521" s="236" customFormat="1" ht="14.25" customHeight="1"/>
    <row r="522" s="236" customFormat="1" ht="14.25" customHeight="1"/>
    <row r="523" s="236" customFormat="1" ht="14.25" customHeight="1"/>
    <row r="524" s="236" customFormat="1" ht="14.25" customHeight="1"/>
    <row r="525" s="236" customFormat="1" ht="14.25" customHeight="1"/>
    <row r="526" s="236" customFormat="1" ht="14.25" customHeight="1"/>
    <row r="527" s="236" customFormat="1" ht="14.25" customHeight="1"/>
    <row r="528" s="236" customFormat="1" ht="14.25" customHeight="1"/>
    <row r="529" s="236" customFormat="1" ht="14.25" customHeight="1"/>
    <row r="530" s="236" customFormat="1" ht="14.25" customHeight="1"/>
    <row r="531" s="236" customFormat="1" ht="14.25" customHeight="1"/>
    <row r="532" s="236" customFormat="1" ht="14.25" customHeight="1"/>
    <row r="533" s="236" customFormat="1" ht="14.25" customHeight="1"/>
    <row r="534" s="236" customFormat="1" ht="14.25" customHeight="1"/>
    <row r="535" s="236" customFormat="1" ht="14.25" customHeight="1"/>
    <row r="536" s="236" customFormat="1" ht="14.25" customHeight="1"/>
    <row r="537" s="236" customFormat="1" ht="14.25" customHeight="1"/>
    <row r="538" s="236" customFormat="1" ht="14.25" customHeight="1"/>
    <row r="539" s="236" customFormat="1" ht="14.25" customHeight="1"/>
    <row r="540" s="236" customFormat="1" ht="14.25" customHeight="1"/>
    <row r="541" s="236" customFormat="1" ht="14.25" customHeight="1"/>
    <row r="542" s="236" customFormat="1" ht="14.25" customHeight="1"/>
    <row r="543" s="236" customFormat="1" ht="14.25" customHeight="1"/>
    <row r="544" s="236" customFormat="1" ht="14.25" customHeight="1"/>
    <row r="545" s="236" customFormat="1" ht="14.25" customHeight="1"/>
    <row r="546" s="236" customFormat="1" ht="14.25" customHeight="1"/>
    <row r="547" s="236" customFormat="1" ht="14.25" customHeight="1"/>
    <row r="548" s="236" customFormat="1" ht="14.25" customHeight="1"/>
    <row r="549" s="236" customFormat="1" ht="14.25" customHeight="1"/>
    <row r="550" s="236" customFormat="1" ht="14.25" customHeight="1"/>
    <row r="551" s="236" customFormat="1" ht="14.25" customHeight="1"/>
    <row r="552" s="236" customFormat="1" ht="14.25" customHeight="1"/>
    <row r="553" s="236" customFormat="1" ht="14.25" customHeight="1"/>
    <row r="554" s="236" customFormat="1" ht="14.25" customHeight="1"/>
    <row r="555" s="236" customFormat="1" ht="14.25" customHeight="1"/>
    <row r="556" s="236" customFormat="1" ht="14.25" customHeight="1"/>
    <row r="557" s="236" customFormat="1" ht="14.25" customHeight="1"/>
    <row r="558" s="236" customFormat="1" ht="14.25" customHeight="1"/>
    <row r="559" s="236" customFormat="1" ht="14.25" customHeight="1"/>
    <row r="560" s="236" customFormat="1" ht="14.25" customHeight="1"/>
    <row r="561" s="236" customFormat="1" ht="14.25" customHeight="1"/>
    <row r="562" s="236" customFormat="1" ht="14.25" customHeight="1"/>
    <row r="563" s="236" customFormat="1" ht="14.25" customHeight="1"/>
    <row r="564" s="236" customFormat="1" ht="14.25" customHeight="1"/>
    <row r="565" s="236" customFormat="1" ht="14.25" customHeight="1"/>
    <row r="566" s="236" customFormat="1" ht="14.25" customHeight="1"/>
    <row r="567" s="236" customFormat="1" ht="14.25" customHeight="1"/>
    <row r="568" s="236" customFormat="1" ht="14.25" customHeight="1"/>
    <row r="569" s="236" customFormat="1" ht="14.25" customHeight="1"/>
    <row r="570" s="236" customFormat="1" ht="14.25" customHeight="1"/>
    <row r="571" s="236" customFormat="1" ht="14.25" customHeight="1"/>
    <row r="572" s="236" customFormat="1" ht="14.25" customHeight="1"/>
    <row r="573" s="236" customFormat="1" ht="14.25" customHeight="1"/>
    <row r="574" s="236" customFormat="1" ht="14.25" customHeight="1"/>
    <row r="575" s="236" customFormat="1" ht="14.25" customHeight="1"/>
    <row r="576" s="236" customFormat="1" ht="14.25" customHeight="1"/>
    <row r="577" s="236" customFormat="1" ht="14.25" customHeight="1"/>
    <row r="578" s="236" customFormat="1" ht="14.25" customHeight="1"/>
    <row r="579" s="236" customFormat="1" ht="14.25" customHeight="1"/>
    <row r="580" s="236" customFormat="1" ht="14.25" customHeight="1"/>
    <row r="581" s="236" customFormat="1" ht="14.25" customHeight="1"/>
    <row r="582" s="236" customFormat="1" ht="14.25" customHeight="1"/>
    <row r="583" s="236" customFormat="1" ht="14.25" customHeight="1"/>
    <row r="584" s="236" customFormat="1" ht="14.25" customHeight="1"/>
    <row r="585" s="236" customFormat="1" ht="14.25" customHeight="1"/>
    <row r="586" s="236" customFormat="1" ht="14.25" customHeight="1"/>
    <row r="587" s="236" customFormat="1" ht="14.25" customHeight="1"/>
    <row r="588" s="236" customFormat="1" ht="14.25" customHeight="1"/>
    <row r="589" s="236" customFormat="1" ht="14.25" customHeight="1"/>
    <row r="590" s="236" customFormat="1" ht="14.25" customHeight="1"/>
    <row r="591" s="236" customFormat="1" ht="14.25" customHeight="1"/>
    <row r="592" s="236" customFormat="1" ht="14.25" customHeight="1"/>
    <row r="593" s="236" customFormat="1" ht="14.25" customHeight="1"/>
    <row r="594" s="236" customFormat="1" ht="14.25" customHeight="1"/>
    <row r="595" s="236" customFormat="1" ht="14.25" customHeight="1"/>
    <row r="596" s="236" customFormat="1" ht="14.25" customHeight="1"/>
    <row r="597" s="236" customFormat="1" ht="14.25" customHeight="1"/>
    <row r="598" s="236" customFormat="1" ht="14.25" customHeight="1"/>
    <row r="599" s="236" customFormat="1" ht="14.25" customHeight="1"/>
    <row r="600" s="236" customFormat="1" ht="14.25" customHeight="1"/>
    <row r="601" s="236" customFormat="1" ht="14.25" customHeight="1"/>
    <row r="602" s="236" customFormat="1" ht="14.25" customHeight="1"/>
    <row r="603" s="236" customFormat="1" ht="14.25" customHeight="1"/>
    <row r="604" s="236" customFormat="1" ht="14.25" customHeight="1"/>
    <row r="605" s="236" customFormat="1" ht="14.25" customHeight="1"/>
    <row r="606" s="236" customFormat="1" ht="14.25" customHeight="1"/>
    <row r="607" s="236" customFormat="1" ht="14.25" customHeight="1"/>
    <row r="608" s="236" customFormat="1" ht="14.25" customHeight="1"/>
    <row r="609" s="236" customFormat="1" ht="14.25" customHeight="1"/>
    <row r="610" s="236" customFormat="1" ht="14.25" customHeight="1"/>
    <row r="611" s="236" customFormat="1" ht="14.25" customHeight="1"/>
    <row r="612" s="236" customFormat="1" ht="14.25" customHeight="1"/>
    <row r="613" s="236" customFormat="1" ht="14.25" customHeight="1"/>
    <row r="614" s="236" customFormat="1" ht="14.25" customHeight="1"/>
    <row r="615" s="236" customFormat="1" ht="14.25" customHeight="1"/>
    <row r="616" s="236" customFormat="1" ht="14.25" customHeight="1"/>
    <row r="617" s="236" customFormat="1" ht="14.25" customHeight="1"/>
    <row r="618" s="236" customFormat="1" ht="14.25" customHeight="1"/>
    <row r="619" s="236" customFormat="1" ht="14.25" customHeight="1"/>
    <row r="620" s="236" customFormat="1" ht="14.25" customHeight="1"/>
    <row r="621" s="236" customFormat="1" ht="14.25" customHeight="1"/>
    <row r="622" s="236" customFormat="1" ht="14.25" customHeight="1"/>
    <row r="623" s="236" customFormat="1" ht="14.25" customHeight="1"/>
    <row r="624" s="236" customFormat="1" ht="14.25" customHeight="1"/>
    <row r="625" s="236" customFormat="1" ht="14.25" customHeight="1"/>
    <row r="626" s="236" customFormat="1" ht="14.25" customHeight="1"/>
    <row r="627" s="236" customFormat="1" ht="14.25" customHeight="1"/>
    <row r="628" s="236" customFormat="1" ht="14.25" customHeight="1"/>
    <row r="629" s="236" customFormat="1" ht="14.25" customHeight="1"/>
    <row r="630" s="236" customFormat="1" ht="14.25" customHeight="1"/>
    <row r="631" s="236" customFormat="1" ht="14.25" customHeight="1"/>
    <row r="632" s="236" customFormat="1" ht="14.25" customHeight="1"/>
    <row r="633" s="236" customFormat="1" ht="14.25" customHeight="1"/>
    <row r="634" s="236" customFormat="1" ht="14.25" customHeight="1"/>
    <row r="635" s="236" customFormat="1" ht="14.25" customHeight="1"/>
    <row r="636" s="236" customFormat="1" ht="14.25" customHeight="1"/>
    <row r="637" s="236" customFormat="1" ht="14.25" customHeight="1"/>
    <row r="638" s="236" customFormat="1" ht="14.25" customHeight="1"/>
    <row r="639" s="236" customFormat="1" ht="14.25" customHeight="1"/>
    <row r="640" s="236" customFormat="1" ht="14.25" customHeight="1"/>
    <row r="641" s="236" customFormat="1" ht="14.25" customHeight="1"/>
    <row r="642" s="236" customFormat="1" ht="14.25" customHeight="1"/>
    <row r="643" s="236" customFormat="1" ht="14.25" customHeight="1"/>
    <row r="644" s="236" customFormat="1" ht="14.25" customHeight="1"/>
    <row r="645" s="236" customFormat="1" ht="14.25" customHeight="1"/>
    <row r="646" s="236" customFormat="1" ht="14.25" customHeight="1"/>
    <row r="647" s="236" customFormat="1" ht="14.25" customHeight="1"/>
    <row r="648" s="236" customFormat="1" ht="14.25" customHeight="1"/>
    <row r="649" s="236" customFormat="1" ht="14.25" customHeight="1"/>
    <row r="650" s="236" customFormat="1" ht="14.25" customHeight="1"/>
    <row r="651" s="236" customFormat="1" ht="14.25" customHeight="1"/>
    <row r="652" s="236" customFormat="1" ht="14.25" customHeight="1"/>
    <row r="653" s="236" customFormat="1" ht="14.25" customHeight="1"/>
    <row r="654" s="236" customFormat="1" ht="14.25" customHeight="1"/>
    <row r="655" s="236" customFormat="1" ht="14.25" customHeight="1"/>
    <row r="656" s="236" customFormat="1" ht="14.25" customHeight="1"/>
    <row r="657" s="236" customFormat="1" ht="14.25" customHeight="1"/>
    <row r="658" s="236" customFormat="1" ht="14.25" customHeight="1"/>
    <row r="659" s="236" customFormat="1" ht="14.25" customHeight="1"/>
    <row r="660" s="236" customFormat="1" ht="14.25" customHeight="1"/>
    <row r="661" s="236" customFormat="1" ht="14.25" customHeight="1"/>
    <row r="662" s="236" customFormat="1" ht="14.25" customHeight="1"/>
    <row r="663" s="236" customFormat="1" ht="14.25" customHeight="1"/>
    <row r="664" s="236" customFormat="1" ht="14.25" customHeight="1"/>
    <row r="665" s="236" customFormat="1" ht="14.25" customHeight="1"/>
    <row r="666" s="236" customFormat="1" ht="14.25" customHeight="1"/>
    <row r="667" s="236" customFormat="1" ht="14.25" customHeight="1"/>
    <row r="668" s="236" customFormat="1" ht="14.25" customHeight="1"/>
    <row r="669" s="236" customFormat="1" ht="14.25" customHeight="1"/>
    <row r="670" s="236" customFormat="1" ht="14.25" customHeight="1"/>
    <row r="671" s="236" customFormat="1" ht="14.25" customHeight="1"/>
    <row r="672" s="236" customFormat="1" ht="14.25" customHeight="1"/>
    <row r="673" s="236" customFormat="1" ht="14.25" customHeight="1"/>
    <row r="674" s="236" customFormat="1" ht="14.25" customHeight="1"/>
    <row r="675" s="236" customFormat="1" ht="14.25" customHeight="1"/>
    <row r="676" s="236" customFormat="1" ht="14.25" customHeight="1"/>
    <row r="677" s="236" customFormat="1" ht="14.25" customHeight="1"/>
    <row r="678" s="236" customFormat="1" ht="14.25" customHeight="1"/>
    <row r="679" s="236" customFormat="1" ht="14.25" customHeight="1"/>
    <row r="680" s="236" customFormat="1" ht="14.25" customHeight="1"/>
    <row r="681" s="236" customFormat="1" ht="14.25" customHeight="1"/>
    <row r="682" s="236" customFormat="1" ht="14.25" customHeight="1"/>
    <row r="683" s="236" customFormat="1" ht="14.25" customHeight="1"/>
    <row r="684" s="236" customFormat="1" ht="14.25" customHeight="1"/>
    <row r="685" s="236" customFormat="1" ht="14.25" customHeight="1"/>
    <row r="686" s="236" customFormat="1" ht="14.25" customHeight="1"/>
    <row r="687" s="236" customFormat="1" ht="14.25" customHeight="1"/>
    <row r="688" s="236" customFormat="1" ht="14.25" customHeight="1"/>
    <row r="689" s="236" customFormat="1" ht="14.25" customHeight="1"/>
    <row r="690" s="236" customFormat="1" ht="14.25" customHeight="1"/>
    <row r="691" s="236" customFormat="1" ht="14.25" customHeight="1"/>
    <row r="692" s="236" customFormat="1" ht="14.25" customHeight="1"/>
    <row r="693" s="236" customFormat="1" ht="14.25" customHeight="1"/>
    <row r="694" s="236" customFormat="1" ht="14.25" customHeight="1"/>
    <row r="695" s="236" customFormat="1" ht="14.25" customHeight="1"/>
    <row r="696" s="236" customFormat="1" ht="14.25" customHeight="1"/>
    <row r="697" s="236" customFormat="1" ht="14.25" customHeight="1"/>
    <row r="698" s="236" customFormat="1" ht="14.25" customHeight="1"/>
    <row r="699" s="236" customFormat="1" ht="14.25" customHeight="1"/>
    <row r="700" s="236" customFormat="1" ht="14.25" customHeight="1"/>
    <row r="701" s="236" customFormat="1" ht="14.25" customHeight="1"/>
    <row r="702" s="236" customFormat="1" ht="14.25" customHeight="1"/>
    <row r="703" s="236" customFormat="1" ht="14.25" customHeight="1"/>
    <row r="704" s="236" customFormat="1" ht="14.25" customHeight="1"/>
    <row r="705" s="236" customFormat="1" ht="14.25" customHeight="1"/>
    <row r="706" s="236" customFormat="1" ht="14.25" customHeight="1"/>
    <row r="707" s="236" customFormat="1" ht="14.25" customHeight="1"/>
    <row r="708" s="236" customFormat="1" ht="14.25" customHeight="1"/>
    <row r="709" s="236" customFormat="1" ht="14.25" customHeight="1"/>
    <row r="710" s="236" customFormat="1" ht="14.25" customHeight="1"/>
    <row r="711" s="236" customFormat="1" ht="14.25" customHeight="1"/>
    <row r="712" s="236" customFormat="1" ht="14.25" customHeight="1"/>
    <row r="713" s="236" customFormat="1" ht="14.25" customHeight="1"/>
    <row r="714" s="236" customFormat="1" ht="14.25" customHeight="1"/>
    <row r="715" s="236" customFormat="1" ht="14.25" customHeight="1"/>
    <row r="716" s="236" customFormat="1" ht="14.25" customHeight="1"/>
    <row r="717" s="236" customFormat="1" ht="14.25" customHeight="1"/>
    <row r="718" s="236" customFormat="1" ht="14.25" customHeight="1"/>
    <row r="719" s="236" customFormat="1" ht="14.25" customHeight="1"/>
    <row r="720" s="236" customFormat="1" ht="14.25" customHeight="1"/>
    <row r="721" s="236" customFormat="1" ht="14.25" customHeight="1"/>
    <row r="722" s="236" customFormat="1" ht="14.25" customHeight="1"/>
    <row r="723" s="236" customFormat="1" ht="14.25" customHeight="1"/>
    <row r="724" s="236" customFormat="1" ht="14.25" customHeight="1"/>
    <row r="725" s="236" customFormat="1" ht="14.25" customHeight="1"/>
    <row r="726" s="236" customFormat="1" ht="14.25" customHeight="1"/>
    <row r="727" s="236" customFormat="1" ht="14.25" customHeight="1"/>
    <row r="728" s="236" customFormat="1" ht="14.25" customHeight="1"/>
    <row r="729" s="236" customFormat="1" ht="14.25" customHeight="1"/>
    <row r="730" s="236" customFormat="1" ht="14.25" customHeight="1"/>
    <row r="731" s="236" customFormat="1" ht="14.25" customHeight="1"/>
    <row r="732" s="236" customFormat="1" ht="14.25" customHeight="1"/>
    <row r="733" s="236" customFormat="1" ht="14.25" customHeight="1"/>
    <row r="734" s="236" customFormat="1" ht="14.25" customHeight="1"/>
    <row r="735" s="236" customFormat="1" ht="14.25" customHeight="1"/>
    <row r="736" s="236" customFormat="1" ht="14.25" customHeight="1"/>
    <row r="737" s="236" customFormat="1" ht="14.25" customHeight="1"/>
    <row r="738" s="236" customFormat="1" ht="14.25" customHeight="1"/>
    <row r="739" s="236" customFormat="1" ht="14.25" customHeight="1"/>
    <row r="740" s="236" customFormat="1" ht="14.25" customHeight="1"/>
    <row r="741" s="236" customFormat="1" ht="14.25" customHeight="1"/>
    <row r="742" s="236" customFormat="1" ht="14.25" customHeight="1"/>
    <row r="743" s="236" customFormat="1" ht="14.25" customHeight="1"/>
    <row r="744" s="236" customFormat="1" ht="14.25" customHeight="1"/>
    <row r="745" s="236" customFormat="1" ht="14.25" customHeight="1"/>
    <row r="746" s="236" customFormat="1" ht="14.25" customHeight="1"/>
    <row r="747" s="236" customFormat="1" ht="14.25" customHeight="1"/>
    <row r="748" s="236" customFormat="1" ht="14.25" customHeight="1"/>
    <row r="749" s="236" customFormat="1" ht="14.25" customHeight="1"/>
    <row r="750" s="236" customFormat="1" ht="14.25" customHeight="1"/>
    <row r="751" s="236" customFormat="1" ht="14.25" customHeight="1"/>
    <row r="752" s="236" customFormat="1" ht="14.25" customHeight="1"/>
    <row r="753" s="236" customFormat="1" ht="14.25" customHeight="1"/>
    <row r="754" s="236" customFormat="1" ht="14.25" customHeight="1"/>
    <row r="755" s="236" customFormat="1" ht="14.25" customHeight="1"/>
    <row r="756" s="236" customFormat="1" ht="14.25" customHeight="1"/>
    <row r="757" s="236" customFormat="1" ht="14.25" customHeight="1"/>
    <row r="758" s="236" customFormat="1" ht="14.25" customHeight="1"/>
    <row r="759" s="236" customFormat="1" ht="14.25" customHeight="1"/>
    <row r="760" s="236" customFormat="1" ht="14.25" customHeight="1"/>
    <row r="761" s="236" customFormat="1" ht="14.25" customHeight="1"/>
    <row r="762" s="236" customFormat="1" ht="14.25" customHeight="1"/>
    <row r="763" s="236" customFormat="1" ht="14.25" customHeight="1"/>
    <row r="764" s="236" customFormat="1" ht="14.25" customHeight="1"/>
    <row r="765" s="236" customFormat="1" ht="14.25" customHeight="1"/>
    <row r="766" s="236" customFormat="1" ht="14.25" customHeight="1"/>
    <row r="767" s="236" customFormat="1" ht="14.25" customHeight="1"/>
    <row r="768" s="236" customFormat="1" ht="14.25" customHeight="1"/>
    <row r="769" s="236" customFormat="1" ht="14.25" customHeight="1"/>
    <row r="770" s="236" customFormat="1" ht="14.25" customHeight="1"/>
    <row r="771" s="236" customFormat="1" ht="14.25" customHeight="1"/>
    <row r="772" s="236" customFormat="1" ht="14.25" customHeight="1"/>
    <row r="773" s="236" customFormat="1" ht="14.25" customHeight="1"/>
    <row r="774" s="236" customFormat="1" ht="14.25" customHeight="1"/>
    <row r="775" s="236" customFormat="1" ht="14.25" customHeight="1"/>
    <row r="776" s="236" customFormat="1" ht="14.25" customHeight="1"/>
    <row r="777" s="236" customFormat="1" ht="14.25" customHeight="1"/>
    <row r="778" s="236" customFormat="1" ht="14.25" customHeight="1"/>
    <row r="779" s="236" customFormat="1" ht="14.25" customHeight="1"/>
    <row r="780" s="236" customFormat="1" ht="14.25" customHeight="1"/>
    <row r="781" s="236" customFormat="1" ht="14.25" customHeight="1"/>
    <row r="782" s="236" customFormat="1" ht="14.25" customHeight="1"/>
    <row r="783" s="236" customFormat="1" ht="14.25" customHeight="1"/>
    <row r="784" s="236" customFormat="1" ht="14.25" customHeight="1"/>
    <row r="785" s="236" customFormat="1" ht="14.25" customHeight="1"/>
    <row r="786" s="236" customFormat="1" ht="14.25" customHeight="1"/>
    <row r="787" s="236" customFormat="1" ht="14.25" customHeight="1"/>
    <row r="788" s="236" customFormat="1" ht="14.25" customHeight="1"/>
    <row r="789" s="236" customFormat="1" ht="14.25" customHeight="1"/>
    <row r="790" s="236" customFormat="1" ht="14.25" customHeight="1"/>
    <row r="791" s="236" customFormat="1" ht="14.25" customHeight="1"/>
    <row r="792" s="236" customFormat="1" ht="14.25" customHeight="1"/>
    <row r="793" s="236" customFormat="1" ht="14.25" customHeight="1"/>
    <row r="794" s="236" customFormat="1" ht="14.25" customHeight="1"/>
    <row r="795" s="236" customFormat="1" ht="14.25" customHeight="1"/>
    <row r="796" s="236" customFormat="1" ht="14.25" customHeight="1"/>
    <row r="797" s="236" customFormat="1" ht="14.25" customHeight="1"/>
    <row r="798" s="236" customFormat="1" ht="14.25" customHeight="1"/>
    <row r="799" s="236" customFormat="1" ht="14.25" customHeight="1"/>
    <row r="800" s="236" customFormat="1" ht="14.25" customHeight="1"/>
    <row r="801" s="236" customFormat="1" ht="14.25" customHeight="1"/>
    <row r="802" s="236" customFormat="1" ht="14.25" customHeight="1"/>
    <row r="803" s="236" customFormat="1" ht="14.25" customHeight="1"/>
    <row r="804" s="236" customFormat="1" ht="14.25" customHeight="1"/>
    <row r="805" s="236" customFormat="1" ht="14.25" customHeight="1"/>
    <row r="806" s="236" customFormat="1" ht="14.25" customHeight="1"/>
    <row r="807" s="236" customFormat="1" ht="14.25" customHeight="1"/>
    <row r="808" s="236" customFormat="1" ht="14.25" customHeight="1"/>
    <row r="809" s="236" customFormat="1" ht="14.25" customHeight="1"/>
    <row r="810" s="236" customFormat="1" ht="14.25" customHeight="1"/>
    <row r="811" s="236" customFormat="1" ht="14.25" customHeight="1"/>
    <row r="812" s="236" customFormat="1" ht="14.25" customHeight="1"/>
    <row r="813" s="236" customFormat="1" ht="14.25" customHeight="1"/>
    <row r="814" s="236" customFormat="1" ht="14.25" customHeight="1"/>
    <row r="815" s="236" customFormat="1" ht="14.25" customHeight="1"/>
    <row r="816" s="236" customFormat="1" ht="14.25" customHeight="1"/>
    <row r="817" s="236" customFormat="1" ht="14.25" customHeight="1"/>
    <row r="818" s="236" customFormat="1" ht="14.25" customHeight="1"/>
    <row r="819" s="236" customFormat="1" ht="14.25" customHeight="1"/>
    <row r="820" s="236" customFormat="1" ht="14.25" customHeight="1"/>
    <row r="821" s="236" customFormat="1" ht="14.25" customHeight="1"/>
    <row r="822" s="236" customFormat="1" ht="14.25" customHeight="1"/>
    <row r="823" s="236" customFormat="1" ht="14.25" customHeight="1"/>
    <row r="824" s="236" customFormat="1" ht="14.25" customHeight="1"/>
    <row r="825" s="236" customFormat="1" ht="14.25" customHeight="1"/>
    <row r="826" s="236" customFormat="1" ht="14.25" customHeight="1"/>
    <row r="827" s="236" customFormat="1" ht="14.25" customHeight="1"/>
    <row r="828" s="236" customFormat="1" ht="14.25" customHeight="1"/>
    <row r="829" s="236" customFormat="1" ht="14.25" customHeight="1"/>
    <row r="830" s="236" customFormat="1" ht="14.25" customHeight="1"/>
    <row r="831" s="236" customFormat="1" ht="14.25" customHeight="1"/>
    <row r="832" s="236" customFormat="1" ht="14.25" customHeight="1"/>
    <row r="833" s="236" customFormat="1" ht="14.25" customHeight="1"/>
    <row r="834" s="236" customFormat="1" ht="14.25" customHeight="1"/>
    <row r="835" s="236" customFormat="1" ht="14.25" customHeight="1"/>
    <row r="836" s="236" customFormat="1" ht="14.25" customHeight="1"/>
    <row r="837" s="236" customFormat="1" ht="14.25" customHeight="1"/>
    <row r="838" s="236" customFormat="1" ht="14.25" customHeight="1"/>
    <row r="839" s="236" customFormat="1" ht="14.25" customHeight="1"/>
    <row r="840" s="236" customFormat="1" ht="14.25" customHeight="1"/>
    <row r="841" s="236" customFormat="1" ht="14.25" customHeight="1"/>
    <row r="842" s="236" customFormat="1" ht="14.25" customHeight="1"/>
    <row r="843" s="236" customFormat="1" ht="14.25" customHeight="1"/>
    <row r="844" s="236" customFormat="1" ht="14.25" customHeight="1"/>
    <row r="845" s="236" customFormat="1" ht="14.25" customHeight="1"/>
    <row r="846" s="236" customFormat="1" ht="14.25" customHeight="1"/>
    <row r="847" s="236" customFormat="1" ht="14.25" customHeight="1"/>
    <row r="848" s="236" customFormat="1" ht="14.25" customHeight="1"/>
    <row r="849" s="236" customFormat="1" ht="14.25" customHeight="1"/>
    <row r="850" s="236" customFormat="1" ht="14.25" customHeight="1"/>
    <row r="851" s="236" customFormat="1" ht="14.25" customHeight="1"/>
    <row r="852" s="236" customFormat="1" ht="14.25" customHeight="1"/>
    <row r="853" s="236" customFormat="1" ht="14.25" customHeight="1"/>
    <row r="854" s="236" customFormat="1" ht="14.25" customHeight="1"/>
    <row r="855" s="236" customFormat="1" ht="14.25" customHeight="1"/>
    <row r="856" s="236" customFormat="1" ht="14.25" customHeight="1"/>
    <row r="857" s="236" customFormat="1" ht="14.25" customHeight="1"/>
    <row r="858" s="236" customFormat="1" ht="14.25" customHeight="1"/>
    <row r="859" s="236" customFormat="1" ht="14.25" customHeight="1"/>
    <row r="860" s="236" customFormat="1" ht="14.25" customHeight="1"/>
    <row r="861" s="236" customFormat="1" ht="14.25" customHeight="1"/>
    <row r="862" s="236" customFormat="1" ht="14.25" customHeight="1"/>
    <row r="863" s="236" customFormat="1" ht="14.25" customHeight="1"/>
    <row r="864" s="236" customFormat="1" ht="14.25" customHeight="1"/>
    <row r="865" s="236" customFormat="1" ht="14.25" customHeight="1"/>
    <row r="866" s="236" customFormat="1" ht="14.25" customHeight="1"/>
    <row r="867" s="236" customFormat="1" ht="14.25" customHeight="1"/>
    <row r="868" s="236" customFormat="1" ht="14.25" customHeight="1"/>
    <row r="869" s="236" customFormat="1" ht="14.25" customHeight="1"/>
    <row r="870" s="236" customFormat="1" ht="14.25" customHeight="1"/>
    <row r="871" s="236" customFormat="1" ht="14.25" customHeight="1"/>
    <row r="872" s="236" customFormat="1" ht="14.25" customHeight="1"/>
    <row r="873" s="236" customFormat="1" ht="14.25" customHeight="1"/>
    <row r="874" s="236" customFormat="1" ht="14.25" customHeight="1"/>
    <row r="875" s="236" customFormat="1" ht="14.25" customHeight="1"/>
    <row r="876" s="236" customFormat="1" ht="14.25" customHeight="1"/>
    <row r="877" s="236" customFormat="1" ht="14.25" customHeight="1"/>
    <row r="878" s="236" customFormat="1" ht="14.25" customHeight="1"/>
    <row r="879" s="236" customFormat="1" ht="14.25" customHeight="1"/>
    <row r="880" s="236" customFormat="1" ht="14.25" customHeight="1"/>
    <row r="881" s="236" customFormat="1" ht="14.25" customHeight="1"/>
    <row r="882" s="236" customFormat="1" ht="14.25" customHeight="1"/>
    <row r="883" s="236" customFormat="1" ht="14.25" customHeight="1"/>
    <row r="884" s="236" customFormat="1" ht="14.25" customHeight="1"/>
    <row r="885" s="236" customFormat="1" ht="14.25" customHeight="1"/>
    <row r="886" s="236" customFormat="1" ht="14.25" customHeight="1"/>
    <row r="887" s="236" customFormat="1" ht="14.25" customHeight="1"/>
    <row r="888" s="236" customFormat="1" ht="14.25" customHeight="1"/>
    <row r="889" s="236" customFormat="1" ht="14.25" customHeight="1"/>
    <row r="890" s="236" customFormat="1" ht="14.25" customHeight="1"/>
    <row r="891" s="236" customFormat="1" ht="14.25" customHeight="1"/>
    <row r="892" s="236" customFormat="1" ht="14.25" customHeight="1"/>
    <row r="893" s="236" customFormat="1" ht="14.25" customHeight="1"/>
    <row r="894" s="236" customFormat="1" ht="14.25" customHeight="1"/>
    <row r="895" s="236" customFormat="1" ht="14.25" customHeight="1"/>
    <row r="896" s="236" customFormat="1" ht="14.25" customHeight="1"/>
    <row r="897" s="236" customFormat="1" ht="14.25" customHeight="1"/>
    <row r="898" s="236" customFormat="1" ht="14.25" customHeight="1"/>
    <row r="899" s="236" customFormat="1" ht="14.25" customHeight="1"/>
    <row r="900" s="236" customFormat="1" ht="14.25" customHeight="1"/>
    <row r="901" s="236" customFormat="1" ht="14.25" customHeight="1"/>
    <row r="902" s="236" customFormat="1" ht="14.25" customHeight="1"/>
    <row r="903" s="236" customFormat="1" ht="14.25" customHeight="1"/>
    <row r="904" s="236" customFormat="1" ht="14.25" customHeight="1"/>
    <row r="905" s="236" customFormat="1" ht="14.25" customHeight="1"/>
    <row r="906" s="236" customFormat="1" ht="14.25" customHeight="1"/>
    <row r="907" s="236" customFormat="1" ht="14.25" customHeight="1"/>
    <row r="908" s="236" customFormat="1" ht="14.25" customHeight="1"/>
    <row r="909" s="236" customFormat="1" ht="14.25" customHeight="1"/>
    <row r="910" s="236" customFormat="1" ht="14.25" customHeight="1"/>
    <row r="911" s="236" customFormat="1" ht="14.25" customHeight="1"/>
    <row r="912" s="236" customFormat="1" ht="14.25" customHeight="1"/>
    <row r="913" s="236" customFormat="1" ht="14.25" customHeight="1"/>
    <row r="914" s="236" customFormat="1" ht="14.25" customHeight="1"/>
    <row r="915" s="236" customFormat="1" ht="14.25" customHeight="1"/>
    <row r="916" s="236" customFormat="1" ht="14.25" customHeight="1"/>
    <row r="917" s="236" customFormat="1" ht="14.25" customHeight="1"/>
    <row r="918" s="236" customFormat="1" ht="14.25" customHeight="1"/>
    <row r="919" s="236" customFormat="1" ht="14.25" customHeight="1"/>
    <row r="920" s="236" customFormat="1" ht="14.25" customHeight="1"/>
    <row r="921" s="236" customFormat="1" ht="14.25" customHeight="1"/>
    <row r="922" s="236" customFormat="1" ht="14.25" customHeight="1"/>
    <row r="923" s="236" customFormat="1" ht="14.25" customHeight="1"/>
    <row r="924" s="236" customFormat="1" ht="14.25" customHeight="1"/>
    <row r="925" s="236" customFormat="1" ht="14.25" customHeight="1"/>
    <row r="926" s="236" customFormat="1" ht="14.25" customHeight="1"/>
    <row r="927" s="236" customFormat="1" ht="14.25" customHeight="1"/>
    <row r="928" s="236" customFormat="1" ht="14.25" customHeight="1"/>
    <row r="929" s="236" customFormat="1" ht="14.25" customHeight="1"/>
    <row r="930" s="236" customFormat="1" ht="14.25" customHeight="1"/>
    <row r="931" s="236" customFormat="1" ht="14.25" customHeight="1"/>
    <row r="932" s="236" customFormat="1" ht="14.25" customHeight="1"/>
    <row r="933" s="236" customFormat="1" ht="14.25" customHeight="1"/>
    <row r="934" s="236" customFormat="1" ht="14.25" customHeight="1"/>
    <row r="935" s="236" customFormat="1" ht="14.25" customHeight="1"/>
    <row r="936" s="236" customFormat="1" ht="14.25" customHeight="1"/>
    <row r="937" s="236" customFormat="1" ht="14.25" customHeight="1"/>
    <row r="938" s="236" customFormat="1" ht="14.25" customHeight="1"/>
    <row r="939" s="236" customFormat="1" ht="14.25" customHeight="1"/>
    <row r="940" s="236" customFormat="1" ht="14.25" customHeight="1"/>
    <row r="941" s="236" customFormat="1" ht="14.25" customHeight="1"/>
    <row r="942" s="236" customFormat="1" ht="14.25" customHeight="1"/>
    <row r="943" s="236" customFormat="1" ht="14.25" customHeight="1"/>
    <row r="944" s="236" customFormat="1" ht="14.25" customHeight="1"/>
    <row r="945" s="236" customFormat="1" ht="14.25" customHeight="1"/>
    <row r="946" s="236" customFormat="1" ht="14.25" customHeight="1"/>
    <row r="947" s="236" customFormat="1" ht="14.25" customHeight="1"/>
    <row r="948" s="236" customFormat="1" ht="14.25" customHeight="1"/>
    <row r="949" s="236" customFormat="1" ht="14.25" customHeight="1"/>
    <row r="950" s="236" customFormat="1" ht="14.25" customHeight="1"/>
    <row r="951" s="236" customFormat="1" ht="14.25" customHeight="1"/>
    <row r="952" s="236" customFormat="1" ht="14.25" customHeight="1"/>
    <row r="953" s="236" customFormat="1" ht="14.25" customHeight="1"/>
    <row r="954" s="236" customFormat="1" ht="14.25" customHeight="1"/>
    <row r="955" s="236" customFormat="1" ht="14.25" customHeight="1"/>
    <row r="956" s="236" customFormat="1" ht="14.25" customHeight="1"/>
  </sheetData>
  <mergeCells count="3">
    <mergeCell ref="H2:J5"/>
    <mergeCell ref="K2:K5"/>
    <mergeCell ref="A7:K7"/>
  </mergeCells>
  <printOptions horizontalCentered="1"/>
  <pageMargins left="0" right="0" top="0" bottom="0" header="0" footer="0"/>
  <pageSetup paperSize="9" scale="80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 codeName="Sheet8"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baseColWidth="10" defaultColWidth="9.1640625" defaultRowHeight="20"/>
  <cols>
    <col min="1" max="1" width="64.5" style="97" customWidth="1"/>
    <col min="2" max="2" width="81.1640625" style="98" hidden="1" customWidth="1"/>
    <col min="3" max="3" width="206" style="98" customWidth="1"/>
    <col min="4" max="4" width="70.83203125" style="98" hidden="1" customWidth="1"/>
    <col min="5" max="5" width="74.83203125" style="98" hidden="1" customWidth="1"/>
    <col min="6" max="16384" width="9.1640625" style="98"/>
  </cols>
  <sheetData>
    <row r="1" spans="1:12" s="88" customFormat="1" ht="134.25" customHeight="1">
      <c r="A1" s="86"/>
      <c r="B1" s="87"/>
      <c r="C1" s="87"/>
      <c r="D1" s="87"/>
      <c r="E1" s="87"/>
    </row>
    <row r="2" spans="1:12" s="88" customFormat="1" ht="37.5" customHeight="1">
      <c r="A2" s="87" t="e">
        <f>#REF!</f>
        <v>#REF!</v>
      </c>
      <c r="B2" s="87" t="e">
        <f>#REF!</f>
        <v>#REF!</v>
      </c>
      <c r="C2" s="87" t="s">
        <v>180</v>
      </c>
      <c r="D2" s="87"/>
      <c r="E2" s="87"/>
    </row>
    <row r="3" spans="1:12" s="88" customFormat="1" ht="37.5" customHeight="1">
      <c r="A3" s="89" t="e">
        <f>#REF!</f>
        <v>#REF!</v>
      </c>
      <c r="B3" s="89" t="e">
        <f>#REF!</f>
        <v>#REF!</v>
      </c>
      <c r="C3" s="89" t="s">
        <v>181</v>
      </c>
      <c r="D3" s="89"/>
      <c r="E3" s="89"/>
    </row>
    <row r="4" spans="1:12" s="88" customFormat="1" ht="37.5" customHeight="1">
      <c r="A4" s="89" t="e">
        <f>#REF!</f>
        <v>#REF!</v>
      </c>
      <c r="B4" s="89" t="e">
        <f>#REF!</f>
        <v>#REF!</v>
      </c>
      <c r="C4" s="89" t="s">
        <v>182</v>
      </c>
      <c r="D4" s="89"/>
      <c r="E4" s="89"/>
    </row>
    <row r="5" spans="1:12" s="88" customFormat="1" ht="76" customHeight="1">
      <c r="A5" s="90"/>
      <c r="B5" s="109" t="e">
        <f>#REF!</f>
        <v>#REF!</v>
      </c>
      <c r="C5" s="189" t="e">
        <f>#REF!</f>
        <v>#REF!</v>
      </c>
      <c r="D5" s="109" t="e">
        <f>#REF!</f>
        <v>#REF!</v>
      </c>
      <c r="E5" s="109" t="e">
        <f>#REF!</f>
        <v>#REF!</v>
      </c>
    </row>
    <row r="6" spans="1:12" s="92" customFormat="1" ht="69.75" customHeight="1">
      <c r="A6" s="91" t="s">
        <v>32</v>
      </c>
      <c r="B6" s="191" t="e">
        <f>#REF!</f>
        <v>#REF!</v>
      </c>
      <c r="C6" s="191" t="e">
        <f>#REF!</f>
        <v>#REF!</v>
      </c>
      <c r="D6" s="191" t="e">
        <f>#REF!</f>
        <v>#REF!</v>
      </c>
      <c r="E6" s="191" t="e">
        <f>#REF!</f>
        <v>#REF!</v>
      </c>
    </row>
    <row r="7" spans="1:12" s="92" customFormat="1" ht="75" customHeight="1">
      <c r="A7" s="93" t="s">
        <v>33</v>
      </c>
      <c r="B7" s="555" t="e">
        <f>#REF!</f>
        <v>#REF!</v>
      </c>
      <c r="C7" s="556"/>
      <c r="D7" s="556"/>
      <c r="E7" s="557"/>
    </row>
    <row r="8" spans="1:12" s="92" customFormat="1" ht="409.5" customHeight="1">
      <c r="A8" s="94" t="e">
        <f>#REF!</f>
        <v>#REF!</v>
      </c>
      <c r="B8" s="558"/>
      <c r="C8" s="559"/>
      <c r="D8" s="560"/>
      <c r="E8" s="561"/>
      <c r="L8" s="95"/>
    </row>
    <row r="9" spans="1:12" s="92" customFormat="1" ht="94.5" customHeight="1">
      <c r="A9" s="91" t="e">
        <f>#REF!</f>
        <v>#REF!</v>
      </c>
      <c r="B9" s="191" t="e">
        <f>#REF!</f>
        <v>#REF!</v>
      </c>
      <c r="C9" s="191" t="e">
        <f>#REF!</f>
        <v>#REF!</v>
      </c>
      <c r="D9" s="191" t="e">
        <f>#REF!</f>
        <v>#REF!</v>
      </c>
      <c r="E9" s="191" t="e">
        <f>#REF!</f>
        <v>#REF!</v>
      </c>
    </row>
    <row r="10" spans="1:12" s="92" customFormat="1" ht="409.5" customHeight="1">
      <c r="A10" s="192"/>
      <c r="B10" s="193"/>
      <c r="C10" s="193"/>
      <c r="D10" s="193"/>
      <c r="E10" s="193"/>
      <c r="L10" s="95"/>
    </row>
    <row r="11" spans="1:12" s="92" customFormat="1" ht="132" customHeight="1">
      <c r="A11" s="91" t="e">
        <f>#REF!</f>
        <v>#REF!</v>
      </c>
      <c r="B11" s="191" t="e">
        <f>#REF!</f>
        <v>#REF!</v>
      </c>
      <c r="C11" s="191" t="e">
        <f>#REF!</f>
        <v>#REF!</v>
      </c>
      <c r="D11" s="191" t="e">
        <f>#REF!</f>
        <v>#REF!</v>
      </c>
      <c r="E11" s="91" t="e">
        <f>#REF!</f>
        <v>#REF!</v>
      </c>
    </row>
    <row r="12" spans="1:12" s="92" customFormat="1" ht="409.5" customHeight="1">
      <c r="A12" s="94" t="e">
        <f>#REF!</f>
        <v>#REF!</v>
      </c>
      <c r="B12" s="194"/>
      <c r="C12" s="194"/>
      <c r="D12" s="194"/>
      <c r="E12" s="194"/>
      <c r="L12" s="95"/>
    </row>
    <row r="13" spans="1:12" s="92" customFormat="1" ht="135" hidden="1" customHeight="1">
      <c r="A13" s="91" t="e">
        <f>#REF!</f>
        <v>#REF!</v>
      </c>
      <c r="B13" s="562" t="e">
        <f>#REF!</f>
        <v>#REF!</v>
      </c>
      <c r="C13" s="556"/>
      <c r="D13" s="563"/>
      <c r="E13" s="91" t="e">
        <f>#REF!</f>
        <v>#REF!</v>
      </c>
    </row>
    <row r="14" spans="1:12" s="92" customFormat="1" ht="409.5" hidden="1" customHeight="1">
      <c r="A14" s="94" t="e">
        <f>#REF!</f>
        <v>#REF!</v>
      </c>
      <c r="B14" s="558"/>
      <c r="C14" s="559"/>
      <c r="D14" s="560"/>
      <c r="E14" s="134"/>
      <c r="L14" s="95"/>
    </row>
    <row r="15" spans="1:12" s="92" customFormat="1" ht="74.25" customHeight="1">
      <c r="A15" s="91" t="s">
        <v>52</v>
      </c>
      <c r="B15" s="195" t="e">
        <f>#REF!</f>
        <v>#REF!</v>
      </c>
      <c r="C15" s="195" t="e">
        <f>#REF!</f>
        <v>#REF!</v>
      </c>
      <c r="D15" s="195" t="e">
        <f>#REF!</f>
        <v>#REF!</v>
      </c>
      <c r="E15" s="127" t="e">
        <f>#REF!</f>
        <v>#REF!</v>
      </c>
    </row>
    <row r="16" spans="1:12" s="92" customFormat="1" ht="115.5" customHeight="1">
      <c r="A16" s="94" t="s">
        <v>41</v>
      </c>
      <c r="B16" s="190" t="e">
        <f>#REF!</f>
        <v>#REF!</v>
      </c>
      <c r="C16" s="190" t="e">
        <f>#REF!</f>
        <v>#REF!</v>
      </c>
      <c r="D16" s="190" t="e">
        <f>#REF!</f>
        <v>#REF!</v>
      </c>
      <c r="E16" s="190" t="e">
        <f>#REF!</f>
        <v>#REF!</v>
      </c>
    </row>
    <row r="17" spans="1:5" s="92" customFormat="1" ht="115.5" customHeight="1">
      <c r="A17" s="94" t="e">
        <f>#REF!</f>
        <v>#REF!</v>
      </c>
      <c r="B17" s="564" t="e">
        <f>#REF!</f>
        <v>#REF!</v>
      </c>
      <c r="C17" s="565"/>
      <c r="D17" s="566"/>
      <c r="E17" s="567"/>
    </row>
    <row r="18" spans="1:5" s="92" customFormat="1" ht="90" customHeight="1">
      <c r="A18" s="91" t="e">
        <f>#REF!</f>
        <v>#REF!</v>
      </c>
      <c r="B18" s="540" t="e">
        <f>#REF!</f>
        <v>#REF!</v>
      </c>
      <c r="C18" s="535"/>
      <c r="D18" s="535"/>
      <c r="E18" s="541"/>
    </row>
    <row r="19" spans="1:5" s="92" customFormat="1" ht="409.5" customHeight="1">
      <c r="A19" s="196" t="s">
        <v>206</v>
      </c>
      <c r="B19" s="537"/>
      <c r="C19" s="538"/>
      <c r="D19" s="539"/>
      <c r="E19" s="539"/>
    </row>
    <row r="20" spans="1:5" s="92" customFormat="1" ht="79.5" customHeight="1">
      <c r="A20" s="91" t="e">
        <f>#REF!</f>
        <v>#REF!</v>
      </c>
      <c r="B20" s="540" t="e">
        <f>#REF!</f>
        <v>#REF!</v>
      </c>
      <c r="C20" s="535"/>
      <c r="D20" s="535"/>
      <c r="E20" s="541"/>
    </row>
    <row r="21" spans="1:5" s="92" customFormat="1" ht="346.5" customHeight="1">
      <c r="A21" s="94" t="s">
        <v>157</v>
      </c>
      <c r="B21" s="542"/>
      <c r="C21" s="543"/>
      <c r="D21" s="544"/>
      <c r="E21" s="545"/>
    </row>
    <row r="22" spans="1:5" s="92" customFormat="1" ht="35">
      <c r="A22" s="91" t="e">
        <f>#REF!</f>
        <v>#REF!</v>
      </c>
      <c r="B22" s="534" t="e">
        <f>#REF!</f>
        <v>#REF!</v>
      </c>
      <c r="C22" s="535"/>
      <c r="D22" s="536"/>
      <c r="E22" s="131"/>
    </row>
    <row r="23" spans="1:5" s="92" customFormat="1" ht="299.25" customHeight="1">
      <c r="A23" s="96" t="s">
        <v>140</v>
      </c>
      <c r="B23" s="546"/>
      <c r="C23" s="547"/>
      <c r="D23" s="548"/>
      <c r="E23" s="548"/>
    </row>
    <row r="24" spans="1:5" s="92" customFormat="1" ht="101.5" customHeight="1">
      <c r="A24" s="91" t="e">
        <f>#REF!</f>
        <v>#REF!</v>
      </c>
      <c r="B24" s="534" t="e">
        <f>#REF!</f>
        <v>#REF!</v>
      </c>
      <c r="C24" s="535"/>
      <c r="D24" s="536"/>
      <c r="E24" s="131"/>
    </row>
    <row r="25" spans="1:5" s="92" customFormat="1" ht="362.25" customHeight="1">
      <c r="A25" s="96" t="s">
        <v>212</v>
      </c>
      <c r="B25" s="549" t="s">
        <v>213</v>
      </c>
      <c r="C25" s="550"/>
      <c r="D25" s="551"/>
      <c r="E25" s="143"/>
    </row>
    <row r="26" spans="1:5" s="92" customFormat="1" ht="109.5" customHeight="1">
      <c r="A26" s="91" t="s">
        <v>141</v>
      </c>
      <c r="B26" s="534" t="e">
        <f>#REF!</f>
        <v>#REF!</v>
      </c>
      <c r="C26" s="535"/>
      <c r="D26" s="536"/>
      <c r="E26" s="132"/>
    </row>
    <row r="27" spans="1:5" s="92" customFormat="1" ht="282" customHeight="1">
      <c r="A27" s="96" t="s">
        <v>142</v>
      </c>
      <c r="B27" s="552" t="s">
        <v>207</v>
      </c>
      <c r="C27" s="553"/>
      <c r="D27" s="554"/>
      <c r="E27" s="554"/>
    </row>
    <row r="28" spans="1:5" s="92" customFormat="1" ht="93.75" customHeight="1">
      <c r="A28" s="91" t="e">
        <f>#REF!</f>
        <v>#REF!</v>
      </c>
      <c r="B28" s="534" t="e">
        <f>#REF!</f>
        <v>#REF!</v>
      </c>
      <c r="C28" s="535"/>
      <c r="D28" s="536"/>
      <c r="E28" s="132"/>
    </row>
    <row r="29" spans="1:5" s="92" customFormat="1" ht="273" customHeight="1">
      <c r="A29" s="94" t="s">
        <v>143</v>
      </c>
      <c r="B29" s="526"/>
      <c r="C29" s="527"/>
      <c r="D29" s="528"/>
      <c r="E29" s="528"/>
    </row>
    <row r="30" spans="1:5" s="92" customFormat="1" ht="95.25" customHeight="1">
      <c r="A30" s="91" t="e">
        <f>#REF!</f>
        <v>#REF!</v>
      </c>
      <c r="B30" s="534" t="e">
        <f>#REF!</f>
        <v>#REF!</v>
      </c>
      <c r="C30" s="535"/>
      <c r="D30" s="536"/>
      <c r="E30" s="132"/>
    </row>
    <row r="31" spans="1:5" s="92" customFormat="1" ht="324.75" customHeight="1">
      <c r="A31" s="94"/>
      <c r="B31" s="526"/>
      <c r="C31" s="527"/>
      <c r="D31" s="528"/>
      <c r="E31" s="528"/>
    </row>
    <row r="32" spans="1:5" s="92" customFormat="1" ht="119.5" customHeight="1">
      <c r="A32" s="91" t="s">
        <v>145</v>
      </c>
      <c r="B32" s="534" t="e">
        <f>#REF!</f>
        <v>#REF!</v>
      </c>
      <c r="C32" s="535"/>
      <c r="D32" s="536"/>
      <c r="E32" s="132"/>
    </row>
    <row r="33" spans="1:9" s="92" customFormat="1" ht="287.25" customHeight="1">
      <c r="A33" s="94" t="s">
        <v>146</v>
      </c>
      <c r="B33" s="526"/>
      <c r="C33" s="527"/>
      <c r="D33" s="528"/>
      <c r="E33" s="528"/>
    </row>
    <row r="34" spans="1:9" s="92" customFormat="1" ht="71.5" customHeight="1">
      <c r="A34" s="91" t="s">
        <v>136</v>
      </c>
      <c r="B34" s="534" t="s">
        <v>38</v>
      </c>
      <c r="C34" s="535"/>
      <c r="D34" s="536"/>
      <c r="E34" s="132"/>
    </row>
    <row r="35" spans="1:9" s="92" customFormat="1" ht="87" customHeight="1">
      <c r="A35" s="94" t="s">
        <v>144</v>
      </c>
      <c r="B35" s="526"/>
      <c r="C35" s="527"/>
      <c r="D35" s="528"/>
      <c r="E35" s="528"/>
    </row>
    <row r="36" spans="1:9" s="92" customFormat="1" ht="63.75" customHeight="1">
      <c r="A36" s="91" t="s">
        <v>137</v>
      </c>
      <c r="B36" s="534" t="s">
        <v>132</v>
      </c>
      <c r="C36" s="535"/>
      <c r="D36" s="536"/>
      <c r="E36" s="132"/>
    </row>
    <row r="37" spans="1:9" s="92" customFormat="1" ht="97.5" customHeight="1">
      <c r="A37" s="94" t="s">
        <v>144</v>
      </c>
      <c r="B37" s="526"/>
      <c r="C37" s="527"/>
      <c r="D37" s="528"/>
      <c r="E37" s="528"/>
    </row>
    <row r="38" spans="1:9" s="92" customFormat="1" ht="97.5" customHeight="1">
      <c r="A38" s="128" t="e">
        <f>#REF!</f>
        <v>#REF!</v>
      </c>
      <c r="B38" s="529" t="e">
        <f>#REF!</f>
        <v>#REF!</v>
      </c>
      <c r="C38" s="530"/>
      <c r="D38" s="531"/>
      <c r="E38" s="133"/>
    </row>
    <row r="39" spans="1:9" s="92" customFormat="1" ht="221.5" customHeight="1">
      <c r="A39" s="94"/>
      <c r="B39" s="532"/>
      <c r="C39" s="533"/>
      <c r="D39" s="532"/>
      <c r="E39" s="532"/>
    </row>
    <row r="43" spans="1:9">
      <c r="I43" s="9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59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"/>
  <sheetViews>
    <sheetView view="pageLayout" zoomScale="25" zoomScaleNormal="100" zoomScalePageLayoutView="25" workbookViewId="0">
      <selection activeCell="B25" sqref="B25"/>
    </sheetView>
  </sheetViews>
  <sheetFormatPr baseColWidth="10" defaultColWidth="9.1640625" defaultRowHeight="14"/>
  <cols>
    <col min="1" max="17" width="9.1640625" style="55"/>
    <col min="18" max="18" width="80.1640625" style="55" customWidth="1"/>
    <col min="19" max="16384" width="9.1640625" style="55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baseColWidth="10" defaultColWidth="14.5" defaultRowHeight="21"/>
  <cols>
    <col min="1" max="1" width="4.1640625" style="2" customWidth="1"/>
    <col min="2" max="2" width="39.5" style="2" bestFit="1" customWidth="1"/>
    <col min="3" max="3" width="53.5" style="2" bestFit="1" customWidth="1"/>
    <col min="4" max="9" width="16.5" style="2" customWidth="1"/>
    <col min="10" max="10" width="21" style="2" bestFit="1" customWidth="1"/>
    <col min="11" max="11" width="9.1640625" style="2" customWidth="1"/>
    <col min="12" max="25" width="8" style="2" customWidth="1"/>
    <col min="26" max="16384" width="14.5" style="2"/>
  </cols>
  <sheetData>
    <row r="1" spans="1:25" s="61" customFormat="1" ht="30.75" customHeight="1">
      <c r="A1" s="57"/>
      <c r="B1" s="58" t="s">
        <v>73</v>
      </c>
      <c r="C1" s="58" t="s">
        <v>56</v>
      </c>
      <c r="D1" s="568" t="s">
        <v>74</v>
      </c>
      <c r="E1" s="568"/>
      <c r="F1" s="568"/>
      <c r="G1" s="58"/>
      <c r="H1" s="58"/>
      <c r="I1" s="59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</row>
    <row r="2" spans="1:25" s="61" customFormat="1" ht="30.75" customHeight="1" thickBot="1">
      <c r="A2" s="62"/>
      <c r="B2" s="63" t="s">
        <v>75</v>
      </c>
      <c r="C2" s="63" t="s">
        <v>76</v>
      </c>
      <c r="D2" s="569" t="s">
        <v>77</v>
      </c>
      <c r="E2" s="569"/>
      <c r="F2" s="569"/>
      <c r="G2" s="569"/>
      <c r="H2" s="569"/>
      <c r="I2" s="57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s="69" customFormat="1" ht="20.25" customHeight="1">
      <c r="A3" s="64" t="s">
        <v>78</v>
      </c>
      <c r="B3" s="65" t="s">
        <v>79</v>
      </c>
      <c r="C3" s="65" t="s">
        <v>80</v>
      </c>
      <c r="D3" s="66" t="s">
        <v>61</v>
      </c>
      <c r="E3" s="66" t="s">
        <v>10</v>
      </c>
      <c r="F3" s="66" t="s">
        <v>58</v>
      </c>
      <c r="G3" s="66" t="s">
        <v>59</v>
      </c>
      <c r="H3" s="66" t="s">
        <v>60</v>
      </c>
      <c r="I3" s="67" t="s">
        <v>81</v>
      </c>
      <c r="J3" s="68"/>
      <c r="K3" s="68"/>
    </row>
    <row r="4" spans="1:25" s="75" customFormat="1" ht="27" customHeight="1">
      <c r="A4" s="70">
        <v>1</v>
      </c>
      <c r="B4" s="71" t="s">
        <v>82</v>
      </c>
      <c r="C4" s="71" t="s">
        <v>83</v>
      </c>
      <c r="D4" s="72">
        <v>68.5</v>
      </c>
      <c r="E4" s="72">
        <v>72.5</v>
      </c>
      <c r="F4" s="72">
        <v>74.5</v>
      </c>
      <c r="G4" s="72">
        <v>76.5</v>
      </c>
      <c r="H4" s="72">
        <v>78.5</v>
      </c>
      <c r="I4" s="73" t="s">
        <v>84</v>
      </c>
      <c r="J4" s="74"/>
      <c r="K4" s="74"/>
    </row>
    <row r="5" spans="1:25" s="75" customFormat="1" ht="27" customHeight="1">
      <c r="A5" s="70">
        <v>2</v>
      </c>
      <c r="B5" s="71" t="s">
        <v>85</v>
      </c>
      <c r="C5" s="71" t="s">
        <v>86</v>
      </c>
      <c r="D5" s="72">
        <v>66.5</v>
      </c>
      <c r="E5" s="72">
        <v>70.5</v>
      </c>
      <c r="F5" s="72">
        <v>72.5</v>
      </c>
      <c r="G5" s="72">
        <v>74.5</v>
      </c>
      <c r="H5" s="72">
        <v>76.5</v>
      </c>
      <c r="I5" s="73" t="s">
        <v>84</v>
      </c>
      <c r="J5" s="74"/>
      <c r="K5" s="74"/>
    </row>
    <row r="6" spans="1:25" s="75" customFormat="1" ht="27" customHeight="1">
      <c r="A6" s="70">
        <v>3</v>
      </c>
      <c r="B6" s="56" t="s">
        <v>87</v>
      </c>
      <c r="C6" s="56" t="s">
        <v>88</v>
      </c>
      <c r="D6" s="76">
        <v>51</v>
      </c>
      <c r="E6" s="76">
        <v>55</v>
      </c>
      <c r="F6" s="76">
        <v>57</v>
      </c>
      <c r="G6" s="76">
        <v>59</v>
      </c>
      <c r="H6" s="76">
        <v>61</v>
      </c>
      <c r="I6" s="77" t="s">
        <v>84</v>
      </c>
      <c r="J6" s="74"/>
      <c r="K6" s="74"/>
    </row>
    <row r="7" spans="1:25" s="75" customFormat="1" ht="27" customHeight="1">
      <c r="A7" s="70">
        <v>4</v>
      </c>
      <c r="B7" s="56" t="s">
        <v>89</v>
      </c>
      <c r="C7" s="56" t="s">
        <v>90</v>
      </c>
      <c r="D7" s="76">
        <v>51</v>
      </c>
      <c r="E7" s="76">
        <v>55</v>
      </c>
      <c r="F7" s="76">
        <v>57</v>
      </c>
      <c r="G7" s="76">
        <v>59</v>
      </c>
      <c r="H7" s="76">
        <v>61</v>
      </c>
      <c r="I7" s="78" t="s">
        <v>84</v>
      </c>
      <c r="J7" s="74"/>
      <c r="K7" s="74"/>
    </row>
    <row r="8" spans="1:25" s="75" customFormat="1" ht="27" customHeight="1">
      <c r="A8" s="70">
        <v>5</v>
      </c>
      <c r="B8" s="56" t="s">
        <v>91</v>
      </c>
      <c r="C8" s="56" t="s">
        <v>92</v>
      </c>
      <c r="D8" s="76">
        <v>22</v>
      </c>
      <c r="E8" s="76">
        <v>23</v>
      </c>
      <c r="F8" s="76">
        <v>23.5</v>
      </c>
      <c r="G8" s="76">
        <v>24</v>
      </c>
      <c r="H8" s="76">
        <v>24.5</v>
      </c>
      <c r="I8" s="78" t="s">
        <v>93</v>
      </c>
      <c r="J8" s="74"/>
      <c r="K8" s="74"/>
    </row>
    <row r="9" spans="1:25" s="75" customFormat="1" ht="27" customHeight="1">
      <c r="A9" s="70">
        <v>6</v>
      </c>
      <c r="B9" s="56" t="s">
        <v>94</v>
      </c>
      <c r="C9" s="56" t="s">
        <v>95</v>
      </c>
      <c r="D9" s="76">
        <v>18.5</v>
      </c>
      <c r="E9" s="76">
        <v>19.5</v>
      </c>
      <c r="F9" s="76">
        <v>20.5</v>
      </c>
      <c r="G9" s="76">
        <v>20.5</v>
      </c>
      <c r="H9" s="76">
        <v>21.5</v>
      </c>
      <c r="I9" s="79" t="s">
        <v>84</v>
      </c>
      <c r="J9" s="74"/>
      <c r="K9" s="74"/>
    </row>
    <row r="10" spans="1:25" s="75" customFormat="1" ht="27" customHeight="1">
      <c r="A10" s="70">
        <v>7</v>
      </c>
      <c r="B10" s="56" t="s">
        <v>96</v>
      </c>
      <c r="C10" s="56" t="s">
        <v>97</v>
      </c>
      <c r="D10" s="76">
        <v>8.5</v>
      </c>
      <c r="E10" s="76">
        <v>9</v>
      </c>
      <c r="F10" s="76">
        <v>9.5</v>
      </c>
      <c r="G10" s="76">
        <v>9.5</v>
      </c>
      <c r="H10" s="76">
        <v>10</v>
      </c>
      <c r="I10" s="78" t="s">
        <v>84</v>
      </c>
      <c r="J10" s="74"/>
      <c r="K10" s="74"/>
    </row>
    <row r="11" spans="1:25" s="75" customFormat="1" ht="27" customHeight="1">
      <c r="A11" s="70">
        <v>8</v>
      </c>
      <c r="B11" s="56" t="s">
        <v>98</v>
      </c>
      <c r="C11" s="56" t="s">
        <v>99</v>
      </c>
      <c r="D11" s="76">
        <v>2</v>
      </c>
      <c r="E11" s="76">
        <v>2</v>
      </c>
      <c r="F11" s="76">
        <v>2</v>
      </c>
      <c r="G11" s="76">
        <v>2</v>
      </c>
      <c r="H11" s="76">
        <v>2</v>
      </c>
      <c r="I11" s="78">
        <v>0</v>
      </c>
      <c r="J11" s="74"/>
      <c r="K11" s="74"/>
    </row>
    <row r="12" spans="1:25" s="75" customFormat="1" ht="27" customHeight="1">
      <c r="A12" s="70">
        <v>9</v>
      </c>
      <c r="B12" s="56" t="s">
        <v>100</v>
      </c>
      <c r="C12" s="56" t="s">
        <v>101</v>
      </c>
      <c r="D12" s="76">
        <v>46</v>
      </c>
      <c r="E12" s="76">
        <v>50</v>
      </c>
      <c r="F12" s="76">
        <v>52</v>
      </c>
      <c r="G12" s="76">
        <v>54</v>
      </c>
      <c r="H12" s="76">
        <v>56</v>
      </c>
      <c r="I12" s="78" t="s">
        <v>93</v>
      </c>
      <c r="J12" s="74"/>
      <c r="K12" s="74"/>
    </row>
    <row r="13" spans="1:25" s="75" customFormat="1" ht="27" customHeight="1">
      <c r="A13" s="70">
        <v>10</v>
      </c>
      <c r="B13" s="56" t="s">
        <v>102</v>
      </c>
      <c r="C13" s="56" t="s">
        <v>103</v>
      </c>
      <c r="D13" s="76">
        <v>22</v>
      </c>
      <c r="E13" s="76">
        <v>23</v>
      </c>
      <c r="F13" s="76">
        <v>24</v>
      </c>
      <c r="G13" s="76">
        <v>25</v>
      </c>
      <c r="H13" s="76">
        <v>26</v>
      </c>
      <c r="I13" s="78" t="s">
        <v>93</v>
      </c>
      <c r="J13" s="74"/>
      <c r="K13" s="74"/>
    </row>
    <row r="14" spans="1:25" s="75" customFormat="1" ht="27" customHeight="1">
      <c r="A14" s="70">
        <v>11</v>
      </c>
      <c r="B14" s="56" t="s">
        <v>104</v>
      </c>
      <c r="C14" s="56" t="s">
        <v>105</v>
      </c>
      <c r="D14" s="76">
        <v>19.5</v>
      </c>
      <c r="E14" s="76">
        <v>20</v>
      </c>
      <c r="F14" s="76">
        <v>20.5</v>
      </c>
      <c r="G14" s="76">
        <v>21</v>
      </c>
      <c r="H14" s="76">
        <v>21.5</v>
      </c>
      <c r="I14" s="79">
        <v>0</v>
      </c>
      <c r="J14" s="74"/>
      <c r="K14" s="74"/>
    </row>
    <row r="15" spans="1:25" s="75" customFormat="1" ht="27" customHeight="1">
      <c r="A15" s="70">
        <v>12</v>
      </c>
      <c r="B15" s="56" t="s">
        <v>106</v>
      </c>
      <c r="C15" s="56" t="s">
        <v>107</v>
      </c>
      <c r="D15" s="76">
        <v>2.5</v>
      </c>
      <c r="E15" s="76">
        <v>2.5</v>
      </c>
      <c r="F15" s="76">
        <v>2.5</v>
      </c>
      <c r="G15" s="76">
        <v>2.5</v>
      </c>
      <c r="H15" s="76">
        <v>2.5</v>
      </c>
      <c r="I15" s="79">
        <v>0</v>
      </c>
      <c r="J15" s="74"/>
      <c r="K15" s="74"/>
    </row>
    <row r="16" spans="1:25" s="75" customFormat="1" ht="27" customHeight="1">
      <c r="A16" s="70">
        <v>13</v>
      </c>
      <c r="B16" s="56" t="s">
        <v>108</v>
      </c>
      <c r="C16" s="56" t="s">
        <v>109</v>
      </c>
      <c r="D16" s="76">
        <v>2.5</v>
      </c>
      <c r="E16" s="76">
        <v>2.5</v>
      </c>
      <c r="F16" s="76">
        <v>2.5</v>
      </c>
      <c r="G16" s="76">
        <v>2.5</v>
      </c>
      <c r="H16" s="76">
        <v>2.5</v>
      </c>
      <c r="I16" s="79">
        <v>0</v>
      </c>
      <c r="J16" s="74"/>
      <c r="K16" s="74"/>
    </row>
    <row r="17" spans="1:11" s="75" customFormat="1" ht="27" customHeight="1" thickBot="1">
      <c r="A17" s="70">
        <v>14</v>
      </c>
      <c r="B17" s="80" t="s">
        <v>110</v>
      </c>
      <c r="C17" s="80" t="s">
        <v>111</v>
      </c>
      <c r="D17" s="81">
        <v>2.5</v>
      </c>
      <c r="E17" s="81">
        <v>2.5</v>
      </c>
      <c r="F17" s="81">
        <v>2.5</v>
      </c>
      <c r="G17" s="81">
        <v>2.5</v>
      </c>
      <c r="H17" s="81">
        <v>2.5</v>
      </c>
      <c r="I17" s="82">
        <v>0</v>
      </c>
      <c r="J17" s="74"/>
      <c r="K17" s="74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69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7397EE-1B27-41A6-A019-4E814BEF10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DF29A0-3800-4A83-80B8-E1E6BA022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GREY</vt:lpstr>
      <vt:lpstr>TARGET SPEC</vt:lpstr>
      <vt:lpstr>UA-SX</vt:lpstr>
      <vt:lpstr>2. TRIM CARD (GREY)</vt:lpstr>
      <vt:lpstr>3. ĐỊNH VỊ HÌNH IN.THÊU</vt:lpstr>
      <vt:lpstr>4. THÔNG SỐ SẢN XUẤT</vt:lpstr>
      <vt:lpstr>'2. TRIM CARD (GREY)'!Print_Area</vt:lpstr>
      <vt:lpstr>GREY!Print_Area</vt:lpstr>
      <vt:lpstr>'TARGET SPEC'!Print_Area</vt:lpstr>
      <vt:lpstr>'UA-SX'!Print_Area</vt:lpstr>
      <vt:lpstr>'2. TRIM CARD (GREY)'!Print_Titles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Alexander Donald</cp:lastModifiedBy>
  <cp:lastPrinted>2024-11-21T06:38:26Z</cp:lastPrinted>
  <dcterms:created xsi:type="dcterms:W3CDTF">2016-05-06T01:47:29Z</dcterms:created>
  <dcterms:modified xsi:type="dcterms:W3CDTF">2025-07-22T22:28:23Z</dcterms:modified>
</cp:coreProperties>
</file>