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1. TECHPACK/5. DROP 10/THÔNG SỐ UP LÊN ERP/"/>
    </mc:Choice>
  </mc:AlternateContent>
  <xr:revisionPtr revIDLastSave="14" documentId="13_ncr:1_{0F74D33C-4834-485D-9B88-2A989CAB109C}" xr6:coauthVersionLast="47" xr6:coauthVersionMax="47" xr10:uidLastSave="{12ACA660-B31B-4116-9D5B-F98CEE6E79F3}"/>
  <bookViews>
    <workbookView xWindow="-110" yWindow="-110" windowWidth="19420" windowHeight="10300" tabRatio="895" xr2:uid="{00000000-000D-0000-FFFF-FFFF00000000}"/>
  </bookViews>
  <sheets>
    <sheet name="1. CUTTING" sheetId="21" r:id="rId1"/>
    <sheet name="2. TRIM" sheetId="22" r:id="rId2"/>
    <sheet name="7.3.23" sheetId="24" state="hidden" r:id="rId3"/>
    <sheet name="APRIL 1 2023" sheetId="25" r:id="rId4"/>
    <sheet name="PP COMMENT" sheetId="27" r:id="rId5"/>
    <sheet name="PP MEETING" sheetId="26" r:id="rId6"/>
    <sheet name="INFORMATION" sheetId="28" r:id="rId7"/>
    <sheet name="1. CUTTING " sheetId="1" state="hidden" r:id="rId8"/>
    <sheet name="1099-624675" sheetId="14" state="hidden" r:id="rId9"/>
    <sheet name="3. ĐỊNH VỊ HÌNH IN.THÊU" sheetId="7" state="hidden" r:id="rId10"/>
    <sheet name="4. THÔNG SỐ SẢN XUẤT" sheetId="8" state="hidden" r:id="rId11"/>
  </sheets>
  <definedNames>
    <definedName name="_1CAP002" localSheetId="6">#REF!</definedName>
    <definedName name="_1CAP002" localSheetId="4">#REF!</definedName>
    <definedName name="_1CAP002">#REF!</definedName>
    <definedName name="_2STREO7" localSheetId="4">#REF!</definedName>
    <definedName name="_2STREO7">#REF!</definedName>
    <definedName name="_4GOIC01" localSheetId="4">#REF!</definedName>
    <definedName name="_4GOIC01">#REF!</definedName>
    <definedName name="_4OSLCTT">#REF!</definedName>
    <definedName name="_6BNTTTH">#REF!</definedName>
    <definedName name="_6DCTTBO">#REF!</definedName>
    <definedName name="_6DD24TT">#REF!</definedName>
    <definedName name="_6FCOTBU">#REF!</definedName>
    <definedName name="_6LATUBU">#REF!</definedName>
    <definedName name="_6SDTT24">#REF!</definedName>
    <definedName name="_6TBUDTT">#REF!</definedName>
    <definedName name="_6TDDDTT">#REF!</definedName>
    <definedName name="_6TLTTTH">#REF!</definedName>
    <definedName name="_6TUBUTT">#REF!</definedName>
    <definedName name="_6UCLVIS">#REF!</definedName>
    <definedName name="_7DNCABC">#REF!</definedName>
    <definedName name="_7HDCTBU">#REF!</definedName>
    <definedName name="_7PKTUBU">#REF!</definedName>
    <definedName name="_7TBHT20">#REF!</definedName>
    <definedName name="_7TBHT30">#REF!</definedName>
    <definedName name="_7TDCABC">#REF!</definedName>
    <definedName name="_dao1">#REF!</definedName>
    <definedName name="_dao2">#REF!</definedName>
    <definedName name="_dap2">#REF!</definedName>
    <definedName name="_day1" localSheetId="8">#REF!</definedName>
    <definedName name="_day1">#REF!</definedName>
    <definedName name="_day2">#REF!</definedName>
    <definedName name="_dbu1" localSheetId="8">#REF!</definedName>
    <definedName name="_dbu1">#REF!</definedName>
    <definedName name="_dbu2">#REF!</definedName>
    <definedName name="_Fill" localSheetId="8">#REF!</definedName>
    <definedName name="_Fill" localSheetId="5" hidden="1">#REF!</definedName>
    <definedName name="_Fill" hidden="1">#REF!</definedName>
    <definedName name="_xlnm._FilterDatabase" localSheetId="6" hidden="1">INFORMATION!$A$1:$E$1</definedName>
    <definedName name="_lap1" localSheetId="8">#REF!</definedName>
    <definedName name="_lap1">#REF!</definedName>
    <definedName name="_lap2" localSheetId="8">#REF!</definedName>
    <definedName name="_lap2">#REF!</definedName>
    <definedName name="_vc1">#REF!</definedName>
    <definedName name="_vc2">#REF!</definedName>
    <definedName name="_vc3">#REF!</definedName>
    <definedName name="Area_Print">#REF!</definedName>
    <definedName name="B_Giaù" localSheetId="8">#REF!</definedName>
    <definedName name="B_Giaù">#REF!</definedName>
    <definedName name="Bang_TK">#REF!</definedName>
    <definedName name="Bang_TK1">#REF!</definedName>
    <definedName name="Baõng_Kieåm_Tra">#REF!</definedName>
    <definedName name="Baûng_giaù">#REF!</definedName>
    <definedName name="Baûng_HS">#REF!</definedName>
    <definedName name="Baûng_Kieåm_Tra">#REF!</definedName>
    <definedName name="Baûng_QT">#REF!</definedName>
    <definedName name="Caáp_Baäc">#REF!</definedName>
    <definedName name="Caáp_Baät" localSheetId="8">#REF!</definedName>
    <definedName name="Caáp_Baät">#REF!</definedName>
    <definedName name="cap" localSheetId="8">#REF!</definedName>
    <definedName name="cap">#REF!</definedName>
    <definedName name="cap0.7" localSheetId="8">#REF!</definedName>
    <definedName name="cap0.7">#REF!</definedName>
    <definedName name="CCNK" localSheetId="8">#REF!</definedName>
    <definedName name="CCNK">#REF!</definedName>
    <definedName name="CL" localSheetId="8">#REF!</definedName>
    <definedName name="CL">#REF!</definedName>
    <definedName name="CLTMP" localSheetId="8">#REF!</definedName>
    <definedName name="CLTMP">#REF!</definedName>
    <definedName name="ctdn9697" localSheetId="8">#REF!</definedName>
    <definedName name="ctdn9697">#REF!</definedName>
    <definedName name="daotd">#REF!</definedName>
    <definedName name="dap">#REF!</definedName>
    <definedName name="daptd">#REF!</definedName>
    <definedName name="DATA_DATA2_List" localSheetId="8">#REF!</definedName>
    <definedName name="DATA_DATA2_List">#REF!</definedName>
    <definedName name="_xlnm.Database" localSheetId="8">#REF!</definedName>
    <definedName name="_xlnm.Database">#REF!</definedName>
    <definedName name="DDAY" localSheetId="8">#REF!</definedName>
    <definedName name="DDAY">#REF!</definedName>
    <definedName name="DM">#REF!</definedName>
    <definedName name="DM_1">#REF!</definedName>
    <definedName name="DM_2">#REF!</definedName>
    <definedName name="dobt" localSheetId="8">#REF!</definedName>
    <definedName name="dobt">#REF!</definedName>
    <definedName name="Döõ_Lieäu_Thoâ" localSheetId="6">#REF!,#REF!,#REF!,#REF!</definedName>
    <definedName name="Döõ_Lieäu_Thoâ" localSheetId="4">#REF!,#REF!,#REF!,#REF!</definedName>
    <definedName name="Döõ_Lieäu_Thoâ">#REF!,#REF!,#REF!,#REF!</definedName>
    <definedName name="dulieu" localSheetId="8">#REF!</definedName>
    <definedName name="dulieu">#REF!</definedName>
    <definedName name="FHT" localSheetId="8">#REF!</definedName>
    <definedName name="FHT">#REF!</definedName>
    <definedName name="Full" localSheetId="8">#REF!</definedName>
    <definedName name="Full">#REF!</definedName>
    <definedName name="giaca">#REF!</definedName>
    <definedName name="HDCCT" localSheetId="8">#REF!</definedName>
    <definedName name="HDCCT">#REF!</definedName>
    <definedName name="HDCD" localSheetId="8">#REF!</definedName>
    <definedName name="HDCD">#REF!</definedName>
    <definedName name="Heâ_Soá">#REF!</definedName>
    <definedName name="Heä_Soá_NS" localSheetId="8">#REF!</definedName>
    <definedName name="Heä_Soá_NS">#REF!</definedName>
    <definedName name="Heä_Soá_TC">#REF!</definedName>
    <definedName name="HS_1" localSheetId="8">#REF!</definedName>
    <definedName name="HS_1">#REF!</definedName>
    <definedName name="HS_2" localSheetId="8">#REF!</definedName>
    <definedName name="HS_2">#REF!</definedName>
    <definedName name="HS_3" localSheetId="8">#REF!</definedName>
    <definedName name="HS_3">#REF!</definedName>
    <definedName name="HS_4" localSheetId="8">#REF!</definedName>
    <definedName name="HS_4">#REF!</definedName>
    <definedName name="HS_5">#REF!</definedName>
    <definedName name="HS_6">#REF!</definedName>
    <definedName name="HS_7">#REF!</definedName>
    <definedName name="HS_8">#REF!</definedName>
    <definedName name="HS_9">#REF!</definedName>
    <definedName name="K" localSheetId="8">#REF!</definedName>
    <definedName name="K">#REF!</definedName>
    <definedName name="K_1">#REF!</definedName>
    <definedName name="K_2">#REF!</definedName>
    <definedName name="Khaû_Naêng" localSheetId="8">#REF!</definedName>
    <definedName name="Khaû_Naêng">#REF!</definedName>
    <definedName name="KN" localSheetId="8">#REF!</definedName>
    <definedName name="KN">#REF!</definedName>
    <definedName name="KNIT">#REF!</definedName>
    <definedName name="KVC" localSheetId="8">#REF!</definedName>
    <definedName name="KVC">#REF!</definedName>
    <definedName name="L" localSheetId="8">#REF!</definedName>
    <definedName name="L">#REF!</definedName>
    <definedName name="lapa">#REF!</definedName>
    <definedName name="lapb">#REF!</definedName>
    <definedName name="lapc">#REF!</definedName>
    <definedName name="LÑP" localSheetId="8">#REF!</definedName>
    <definedName name="LÑP">#REF!</definedName>
    <definedName name="lVC" localSheetId="8">#REF!</definedName>
    <definedName name="lVC">#REF!</definedName>
    <definedName name="Maõ_CÑ" localSheetId="8">#REF!</definedName>
    <definedName name="Maõ_CÑ">#REF!</definedName>
    <definedName name="Maõ_Haøng">#REF!</definedName>
    <definedName name="mat">#REF!</definedName>
    <definedName name="May" localSheetId="8">#REF!</definedName>
    <definedName name="May">#REF!</definedName>
    <definedName name="Naêng_Suaát_BQ">#REF!</definedName>
    <definedName name="Naêng_suaát_BQ__taïm" localSheetId="8">#REF!</definedName>
    <definedName name="Naêng_suaát_BQ__taïm">#REF!</definedName>
    <definedName name="Naêng_suaát_QÑ" localSheetId="8">#REF!</definedName>
    <definedName name="Naêng_suaát_QÑ">#REF!</definedName>
    <definedName name="NCcap0.7" localSheetId="8">#REF!</definedName>
    <definedName name="NCcap0.7">#REF!</definedName>
    <definedName name="NCcap1">#REF!</definedName>
    <definedName name="ÑG">#REF!</definedName>
    <definedName name="Ngaøy_thaùng_HH" localSheetId="8">#REF!</definedName>
    <definedName name="Ngaøy_thaùng_HH">#REF!</definedName>
    <definedName name="NHÃN_CHÍNH_GẮN_CHIP_NFC_70MM_x_38MM">#REF!</definedName>
    <definedName name="Ñinh_Möùc_BQ">#REF!</definedName>
    <definedName name="ÑMTB" localSheetId="8">#REF!</definedName>
    <definedName name="ÑMTB">#REF!</definedName>
    <definedName name="Ñoåi_teân" localSheetId="8">#REF!</definedName>
    <definedName name="Ñoåi_teân">#REF!</definedName>
    <definedName name="Ñôn_Giaù_Duyeät" localSheetId="8">#REF!</definedName>
    <definedName name="Ñôn_Giaù_Duyeät">#REF!</definedName>
    <definedName name="Ñònh_Möùc_BQ" localSheetId="8">#REF!</definedName>
    <definedName name="Ñònh_Möùc_BQ">#REF!</definedName>
    <definedName name="NSNM" localSheetId="8">#REF!</definedName>
    <definedName name="NSNM">#REF!</definedName>
    <definedName name="NToS">#REF!</definedName>
    <definedName name="PRICE" localSheetId="8">#REF!</definedName>
    <definedName name="PRICE">#REF!</definedName>
    <definedName name="_xlnm.Print_Area" localSheetId="0">'1. CUTTING'!$A$1:$Q$79</definedName>
    <definedName name="_xlnm.Print_Area" localSheetId="7">'1. CUTTING '!$A$1:$P$149</definedName>
    <definedName name="_xlnm.Print_Area" localSheetId="1">'2. TRIM'!$A$1:$B$45</definedName>
    <definedName name="_xlnm.Print_Area" localSheetId="5">'PP MEETING'!$A$1:$H$23</definedName>
    <definedName name="Print_erea" localSheetId="4">#REF!</definedName>
    <definedName name="Print_erea">#REF!</definedName>
    <definedName name="_xlnm.Print_Titles" localSheetId="0">'1. CUTTING'!$1:$15</definedName>
    <definedName name="_xlnm.Print_Titles" localSheetId="7">'1. CUTTING '!$1:$15</definedName>
    <definedName name="_xlnm.Print_Titles" localSheetId="1">'2. TRIM'!$1:$5</definedName>
    <definedName name="Quyõ_TG_SX" localSheetId="8">#REF!</definedName>
    <definedName name="Quyõ_TG_SX" localSheetId="6">#REF!</definedName>
    <definedName name="Quyõ_TG_SX">#REF!</definedName>
    <definedName name="Quyõ_TGTB" localSheetId="8">#REF!</definedName>
    <definedName name="Quyõ_TGTB">#REF!</definedName>
    <definedName name="S_löôïng_BQ1toå" localSheetId="8">#REF!</definedName>
    <definedName name="S_löôïng_BQ1toå">#REF!</definedName>
    <definedName name="sau">#REF!</definedName>
    <definedName name="SDDL" localSheetId="8">#REF!</definedName>
    <definedName name="SDDL">#REF!</definedName>
    <definedName name="Soá_Giôø_TC" localSheetId="8">#REF!</definedName>
    <definedName name="Soá_Giôø_TC">#REF!</definedName>
    <definedName name="Soá_Löôïng" localSheetId="8">#REF!</definedName>
    <definedName name="Soá_Löôïng">#REF!</definedName>
    <definedName name="Soá_ngaøy_SX" localSheetId="8">#REF!</definedName>
    <definedName name="Soá_ngaøy_SX">#REF!</definedName>
    <definedName name="Soá_TT">#REF!</definedName>
    <definedName name="style">#REF!</definedName>
    <definedName name="TableStart">#REF!</definedName>
    <definedName name="tablestart1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#REF!</definedName>
    <definedName name="tttb">#REF!</definedName>
    <definedName name="UH" localSheetId="8">#REF!</definedName>
    <definedName name="UH">#REF!</definedName>
    <definedName name="vc3.">#REF!</definedName>
    <definedName name="vca">#REF!</definedName>
    <definedName name="vccot" localSheetId="8">#REF!</definedName>
    <definedName name="vccot">#REF!</definedName>
    <definedName name="vccot.">#REF!</definedName>
    <definedName name="vcdbt">#REF!</definedName>
    <definedName name="vcdc." localSheetId="8">#REF!</definedName>
    <definedName name="vcdc.">#REF!</definedName>
    <definedName name="vcdd">#REF!</definedName>
    <definedName name="vcdt">#REF!</definedName>
    <definedName name="vcdtb">#REF!</definedName>
    <definedName name="vctb" localSheetId="8">#REF!</definedName>
    <definedName name="vctb">#REF!</definedName>
    <definedName name="vctt">#REF!</definedName>
    <definedName name="VDCLY" localSheetId="8">#REF!</definedName>
    <definedName name="VDCLY">#REF!</definedName>
    <definedName name="Vlcap0.7" localSheetId="8">#REF!</definedName>
    <definedName name="Vlcap0.7">#REF!</definedName>
    <definedName name="VLcap1" localSheetId="8">#REF!</definedName>
    <definedName name="VLcap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22" l="1"/>
  <c r="B11" i="22"/>
  <c r="A11" i="22"/>
  <c r="I19" i="21"/>
  <c r="G19" i="21"/>
  <c r="A30" i="22"/>
  <c r="H45" i="21"/>
  <c r="F45" i="21" s="1"/>
  <c r="B30" i="22" s="1"/>
  <c r="M50" i="21" l="1"/>
  <c r="M49" i="21"/>
  <c r="M48" i="21"/>
  <c r="K19" i="21" l="1"/>
  <c r="K21" i="21" s="1"/>
  <c r="J21" i="21"/>
  <c r="G21" i="21"/>
  <c r="Q23" i="21"/>
  <c r="Q22" i="21"/>
  <c r="F15" i="28"/>
  <c r="E15" i="28"/>
  <c r="F14" i="28"/>
  <c r="F13" i="28"/>
  <c r="F12" i="28"/>
  <c r="F11" i="28"/>
  <c r="F10" i="28"/>
  <c r="F9" i="28"/>
  <c r="F7" i="28"/>
  <c r="F6" i="28"/>
  <c r="F5" i="28"/>
  <c r="F4" i="28"/>
  <c r="F3" i="28"/>
  <c r="F2" i="28"/>
  <c r="G6" i="26"/>
  <c r="B44" i="22"/>
  <c r="A44" i="22"/>
  <c r="B42" i="22"/>
  <c r="A42" i="22"/>
  <c r="B40" i="22"/>
  <c r="A40" i="22"/>
  <c r="B38" i="22"/>
  <c r="A38" i="22"/>
  <c r="H54" i="21"/>
  <c r="H53" i="21"/>
  <c r="H52" i="21"/>
  <c r="H51" i="21"/>
  <c r="M35" i="21"/>
  <c r="M36" i="21"/>
  <c r="Q20" i="21"/>
  <c r="I21" i="21"/>
  <c r="L19" i="21"/>
  <c r="L21" i="21" s="1"/>
  <c r="H19" i="21"/>
  <c r="H21" i="21" s="1"/>
  <c r="B15" i="22" l="1"/>
  <c r="A15" i="22"/>
  <c r="A14" i="22"/>
  <c r="M38" i="21"/>
  <c r="M37" i="21"/>
  <c r="H36" i="21" l="1"/>
  <c r="C19" i="26" l="1"/>
  <c r="C18" i="26"/>
  <c r="C17" i="26"/>
  <c r="G8" i="26"/>
  <c r="D8" i="26"/>
  <c r="D6" i="26"/>
  <c r="B18" i="22" l="1"/>
  <c r="B36" i="22"/>
  <c r="B34" i="22"/>
  <c r="B32" i="22"/>
  <c r="A36" i="22"/>
  <c r="A34" i="22"/>
  <c r="A32" i="22"/>
  <c r="A18" i="22" l="1"/>
  <c r="H39" i="21"/>
  <c r="A17" i="22"/>
  <c r="A16" i="22"/>
  <c r="B16" i="22"/>
  <c r="B17" i="22"/>
  <c r="B14" i="22"/>
  <c r="H50" i="21"/>
  <c r="H49" i="21"/>
  <c r="H48" i="21"/>
  <c r="H37" i="21"/>
  <c r="L25" i="21"/>
  <c r="H73" i="21" s="1"/>
  <c r="B26" i="22" l="1"/>
  <c r="B24" i="22"/>
  <c r="G25" i="21"/>
  <c r="C73" i="21" s="1"/>
  <c r="H25" i="21"/>
  <c r="D73" i="21" s="1"/>
  <c r="I25" i="21"/>
  <c r="E73" i="21" s="1"/>
  <c r="J25" i="21"/>
  <c r="F73" i="21" s="1"/>
  <c r="K25" i="21"/>
  <c r="G73" i="21" s="1"/>
  <c r="B28" i="22"/>
  <c r="A28" i="22"/>
  <c r="H44" i="21"/>
  <c r="A26" i="22"/>
  <c r="B20" i="22"/>
  <c r="Q19" i="21"/>
  <c r="Q18" i="21"/>
  <c r="B30" i="21"/>
  <c r="Q21" i="21" l="1"/>
  <c r="K54" i="21" s="1"/>
  <c r="N54" i="21" s="1"/>
  <c r="P54" i="21" s="1"/>
  <c r="I73" i="21"/>
  <c r="A22" i="22"/>
  <c r="H43" i="21"/>
  <c r="B60" i="21" s="1"/>
  <c r="A24" i="22"/>
  <c r="A20" i="22"/>
  <c r="H42" i="21"/>
  <c r="H41" i="21"/>
  <c r="B22" i="22" s="1"/>
  <c r="H40" i="21"/>
  <c r="B7" i="22"/>
  <c r="K52" i="21" l="1"/>
  <c r="N52" i="21" s="1"/>
  <c r="P52" i="21" s="1"/>
  <c r="K53" i="21"/>
  <c r="N53" i="21" s="1"/>
  <c r="P53" i="21" s="1"/>
  <c r="Q25" i="21"/>
  <c r="K51" i="21"/>
  <c r="N51" i="21" s="1"/>
  <c r="P51" i="21" s="1"/>
  <c r="K39" i="21"/>
  <c r="N39" i="21" s="1"/>
  <c r="P39" i="21" s="1"/>
  <c r="K36" i="21"/>
  <c r="N36" i="21" s="1"/>
  <c r="P36" i="21" s="1"/>
  <c r="K48" i="21"/>
  <c r="N48" i="21" s="1"/>
  <c r="P48" i="21" s="1"/>
  <c r="K50" i="21"/>
  <c r="N50" i="21" s="1"/>
  <c r="P50" i="21" s="1"/>
  <c r="K49" i="21"/>
  <c r="N49" i="21" s="1"/>
  <c r="P49" i="21" s="1"/>
  <c r="K44" i="21"/>
  <c r="K37" i="21"/>
  <c r="N37" i="21" s="1"/>
  <c r="P37" i="21" s="1"/>
  <c r="H38" i="21"/>
  <c r="H35" i="21"/>
  <c r="B13" i="22" s="1"/>
  <c r="N44" i="21" l="1"/>
  <c r="P44" i="21" s="1"/>
  <c r="K45" i="21"/>
  <c r="N45" i="21" s="1"/>
  <c r="P45" i="21" s="1"/>
  <c r="A8" i="22"/>
  <c r="A10" i="22" l="1"/>
  <c r="A9" i="22"/>
  <c r="A29" i="21" l="1"/>
  <c r="B4" i="22"/>
  <c r="B3" i="22"/>
  <c r="B2" i="22"/>
  <c r="D19" i="21"/>
  <c r="D20" i="21" s="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H30" i="1" s="1"/>
  <c r="G29" i="1"/>
  <c r="L24" i="1"/>
  <c r="K24" i="1"/>
  <c r="K25" i="1" s="1"/>
  <c r="J24" i="1"/>
  <c r="J25" i="1" s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L25" i="1"/>
  <c r="I20" i="1"/>
  <c r="K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H102" i="1" s="1"/>
  <c r="A49" i="1"/>
  <c r="H70" i="1" s="1"/>
  <c r="H71" i="1"/>
  <c r="A45" i="1"/>
  <c r="E46" i="1" s="1"/>
  <c r="E47" i="1" s="1"/>
  <c r="E48" i="1" s="1"/>
  <c r="A41" i="1"/>
  <c r="H111" i="1" s="1"/>
  <c r="E30" i="21" l="1"/>
  <c r="E31" i="21" s="1"/>
  <c r="H83" i="1"/>
  <c r="H94" i="1"/>
  <c r="H63" i="1"/>
  <c r="B132" i="1"/>
  <c r="H87" i="1"/>
  <c r="H67" i="1"/>
  <c r="H98" i="1"/>
  <c r="H62" i="1"/>
  <c r="H122" i="1"/>
  <c r="H79" i="1"/>
  <c r="H118" i="1"/>
  <c r="E54" i="1"/>
  <c r="E55" i="1" s="1"/>
  <c r="E56" i="1" s="1"/>
  <c r="H106" i="1"/>
  <c r="H75" i="1"/>
  <c r="H110" i="1"/>
  <c r="F61" i="1"/>
  <c r="P24" i="1"/>
  <c r="H64" i="1"/>
  <c r="H115" i="1"/>
  <c r="H114" i="1"/>
  <c r="H68" i="1"/>
  <c r="H103" i="1"/>
  <c r="H119" i="1"/>
  <c r="H107" i="1"/>
  <c r="H80" i="1"/>
  <c r="B129" i="1"/>
  <c r="H95" i="1"/>
  <c r="H76" i="1"/>
  <c r="H91" i="1"/>
  <c r="F60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1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B67" i="21" l="1"/>
  <c r="D22" i="21"/>
  <c r="D23" i="21" s="1"/>
  <c r="B9" i="22"/>
  <c r="K43" i="21"/>
  <c r="N43" i="21" s="1"/>
  <c r="P43" i="21" s="1"/>
  <c r="K42" i="21"/>
  <c r="N42" i="21" s="1"/>
  <c r="P42" i="21" s="1"/>
  <c r="K41" i="21"/>
  <c r="N41" i="21" s="1"/>
  <c r="P41" i="21" s="1"/>
  <c r="K40" i="21"/>
  <c r="N40" i="21" s="1"/>
  <c r="P40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G30" i="21"/>
  <c r="K35" i="21"/>
  <c r="N35" i="21" s="1"/>
  <c r="P35" i="21" s="1"/>
  <c r="K38" i="21"/>
  <c r="N38" i="21" s="1"/>
  <c r="P38" i="21" s="1"/>
  <c r="B6" i="22"/>
  <c r="G47" i="1" l="1"/>
  <c r="I46" i="1"/>
  <c r="G55" i="1"/>
  <c r="I54" i="1"/>
  <c r="G43" i="1"/>
  <c r="I42" i="1"/>
  <c r="G51" i="1"/>
  <c r="I50" i="1"/>
  <c r="I30" i="21"/>
  <c r="J30" i="21" s="1"/>
  <c r="G31" i="21"/>
  <c r="G32" i="21" s="1"/>
  <c r="I32" i="21" s="1"/>
  <c r="M32" i="21" s="1"/>
  <c r="M30" i="21" l="1"/>
  <c r="J46" i="1"/>
  <c r="L46" i="1" s="1"/>
  <c r="G48" i="1"/>
  <c r="I48" i="1" s="1"/>
  <c r="I47" i="1"/>
  <c r="I31" i="2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31" i="21" l="1"/>
  <c r="M31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sharedStrings.xml><?xml version="1.0" encoding="utf-8"?>
<sst xmlns="http://schemas.openxmlformats.org/spreadsheetml/2006/main" count="912" uniqueCount="414">
  <si>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</si>
  <si>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</si>
  <si>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</si>
  <si>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</si>
  <si>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</si>
  <si>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</si>
  <si>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</si>
  <si>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</si>
  <si>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</si>
  <si>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</si>
  <si>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</si>
  <si>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</si>
  <si>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</si>
  <si>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</si>
  <si>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</si>
  <si>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</si>
  <si>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</si>
  <si>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</si>
  <si>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</si>
  <si>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</si>
  <si>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</si>
  <si>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</si>
  <si>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</si>
  <si>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</si>
  <si>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</si>
  <si>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</si>
  <si>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</si>
  <si>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</si>
  <si>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</si>
  <si>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</si>
  <si>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</si>
  <si>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</si>
  <si>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</si>
  <si>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</si>
  <si>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</si>
  <si>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</si>
  <si>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</si>
  <si>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</si>
  <si>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</si>
  <si>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</si>
  <si>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</si>
  <si>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</si>
  <si>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</si>
  <si>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</si>
  <si>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</si>
  <si>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</si>
  <si>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</si>
  <si>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</si>
  <si>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</si>
  <si>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</si>
  <si>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</si>
  <si>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</si>
  <si>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</si>
  <si>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</si>
  <si>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</si>
  <si>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</si>
  <si>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</si>
  <si>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</si>
  <si>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</si>
  <si>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</si>
  <si>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</si>
  <si>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</si>
  <si>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</si>
  <si>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</si>
  <si>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</si>
  <si>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</si>
  <si>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</si>
  <si>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</si>
  <si>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</si>
  <si>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</si>
  <si>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</si>
  <si>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</si>
  <si>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</si>
  <si>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</si>
  <si>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</si>
  <si>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</si>
  <si>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</si>
  <si>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</si>
  <si>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</si>
  <si>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</si>
  <si>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</si>
  <si>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</si>
  <si>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</si>
  <si>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</si>
  <si>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</si>
  <si>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</si>
  <si>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</si>
  <si>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</si>
  <si>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</si>
  <si>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</si>
  <si>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</si>
  <si>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</si>
  <si>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</si>
  <si>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</si>
  <si>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</si>
  <si>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</si>
  <si>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</si>
  <si>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</si>
  <si>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</si>
  <si>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</si>
  <si>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</si>
  <si>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</si>
  <si>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</si>
  <si>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</si>
  <si>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</si>
  <si>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</si>
  <si>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</si>
  <si>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</si>
  <si>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</si>
  <si>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</si>
  <si>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</si>
  <si>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</si>
  <si>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</si>
  <si>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</si>
  <si>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</si>
  <si>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</si>
  <si>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</si>
  <si>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XXS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</si>
  <si>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</si>
  <si>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</si>
  <si>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</si>
  <si>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</si>
  <si>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</si>
  <si>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</si>
  <si>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</si>
  <si>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</si>
  <si>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</si>
  <si>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</si>
  <si>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</si>
  <si>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</si>
  <si>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</si>
  <si>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</si>
  <si>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</si>
  <si>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</si>
  <si>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</si>
  <si>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</si>
  <si>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</si>
  <si>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CHÚ Ý:</t>
  </si>
  <si>
    <t>KHÔNG THÊU</t>
  </si>
  <si>
    <t>KHÔNG WASH</t>
  </si>
  <si>
    <t>- CÁCH GẮN NHÃN PHẢI NHƯ TÀI LIỆU YÊU CẦU</t>
  </si>
  <si>
    <t>- NHÃN SIZE - SỐ LƯỢNG MỖI SIZE NHƯ SAU:</t>
  </si>
  <si>
    <t>1.216CM x 6.5CM</t>
  </si>
  <si>
    <t>FRENCH TERRY 100% ORGANIC COTTON 430GSM</t>
  </si>
  <si>
    <t>KHÁCH HÀNG CUNG CẤP</t>
  </si>
  <si>
    <t>KHÔNG ỦI LÊN CON CHIP NFC</t>
  </si>
  <si>
    <t>3XS</t>
  </si>
  <si>
    <t>3XL</t>
  </si>
  <si>
    <t>2XS</t>
  </si>
  <si>
    <t>2XL</t>
  </si>
  <si>
    <t>RIB 1X1  92%ORGANIC COTTON 2%SPANDEX 450GSM</t>
  </si>
  <si>
    <t>- ĐỊNH VỊ HÌNH IN:
TỪ GIỮA TRƯỚC QUA TRÁI</t>
  </si>
  <si>
    <t>- ĐỊNH VỊ HÌNH IN:
TỪ ĐỈNH VAI XUỐNG</t>
  </si>
  <si>
    <t>- CÁCH MAY NHƯ ÁO MẪU + TÀI LIỆU ĐÍNH KÈM</t>
  </si>
  <si>
    <t>3D HEAT TRANSFER PLACEMENT AT LEFT CHEST (CM)</t>
  </si>
  <si>
    <t>FROM HSP TO EDGE OF ARTWORK</t>
  </si>
  <si>
    <t>FROM CF TO EDGE OF ARTWORK</t>
  </si>
  <si>
    <t>CROP SWEATSHIRT</t>
  </si>
  <si>
    <t>CREWNECK</t>
  </si>
  <si>
    <t>BO CỔ + BO LAI + BO TAY</t>
  </si>
  <si>
    <t>NHÃN CHÍNH GẮN CHIP NFC 55MM x 30MM</t>
  </si>
  <si>
    <t>NỀN ĐEN CHỮ TÍM</t>
  </si>
  <si>
    <t>EA0147614C</t>
  </si>
  <si>
    <t>NHÃN DỆT</t>
  </si>
  <si>
    <t>102405R</t>
  </si>
  <si>
    <t>NHÃN SATIN NFC 12CM x 4CM</t>
  </si>
  <si>
    <t>MCQ38N</t>
  </si>
  <si>
    <t>102519D</t>
  </si>
  <si>
    <t>LOẠI 1</t>
  </si>
  <si>
    <t>IN: IN HIGH DENSITY TẠI NGỰC TRÁI NGƯỜI MẶC</t>
  </si>
  <si>
    <t>DUYỆT HÌNH IN THEO</t>
  </si>
  <si>
    <t>KÍCH THƯỚC HÌNH IN</t>
  </si>
  <si>
    <t xml:space="preserve">163CM </t>
  </si>
  <si>
    <t>KHÔNG ỦI LÊN CON HÌNH IN HIGH DENSITY</t>
  </si>
  <si>
    <t>THÔNG TIN ĐỊNH VỊ HÌNH IN (CM)</t>
  </si>
  <si>
    <t>MER - OANH NGUYỄN: 206</t>
  </si>
  <si>
    <t>1099-CR03</t>
  </si>
  <si>
    <t>THAM KHẢO ÁO MẪU SMS, MÃ HÀNG CR1099C, MÀU GREY MELANGE, SIZE S</t>
  </si>
  <si>
    <t>C5</t>
  </si>
  <si>
    <t>DROP 1</t>
  </si>
  <si>
    <t>M21  C5  G2261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</si>
  <si>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</si>
  <si>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</si>
  <si>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</si>
  <si>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</si>
  <si>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IN:</t>
  </si>
  <si>
    <t>KHÔNG IN</t>
  </si>
  <si>
    <t>BLACK</t>
  </si>
  <si>
    <t>DUYỆT HÌNH THÊU THEO</t>
  </si>
  <si>
    <t>THÔNG TIN ĐỊNH VỊ HÌNH THÊU</t>
  </si>
  <si>
    <t>CHẤT LƯỢNG, HIỆU ỨNG VÀ MÀU SẮC DUYỆT THEO</t>
  </si>
  <si>
    <t>CORTEIZ</t>
  </si>
  <si>
    <t xml:space="preserve">ĐÁY QUẦN </t>
  </si>
  <si>
    <t>SPECS &amp; GRADING SHEET</t>
  </si>
  <si>
    <t>BRAND</t>
  </si>
  <si>
    <t>SEASON</t>
  </si>
  <si>
    <t>STYLE</t>
  </si>
  <si>
    <t xml:space="preserve">  CORTEIZ SWEATPANT</t>
  </si>
  <si>
    <t>STYLE NUMBER</t>
  </si>
  <si>
    <t>SAMPLE/TARGET</t>
  </si>
  <si>
    <t>P.O.M. (POINT OF MEASUREMENT)</t>
  </si>
  <si>
    <t>TOL +/- (INCHES)</t>
  </si>
  <si>
    <t>WAISTBAND HEIGHT</t>
  </si>
  <si>
    <t xml:space="preserve">to bản lưng quần </t>
  </si>
  <si>
    <t>WAIST ALONG TOP EDGE (RELAXED/FLAT)</t>
  </si>
  <si>
    <t>rộng lưng cạnh trên ( đo êm)</t>
  </si>
  <si>
    <t>WAIST ALONG TOP EDGE (FULLY EXTENDED)</t>
  </si>
  <si>
    <t>rộng lưng cạnh dưới ( đo êm)</t>
  </si>
  <si>
    <t>FRONT RISE (INCLUDING WAISTBAND)</t>
  </si>
  <si>
    <t>đáy trước ( bao gồm lưng)</t>
  </si>
  <si>
    <t>BACK RISE (INCLUDING WAISTBAND)</t>
  </si>
  <si>
    <t>đáy sau ( bao gồm lưng)</t>
  </si>
  <si>
    <t>HIP 8" BELOW BOTTOM OF WAISTBAND</t>
  </si>
  <si>
    <t xml:space="preserve">hông 8" xuống từ lưng </t>
  </si>
  <si>
    <t xml:space="preserve">THIGH 1" FROM CROTCH </t>
  </si>
  <si>
    <t xml:space="preserve">đùi 1" từ đáy </t>
  </si>
  <si>
    <t>KNEE 13" BELOW CROTCH</t>
  </si>
  <si>
    <t xml:space="preserve">gối 13" dưới đáy </t>
  </si>
  <si>
    <t>INSEAM</t>
  </si>
  <si>
    <t xml:space="preserve">sườn trong </t>
  </si>
  <si>
    <t>LEG OPENING (RELAXED / FLAT)</t>
  </si>
  <si>
    <t xml:space="preserve">cửa quần </t>
  </si>
  <si>
    <t>GUSSET HEIGHT</t>
  </si>
  <si>
    <t>to bản rib đáy</t>
  </si>
  <si>
    <t>4</t>
  </si>
  <si>
    <t>GUSSET WIDTH</t>
  </si>
  <si>
    <t xml:space="preserve">rộng rib đáy </t>
  </si>
  <si>
    <t>12</t>
  </si>
  <si>
    <t>HEM HEIGHT</t>
  </si>
  <si>
    <t xml:space="preserve">to bản lai quần </t>
  </si>
  <si>
    <t>1</t>
  </si>
  <si>
    <t>FLEECE_100%COTTON_OE20/2+CD8/1_430GSM_VTK5971B</t>
  </si>
  <si>
    <t>100%COTTON</t>
  </si>
  <si>
    <t>DÂY LUỒN DẸP 10MM</t>
  </si>
  <si>
    <t>THUN LƯNG 5.5CM</t>
  </si>
  <si>
    <t>THUN LAI 3CM</t>
  </si>
  <si>
    <t>PHẦN C: IN, THÊU, WASH</t>
  </si>
  <si>
    <t>PHẦN D: HÌNH</t>
  </si>
  <si>
    <t>0.5 INCH</t>
  </si>
  <si>
    <t>- THÙA KHUY DỌC</t>
  </si>
  <si>
    <t>GẬP ĐÔI, MAY VÀO ĐƯỜNG MAY LƯNG GIỮA THÂN SAU NGƯỜI MẶC</t>
  </si>
  <si>
    <t>GẬP ĐÔI, MAY VÀO SƯỜN TRÁI NGƯỜI MẶC, TỪ MÉP LƯNG  XUỐNG 10CM</t>
  </si>
  <si>
    <t>LUỒN VÀO LƯNG, BÊN TRONG NGƯỜI MẶC, GẬP ĐÔI, ĐÓNG BỌ 2 ĐẦU NHƯ MẪU</t>
  </si>
  <si>
    <t>MAY TẠI LƯNG</t>
  </si>
  <si>
    <t>MAY TẠI LAI</t>
  </si>
  <si>
    <t>CORTEIZ FLEECE PANT</t>
  </si>
  <si>
    <t>SAMPLE SIZE</t>
  </si>
  <si>
    <t>Point of Measurement Name</t>
  </si>
  <si>
    <t>How To Measure Instructions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</si>
  <si>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</si>
  <si>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</si>
  <si>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</si>
  <si>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</si>
  <si>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</si>
  <si>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</si>
  <si>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</si>
  <si>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</si>
  <si>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</si>
  <si>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</si>
  <si>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</si>
  <si>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</si>
  <si>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</si>
  <si>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</si>
  <si>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</si>
  <si>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</si>
  <si>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</si>
  <si>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</si>
  <si>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</si>
  <si>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</si>
  <si>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</si>
  <si>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</si>
  <si>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</si>
  <si>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</si>
  <si>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</si>
  <si>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</si>
  <si>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</si>
  <si>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</si>
  <si>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</si>
  <si>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</si>
  <si>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</si>
  <si>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</si>
  <si>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</si>
  <si>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</si>
  <si>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</si>
  <si>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</si>
  <si>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</si>
  <si>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</si>
  <si>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</si>
  <si>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</si>
  <si>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</si>
  <si>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</si>
  <si>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</si>
  <si>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</si>
  <si>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</si>
  <si>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CRTZ-1109</t>
  </si>
  <si>
    <t>HMP SWEATPANTS</t>
  </si>
  <si>
    <t>NHÃN TRANG TRÍ</t>
  </si>
  <si>
    <t>ĐỊNH VỊ HÌNH THÊU: CANH GIỮA ĐƯỜNG DIỄU THÂN TRƯỚC VÀ SƯỜN TRÁI, TỪ CẠNH DƯỚI TÚI XUỐNG</t>
  </si>
  <si>
    <t>1.5 INCH</t>
  </si>
  <si>
    <t>- DÂY LUỒN DẸP, GẬP ĐÔI ĐẦU DÂY, ĐÓNG BỌ 2 ĐẦU DÂY</t>
  </si>
  <si>
    <t>NHÃN CHÍNH</t>
  </si>
  <si>
    <t>1.25 INCH</t>
  </si>
  <si>
    <t>1.75 INCH</t>
  </si>
  <si>
    <t>C21  FW23  G2533</t>
  </si>
  <si>
    <t>PANTS</t>
  </si>
  <si>
    <t>NCC: TAHTONG</t>
  </si>
  <si>
    <t>RIB 1X1_100%COTTON_CM20S/2_415GSM_VTK5947M</t>
  </si>
  <si>
    <t>SỐ LƯỢNG CẦN CẤP CHO TEST OUT SOURCE</t>
  </si>
  <si>
    <t>CHỈ MAY NHÃN TRANG TRÍ 40/2</t>
  </si>
  <si>
    <t>K8399</t>
  </si>
  <si>
    <t>CHỈ ĐÓNG BỌ DÂY LUỒN 40/2</t>
  </si>
  <si>
    <t>PHẦN B : PHỤ LIỆU MAY</t>
  </si>
  <si>
    <t>PHẦN C: PHỤ LIỆU ĐÓNG GÓI</t>
  </si>
  <si>
    <t>BAO LỚN (100CMX120CM)</t>
  </si>
  <si>
    <t>LÓT THÙNG</t>
  </si>
  <si>
    <t>THÙNG CARTON</t>
  </si>
  <si>
    <t>THÊU BÁN THÀNH PHẨM CHÂN TRƯỚC TRÁI NGƯỜI MẶC</t>
  </si>
  <si>
    <t>- CÁCH MAY NHƯ QUẦN MẪU CHUYỂN CÙNG TÁC NGHIỆP</t>
  </si>
  <si>
    <t>- NHÃN CHÍNH THEO SIZE - SỐ LƯỢNG MỖI SIZE NHƯ SAU:</t>
  </si>
  <si>
    <t xml:space="preserve">MAY DƯỚI CƠI TÚI BÊN NGOÀI, DIỄU 1 KIM 4 CẠNH NHÃN - CANH GIỮA CƠI TÚI, TỪ CẠNH DƯỚI TÚI XUỐNG 0.5" </t>
  </si>
  <si>
    <t>DÙNG ĐỰNG GARMENT BÊN TRONG THÙNG</t>
  </si>
  <si>
    <t>BỎ BÊN TRONG THÙNG</t>
  </si>
  <si>
    <t>MER.QT-4.BM4</t>
  </si>
  <si>
    <t>02</t>
  </si>
  <si>
    <t>01/01</t>
  </si>
  <si>
    <t>PP MEETING DATE</t>
  </si>
  <si>
    <t xml:space="preserve">BUYER 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</si>
  <si>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</si>
  <si>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</si>
  <si>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</si>
  <si>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</si>
  <si>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</si>
  <si>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</si>
  <si>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</si>
  <si>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</si>
  <si>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</si>
  <si>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</si>
  <si>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</si>
  <si>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</si>
  <si>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</si>
  <si>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</si>
  <si>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</si>
  <si>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</si>
  <si>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</si>
  <si>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</si>
  <si>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</si>
  <si>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</si>
  <si>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</si>
  <si>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-MAY THEO MẪU SIZE SET ĐÃ DUYỆT</t>
  </si>
  <si>
    <t>CHỈ 40/2 ĐÁNH BÔNG BÊN NGOÀI</t>
  </si>
  <si>
    <t>SIZE SET COMMENT  - 18/MAY/23</t>
  </si>
  <si>
    <t>STYLE: CRTZ_1109 HMP SWEATPANTS</t>
  </si>
  <si>
    <t>SHIPMENT #1: ADD LENGTH TO POCKET BAGS *AS SUGGESTED BY MEL</t>
  </si>
  <si>
    <t>TĂNG CHIỀU DÀI LÓT TÚI SƯỜN ĐỂ KHÔNG BỊ RƠI ĐỒ KHI BỎ VÀO TRONG TÚI</t>
  </si>
  <si>
    <t>CORRECT THE RELAXED LEG OPENING MEASUREMENT SO IT MATCHES SPECS CLOSER. HMP PANT FOR PRODUCTION SHOULD BE CLOSER TO 6" OPENING WHEN RELAXED.</t>
  </si>
  <si>
    <t xml:space="preserve">ĐIỀU CHỈNH THÔNG SỐ RỘNG LAI ĐO ÊM ĐỂ ĐẠT THÔNG SỐ KHÁCH YÊU CẦU.MÉP LAI QUẦN ĐỂ ÊM CẦN ĐẠT 6ICNH </t>
  </si>
  <si>
    <t>USE DARKER TONED THREAD FOR THE DECORATIVE "FLATLOCK"/COVERSTITCH.</t>
  </si>
  <si>
    <t>SỬ DỤNG CHỈ ĐÁNH BÔNG ĐẬM HƠN NHƯ TÁC NGHIỆP YÊU CẦU</t>
  </si>
  <si>
    <t>HMP OPEN HEM ON JOGGER</t>
  </si>
  <si>
    <t xml:space="preserve">Opening is currently 7.5 inches on size L this needs to change to: </t>
  </si>
  <si>
    <t>MÉP LAI QUẦN MẪU SIZE SET ĐANG LÀ 7.5INCH SIZE L, CẦN ĐIỀU CHỈNH CHO FULL SIZE NHƯ BÊN DƯỚI:</t>
  </si>
  <si>
    <t>SIZE S : 8.5 inches</t>
  </si>
  <si>
    <t xml:space="preserve">SIZE M : 8.75 inches </t>
  </si>
  <si>
    <t>SIZE L : 9 inches</t>
  </si>
  <si>
    <t xml:space="preserve">SIZE XL : 9.25 inches </t>
  </si>
  <si>
    <t xml:space="preserve">SIZE XXL : 9.5 inches </t>
  </si>
  <si>
    <t>CHỈ</t>
  </si>
  <si>
    <t>HÀNG THÀNH PHẨM CÓ DUNG SAI TỪ 0=&gt; 1INCH CHO CÁC ĐIỂM LỚN (DÀI SƯỜN, THÂN)</t>
  </si>
  <si>
    <t>1/8</t>
  </si>
  <si>
    <t>MER - OANH NGUYEN 251</t>
  </si>
  <si>
    <t>FW23</t>
  </si>
  <si>
    <t>BABY BLUE</t>
  </si>
  <si>
    <t>DARK BLUE</t>
  </si>
  <si>
    <t>BLUE DTM</t>
  </si>
  <si>
    <t>DROP 2</t>
  </si>
  <si>
    <t>KEO MÈ</t>
  </si>
  <si>
    <t>CƠI TÚI</t>
  </si>
  <si>
    <t>CHỈ 40/2 MAY VẮT SỔ BÊN TRONG</t>
  </si>
  <si>
    <t>SHIPPING</t>
  </si>
  <si>
    <t>BL4521B</t>
  </si>
  <si>
    <t>BL4521A</t>
  </si>
  <si>
    <t>NHÃN THÀNH PHẦN PO# 0058
STYLE# CRTZ_1109</t>
  </si>
  <si>
    <t>C21-0025</t>
  </si>
  <si>
    <t>BLUE</t>
  </si>
  <si>
    <t>GIẤY CHỐNG ẨM 32cm (L) x 20cm (W)</t>
  </si>
  <si>
    <t>THẺ BÀI HMP 3.13” (L) x 3” (W)</t>
  </si>
  <si>
    <t>POLYBAG 18” (L) X 13.875” (W)</t>
  </si>
  <si>
    <t>BARCODE STICKER 2” (L) x 1” (W)</t>
  </si>
  <si>
    <t>THAM KHẢO ÁO MẪU SIZE SET, MÃ HÀNG CRTZ-1108, MÀU GREY HEATHER, SIZE S CHUYỂN CÙNG TÁC NGHIỆP</t>
  </si>
  <si>
    <t>GARMENT WASH</t>
  </si>
  <si>
    <t>BỎ VÀO KHI GẤP XẾP</t>
  </si>
  <si>
    <t>TREO QUA NHÃN CHÍNH/NHÃN SIZE</t>
  </si>
  <si>
    <t>ĐÓNG GÓI TỪNG SẢN PHẨM</t>
  </si>
  <si>
    <t>DÁN TẠI GÓC PHẢI CỦA POLY BAG, MẶT TRƯỚC, TỪ NGOÀI NHÌN VÀO</t>
  </si>
  <si>
    <t>Style name</t>
  </si>
  <si>
    <t>Color</t>
  </si>
  <si>
    <t>GARMENT ORDER QTY</t>
  </si>
  <si>
    <t>STICKER QTY</t>
  </si>
  <si>
    <t>CRTZ_1108</t>
  </si>
  <si>
    <t>HMP CREWNECK</t>
  </si>
  <si>
    <t>CRTZ_1109</t>
  </si>
  <si>
    <t>HMP SWEATPANT</t>
  </si>
  <si>
    <t>REORDER CỦA MÃ CRTZ1109A2</t>
  </si>
  <si>
    <t>THAM KHẢO QUẦN MẪU SIZE SET, MÃ HÀNG CRTZ-1109, MÀU GREY HEATHER, SIZE M CHUYỂN NGÀY 18/5/23, VÀ THÊM DÂY KÉO MIỆNG TÚI 2 BÊN SƯỜN NHƯ MOCK UP ĐÍNH KÈM CHUYỂN NGÀY 18/5/23</t>
  </si>
  <si>
    <t>177CM</t>
  </si>
  <si>
    <t>WASH ĐỂ CẢI THIỆN CO RÚT CỦA VẢI, VUI LÒNG KIỂM SOÁT HANDFEEL NHƯ TRƯỚC WASH, MẪU THAM KHẢO DỰ KIẾN CHUYỂN 14/9/23</t>
  </si>
  <si>
    <t>ÁO CHO PAUL</t>
  </si>
  <si>
    <t>DÂY KÉO TÚI SƯỜN</t>
  </si>
  <si>
    <t>C21-0029</t>
  </si>
  <si>
    <t>CHIỀU DÀI DÂY KÉO:</t>
  </si>
  <si>
    <t>CM</t>
  </si>
  <si>
    <t>MAY TẠI MIỆNG TÚI SƯỜN 2 BÊN</t>
  </si>
  <si>
    <t>V2G98</t>
  </si>
  <si>
    <t>HEATHER GREY B12B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</si>
</sst>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m/d"/>
    <numFmt numFmtId="176" formatCode="#,##0.0"/>
    <numFmt numFmtId="177" formatCode="0.000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b/>
      <sz val="18"/>
      <color rgb="FFFF0000"/>
      <name val="Muli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6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20"/>
      <name val="Muli"/>
    </font>
    <font>
      <sz val="12"/>
      <color theme="1"/>
      <name val="Arial"/>
      <family val="2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Arial"/>
      <family val="2"/>
    </font>
    <font>
      <b/>
      <sz val="46"/>
      <name val="Muli"/>
    </font>
    <font>
      <b/>
      <sz val="12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b/>
      <sz val="2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Muli"/>
    </font>
    <font>
      <b/>
      <sz val="10"/>
      <color rgb="FF00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8" fillId="18" borderId="0" applyNumberFormat="0" applyBorder="0" applyAlignment="0" applyProtection="0"/>
    <xf numFmtId="0" fontId="79" fillId="0" borderId="0"/>
    <xf numFmtId="0" fontId="80" fillId="0" borderId="0"/>
    <xf numFmtId="0" fontId="13" fillId="0" borderId="0"/>
  </cellStyleXfs>
  <cellXfs count="52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68" fillId="3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73" fontId="31" fillId="2" borderId="10" xfId="0" applyNumberFormat="1" applyFont="1" applyFill="1" applyBorder="1" applyAlignment="1">
      <alignment horizontal="center" vertical="center"/>
    </xf>
    <xf numFmtId="1" fontId="77" fillId="2" borderId="11" xfId="0" applyNumberFormat="1" applyFont="1" applyFill="1" applyBorder="1" applyAlignment="1">
      <alignment horizontal="center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/>
    </xf>
    <xf numFmtId="15" fontId="32" fillId="2" borderId="1" xfId="0" quotePrefix="1" applyNumberFormat="1" applyFont="1" applyFill="1" applyBorder="1" applyAlignment="1">
      <alignment horizontal="left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53" fillId="0" borderId="0" xfId="2" applyFont="1" applyAlignment="1">
      <alignment horizontal="left" vertical="top"/>
    </xf>
    <xf numFmtId="0" fontId="80" fillId="0" borderId="0" xfId="65"/>
    <xf numFmtId="0" fontId="82" fillId="0" borderId="51" xfId="65" applyFont="1" applyBorder="1"/>
    <xf numFmtId="0" fontId="83" fillId="0" borderId="52" xfId="65" applyFont="1" applyBorder="1" applyAlignment="1">
      <alignment horizontal="right"/>
    </xf>
    <xf numFmtId="0" fontId="82" fillId="0" borderId="53" xfId="65" applyFont="1" applyBorder="1"/>
    <xf numFmtId="0" fontId="83" fillId="0" borderId="54" xfId="65" applyFont="1" applyBorder="1"/>
    <xf numFmtId="0" fontId="84" fillId="19" borderId="0" xfId="65" applyFont="1" applyFill="1"/>
    <xf numFmtId="0" fontId="83" fillId="0" borderId="0" xfId="65" applyFont="1"/>
    <xf numFmtId="0" fontId="82" fillId="0" borderId="0" xfId="65" applyFont="1"/>
    <xf numFmtId="0" fontId="82" fillId="0" borderId="0" xfId="65" applyFont="1" applyAlignment="1">
      <alignment horizontal="center"/>
    </xf>
    <xf numFmtId="0" fontId="85" fillId="0" borderId="0" xfId="65" applyFont="1"/>
    <xf numFmtId="175" fontId="85" fillId="0" borderId="0" xfId="65" applyNumberFormat="1" applyFont="1"/>
    <xf numFmtId="0" fontId="85" fillId="20" borderId="0" xfId="65" applyFont="1" applyFill="1"/>
    <xf numFmtId="0" fontId="83" fillId="0" borderId="0" xfId="65" applyFont="1" applyAlignment="1">
      <alignment horizontal="center"/>
    </xf>
    <xf numFmtId="0" fontId="85" fillId="0" borderId="49" xfId="65" applyFont="1" applyBorder="1"/>
    <xf numFmtId="0" fontId="85" fillId="0" borderId="55" xfId="65" applyFont="1" applyBorder="1"/>
    <xf numFmtId="0" fontId="86" fillId="0" borderId="55" xfId="65" applyFont="1" applyBorder="1" applyAlignment="1">
      <alignment horizontal="right"/>
    </xf>
    <xf numFmtId="0" fontId="86" fillId="0" borderId="55" xfId="65" applyFont="1" applyBorder="1" applyAlignment="1">
      <alignment horizontal="center"/>
    </xf>
    <xf numFmtId="0" fontId="86" fillId="20" borderId="55" xfId="65" applyFont="1" applyFill="1" applyBorder="1" applyAlignment="1">
      <alignment horizontal="center"/>
    </xf>
    <xf numFmtId="0" fontId="86" fillId="0" borderId="50" xfId="65" applyFont="1" applyBorder="1" applyAlignment="1">
      <alignment horizontal="center"/>
    </xf>
    <xf numFmtId="0" fontId="85" fillId="0" borderId="51" xfId="65" applyFont="1" applyBorder="1"/>
    <xf numFmtId="175" fontId="85" fillId="0" borderId="0" xfId="65" applyNumberFormat="1" applyFont="1" applyAlignment="1">
      <alignment horizontal="right"/>
    </xf>
    <xf numFmtId="0" fontId="85" fillId="0" borderId="0" xfId="65" applyFont="1" applyAlignment="1">
      <alignment horizontal="center"/>
    </xf>
    <xf numFmtId="0" fontId="85" fillId="20" borderId="0" xfId="65" applyFont="1" applyFill="1" applyAlignment="1">
      <alignment horizontal="center"/>
    </xf>
    <xf numFmtId="0" fontId="85" fillId="0" borderId="52" xfId="65" applyFont="1" applyBorder="1" applyAlignment="1">
      <alignment horizontal="center"/>
    </xf>
    <xf numFmtId="0" fontId="83" fillId="0" borderId="51" xfId="65" applyFont="1" applyBorder="1"/>
    <xf numFmtId="49" fontId="85" fillId="0" borderId="0" xfId="65" applyNumberFormat="1" applyFont="1" applyAlignment="1">
      <alignment horizontal="center"/>
    </xf>
    <xf numFmtId="49" fontId="85" fillId="20" borderId="0" xfId="65" applyNumberFormat="1" applyFont="1" applyFill="1" applyAlignment="1">
      <alignment horizontal="center"/>
    </xf>
    <xf numFmtId="0" fontId="83" fillId="0" borderId="52" xfId="65" applyFont="1" applyBorder="1" applyAlignment="1">
      <alignment horizontal="center"/>
    </xf>
    <xf numFmtId="0" fontId="83" fillId="0" borderId="53" xfId="65" applyFont="1" applyBorder="1"/>
    <xf numFmtId="0" fontId="83" fillId="0" borderId="56" xfId="65" applyFont="1" applyBorder="1"/>
    <xf numFmtId="175" fontId="85" fillId="0" borderId="56" xfId="65" applyNumberFormat="1" applyFont="1" applyBorder="1" applyAlignment="1">
      <alignment horizontal="right"/>
    </xf>
    <xf numFmtId="0" fontId="83" fillId="0" borderId="56" xfId="65" applyFont="1" applyBorder="1" applyAlignment="1">
      <alignment horizontal="center"/>
    </xf>
    <xf numFmtId="49" fontId="85" fillId="20" borderId="56" xfId="65" applyNumberFormat="1" applyFont="1" applyFill="1" applyBorder="1" applyAlignment="1">
      <alignment horizontal="center"/>
    </xf>
    <xf numFmtId="0" fontId="83" fillId="0" borderId="54" xfId="65" applyFont="1" applyBorder="1" applyAlignment="1">
      <alignment horizontal="center"/>
    </xf>
    <xf numFmtId="175" fontId="83" fillId="0" borderId="0" xfId="65" applyNumberFormat="1" applyFont="1"/>
    <xf numFmtId="1" fontId="55" fillId="5" borderId="14" xfId="2" applyNumberFormat="1" applyFont="1" applyFill="1" applyBorder="1" applyAlignment="1">
      <alignment horizontal="center" vertical="center" wrapText="1"/>
    </xf>
    <xf numFmtId="0" fontId="56" fillId="3" borderId="14" xfId="2" quotePrefix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vertical="center"/>
    </xf>
    <xf numFmtId="0" fontId="85" fillId="0" borderId="0" xfId="65" applyFont="1" applyAlignment="1">
      <alignment wrapText="1"/>
    </xf>
    <xf numFmtId="0" fontId="80" fillId="0" borderId="0" xfId="65" applyAlignment="1">
      <alignment wrapText="1"/>
    </xf>
    <xf numFmtId="0" fontId="53" fillId="3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49" fontId="89" fillId="0" borderId="0" xfId="65" applyNumberFormat="1" applyFont="1" applyAlignment="1">
      <alignment wrapText="1"/>
    </xf>
    <xf numFmtId="0" fontId="90" fillId="0" borderId="0" xfId="65" applyFont="1" applyAlignment="1">
      <alignment wrapText="1"/>
    </xf>
    <xf numFmtId="49" fontId="89" fillId="0" borderId="0" xfId="65" applyNumberFormat="1" applyFont="1" applyAlignment="1">
      <alignment horizontal="center" wrapText="1"/>
    </xf>
    <xf numFmtId="0" fontId="88" fillId="0" borderId="0" xfId="65" applyFont="1" applyAlignment="1">
      <alignment wrapText="1"/>
    </xf>
    <xf numFmtId="0" fontId="51" fillId="0" borderId="0" xfId="65" applyFont="1" applyAlignment="1">
      <alignment wrapText="1"/>
    </xf>
    <xf numFmtId="49" fontId="89" fillId="0" borderId="14" xfId="65" applyNumberFormat="1" applyFont="1" applyBorder="1" applyAlignment="1">
      <alignment horizontal="center" wrapText="1"/>
    </xf>
    <xf numFmtId="49" fontId="90" fillId="0" borderId="14" xfId="65" applyNumberFormat="1" applyFont="1" applyBorder="1" applyAlignment="1">
      <alignment wrapText="1"/>
    </xf>
    <xf numFmtId="176" fontId="90" fillId="0" borderId="14" xfId="65" applyNumberFormat="1" applyFont="1" applyBorder="1" applyAlignment="1">
      <alignment horizontal="center" wrapText="1"/>
    </xf>
    <xf numFmtId="176" fontId="89" fillId="0" borderId="14" xfId="65" applyNumberFormat="1" applyFont="1" applyBorder="1" applyAlignment="1">
      <alignment horizont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0" fontId="31" fillId="0" borderId="14" xfId="0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92" fillId="2" borderId="2" xfId="0" applyFont="1" applyFill="1" applyBorder="1" applyAlignment="1">
      <alignment horizontal="center" vertical="center"/>
    </xf>
    <xf numFmtId="0" fontId="93" fillId="3" borderId="0" xfId="0" applyFont="1" applyFill="1" applyAlignment="1">
      <alignment vertical="center"/>
    </xf>
    <xf numFmtId="0" fontId="94" fillId="4" borderId="2" xfId="0" quotePrefix="1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left" vertical="center"/>
    </xf>
    <xf numFmtId="0" fontId="92" fillId="2" borderId="2" xfId="0" applyFont="1" applyFill="1" applyBorder="1" applyAlignment="1">
      <alignment horizontal="left" vertical="center"/>
    </xf>
    <xf numFmtId="0" fontId="94" fillId="0" borderId="3" xfId="0" applyFont="1" applyBorder="1" applyAlignment="1">
      <alignment horizontal="left" vertical="center"/>
    </xf>
    <xf numFmtId="0" fontId="94" fillId="2" borderId="3" xfId="0" applyFont="1" applyFill="1" applyBorder="1" applyAlignment="1">
      <alignment vertical="center"/>
    </xf>
    <xf numFmtId="0" fontId="94" fillId="2" borderId="3" xfId="0" applyFont="1" applyFill="1" applyBorder="1" applyAlignment="1">
      <alignment horizontal="center" vertical="center"/>
    </xf>
    <xf numFmtId="3" fontId="94" fillId="2" borderId="3" xfId="0" applyNumberFormat="1" applyFont="1" applyFill="1" applyBorder="1" applyAlignment="1">
      <alignment horizontal="center" vertical="center"/>
    </xf>
    <xf numFmtId="0" fontId="95" fillId="17" borderId="0" xfId="0" applyFont="1" applyFill="1" applyAlignment="1">
      <alignment horizontal="center"/>
    </xf>
    <xf numFmtId="0" fontId="94" fillId="0" borderId="3" xfId="0" applyFont="1" applyBorder="1" applyAlignment="1">
      <alignment vertical="center"/>
    </xf>
    <xf numFmtId="0" fontId="94" fillId="2" borderId="0" xfId="0" applyFont="1" applyFill="1" applyAlignment="1">
      <alignment vertical="center"/>
    </xf>
    <xf numFmtId="0" fontId="94" fillId="13" borderId="3" xfId="0" applyFont="1" applyFill="1" applyBorder="1" applyAlignment="1">
      <alignment horizontal="center" vertical="center"/>
    </xf>
    <xf numFmtId="1" fontId="94" fillId="13" borderId="3" xfId="0" applyNumberFormat="1" applyFont="1" applyFill="1" applyBorder="1" applyAlignment="1">
      <alignment vertical="center"/>
    </xf>
    <xf numFmtId="1" fontId="94" fillId="13" borderId="3" xfId="0" applyNumberFormat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6" fillId="11" borderId="0" xfId="0" applyFont="1" applyFill="1" applyAlignment="1">
      <alignment horizontal="left" vertical="center"/>
    </xf>
    <xf numFmtId="0" fontId="96" fillId="11" borderId="0" xfId="0" applyFont="1" applyFill="1" applyAlignment="1">
      <alignment horizontal="center" vertical="center"/>
    </xf>
    <xf numFmtId="1" fontId="96" fillId="11" borderId="0" xfId="0" applyNumberFormat="1" applyFont="1" applyFill="1" applyAlignment="1">
      <alignment horizontal="right" vertical="center"/>
    </xf>
    <xf numFmtId="1" fontId="96" fillId="11" borderId="0" xfId="0" applyNumberFormat="1" applyFont="1" applyFill="1" applyAlignment="1">
      <alignment horizontal="center" vertical="center"/>
    </xf>
    <xf numFmtId="1" fontId="94" fillId="0" borderId="3" xfId="0" applyNumberFormat="1" applyFont="1" applyBorder="1" applyAlignment="1">
      <alignment vertical="center"/>
    </xf>
    <xf numFmtId="1" fontId="77" fillId="2" borderId="14" xfId="0" applyNumberFormat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/>
    </xf>
    <xf numFmtId="4" fontId="31" fillId="2" borderId="14" xfId="0" applyNumberFormat="1" applyFont="1" applyFill="1" applyBorder="1" applyAlignment="1">
      <alignment horizontal="center" vertical="center"/>
    </xf>
    <xf numFmtId="0" fontId="42" fillId="0" borderId="0" xfId="59" applyFont="1"/>
    <xf numFmtId="0" fontId="70" fillId="10" borderId="14" xfId="0" applyFont="1" applyFill="1" applyBorder="1" applyAlignment="1">
      <alignment vertical="center"/>
    </xf>
    <xf numFmtId="0" fontId="46" fillId="0" borderId="14" xfId="0" applyFont="1" applyBorder="1" applyAlignment="1">
      <alignment horizontal="center"/>
    </xf>
    <xf numFmtId="0" fontId="46" fillId="0" borderId="14" xfId="0" quotePrefix="1" applyFont="1" applyBorder="1" applyAlignment="1">
      <alignment horizontal="center"/>
    </xf>
    <xf numFmtId="16" fontId="46" fillId="0" borderId="14" xfId="0" quotePrefix="1" applyNumberFormat="1" applyFont="1" applyBorder="1" applyAlignment="1">
      <alignment horizontal="center"/>
    </xf>
    <xf numFmtId="0" fontId="97" fillId="0" borderId="0" xfId="59" applyFont="1" applyAlignment="1">
      <alignment vertical="center"/>
    </xf>
    <xf numFmtId="0" fontId="97" fillId="5" borderId="59" xfId="59" applyFont="1" applyFill="1" applyBorder="1" applyAlignment="1">
      <alignment horizontal="left" vertical="center"/>
    </xf>
    <xf numFmtId="14" fontId="97" fillId="21" borderId="59" xfId="59" applyNumberFormat="1" applyFont="1" applyFill="1" applyBorder="1" applyAlignment="1">
      <alignment horizontal="center" vertical="center"/>
    </xf>
    <xf numFmtId="0" fontId="97" fillId="0" borderId="6" xfId="59" applyFont="1" applyBorder="1" applyAlignment="1">
      <alignment horizontal="center" vertical="center"/>
    </xf>
    <xf numFmtId="0" fontId="97" fillId="21" borderId="59" xfId="59" applyFont="1" applyFill="1" applyBorder="1" applyAlignment="1">
      <alignment horizontal="center" vertical="center"/>
    </xf>
    <xf numFmtId="0" fontId="97" fillId="0" borderId="0" xfId="59" applyFont="1" applyAlignment="1">
      <alignment horizontal="left" vertical="center"/>
    </xf>
    <xf numFmtId="0" fontId="97" fillId="0" borderId="0" xfId="59" applyFont="1" applyAlignment="1">
      <alignment horizontal="center" vertical="center"/>
    </xf>
    <xf numFmtId="0" fontId="0" fillId="0" borderId="26" xfId="0" applyBorder="1"/>
    <xf numFmtId="0" fontId="42" fillId="0" borderId="28" xfId="59" applyFont="1" applyBorder="1"/>
    <xf numFmtId="0" fontId="42" fillId="0" borderId="24" xfId="59" applyFont="1" applyBorder="1"/>
    <xf numFmtId="0" fontId="43" fillId="5" borderId="59" xfId="59" applyFont="1" applyFill="1" applyBorder="1" applyAlignment="1">
      <alignment horizontal="center" vertical="center"/>
    </xf>
    <xf numFmtId="0" fontId="43" fillId="5" borderId="5" xfId="59" applyFont="1" applyFill="1" applyBorder="1" applyAlignment="1">
      <alignment horizontal="center" vertical="center"/>
    </xf>
    <xf numFmtId="0" fontId="43" fillId="5" borderId="59" xfId="59" applyFont="1" applyFill="1" applyBorder="1" applyAlignment="1">
      <alignment horizontal="center" vertical="center" wrapText="1"/>
    </xf>
    <xf numFmtId="0" fontId="43" fillId="5" borderId="7" xfId="59" applyFont="1" applyFill="1" applyBorder="1" applyAlignment="1">
      <alignment horizontal="center" vertical="center" wrapText="1"/>
    </xf>
    <xf numFmtId="0" fontId="97" fillId="0" borderId="60" xfId="59" applyFont="1" applyBorder="1" applyAlignment="1">
      <alignment horizontal="center" vertical="center"/>
    </xf>
    <xf numFmtId="0" fontId="97" fillId="0" borderId="60" xfId="59" applyFont="1" applyBorder="1" applyAlignment="1">
      <alignment horizontal="center" vertical="center" wrapText="1"/>
    </xf>
    <xf numFmtId="0" fontId="97" fillId="0" borderId="64" xfId="59" applyFont="1" applyBorder="1" applyAlignment="1">
      <alignment horizontal="center" vertical="center"/>
    </xf>
    <xf numFmtId="0" fontId="97" fillId="0" borderId="65" xfId="59" applyFont="1" applyBorder="1" applyAlignment="1">
      <alignment horizontal="center" vertical="center" wrapText="1"/>
    </xf>
    <xf numFmtId="0" fontId="97" fillId="0" borderId="69" xfId="59" applyFont="1" applyBorder="1" applyAlignment="1">
      <alignment horizontal="center" vertical="center"/>
    </xf>
    <xf numFmtId="0" fontId="97" fillId="0" borderId="72" xfId="59" applyFont="1" applyBorder="1" applyAlignment="1">
      <alignment horizontal="center" vertical="center"/>
    </xf>
    <xf numFmtId="0" fontId="97" fillId="0" borderId="73" xfId="59" applyFont="1" applyBorder="1" applyAlignment="1">
      <alignment horizontal="center" vertical="center" wrapText="1"/>
    </xf>
    <xf numFmtId="0" fontId="97" fillId="0" borderId="73" xfId="59" applyFont="1" applyBorder="1" applyAlignment="1">
      <alignment horizontal="center" vertical="center"/>
    </xf>
    <xf numFmtId="0" fontId="97" fillId="0" borderId="0" xfId="59" applyFont="1" applyAlignment="1">
      <alignment horizontal="left" vertical="center" wrapText="1"/>
    </xf>
    <xf numFmtId="0" fontId="97" fillId="0" borderId="0" xfId="0" applyFont="1" applyAlignment="1">
      <alignment vertical="center"/>
    </xf>
    <xf numFmtId="0" fontId="97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177" fontId="31" fillId="2" borderId="14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horizontal="left" vertical="center" indent="1"/>
    </xf>
    <xf numFmtId="49" fontId="90" fillId="0" borderId="14" xfId="65" applyNumberFormat="1" applyFont="1" applyBorder="1" applyAlignment="1">
      <alignment horizontal="center" wrapText="1"/>
    </xf>
    <xf numFmtId="175" fontId="90" fillId="0" borderId="14" xfId="65" applyNumberFormat="1" applyFont="1" applyBorder="1" applyAlignment="1">
      <alignment horizontal="center"/>
    </xf>
    <xf numFmtId="0" fontId="55" fillId="2" borderId="45" xfId="0" applyFont="1" applyFill="1" applyBorder="1" applyAlignment="1">
      <alignment vertical="center"/>
    </xf>
    <xf numFmtId="0" fontId="106" fillId="12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4" xfId="0" applyBorder="1"/>
    <xf numFmtId="0" fontId="0" fillId="22" borderId="14" xfId="0" applyFill="1" applyBorder="1" applyAlignment="1">
      <alignment horizontal="center"/>
    </xf>
    <xf numFmtId="0" fontId="0" fillId="22" borderId="14" xfId="0" applyFill="1" applyBorder="1"/>
    <xf numFmtId="0" fontId="105" fillId="0" borderId="14" xfId="0" applyFont="1" applyBorder="1"/>
    <xf numFmtId="0" fontId="91" fillId="23" borderId="0" xfId="0" applyFont="1" applyFill="1" applyAlignment="1">
      <alignment vertical="center"/>
    </xf>
    <xf numFmtId="0" fontId="92" fillId="23" borderId="2" xfId="0" applyFont="1" applyFill="1" applyBorder="1" applyAlignment="1">
      <alignment horizontal="left" vertical="center"/>
    </xf>
    <xf numFmtId="0" fontId="94" fillId="23" borderId="3" xfId="0" applyFont="1" applyFill="1" applyBorder="1" applyAlignment="1">
      <alignment vertical="center"/>
    </xf>
    <xf numFmtId="0" fontId="94" fillId="23" borderId="3" xfId="0" applyFont="1" applyFill="1" applyBorder="1" applyAlignment="1">
      <alignment horizontal="center" vertical="center"/>
    </xf>
    <xf numFmtId="3" fontId="94" fillId="23" borderId="3" xfId="0" applyNumberFormat="1" applyFont="1" applyFill="1" applyBorder="1" applyAlignment="1">
      <alignment horizontal="center" vertical="center"/>
    </xf>
    <xf numFmtId="0" fontId="94" fillId="23" borderId="2" xfId="0" applyFont="1" applyFill="1" applyBorder="1" applyAlignment="1">
      <alignment horizontal="left" vertical="center"/>
    </xf>
    <xf numFmtId="0" fontId="94" fillId="13" borderId="3" xfId="0" applyFont="1" applyFill="1" applyBorder="1" applyAlignment="1">
      <alignment horizontal="left" vertical="center"/>
    </xf>
    <xf numFmtId="0" fontId="89" fillId="0" borderId="0" xfId="65" applyFont="1" applyAlignment="1">
      <alignment wrapText="1"/>
    </xf>
    <xf numFmtId="49" fontId="89" fillId="0" borderId="14" xfId="65" applyNumberFormat="1" applyFont="1" applyBorder="1" applyAlignment="1">
      <alignment wrapText="1"/>
    </xf>
    <xf numFmtId="0" fontId="86" fillId="0" borderId="0" xfId="65" applyFont="1" applyAlignment="1">
      <alignment wrapText="1"/>
    </xf>
    <xf numFmtId="0" fontId="107" fillId="0" borderId="0" xfId="65" applyFont="1" applyAlignment="1">
      <alignment wrapText="1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23" xfId="0" applyFont="1" applyFill="1" applyBorder="1" applyAlignment="1">
      <alignment horizontal="center" vertical="center" wrapText="1"/>
    </xf>
    <xf numFmtId="0" fontId="55" fillId="3" borderId="24" xfId="0" applyFont="1" applyFill="1" applyBorder="1" applyAlignment="1">
      <alignment horizontal="center" vertical="center" wrapText="1"/>
    </xf>
    <xf numFmtId="0" fontId="55" fillId="3" borderId="25" xfId="0" applyFont="1" applyFill="1" applyBorder="1" applyAlignment="1">
      <alignment horizontal="center" vertical="center" wrapText="1"/>
    </xf>
    <xf numFmtId="0" fontId="55" fillId="3" borderId="26" xfId="0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55" fillId="3" borderId="31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5" fillId="3" borderId="32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left" vertical="center" wrapText="1"/>
    </xf>
    <xf numFmtId="0" fontId="53" fillId="2" borderId="14" xfId="0" applyFont="1" applyFill="1" applyBorder="1" applyAlignment="1">
      <alignment horizontal="left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2" borderId="15" xfId="0" quotePrefix="1" applyFont="1" applyFill="1" applyBorder="1" applyAlignment="1">
      <alignment horizontal="center" vertical="center" wrapText="1"/>
    </xf>
    <xf numFmtId="0" fontId="32" fillId="2" borderId="12" xfId="0" quotePrefix="1" applyFont="1" applyFill="1" applyBorder="1" applyAlignment="1">
      <alignment horizontal="center" vertical="center" wrapText="1"/>
    </xf>
    <xf numFmtId="0" fontId="32" fillId="2" borderId="13" xfId="0" quotePrefix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12" fontId="32" fillId="0" borderId="10" xfId="0" quotePrefix="1" applyNumberFormat="1" applyFont="1" applyBorder="1" applyAlignment="1">
      <alignment horizontal="center" vertical="center" wrapText="1"/>
    </xf>
    <xf numFmtId="0" fontId="87" fillId="9" borderId="47" xfId="0" applyFont="1" applyFill="1" applyBorder="1" applyAlignment="1">
      <alignment horizontal="center" vertical="center" wrapText="1"/>
    </xf>
    <xf numFmtId="0" fontId="87" fillId="9" borderId="30" xfId="0" applyFont="1" applyFill="1" applyBorder="1" applyAlignment="1">
      <alignment horizontal="center" vertical="center" wrapText="1"/>
    </xf>
    <xf numFmtId="0" fontId="87" fillId="9" borderId="57" xfId="0" applyFont="1" applyFill="1" applyBorder="1" applyAlignment="1">
      <alignment horizontal="center" vertical="center" wrapText="1"/>
    </xf>
    <xf numFmtId="0" fontId="87" fillId="9" borderId="58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81" fillId="0" borderId="49" xfId="65" applyFont="1" applyBorder="1"/>
    <xf numFmtId="0" fontId="5" fillId="0" borderId="50" xfId="65" applyFont="1" applyBorder="1"/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1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43" fillId="5" borderId="5" xfId="59" applyFont="1" applyFill="1" applyBorder="1" applyAlignment="1">
      <alignment horizontal="center" vertical="center"/>
    </xf>
    <xf numFmtId="0" fontId="43" fillId="5" borderId="6" xfId="59" applyFont="1" applyFill="1" applyBorder="1" applyAlignment="1">
      <alignment horizontal="center" vertical="center"/>
    </xf>
    <xf numFmtId="0" fontId="97" fillId="5" borderId="59" xfId="59" applyFont="1" applyFill="1" applyBorder="1" applyAlignment="1">
      <alignment horizontal="left" vertical="center"/>
    </xf>
    <xf numFmtId="0" fontId="97" fillId="0" borderId="6" xfId="59" applyFont="1" applyBorder="1" applyAlignment="1">
      <alignment vertical="center"/>
    </xf>
    <xf numFmtId="0" fontId="97" fillId="0" borderId="6" xfId="59" applyFont="1" applyBorder="1" applyAlignment="1">
      <alignment horizontal="left" vertical="center"/>
    </xf>
    <xf numFmtId="0" fontId="97" fillId="0" borderId="0" xfId="59" applyFont="1" applyAlignment="1">
      <alignment horizontal="left" vertical="center" wrapText="1"/>
    </xf>
    <xf numFmtId="16" fontId="97" fillId="0" borderId="61" xfId="59" applyNumberFormat="1" applyFont="1" applyBorder="1" applyAlignment="1">
      <alignment vertical="center" wrapText="1"/>
    </xf>
    <xf numFmtId="0" fontId="97" fillId="0" borderId="62" xfId="59" applyFont="1" applyBorder="1" applyAlignment="1">
      <alignment vertical="center" wrapText="1"/>
    </xf>
    <xf numFmtId="0" fontId="97" fillId="0" borderId="63" xfId="59" applyFont="1" applyBorder="1" applyAlignment="1">
      <alignment vertical="center" wrapText="1"/>
    </xf>
    <xf numFmtId="0" fontId="97" fillId="0" borderId="66" xfId="59" applyFont="1" applyBorder="1" applyAlignment="1">
      <alignment horizontal="left" vertical="top" wrapText="1"/>
    </xf>
    <xf numFmtId="0" fontId="97" fillId="0" borderId="67" xfId="59" applyFont="1" applyBorder="1" applyAlignment="1">
      <alignment horizontal="left" vertical="top" wrapText="1"/>
    </xf>
    <xf numFmtId="0" fontId="97" fillId="0" borderId="68" xfId="59" applyFont="1" applyBorder="1" applyAlignment="1">
      <alignment horizontal="left" vertical="top" wrapText="1"/>
    </xf>
    <xf numFmtId="0" fontId="97" fillId="0" borderId="66" xfId="59" quotePrefix="1" applyFont="1" applyBorder="1" applyAlignment="1">
      <alignment horizontal="left" vertical="top" wrapText="1"/>
    </xf>
    <xf numFmtId="0" fontId="99" fillId="0" borderId="66" xfId="66" quotePrefix="1" applyFont="1" applyBorder="1" applyAlignment="1">
      <alignment horizontal="left" vertical="center" wrapText="1"/>
    </xf>
    <xf numFmtId="0" fontId="99" fillId="0" borderId="67" xfId="66" applyFont="1" applyBorder="1" applyAlignment="1">
      <alignment horizontal="left" vertical="center" wrapText="1"/>
    </xf>
    <xf numFmtId="0" fontId="99" fillId="0" borderId="68" xfId="66" applyFont="1" applyBorder="1" applyAlignment="1">
      <alignment horizontal="left" vertical="center" wrapText="1"/>
    </xf>
    <xf numFmtId="0" fontId="99" fillId="0" borderId="66" xfId="66" applyFont="1" applyBorder="1" applyAlignment="1">
      <alignment horizontal="left" vertical="center" wrapText="1"/>
    </xf>
    <xf numFmtId="0" fontId="97" fillId="0" borderId="64" xfId="59" applyFont="1" applyBorder="1" applyAlignment="1">
      <alignment horizontal="left" vertical="center" wrapText="1"/>
    </xf>
    <xf numFmtId="0" fontId="97" fillId="0" borderId="70" xfId="59" applyFont="1" applyBorder="1" applyAlignment="1">
      <alignment horizontal="left" vertical="center" wrapText="1"/>
    </xf>
    <xf numFmtId="0" fontId="97" fillId="0" borderId="71" xfId="59" applyFont="1" applyBorder="1" applyAlignment="1">
      <alignment horizontal="left" vertical="center" wrapText="1"/>
    </xf>
    <xf numFmtId="0" fontId="97" fillId="0" borderId="72" xfId="59" applyFont="1" applyBorder="1" applyAlignment="1">
      <alignment horizontal="left" vertical="top" wrapText="1"/>
    </xf>
    <xf numFmtId="0" fontId="97" fillId="0" borderId="74" xfId="59" applyFont="1" applyBorder="1" applyAlignment="1">
      <alignment horizontal="left" vertical="top" wrapText="1"/>
    </xf>
    <xf numFmtId="0" fontId="97" fillId="0" borderId="75" xfId="59" applyFont="1" applyBorder="1" applyAlignment="1">
      <alignment horizontal="left" vertical="top" wrapText="1"/>
    </xf>
    <xf numFmtId="0" fontId="105" fillId="0" borderId="15" xfId="0" applyFont="1" applyBorder="1" applyAlignment="1">
      <alignment horizontal="center"/>
    </xf>
    <xf numFmtId="0" fontId="105" fillId="0" borderId="12" xfId="0" applyFont="1" applyBorder="1" applyAlignment="1">
      <alignment horizontal="center"/>
    </xf>
    <xf numFmtId="0" fontId="105" fillId="0" borderId="13" xfId="0" applyFont="1" applyBorder="1" applyAlignment="1">
      <alignment horizont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6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6" xr:uid="{F265B8FF-8553-46AC-BFE9-BA25CB822134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1.pn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0.emf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950768</xdr:colOff>
      <xdr:row>3</xdr:row>
      <xdr:rowOff>138546</xdr:rowOff>
    </xdr:from>
    <xdr:to>
      <xdr:col>15</xdr:col>
      <xdr:colOff>876299</xdr:colOff>
      <xdr:row>8</xdr:row>
      <xdr:rowOff>285749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263E2-BCC5-7E4B-845E-F745C347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5368" y="1091046"/>
          <a:ext cx="1906731" cy="3080903"/>
        </a:xfrm>
        <a:prstGeom prst="rect">
          <a:avLst/>
        </a:prstGeom>
      </xdr:spPr>
    </xdr:pic>
    <xdr:clientData/>
  </xdr:twoCellAnchor>
  <xdr:twoCellAnchor editAs="oneCell">
    <xdr:from>
      <xdr:col>10</xdr:col>
      <xdr:colOff>581891</xdr:colOff>
      <xdr:row>55</xdr:row>
      <xdr:rowOff>176646</xdr:rowOff>
    </xdr:from>
    <xdr:to>
      <xdr:col>12</xdr:col>
      <xdr:colOff>1162050</xdr:colOff>
      <xdr:row>66</xdr:row>
      <xdr:rowOff>69717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8EC273-D9A3-8434-CD79-094677F4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97991" y="37381296"/>
          <a:ext cx="3170959" cy="6557396"/>
        </a:xfrm>
        <a:prstGeom prst="rect">
          <a:avLst/>
        </a:prstGeom>
      </xdr:spPr>
    </xdr:pic>
    <xdr:clientData/>
  </xdr:twoCellAnchor>
  <xdr:twoCellAnchor editAs="oneCell">
    <xdr:from>
      <xdr:col>13</xdr:col>
      <xdr:colOff>318655</xdr:colOff>
      <xdr:row>58</xdr:row>
      <xdr:rowOff>13855</xdr:rowOff>
    </xdr:from>
    <xdr:to>
      <xdr:col>16</xdr:col>
      <xdr:colOff>663725</xdr:colOff>
      <xdr:row>61</xdr:row>
      <xdr:rowOff>51954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DD2763-587E-1EBD-F442-32E2F4EA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76073" y="23843673"/>
          <a:ext cx="3268379" cy="2175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562927</xdr:colOff>
      <xdr:row>18</xdr:row>
      <xdr:rowOff>357435</xdr:rowOff>
    </xdr:from>
    <xdr:to>
      <xdr:col>1</xdr:col>
      <xdr:colOff>2725101</xdr:colOff>
      <xdr:row>18</xdr:row>
      <xdr:rowOff>3374422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4CD75B-39A8-4B45-7AE5-E97B378A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67" y="21571515"/>
          <a:ext cx="2162174" cy="3016987"/>
        </a:xfrm>
        <a:prstGeom prst="rect">
          <a:avLst/>
        </a:prstGeom>
      </xdr:spPr>
    </xdr:pic>
    <xdr:clientData/>
  </xdr:twoCellAnchor>
  <xdr:twoCellAnchor editAs="oneCell">
    <xdr:from>
      <xdr:col>1</xdr:col>
      <xdr:colOff>964107</xdr:colOff>
      <xdr:row>20</xdr:row>
      <xdr:rowOff>244620</xdr:rowOff>
    </xdr:from>
    <xdr:to>
      <xdr:col>1</xdr:col>
      <xdr:colOff>3040680</xdr:colOff>
      <xdr:row>20</xdr:row>
      <xdr:rowOff>3170872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BD3B11-347F-C8E1-D87D-D6A954C2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51547" y="26457420"/>
          <a:ext cx="2076573" cy="2926252"/>
        </a:xfrm>
        <a:prstGeom prst="rect">
          <a:avLst/>
        </a:prstGeom>
      </xdr:spPr>
    </xdr:pic>
    <xdr:clientData/>
  </xdr:twoCellAnchor>
  <xdr:twoCellAnchor editAs="oneCell">
    <xdr:from>
      <xdr:col>1</xdr:col>
      <xdr:colOff>10496550</xdr:colOff>
      <xdr:row>0</xdr:row>
      <xdr:rowOff>95250</xdr:rowOff>
    </xdr:from>
    <xdr:to>
      <xdr:col>1</xdr:col>
      <xdr:colOff>12159095</xdr:colOff>
      <xdr:row>3</xdr:row>
      <xdr:rowOff>361950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836EE2-ED6E-47D4-94C7-50A17062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39950" y="95250"/>
          <a:ext cx="1662545" cy="2914650"/>
        </a:xfrm>
        <a:prstGeom prst="rect">
          <a:avLst/>
        </a:prstGeom>
      </xdr:spPr>
    </xdr:pic>
    <xdr:clientData/>
  </xdr:twoCellAnchor>
  <xdr:twoCellAnchor>
    <xdr:from>
      <xdr:col>1</xdr:col>
      <xdr:colOff>5167313</xdr:colOff>
      <xdr:row>28</xdr:row>
      <xdr:rowOff>333375</xdr:rowOff>
    </xdr:from>
    <xdr:to>
      <xdr:col>1</xdr:col>
      <xdr:colOff>8572499</xdr:colOff>
      <xdr:row>28</xdr:row>
      <xdr:rowOff>3808533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2ABA2A-1FBE-42E3-80DF-1F66677A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2126" y="38981063"/>
          <a:ext cx="3405186" cy="3475158"/>
        </a:xfrm>
        <a:prstGeom prst="rect">
          <a:avLst/>
        </a:prstGeom>
      </xdr:spPr>
    </xdr:pic>
    <xdr:clientData/>
  </xdr:twoCellAnchor>
  <xdr:twoCellAnchor editAs="oneCell">
    <xdr:from>
      <xdr:col>1</xdr:col>
      <xdr:colOff>2366962</xdr:colOff>
      <xdr:row>36</xdr:row>
      <xdr:rowOff>139441</xdr:rowOff>
    </xdr:from>
    <xdr:to>
      <xdr:col>1</xdr:col>
      <xdr:colOff>12557759</xdr:colOff>
      <xdr:row>36</xdr:row>
      <xdr:rowOff>3608104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13ABF7-37FA-4C7A-A208-D94602A5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54402" y="47474881"/>
          <a:ext cx="10190797" cy="3468663"/>
        </a:xfrm>
        <a:prstGeom prst="rect">
          <a:avLst/>
        </a:prstGeom>
      </xdr:spPr>
    </xdr:pic>
    <xdr:clientData/>
  </xdr:twoCellAnchor>
  <xdr:twoCellAnchor>
    <xdr:from>
      <xdr:col>1</xdr:col>
      <xdr:colOff>5303520</xdr:colOff>
      <xdr:row>40</xdr:row>
      <xdr:rowOff>274320</xdr:rowOff>
    </xdr:from>
    <xdr:to>
      <xdr:col>1</xdr:col>
      <xdr:colOff>8637270</xdr:colOff>
      <xdr:row>40</xdr:row>
      <xdr:rowOff>3676574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BFE0E1-7372-4A29-8F28-599153C3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90960" y="56753760"/>
          <a:ext cx="3333750" cy="3402254"/>
        </a:xfrm>
        <a:prstGeom prst="rect">
          <a:avLst/>
        </a:prstGeom>
      </xdr:spPr>
    </xdr:pic>
    <xdr:clientData/>
  </xdr:twoCellAnchor>
  <xdr:twoCellAnchor editAs="oneCell">
    <xdr:from>
      <xdr:col>1</xdr:col>
      <xdr:colOff>5943600</xdr:colOff>
      <xdr:row>42</xdr:row>
      <xdr:rowOff>243840</xdr:rowOff>
    </xdr:from>
    <xdr:to>
      <xdr:col>1</xdr:col>
      <xdr:colOff>8221980</xdr:colOff>
      <xdr:row>42</xdr:row>
      <xdr:rowOff>3093720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4E3E38-56AE-44AF-9A45-24545A23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1040" y="61295280"/>
          <a:ext cx="2278380" cy="2849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3657600</xdr:colOff>
      <xdr:row>44</xdr:row>
      <xdr:rowOff>1158240</xdr:rowOff>
    </xdr:from>
    <xdr:to>
      <xdr:col>1</xdr:col>
      <xdr:colOff>5962362</xdr:colOff>
      <xdr:row>44</xdr:row>
      <xdr:rowOff>2377288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0D95E84-3EE8-4F82-9A2C-18A79352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45040" y="66294000"/>
          <a:ext cx="2304762" cy="1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6705600</xdr:colOff>
      <xdr:row>44</xdr:row>
      <xdr:rowOff>243840</xdr:rowOff>
    </xdr:from>
    <xdr:to>
      <xdr:col>1</xdr:col>
      <xdr:colOff>8877029</xdr:colOff>
      <xdr:row>44</xdr:row>
      <xdr:rowOff>2996221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7DD64FC-69F0-4A92-A423-83D6C0FC4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893040" y="65379600"/>
          <a:ext cx="2171429" cy="27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30</xdr:row>
      <xdr:rowOff>44344</xdr:rowOff>
    </xdr:from>
    <xdr:to>
      <xdr:col>11</xdr:col>
      <xdr:colOff>155768</xdr:colOff>
      <xdr:row>43</xdr:row>
      <xdr:rowOff>1853711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CE7E5-1053-4208-B197-7ED9B831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7978669"/>
          <a:ext cx="5680268" cy="42858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76200</xdr:rowOff>
    </xdr:from>
    <xdr:to>
      <xdr:col>6</xdr:col>
      <xdr:colOff>29308</xdr:colOff>
      <xdr:row>17</xdr:row>
      <xdr:rowOff>112022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BA169D-D1C9-4025-AAAF-89A219561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1047750"/>
          <a:ext cx="3029683" cy="3969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94"/>
  <sheetViews>
    <sheetView tabSelected="1" view="pageBreakPreview" topLeftCell="A54" zoomScale="40" zoomScaleNormal="55" zoomScaleSheetLayoutView="40" zoomScalePageLayoutView="40" workbookViewId="0">
      <selection activeCell="E63" sqref="D63:E64"/>
    </sheetView>
  </sheetViews>
  <sheetFormatPr defaultColWidth="9.08984375" defaultRowHeight="16.5"/>
  <cols>
    <col min="1" max="1" width="8.453125" style="76" customWidth="1"/>
    <col min="2" max="2" width="24.54296875" style="76" customWidth="1"/>
    <col min="3" max="3" width="30.1796875" style="76" customWidth="1"/>
    <col min="4" max="4" width="25.54296875" style="76" customWidth="1"/>
    <col min="5" max="5" width="21.453125" style="76" customWidth="1"/>
    <col min="6" max="6" width="22.453125" style="76" customWidth="1"/>
    <col min="7" max="7" width="17.90625" style="77" customWidth="1"/>
    <col min="8" max="9" width="20" style="76" customWidth="1"/>
    <col min="10" max="10" width="25.6328125" style="76" customWidth="1"/>
    <col min="11" max="12" width="19" style="76" customWidth="1"/>
    <col min="13" max="13" width="18.90625" style="76" customWidth="1"/>
    <col min="14" max="14" width="15.54296875" style="76" customWidth="1"/>
    <col min="15" max="16" width="13.453125" style="76" customWidth="1"/>
    <col min="17" max="17" width="18.453125" style="76" bestFit="1" customWidth="1"/>
    <col min="18" max="18" width="15" style="76" bestFit="1" customWidth="1"/>
    <col min="19" max="22" width="11.08984375" style="76" bestFit="1" customWidth="1"/>
    <col min="23" max="23" width="9.08984375" style="76" bestFit="1" customWidth="1"/>
    <col min="24" max="24" width="16.453125" style="76" bestFit="1" customWidth="1"/>
    <col min="25" max="16384" width="9.08984375" style="76"/>
  </cols>
  <sheetData>
    <row r="1" spans="1:17" s="4" customFormat="1" ht="39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406" t="s">
        <v>106</v>
      </c>
      <c r="O1" s="406" t="s">
        <v>106</v>
      </c>
      <c r="P1" s="407" t="s">
        <v>107</v>
      </c>
      <c r="Q1" s="407"/>
    </row>
    <row r="2" spans="1:17" s="4" customFormat="1" ht="24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406" t="s">
        <v>108</v>
      </c>
      <c r="O2" s="406" t="s">
        <v>108</v>
      </c>
      <c r="P2" s="408" t="s">
        <v>109</v>
      </c>
      <c r="Q2" s="408"/>
    </row>
    <row r="3" spans="1:17" s="4" customFormat="1" ht="41.5">
      <c r="A3" s="107"/>
      <c r="B3" s="107"/>
      <c r="C3" s="107"/>
      <c r="D3" s="107"/>
      <c r="E3" s="107"/>
      <c r="F3" s="107"/>
      <c r="G3" s="357" t="s">
        <v>402</v>
      </c>
      <c r="H3" s="107"/>
      <c r="I3" s="107"/>
      <c r="J3" s="107"/>
      <c r="K3" s="107"/>
      <c r="L3" s="109"/>
      <c r="M3" s="109"/>
      <c r="N3" s="406" t="s">
        <v>110</v>
      </c>
      <c r="O3" s="406" t="s">
        <v>110</v>
      </c>
      <c r="P3" s="409" t="s">
        <v>112</v>
      </c>
      <c r="Q3" s="407"/>
    </row>
    <row r="4" spans="1:17" s="5" customFormat="1" ht="39.5" thickBot="1">
      <c r="B4" s="6" t="s">
        <v>369</v>
      </c>
      <c r="G4" s="7"/>
    </row>
    <row r="5" spans="1:17" s="219" customFormat="1" ht="49.75" customHeight="1">
      <c r="B5" s="220" t="s">
        <v>0</v>
      </c>
      <c r="C5" s="220"/>
      <c r="D5" s="180"/>
      <c r="F5" s="153"/>
      <c r="G5" s="380" t="s">
        <v>403</v>
      </c>
      <c r="H5" s="381"/>
      <c r="I5" s="381"/>
      <c r="J5" s="381"/>
      <c r="K5" s="381"/>
      <c r="L5" s="381"/>
      <c r="M5" s="382"/>
      <c r="O5" s="28"/>
    </row>
    <row r="6" spans="1:17" s="219" customFormat="1" ht="49.75" customHeight="1">
      <c r="B6" s="180" t="s">
        <v>41</v>
      </c>
      <c r="C6" s="180"/>
      <c r="D6" s="234" t="s">
        <v>303</v>
      </c>
      <c r="E6" s="145"/>
      <c r="F6" s="180"/>
      <c r="G6" s="383"/>
      <c r="H6" s="384"/>
      <c r="I6" s="384"/>
      <c r="J6" s="384"/>
      <c r="K6" s="384"/>
      <c r="L6" s="384"/>
      <c r="M6" s="385"/>
      <c r="N6" s="153"/>
      <c r="O6" s="153"/>
      <c r="P6" s="153"/>
      <c r="Q6" s="153"/>
    </row>
    <row r="7" spans="1:17" s="219" customFormat="1" ht="49.75" customHeight="1">
      <c r="B7" s="180" t="s">
        <v>42</v>
      </c>
      <c r="C7" s="180"/>
      <c r="D7" s="234" t="s">
        <v>400</v>
      </c>
      <c r="E7" s="12"/>
      <c r="F7" s="180"/>
      <c r="G7" s="383"/>
      <c r="H7" s="384"/>
      <c r="I7" s="384"/>
      <c r="J7" s="384"/>
      <c r="K7" s="384"/>
      <c r="L7" s="384"/>
      <c r="M7" s="385"/>
      <c r="N7" s="153"/>
      <c r="O7" s="153"/>
      <c r="P7" s="153"/>
      <c r="Q7" s="153"/>
    </row>
    <row r="8" spans="1:17" s="219" customFormat="1" ht="49.75" customHeight="1" thickBot="1">
      <c r="B8" s="180" t="s">
        <v>43</v>
      </c>
      <c r="C8" s="180"/>
      <c r="D8" s="278" t="s">
        <v>295</v>
      </c>
      <c r="E8" s="153"/>
      <c r="F8" s="153"/>
      <c r="G8" s="386"/>
      <c r="H8" s="387"/>
      <c r="I8" s="387"/>
      <c r="J8" s="387"/>
      <c r="K8" s="387"/>
      <c r="L8" s="387"/>
      <c r="M8" s="388"/>
      <c r="N8" s="153"/>
      <c r="O8" s="153"/>
      <c r="P8" s="153"/>
      <c r="Q8" s="153"/>
    </row>
    <row r="9" spans="1:17" s="221" customFormat="1" ht="39">
      <c r="B9" s="30" t="s">
        <v>1</v>
      </c>
      <c r="C9" s="30"/>
      <c r="D9" s="166" t="s">
        <v>370</v>
      </c>
      <c r="E9" s="16"/>
      <c r="F9" s="16"/>
      <c r="G9" s="222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32.5">
      <c r="B10" s="19" t="s">
        <v>2</v>
      </c>
      <c r="C10" s="19"/>
      <c r="D10" s="20" t="s">
        <v>304</v>
      </c>
      <c r="E10" s="20"/>
      <c r="F10" s="20"/>
      <c r="G10" s="21"/>
      <c r="H10" s="20"/>
      <c r="I10" s="22"/>
      <c r="J10" s="22" t="s">
        <v>44</v>
      </c>
      <c r="K10" s="22"/>
      <c r="L10" s="22"/>
      <c r="M10" s="22" t="s">
        <v>374</v>
      </c>
      <c r="N10" s="23"/>
      <c r="O10" s="23"/>
      <c r="P10" s="23"/>
      <c r="Q10" s="23"/>
    </row>
    <row r="11" spans="1:17" s="14" customFormat="1" ht="56.4" customHeight="1">
      <c r="B11" s="22" t="s">
        <v>3</v>
      </c>
      <c r="C11" s="22"/>
      <c r="D11" s="231">
        <v>45166</v>
      </c>
      <c r="E11" s="155"/>
      <c r="F11" s="155"/>
      <c r="G11" s="24"/>
      <c r="H11" s="25"/>
      <c r="I11" s="22"/>
      <c r="J11" s="22" t="s">
        <v>4</v>
      </c>
      <c r="K11" s="22"/>
      <c r="L11" s="22"/>
      <c r="M11" s="378" t="s">
        <v>231</v>
      </c>
      <c r="N11" s="378"/>
      <c r="O11" s="378"/>
      <c r="P11" s="378"/>
      <c r="Q11" s="378"/>
    </row>
    <row r="12" spans="1:17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03" t="s">
        <v>39</v>
      </c>
      <c r="M12" s="22" t="s">
        <v>232</v>
      </c>
      <c r="N12" s="22"/>
      <c r="O12" s="28"/>
      <c r="P12" s="28"/>
      <c r="Q12" s="233"/>
    </row>
    <row r="13" spans="1:17" s="14" customFormat="1" ht="32.5">
      <c r="B13" s="393"/>
      <c r="C13" s="393"/>
      <c r="D13" s="393"/>
      <c r="E13" s="393"/>
      <c r="F13" s="393"/>
      <c r="G13" s="27"/>
      <c r="H13" s="28"/>
      <c r="I13" s="22"/>
      <c r="J13" s="22" t="s">
        <v>6</v>
      </c>
      <c r="K13" s="22"/>
      <c r="L13" s="22"/>
      <c r="M13" s="22" t="s">
        <v>404</v>
      </c>
      <c r="N13" s="28"/>
      <c r="O13" s="23"/>
      <c r="P13" s="23"/>
      <c r="Q13" s="28"/>
    </row>
    <row r="14" spans="1:17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191</v>
      </c>
      <c r="N14" s="23"/>
      <c r="O14" s="23"/>
      <c r="P14" s="23"/>
      <c r="Q14" s="23"/>
    </row>
    <row r="15" spans="1:17" s="14" customFormat="1" ht="32.5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92" customFormat="1" ht="78.75" customHeight="1">
      <c r="B17" s="293"/>
      <c r="C17" s="294" t="s">
        <v>105</v>
      </c>
      <c r="D17" s="294" t="s">
        <v>9</v>
      </c>
      <c r="E17" s="295"/>
      <c r="F17" s="295" t="s">
        <v>54</v>
      </c>
      <c r="G17" s="295" t="s">
        <v>65</v>
      </c>
      <c r="H17" s="295" t="s">
        <v>58</v>
      </c>
      <c r="I17" s="295" t="s">
        <v>10</v>
      </c>
      <c r="J17" s="295" t="s">
        <v>55</v>
      </c>
      <c r="K17" s="295" t="s">
        <v>56</v>
      </c>
      <c r="L17" s="295" t="s">
        <v>57</v>
      </c>
      <c r="M17" s="295"/>
      <c r="N17" s="295"/>
      <c r="O17" s="295"/>
      <c r="P17" s="295"/>
      <c r="Q17" s="295" t="s">
        <v>11</v>
      </c>
      <c r="R17" s="296"/>
    </row>
    <row r="18" spans="1:24" s="292" customFormat="1" ht="66.650000000000006" customHeight="1">
      <c r="B18" s="297" t="s">
        <v>12</v>
      </c>
      <c r="C18" s="298"/>
      <c r="D18" s="299" t="s">
        <v>413</v>
      </c>
      <c r="E18" s="300"/>
      <c r="F18" s="301"/>
      <c r="G18" s="301"/>
      <c r="H18" s="301"/>
      <c r="I18" s="301"/>
      <c r="J18" s="301">
        <v>3</v>
      </c>
      <c r="K18" s="301"/>
      <c r="L18" s="301"/>
      <c r="M18" s="301"/>
      <c r="N18" s="301"/>
      <c r="O18" s="301"/>
      <c r="P18" s="301"/>
      <c r="Q18" s="301">
        <f>SUM(F18:P18)</f>
        <v>3</v>
      </c>
      <c r="R18" s="302"/>
      <c r="S18" s="303"/>
      <c r="T18" s="303"/>
      <c r="U18" s="303"/>
      <c r="V18" s="303"/>
      <c r="W18" s="303"/>
      <c r="X18" s="303"/>
    </row>
    <row r="19" spans="1:24" s="292" customFormat="1" ht="66.650000000000006" hidden="1" customHeight="1">
      <c r="B19" s="297" t="s">
        <v>61</v>
      </c>
      <c r="C19" s="298"/>
      <c r="D19" s="304" t="str">
        <f>D18</f>
        <v>HEATHER GREY B12B</v>
      </c>
      <c r="E19" s="300"/>
      <c r="F19" s="301"/>
      <c r="G19" s="301">
        <f>ROUNDUP(G18*5%,0)</f>
        <v>0</v>
      </c>
      <c r="H19" s="301">
        <f t="shared" ref="H19" si="0">ROUNDUP(H18*5%,0)</f>
        <v>0</v>
      </c>
      <c r="I19" s="301">
        <f>ROUNDUP(I18*5%,0)-1</f>
        <v>-1</v>
      </c>
      <c r="J19" s="301"/>
      <c r="K19" s="301">
        <f>ROUNDUP(K18*5%,0)+1</f>
        <v>1</v>
      </c>
      <c r="L19" s="301">
        <f>ROUNDUP(L18*5%,0)+2</f>
        <v>2</v>
      </c>
      <c r="M19" s="301"/>
      <c r="N19" s="301"/>
      <c r="O19" s="301"/>
      <c r="P19" s="301"/>
      <c r="Q19" s="301">
        <f>SUM(F19:P19)</f>
        <v>2</v>
      </c>
      <c r="R19" s="302"/>
    </row>
    <row r="20" spans="1:24" s="292" customFormat="1" ht="66.650000000000006" hidden="1" customHeight="1">
      <c r="B20" s="297" t="s">
        <v>378</v>
      </c>
      <c r="C20" s="298"/>
      <c r="D20" s="304" t="str">
        <f>D19</f>
        <v>HEATHER GREY B12B</v>
      </c>
      <c r="E20" s="300"/>
      <c r="F20" s="301"/>
      <c r="G20" s="301">
        <v>0</v>
      </c>
      <c r="H20" s="301">
        <v>0</v>
      </c>
      <c r="I20" s="301">
        <v>0</v>
      </c>
      <c r="J20" s="301">
        <v>0</v>
      </c>
      <c r="K20" s="301">
        <v>0</v>
      </c>
      <c r="L20" s="301">
        <v>0</v>
      </c>
      <c r="M20" s="301"/>
      <c r="N20" s="301"/>
      <c r="O20" s="301"/>
      <c r="P20" s="301"/>
      <c r="Q20" s="301">
        <f>SUM(F20:P20)</f>
        <v>0</v>
      </c>
      <c r="R20" s="302"/>
    </row>
    <row r="21" spans="1:24" s="305" customFormat="1" ht="66.650000000000006" hidden="1" customHeight="1">
      <c r="B21" s="370" t="s">
        <v>13</v>
      </c>
      <c r="C21" s="306"/>
      <c r="D21" s="307" t="str">
        <f>D19</f>
        <v>HEATHER GREY B12B</v>
      </c>
      <c r="E21" s="307"/>
      <c r="F21" s="308"/>
      <c r="G21" s="308">
        <f>G18+G19+G20</f>
        <v>0</v>
      </c>
      <c r="H21" s="308">
        <f>H18+H19+H20</f>
        <v>0</v>
      </c>
      <c r="I21" s="308">
        <f t="shared" ref="I21:L21" si="1">I18+I19+I20</f>
        <v>-1</v>
      </c>
      <c r="J21" s="308">
        <f t="shared" si="1"/>
        <v>3</v>
      </c>
      <c r="K21" s="308">
        <f t="shared" si="1"/>
        <v>1</v>
      </c>
      <c r="L21" s="308">
        <f t="shared" si="1"/>
        <v>2</v>
      </c>
      <c r="M21" s="308"/>
      <c r="N21" s="308"/>
      <c r="O21" s="308"/>
      <c r="P21" s="308"/>
      <c r="Q21" s="308">
        <f>SUM(Q18:Q20)</f>
        <v>5</v>
      </c>
      <c r="R21" s="308"/>
    </row>
    <row r="22" spans="1:24" s="364" customFormat="1" ht="66.650000000000006" hidden="1" customHeight="1">
      <c r="B22" s="369" t="s">
        <v>378</v>
      </c>
      <c r="C22" s="365"/>
      <c r="D22" s="366" t="str">
        <f>D21</f>
        <v>HEATHER GREY B12B</v>
      </c>
      <c r="E22" s="366"/>
      <c r="F22" s="367"/>
      <c r="G22" s="367">
        <v>1</v>
      </c>
      <c r="H22" s="367">
        <v>1</v>
      </c>
      <c r="I22" s="367">
        <v>2</v>
      </c>
      <c r="J22" s="367">
        <v>2</v>
      </c>
      <c r="K22" s="367">
        <v>0</v>
      </c>
      <c r="L22" s="367">
        <v>0</v>
      </c>
      <c r="M22" s="367"/>
      <c r="N22" s="367"/>
      <c r="O22" s="367"/>
      <c r="P22" s="367"/>
      <c r="Q22" s="367">
        <f>SUM(F22:P22)</f>
        <v>6</v>
      </c>
      <c r="R22" s="368"/>
    </row>
    <row r="23" spans="1:24" s="364" customFormat="1" ht="66.650000000000006" hidden="1" customHeight="1">
      <c r="B23" s="369" t="s">
        <v>406</v>
      </c>
      <c r="C23" s="365"/>
      <c r="D23" s="366" t="str">
        <f>D22</f>
        <v>HEATHER GREY B12B</v>
      </c>
      <c r="E23" s="366"/>
      <c r="F23" s="367"/>
      <c r="G23" s="367">
        <v>1</v>
      </c>
      <c r="H23" s="367">
        <v>1</v>
      </c>
      <c r="I23" s="367">
        <v>2</v>
      </c>
      <c r="J23" s="367">
        <v>2</v>
      </c>
      <c r="K23" s="367">
        <v>1</v>
      </c>
      <c r="L23" s="367">
        <v>1</v>
      </c>
      <c r="M23" s="367"/>
      <c r="N23" s="367"/>
      <c r="O23" s="367"/>
      <c r="P23" s="367"/>
      <c r="Q23" s="367">
        <f>SUM(F23:P23)</f>
        <v>8</v>
      </c>
      <c r="R23" s="368"/>
    </row>
    <row r="24" spans="1:24" s="5" customFormat="1" ht="46.75" customHeight="1">
      <c r="B24" s="12"/>
      <c r="C24" s="12"/>
      <c r="D24" s="12"/>
      <c r="E24" s="41"/>
      <c r="F24" s="41"/>
      <c r="G24" s="42"/>
      <c r="H24" s="42"/>
      <c r="I24" s="42"/>
      <c r="J24" s="42"/>
      <c r="K24" s="42"/>
      <c r="L24" s="42"/>
      <c r="M24" s="42"/>
      <c r="N24" s="42"/>
      <c r="O24" s="43"/>
      <c r="P24" s="44"/>
      <c r="Q24" s="44"/>
      <c r="R24" s="45"/>
    </row>
    <row r="25" spans="1:24" s="309" customFormat="1" ht="88.5" customHeight="1">
      <c r="B25" s="310" t="s">
        <v>14</v>
      </c>
      <c r="C25" s="311"/>
      <c r="D25" s="310"/>
      <c r="E25" s="312"/>
      <c r="F25" s="313"/>
      <c r="G25" s="313">
        <f>G21</f>
        <v>0</v>
      </c>
      <c r="H25" s="313">
        <f t="shared" ref="H25:K25" si="2">H21</f>
        <v>0</v>
      </c>
      <c r="I25" s="313">
        <f t="shared" si="2"/>
        <v>-1</v>
      </c>
      <c r="J25" s="313">
        <f t="shared" si="2"/>
        <v>3</v>
      </c>
      <c r="K25" s="313">
        <f t="shared" si="2"/>
        <v>1</v>
      </c>
      <c r="L25" s="313">
        <f t="shared" ref="L25" si="3">L21</f>
        <v>2</v>
      </c>
      <c r="M25" s="313"/>
      <c r="N25" s="313"/>
      <c r="O25" s="313"/>
      <c r="P25" s="313"/>
      <c r="Q25" s="313">
        <f>Q21</f>
        <v>5</v>
      </c>
      <c r="R25" s="313"/>
    </row>
    <row r="26" spans="1:24" s="47" customFormat="1" ht="15.65" customHeight="1">
      <c r="B26" s="48"/>
      <c r="C26" s="48"/>
      <c r="D26" s="379"/>
      <c r="E26" s="379"/>
      <c r="F26" s="379"/>
      <c r="G26" s="379"/>
      <c r="H26" s="379"/>
      <c r="I26" s="379"/>
      <c r="J26" s="379"/>
      <c r="K26" s="379"/>
      <c r="L26" s="188"/>
      <c r="M26" s="54"/>
      <c r="N26" s="55"/>
      <c r="O26" s="51"/>
      <c r="P26" s="51"/>
      <c r="Q26"/>
    </row>
    <row r="27" spans="1:24" s="4" customFormat="1" ht="57.75" customHeight="1" thickBot="1">
      <c r="B27" s="133" t="s">
        <v>15</v>
      </c>
      <c r="C27" s="56"/>
      <c r="D27" s="314" t="s">
        <v>305</v>
      </c>
      <c r="E27" s="56"/>
      <c r="F27" s="57"/>
      <c r="G27" s="58"/>
      <c r="H27" s="57"/>
      <c r="I27" s="57"/>
      <c r="J27" s="57"/>
      <c r="K27" s="57"/>
      <c r="L27" s="57"/>
      <c r="M27" s="57"/>
      <c r="O27" s="59"/>
      <c r="P27" s="59"/>
      <c r="Q27" s="60"/>
    </row>
    <row r="28" spans="1:24" s="61" customFormat="1" ht="120.5" thickBot="1">
      <c r="A28" s="394" t="s">
        <v>16</v>
      </c>
      <c r="B28" s="395"/>
      <c r="C28" s="395"/>
      <c r="D28" s="123" t="s">
        <v>17</v>
      </c>
      <c r="E28" s="124" t="s">
        <v>18</v>
      </c>
      <c r="F28" s="123" t="s">
        <v>19</v>
      </c>
      <c r="G28" s="125" t="s">
        <v>20</v>
      </c>
      <c r="H28" s="125" t="s">
        <v>21</v>
      </c>
      <c r="I28" s="125" t="s">
        <v>34</v>
      </c>
      <c r="J28" s="125" t="s">
        <v>35</v>
      </c>
      <c r="K28" s="125" t="s">
        <v>37</v>
      </c>
      <c r="L28" s="125" t="s">
        <v>307</v>
      </c>
      <c r="M28" s="125" t="s">
        <v>36</v>
      </c>
      <c r="N28" s="375" t="s">
        <v>50</v>
      </c>
      <c r="O28" s="376"/>
      <c r="P28" s="376"/>
      <c r="Q28" s="377"/>
    </row>
    <row r="29" spans="1:24" s="14" customFormat="1" ht="45.9" customHeight="1">
      <c r="A29" s="396" t="str">
        <f>D18</f>
        <v>HEATHER GREY B12B</v>
      </c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8"/>
    </row>
    <row r="30" spans="1:24" s="14" customFormat="1" ht="287.39999999999998" customHeight="1">
      <c r="A30" s="191">
        <v>1</v>
      </c>
      <c r="B30" s="403" t="str">
        <f>M11</f>
        <v>FLEECE_100%COTTON_OE20/2+CD8/1_430GSM_VTK5971B</v>
      </c>
      <c r="C30" s="403"/>
      <c r="D30" s="146" t="s">
        <v>49</v>
      </c>
      <c r="E30" s="291" t="str">
        <f>A29</f>
        <v>HEATHER GREY B12B</v>
      </c>
      <c r="F30" s="160" t="s">
        <v>10</v>
      </c>
      <c r="G30" s="167">
        <f>Q21</f>
        <v>5</v>
      </c>
      <c r="H30" s="225">
        <v>1.39</v>
      </c>
      <c r="I30" s="169">
        <f>G30*H30</f>
        <v>6.9499999999999993</v>
      </c>
      <c r="J30" s="320">
        <f>I30*3.9%+(I30/23)*0.5</f>
        <v>0.4221369565217391</v>
      </c>
      <c r="K30" s="167">
        <v>0</v>
      </c>
      <c r="L30" s="167">
        <v>3</v>
      </c>
      <c r="M30" s="190">
        <f>ROUNDUP(SUM(I30:L30),0)</f>
        <v>11</v>
      </c>
      <c r="N30" s="399"/>
      <c r="O30" s="400"/>
      <c r="P30" s="400"/>
      <c r="Q30" s="400"/>
    </row>
    <row r="31" spans="1:24" s="14" customFormat="1" ht="100.75" customHeight="1">
      <c r="A31" s="191">
        <v>2</v>
      </c>
      <c r="B31" s="403" t="s">
        <v>306</v>
      </c>
      <c r="C31" s="403"/>
      <c r="D31" s="146" t="s">
        <v>192</v>
      </c>
      <c r="E31" s="146" t="str">
        <f>E30</f>
        <v>HEATHER GREY B12B</v>
      </c>
      <c r="F31" s="160" t="s">
        <v>10</v>
      </c>
      <c r="G31" s="167">
        <f>G30</f>
        <v>5</v>
      </c>
      <c r="H31" s="168">
        <v>4.2000000000000003E-2</v>
      </c>
      <c r="I31" s="169">
        <f>G31*H31</f>
        <v>0.21000000000000002</v>
      </c>
      <c r="J31" s="320">
        <f>I31*4.4%+(I31/26)*0.5</f>
        <v>1.3278461538461541E-2</v>
      </c>
      <c r="K31" s="167">
        <v>0</v>
      </c>
      <c r="L31" s="167">
        <v>0</v>
      </c>
      <c r="M31" s="190">
        <f>ROUNDUP(SUM(I31:L31),0)</f>
        <v>1</v>
      </c>
      <c r="N31" s="399"/>
      <c r="O31" s="400"/>
      <c r="P31" s="400"/>
      <c r="Q31" s="400"/>
    </row>
    <row r="32" spans="1:24" s="14" customFormat="1" ht="57" customHeight="1">
      <c r="A32" s="191">
        <v>2</v>
      </c>
      <c r="B32" s="403" t="s">
        <v>375</v>
      </c>
      <c r="C32" s="403"/>
      <c r="D32" s="146" t="s">
        <v>376</v>
      </c>
      <c r="E32" s="146" t="s">
        <v>38</v>
      </c>
      <c r="F32" s="160" t="s">
        <v>10</v>
      </c>
      <c r="G32" s="167">
        <f>G31</f>
        <v>5</v>
      </c>
      <c r="H32" s="168">
        <v>0.04</v>
      </c>
      <c r="I32" s="169">
        <f>G32*H32</f>
        <v>0.2</v>
      </c>
      <c r="J32" s="167">
        <v>0</v>
      </c>
      <c r="K32" s="167">
        <v>0</v>
      </c>
      <c r="L32" s="167">
        <v>0</v>
      </c>
      <c r="M32" s="190">
        <f>ROUNDUP(SUM(I32:L32),0)</f>
        <v>1</v>
      </c>
      <c r="N32" s="404"/>
      <c r="O32" s="405"/>
      <c r="P32" s="405"/>
      <c r="Q32" s="405"/>
    </row>
    <row r="33" spans="1:17" s="64" customFormat="1" ht="39" customHeight="1" thickBot="1">
      <c r="B33" s="133" t="s">
        <v>311</v>
      </c>
      <c r="C33" s="65"/>
      <c r="D33" s="65"/>
      <c r="E33" s="65"/>
      <c r="G33" s="66"/>
      <c r="Q33" s="67"/>
    </row>
    <row r="34" spans="1:17" s="78" customFormat="1" ht="72">
      <c r="A34" s="416" t="s">
        <v>23</v>
      </c>
      <c r="B34" s="417"/>
      <c r="C34" s="417"/>
      <c r="D34" s="417"/>
      <c r="E34" s="418"/>
      <c r="F34" s="126" t="s">
        <v>45</v>
      </c>
      <c r="G34" s="126" t="s">
        <v>24</v>
      </c>
      <c r="H34" s="401" t="s">
        <v>40</v>
      </c>
      <c r="I34" s="402"/>
      <c r="J34" s="127" t="s">
        <v>19</v>
      </c>
      <c r="K34" s="401" t="s">
        <v>46</v>
      </c>
      <c r="L34" s="402"/>
      <c r="M34" s="126" t="s">
        <v>25</v>
      </c>
      <c r="N34" s="128" t="s">
        <v>26</v>
      </c>
      <c r="O34" s="128" t="s">
        <v>27</v>
      </c>
      <c r="P34" s="128" t="s">
        <v>28</v>
      </c>
      <c r="Q34" s="128" t="s">
        <v>29</v>
      </c>
    </row>
    <row r="35" spans="1:17" s="71" customFormat="1" ht="51.65" customHeight="1">
      <c r="A35" s="228">
        <v>1</v>
      </c>
      <c r="B35" s="413" t="s">
        <v>349</v>
      </c>
      <c r="C35" s="414"/>
      <c r="D35" s="414"/>
      <c r="E35" s="415"/>
      <c r="F35" s="224" t="s">
        <v>372</v>
      </c>
      <c r="G35" s="226" t="s">
        <v>379</v>
      </c>
      <c r="H35" s="389" t="str">
        <f>$D$18</f>
        <v>HEATHER GREY B12B</v>
      </c>
      <c r="I35" s="390"/>
      <c r="J35" s="160" t="s">
        <v>30</v>
      </c>
      <c r="K35" s="391">
        <f t="shared" ref="K35:K44" si="4">$Q$21</f>
        <v>5</v>
      </c>
      <c r="L35" s="392"/>
      <c r="M35" s="192">
        <f>165/4500</f>
        <v>3.6666666666666667E-2</v>
      </c>
      <c r="N35" s="157">
        <f t="shared" ref="N35:N38" si="5">K35*M35</f>
        <v>0.18333333333333335</v>
      </c>
      <c r="O35" s="157"/>
      <c r="P35" s="158">
        <f t="shared" ref="P35:P38" si="6">ROUNDUP(SUM(N35:O35),0)</f>
        <v>1</v>
      </c>
      <c r="Q35" s="227"/>
    </row>
    <row r="36" spans="1:17" s="71" customFormat="1" ht="46.75" customHeight="1">
      <c r="A36" s="228">
        <v>1</v>
      </c>
      <c r="B36" s="413" t="s">
        <v>377</v>
      </c>
      <c r="C36" s="414"/>
      <c r="D36" s="414"/>
      <c r="E36" s="415"/>
      <c r="F36" s="224" t="s">
        <v>373</v>
      </c>
      <c r="G36" s="226" t="s">
        <v>380</v>
      </c>
      <c r="H36" s="389" t="str">
        <f>$D$18</f>
        <v>HEATHER GREY B12B</v>
      </c>
      <c r="I36" s="390"/>
      <c r="J36" s="160" t="s">
        <v>30</v>
      </c>
      <c r="K36" s="391">
        <f t="shared" si="4"/>
        <v>5</v>
      </c>
      <c r="L36" s="392"/>
      <c r="M36" s="192">
        <f>335/4500</f>
        <v>7.4444444444444438E-2</v>
      </c>
      <c r="N36" s="157">
        <f t="shared" ref="N36" si="7">K36*M36</f>
        <v>0.37222222222222218</v>
      </c>
      <c r="O36" s="157"/>
      <c r="P36" s="173">
        <f t="shared" si="6"/>
        <v>1</v>
      </c>
      <c r="Q36" s="227"/>
    </row>
    <row r="37" spans="1:17" s="71" customFormat="1" ht="46.75" customHeight="1">
      <c r="A37" s="228">
        <v>2</v>
      </c>
      <c r="B37" s="413" t="s">
        <v>308</v>
      </c>
      <c r="C37" s="414"/>
      <c r="D37" s="414"/>
      <c r="E37" s="415"/>
      <c r="F37" s="224" t="s">
        <v>52</v>
      </c>
      <c r="G37" s="226" t="s">
        <v>309</v>
      </c>
      <c r="H37" s="389" t="str">
        <f>$D$18</f>
        <v>HEATHER GREY B12B</v>
      </c>
      <c r="I37" s="390"/>
      <c r="J37" s="160" t="s">
        <v>30</v>
      </c>
      <c r="K37" s="391">
        <f t="shared" si="4"/>
        <v>5</v>
      </c>
      <c r="L37" s="392"/>
      <c r="M37" s="352">
        <f>3/4500</f>
        <v>6.6666666666666664E-4</v>
      </c>
      <c r="N37" s="157">
        <f t="shared" ref="N37" si="8">K37*M37</f>
        <v>3.3333333333333331E-3</v>
      </c>
      <c r="O37" s="157"/>
      <c r="P37" s="158">
        <f t="shared" si="6"/>
        <v>1</v>
      </c>
      <c r="Q37" s="227"/>
    </row>
    <row r="38" spans="1:17" s="71" customFormat="1" ht="46.75" customHeight="1">
      <c r="A38" s="228">
        <v>3</v>
      </c>
      <c r="B38" s="413" t="s">
        <v>310</v>
      </c>
      <c r="C38" s="414"/>
      <c r="D38" s="414"/>
      <c r="E38" s="415"/>
      <c r="F38" s="224" t="s">
        <v>373</v>
      </c>
      <c r="G38" s="226" t="s">
        <v>380</v>
      </c>
      <c r="H38" s="389" t="str">
        <f t="shared" ref="H38:H45" si="9">$D$18</f>
        <v>HEATHER GREY B12B</v>
      </c>
      <c r="I38" s="390"/>
      <c r="J38" s="160" t="s">
        <v>121</v>
      </c>
      <c r="K38" s="391">
        <f t="shared" si="4"/>
        <v>5</v>
      </c>
      <c r="L38" s="392"/>
      <c r="M38" s="352">
        <f t="shared" ref="M38" si="10">2/4500</f>
        <v>4.4444444444444447E-4</v>
      </c>
      <c r="N38" s="157">
        <f t="shared" si="5"/>
        <v>2.2222222222222222E-3</v>
      </c>
      <c r="O38" s="157"/>
      <c r="P38" s="158">
        <f t="shared" si="6"/>
        <v>1</v>
      </c>
      <c r="Q38" s="227"/>
    </row>
    <row r="39" spans="1:17" s="71" customFormat="1" ht="46.75" customHeight="1">
      <c r="A39" s="228">
        <v>4</v>
      </c>
      <c r="B39" s="403" t="s">
        <v>300</v>
      </c>
      <c r="C39" s="403"/>
      <c r="D39" s="403"/>
      <c r="E39" s="403"/>
      <c r="F39" s="170" t="s">
        <v>187</v>
      </c>
      <c r="G39" s="226"/>
      <c r="H39" s="389" t="str">
        <f t="shared" si="9"/>
        <v>HEATHER GREY B12B</v>
      </c>
      <c r="I39" s="390"/>
      <c r="J39" s="160" t="s">
        <v>121</v>
      </c>
      <c r="K39" s="391">
        <f t="shared" si="4"/>
        <v>5</v>
      </c>
      <c r="L39" s="392"/>
      <c r="M39" s="156">
        <v>1</v>
      </c>
      <c r="N39" s="157">
        <f t="shared" ref="N39" si="11">K39*M39</f>
        <v>5</v>
      </c>
      <c r="O39" s="157"/>
      <c r="P39" s="158">
        <f t="shared" ref="P39" si="12">SUM(N39:O39)</f>
        <v>5</v>
      </c>
      <c r="Q39" s="227"/>
    </row>
    <row r="40" spans="1:17" s="71" customFormat="1" ht="58.75" customHeight="1">
      <c r="A40" s="228">
        <v>5</v>
      </c>
      <c r="B40" s="410" t="s">
        <v>381</v>
      </c>
      <c r="C40" s="411"/>
      <c r="D40" s="411"/>
      <c r="E40" s="412"/>
      <c r="F40" s="170" t="s">
        <v>38</v>
      </c>
      <c r="G40" s="204"/>
      <c r="H40" s="389" t="str">
        <f t="shared" si="9"/>
        <v>HEATHER GREY B12B</v>
      </c>
      <c r="I40" s="390"/>
      <c r="J40" s="160" t="s">
        <v>121</v>
      </c>
      <c r="K40" s="391">
        <f t="shared" si="4"/>
        <v>5</v>
      </c>
      <c r="L40" s="392"/>
      <c r="M40" s="156">
        <v>1</v>
      </c>
      <c r="N40" s="157">
        <f t="shared" ref="N40:N42" si="13">K40*M40</f>
        <v>5</v>
      </c>
      <c r="O40" s="157"/>
      <c r="P40" s="158">
        <f t="shared" ref="P40" si="14">SUM(N40:O40)</f>
        <v>5</v>
      </c>
      <c r="Q40" s="227" t="s">
        <v>382</v>
      </c>
    </row>
    <row r="41" spans="1:17" s="174" customFormat="1" ht="46.75" customHeight="1">
      <c r="A41" s="228">
        <v>6</v>
      </c>
      <c r="B41" s="410" t="s">
        <v>233</v>
      </c>
      <c r="C41" s="411"/>
      <c r="D41" s="411"/>
      <c r="E41" s="412"/>
      <c r="F41" s="170" t="s">
        <v>383</v>
      </c>
      <c r="G41" s="204"/>
      <c r="H41" s="389" t="str">
        <f t="shared" si="9"/>
        <v>HEATHER GREY B12B</v>
      </c>
      <c r="I41" s="390"/>
      <c r="J41" s="171" t="s">
        <v>10</v>
      </c>
      <c r="K41" s="391">
        <f t="shared" si="4"/>
        <v>5</v>
      </c>
      <c r="L41" s="392"/>
      <c r="M41" s="192">
        <v>1.7</v>
      </c>
      <c r="N41" s="172">
        <f t="shared" si="13"/>
        <v>8.5</v>
      </c>
      <c r="O41" s="172"/>
      <c r="P41" s="173">
        <f t="shared" ref="P41:P42" si="15">SUM(N41:O41)</f>
        <v>8.5</v>
      </c>
      <c r="Q41" s="232"/>
    </row>
    <row r="42" spans="1:17" s="174" customFormat="1" ht="46.75" customHeight="1">
      <c r="A42" s="228">
        <v>7</v>
      </c>
      <c r="B42" s="410" t="s">
        <v>234</v>
      </c>
      <c r="C42" s="411"/>
      <c r="D42" s="411"/>
      <c r="E42" s="412"/>
      <c r="F42" s="170" t="s">
        <v>38</v>
      </c>
      <c r="G42" s="204"/>
      <c r="H42" s="389" t="str">
        <f t="shared" si="9"/>
        <v>HEATHER GREY B12B</v>
      </c>
      <c r="I42" s="390"/>
      <c r="J42" s="171" t="s">
        <v>10</v>
      </c>
      <c r="K42" s="391">
        <f t="shared" si="4"/>
        <v>5</v>
      </c>
      <c r="L42" s="392"/>
      <c r="M42" s="192">
        <v>1</v>
      </c>
      <c r="N42" s="172">
        <f t="shared" si="13"/>
        <v>5</v>
      </c>
      <c r="O42" s="172"/>
      <c r="P42" s="173">
        <f t="shared" si="15"/>
        <v>5</v>
      </c>
      <c r="Q42" s="232"/>
    </row>
    <row r="43" spans="1:17" s="174" customFormat="1" ht="46.75" customHeight="1">
      <c r="A43" s="228">
        <v>8</v>
      </c>
      <c r="B43" s="410" t="s">
        <v>235</v>
      </c>
      <c r="C43" s="411"/>
      <c r="D43" s="411"/>
      <c r="E43" s="412"/>
      <c r="F43" s="170" t="s">
        <v>38</v>
      </c>
      <c r="G43" s="204"/>
      <c r="H43" s="389" t="str">
        <f t="shared" si="9"/>
        <v>HEATHER GREY B12B</v>
      </c>
      <c r="I43" s="390"/>
      <c r="J43" s="171" t="s">
        <v>10</v>
      </c>
      <c r="K43" s="391">
        <f t="shared" si="4"/>
        <v>5</v>
      </c>
      <c r="L43" s="392"/>
      <c r="M43" s="192">
        <v>0.85</v>
      </c>
      <c r="N43" s="172">
        <f t="shared" ref="N43" si="16">K43*M43</f>
        <v>4.25</v>
      </c>
      <c r="O43" s="172"/>
      <c r="P43" s="173">
        <f t="shared" ref="P43" si="17">SUM(N43:O43)</f>
        <v>4.25</v>
      </c>
      <c r="Q43" s="232"/>
    </row>
    <row r="44" spans="1:17" s="174" customFormat="1" ht="46.75" customHeight="1">
      <c r="A44" s="228">
        <v>9</v>
      </c>
      <c r="B44" s="410" t="s">
        <v>296</v>
      </c>
      <c r="C44" s="411"/>
      <c r="D44" s="411"/>
      <c r="E44" s="412"/>
      <c r="F44" s="170" t="s">
        <v>52</v>
      </c>
      <c r="G44" s="204"/>
      <c r="H44" s="389" t="str">
        <f t="shared" si="9"/>
        <v>HEATHER GREY B12B</v>
      </c>
      <c r="I44" s="390"/>
      <c r="J44" s="171" t="s">
        <v>121</v>
      </c>
      <c r="K44" s="391">
        <f t="shared" si="4"/>
        <v>5</v>
      </c>
      <c r="L44" s="392"/>
      <c r="M44" s="192">
        <v>1</v>
      </c>
      <c r="N44" s="172">
        <f t="shared" ref="N44:N45" si="18">K44*M44</f>
        <v>5</v>
      </c>
      <c r="O44" s="172"/>
      <c r="P44" s="173">
        <f t="shared" ref="P44:P45" si="19">SUM(N44:O44)</f>
        <v>5</v>
      </c>
      <c r="Q44" s="232"/>
    </row>
    <row r="45" spans="1:17" s="174" customFormat="1" ht="78.650000000000006" customHeight="1">
      <c r="A45" s="146">
        <v>10</v>
      </c>
      <c r="B45" s="410" t="s">
        <v>407</v>
      </c>
      <c r="C45" s="411"/>
      <c r="D45" s="411"/>
      <c r="E45" s="412"/>
      <c r="F45" s="170" t="str">
        <f>H45</f>
        <v>HEATHER GREY B12B</v>
      </c>
      <c r="G45" s="204" t="s">
        <v>412</v>
      </c>
      <c r="H45" s="389" t="str">
        <f t="shared" si="9"/>
        <v>HEATHER GREY B12B</v>
      </c>
      <c r="I45" s="390"/>
      <c r="J45" s="171" t="s">
        <v>121</v>
      </c>
      <c r="K45" s="391">
        <f>K44</f>
        <v>5</v>
      </c>
      <c r="L45" s="392"/>
      <c r="M45" s="192">
        <v>2</v>
      </c>
      <c r="N45" s="172">
        <f t="shared" si="18"/>
        <v>10</v>
      </c>
      <c r="O45" s="172"/>
      <c r="P45" s="173">
        <f t="shared" si="19"/>
        <v>10</v>
      </c>
      <c r="Q45" s="232" t="s">
        <v>408</v>
      </c>
    </row>
    <row r="46" spans="1:17" s="64" customFormat="1" ht="39" customHeight="1" thickBot="1">
      <c r="B46" s="133" t="s">
        <v>312</v>
      </c>
      <c r="C46" s="65"/>
      <c r="D46" s="65"/>
      <c r="E46" s="65"/>
      <c r="G46" s="66"/>
      <c r="Q46" s="67"/>
    </row>
    <row r="47" spans="1:17" s="78" customFormat="1" ht="72">
      <c r="A47" s="416" t="s">
        <v>23</v>
      </c>
      <c r="B47" s="417"/>
      <c r="C47" s="417"/>
      <c r="D47" s="417"/>
      <c r="E47" s="418"/>
      <c r="F47" s="126" t="s">
        <v>45</v>
      </c>
      <c r="G47" s="126" t="s">
        <v>24</v>
      </c>
      <c r="H47" s="401" t="s">
        <v>40</v>
      </c>
      <c r="I47" s="402"/>
      <c r="J47" s="127" t="s">
        <v>19</v>
      </c>
      <c r="K47" s="401" t="s">
        <v>46</v>
      </c>
      <c r="L47" s="402"/>
      <c r="M47" s="126" t="s">
        <v>25</v>
      </c>
      <c r="N47" s="128" t="s">
        <v>26</v>
      </c>
      <c r="O47" s="128" t="s">
        <v>27</v>
      </c>
      <c r="P47" s="128" t="s">
        <v>28</v>
      </c>
      <c r="Q47" s="128" t="s">
        <v>29</v>
      </c>
    </row>
    <row r="48" spans="1:17" s="71" customFormat="1" ht="51.65" customHeight="1">
      <c r="A48" s="228">
        <v>1</v>
      </c>
      <c r="B48" s="413" t="s">
        <v>313</v>
      </c>
      <c r="C48" s="414"/>
      <c r="D48" s="414"/>
      <c r="E48" s="415"/>
      <c r="F48" s="224" t="s">
        <v>135</v>
      </c>
      <c r="G48" s="226"/>
      <c r="H48" s="389" t="str">
        <f>$D$18</f>
        <v>HEATHER GREY B12B</v>
      </c>
      <c r="I48" s="390"/>
      <c r="J48" s="160" t="s">
        <v>121</v>
      </c>
      <c r="K48" s="391">
        <f t="shared" ref="K48:K54" si="20">$Q$21</f>
        <v>5</v>
      </c>
      <c r="L48" s="392"/>
      <c r="M48" s="156">
        <f>1/12</f>
        <v>8.3333333333333329E-2</v>
      </c>
      <c r="N48" s="157">
        <f t="shared" ref="N48:N50" si="21">K48*M48</f>
        <v>0.41666666666666663</v>
      </c>
      <c r="O48" s="157"/>
      <c r="P48" s="158">
        <f t="shared" ref="P48" si="22">ROUNDUP(SUM(N48:O48),0)</f>
        <v>1</v>
      </c>
      <c r="Q48" s="227"/>
    </row>
    <row r="49" spans="1:18" s="71" customFormat="1" ht="51.65" customHeight="1">
      <c r="A49" s="228">
        <v>2</v>
      </c>
      <c r="B49" s="413" t="s">
        <v>314</v>
      </c>
      <c r="C49" s="414"/>
      <c r="D49" s="414"/>
      <c r="E49" s="415"/>
      <c r="F49" s="224" t="s">
        <v>52</v>
      </c>
      <c r="G49" s="226"/>
      <c r="H49" s="389" t="str">
        <f>$D$18</f>
        <v>HEATHER GREY B12B</v>
      </c>
      <c r="I49" s="390"/>
      <c r="J49" s="160" t="s">
        <v>121</v>
      </c>
      <c r="K49" s="391">
        <f t="shared" si="20"/>
        <v>5</v>
      </c>
      <c r="L49" s="392"/>
      <c r="M49" s="156">
        <f>2/12</f>
        <v>0.16666666666666666</v>
      </c>
      <c r="N49" s="157">
        <f t="shared" si="21"/>
        <v>0.83333333333333326</v>
      </c>
      <c r="O49" s="157"/>
      <c r="P49" s="158">
        <f>ROUNDUP(SUM(N49:O49),0)+1</f>
        <v>2</v>
      </c>
      <c r="Q49" s="227"/>
    </row>
    <row r="50" spans="1:18" s="71" customFormat="1" ht="51.65" customHeight="1">
      <c r="A50" s="146">
        <v>3</v>
      </c>
      <c r="B50" s="403" t="s">
        <v>315</v>
      </c>
      <c r="C50" s="403"/>
      <c r="D50" s="403"/>
      <c r="E50" s="403"/>
      <c r="F50" s="170" t="s">
        <v>52</v>
      </c>
      <c r="G50" s="315"/>
      <c r="H50" s="389" t="str">
        <f t="shared" ref="H50:H54" si="23">$D$18</f>
        <v>HEATHER GREY B12B</v>
      </c>
      <c r="I50" s="390"/>
      <c r="J50" s="160" t="s">
        <v>121</v>
      </c>
      <c r="K50" s="391">
        <f t="shared" si="20"/>
        <v>5</v>
      </c>
      <c r="L50" s="392"/>
      <c r="M50" s="156">
        <f>1/12</f>
        <v>8.3333333333333329E-2</v>
      </c>
      <c r="N50" s="157">
        <f t="shared" si="21"/>
        <v>0.41666666666666663</v>
      </c>
      <c r="O50" s="157"/>
      <c r="P50" s="158">
        <f t="shared" ref="P50" si="24">SUM(N50:O50)</f>
        <v>0.41666666666666663</v>
      </c>
      <c r="Q50" s="227"/>
    </row>
    <row r="51" spans="1:18" s="71" customFormat="1" ht="51.65" customHeight="1">
      <c r="A51" s="146">
        <v>3</v>
      </c>
      <c r="B51" s="403" t="s">
        <v>384</v>
      </c>
      <c r="C51" s="403"/>
      <c r="D51" s="403"/>
      <c r="E51" s="403"/>
      <c r="F51" s="170" t="s">
        <v>38</v>
      </c>
      <c r="G51" s="315"/>
      <c r="H51" s="389" t="str">
        <f t="shared" si="23"/>
        <v>HEATHER GREY B12B</v>
      </c>
      <c r="I51" s="390"/>
      <c r="J51" s="160" t="s">
        <v>121</v>
      </c>
      <c r="K51" s="391">
        <f t="shared" si="20"/>
        <v>5</v>
      </c>
      <c r="L51" s="392"/>
      <c r="M51" s="156">
        <v>1</v>
      </c>
      <c r="N51" s="157">
        <f t="shared" ref="N51" si="25">K51*M51</f>
        <v>5</v>
      </c>
      <c r="O51" s="157"/>
      <c r="P51" s="158">
        <f t="shared" ref="P51" si="26">SUM(N51:O51)</f>
        <v>5</v>
      </c>
      <c r="Q51" s="227"/>
    </row>
    <row r="52" spans="1:18" s="71" customFormat="1" ht="51.65" customHeight="1">
      <c r="A52" s="146">
        <v>3</v>
      </c>
      <c r="B52" s="403" t="s">
        <v>385</v>
      </c>
      <c r="C52" s="403"/>
      <c r="D52" s="403"/>
      <c r="E52" s="403"/>
      <c r="F52" s="170" t="s">
        <v>52</v>
      </c>
      <c r="G52" s="315"/>
      <c r="H52" s="389" t="str">
        <f t="shared" si="23"/>
        <v>HEATHER GREY B12B</v>
      </c>
      <c r="I52" s="390"/>
      <c r="J52" s="160" t="s">
        <v>121</v>
      </c>
      <c r="K52" s="391">
        <f t="shared" si="20"/>
        <v>5</v>
      </c>
      <c r="L52" s="392"/>
      <c r="M52" s="156">
        <v>1</v>
      </c>
      <c r="N52" s="157">
        <f t="shared" ref="N52" si="27">K52*M52</f>
        <v>5</v>
      </c>
      <c r="O52" s="157"/>
      <c r="P52" s="158">
        <f t="shared" ref="P52" si="28">SUM(N52:O52)</f>
        <v>5</v>
      </c>
      <c r="Q52" s="227"/>
    </row>
    <row r="53" spans="1:18" s="71" customFormat="1" ht="51.65" customHeight="1">
      <c r="A53" s="146">
        <v>3</v>
      </c>
      <c r="B53" s="403" t="s">
        <v>386</v>
      </c>
      <c r="C53" s="403"/>
      <c r="D53" s="403"/>
      <c r="E53" s="403"/>
      <c r="F53" s="170" t="s">
        <v>135</v>
      </c>
      <c r="G53" s="315"/>
      <c r="H53" s="389" t="str">
        <f t="shared" si="23"/>
        <v>HEATHER GREY B12B</v>
      </c>
      <c r="I53" s="390"/>
      <c r="J53" s="160" t="s">
        <v>121</v>
      </c>
      <c r="K53" s="391">
        <f t="shared" si="20"/>
        <v>5</v>
      </c>
      <c r="L53" s="392"/>
      <c r="M53" s="156">
        <v>1</v>
      </c>
      <c r="N53" s="157">
        <f t="shared" ref="N53" si="29">K53*M53</f>
        <v>5</v>
      </c>
      <c r="O53" s="157"/>
      <c r="P53" s="158">
        <f t="shared" ref="P53" si="30">SUM(N53:O53)</f>
        <v>5</v>
      </c>
      <c r="Q53" s="227"/>
    </row>
    <row r="54" spans="1:18" s="71" customFormat="1" ht="51.65" customHeight="1">
      <c r="A54" s="146">
        <v>3</v>
      </c>
      <c r="B54" s="403" t="s">
        <v>387</v>
      </c>
      <c r="C54" s="403"/>
      <c r="D54" s="403"/>
      <c r="E54" s="403"/>
      <c r="F54" s="170" t="s">
        <v>38</v>
      </c>
      <c r="G54" s="315"/>
      <c r="H54" s="389" t="str">
        <f t="shared" si="23"/>
        <v>HEATHER GREY B12B</v>
      </c>
      <c r="I54" s="390"/>
      <c r="J54" s="160" t="s">
        <v>121</v>
      </c>
      <c r="K54" s="391">
        <f t="shared" si="20"/>
        <v>5</v>
      </c>
      <c r="L54" s="392"/>
      <c r="M54" s="156">
        <v>1</v>
      </c>
      <c r="N54" s="157">
        <f t="shared" ref="N54" si="31">K54*M54</f>
        <v>5</v>
      </c>
      <c r="O54" s="157"/>
      <c r="P54" s="158">
        <f t="shared" ref="P54" si="32">SUM(N54:O54)</f>
        <v>5</v>
      </c>
      <c r="Q54" s="232"/>
    </row>
    <row r="55" spans="1:18" s="64" customFormat="1" ht="39" customHeight="1">
      <c r="B55" s="133" t="s">
        <v>236</v>
      </c>
      <c r="C55" s="65"/>
      <c r="D55" s="65"/>
      <c r="E55" s="65"/>
      <c r="G55" s="66"/>
      <c r="K55" s="133" t="s">
        <v>237</v>
      </c>
      <c r="L55" s="133"/>
      <c r="Q55" s="67"/>
    </row>
    <row r="56" spans="1:18" s="147" customFormat="1" ht="29" customHeight="1">
      <c r="A56" s="147">
        <v>1</v>
      </c>
      <c r="B56" s="148" t="s">
        <v>185</v>
      </c>
      <c r="C56" s="17" t="s">
        <v>186</v>
      </c>
      <c r="D56" s="14"/>
      <c r="E56" s="14"/>
      <c r="F56" s="14"/>
      <c r="G56" s="71"/>
      <c r="H56" s="71"/>
      <c r="I56" s="71"/>
      <c r="J56" s="71"/>
      <c r="K56" s="18"/>
      <c r="L56" s="18"/>
      <c r="M56" s="71"/>
      <c r="N56" s="71"/>
      <c r="O56" s="71"/>
      <c r="P56" s="71"/>
      <c r="Q56" s="71"/>
    </row>
    <row r="57" spans="1:18" s="147" customFormat="1" ht="36.65" customHeight="1">
      <c r="A57" s="15">
        <v>2</v>
      </c>
      <c r="B57" s="148" t="s">
        <v>113</v>
      </c>
      <c r="C57" s="16" t="s">
        <v>316</v>
      </c>
      <c r="D57" s="16"/>
      <c r="E57" s="16"/>
      <c r="F57" s="16"/>
      <c r="G57" s="71"/>
      <c r="H57" s="71"/>
      <c r="I57" s="71"/>
      <c r="J57" s="71"/>
      <c r="K57" s="18"/>
      <c r="L57" s="18"/>
      <c r="M57" s="71"/>
      <c r="N57" s="71"/>
      <c r="O57" s="71"/>
      <c r="P57" s="71"/>
      <c r="Q57" s="71"/>
    </row>
    <row r="58" spans="1:18" s="14" customFormat="1" ht="34.5" customHeight="1">
      <c r="A58" s="147"/>
      <c r="B58" s="427" t="s">
        <v>47</v>
      </c>
      <c r="C58" s="428"/>
      <c r="D58" s="428"/>
      <c r="E58" s="428"/>
      <c r="F58" s="428"/>
      <c r="G58" s="428"/>
      <c r="H58" s="428"/>
      <c r="I58" s="429"/>
      <c r="J58" s="71"/>
      <c r="K58" s="18"/>
      <c r="L58" s="18"/>
      <c r="M58" s="71"/>
      <c r="N58" s="71"/>
      <c r="O58" s="71"/>
      <c r="P58" s="71"/>
      <c r="Q58" s="71"/>
      <c r="R58" s="71"/>
    </row>
    <row r="59" spans="1:18" s="14" customFormat="1" ht="34.5" customHeight="1">
      <c r="A59" s="147"/>
      <c r="B59" s="149" t="s">
        <v>40</v>
      </c>
      <c r="C59" s="420" t="s">
        <v>188</v>
      </c>
      <c r="D59" s="421"/>
      <c r="E59" s="421"/>
      <c r="F59" s="421"/>
      <c r="G59" s="421"/>
      <c r="H59" s="421"/>
      <c r="I59" s="422"/>
      <c r="J59" s="71"/>
      <c r="K59" s="71"/>
      <c r="L59" s="71"/>
      <c r="M59" s="71"/>
      <c r="N59" s="71"/>
      <c r="O59" s="71"/>
      <c r="P59" s="71"/>
      <c r="Q59" s="71"/>
      <c r="R59" s="71"/>
    </row>
    <row r="60" spans="1:18" s="14" customFormat="1" ht="97.5" customHeight="1">
      <c r="A60" s="147"/>
      <c r="B60" s="289" t="str">
        <f>H43</f>
        <v>HEATHER GREY B12B</v>
      </c>
      <c r="C60" s="430" t="s">
        <v>388</v>
      </c>
      <c r="D60" s="431"/>
      <c r="E60" s="431"/>
      <c r="F60" s="431"/>
      <c r="G60" s="431"/>
      <c r="H60" s="431"/>
      <c r="I60" s="432"/>
      <c r="J60" s="71"/>
      <c r="K60" s="71"/>
      <c r="L60" s="71"/>
      <c r="M60" s="71"/>
      <c r="N60" s="71"/>
      <c r="O60" s="71"/>
    </row>
    <row r="61" spans="1:18" s="14" customFormat="1" ht="34.5" customHeight="1">
      <c r="A61" s="147"/>
      <c r="B61" s="427" t="s">
        <v>189</v>
      </c>
      <c r="C61" s="428"/>
      <c r="D61" s="433"/>
      <c r="E61" s="433"/>
      <c r="F61" s="433"/>
      <c r="G61" s="433"/>
      <c r="H61" s="433"/>
      <c r="I61" s="434"/>
      <c r="J61" s="71"/>
      <c r="K61" s="71"/>
      <c r="L61" s="71"/>
    </row>
    <row r="62" spans="1:18" s="14" customFormat="1" ht="34.25" customHeight="1">
      <c r="A62" s="147"/>
      <c r="B62" s="410"/>
      <c r="C62" s="412"/>
      <c r="D62" s="236" t="s">
        <v>65</v>
      </c>
      <c r="E62" s="236" t="s">
        <v>58</v>
      </c>
      <c r="F62" s="236" t="s">
        <v>10</v>
      </c>
      <c r="G62" s="236" t="s">
        <v>55</v>
      </c>
      <c r="H62" s="236" t="s">
        <v>56</v>
      </c>
      <c r="I62" s="236" t="s">
        <v>57</v>
      </c>
    </row>
    <row r="63" spans="1:18" s="14" customFormat="1" ht="51" customHeight="1">
      <c r="A63" s="147"/>
      <c r="B63" s="437" t="s">
        <v>297</v>
      </c>
      <c r="C63" s="438"/>
      <c r="D63" s="435" t="s">
        <v>301</v>
      </c>
      <c r="E63" s="435" t="s">
        <v>301</v>
      </c>
      <c r="F63" s="435" t="s">
        <v>298</v>
      </c>
      <c r="G63" s="435" t="s">
        <v>298</v>
      </c>
      <c r="H63" s="435" t="s">
        <v>302</v>
      </c>
      <c r="I63" s="435" t="s">
        <v>302</v>
      </c>
    </row>
    <row r="64" spans="1:18" s="14" customFormat="1" ht="97.5" customHeight="1">
      <c r="A64" s="147"/>
      <c r="B64" s="439"/>
      <c r="C64" s="440"/>
      <c r="D64" s="436" t="s">
        <v>238</v>
      </c>
      <c r="E64" s="436" t="s">
        <v>238</v>
      </c>
      <c r="F64" s="436" t="s">
        <v>238</v>
      </c>
      <c r="G64" s="436"/>
      <c r="H64" s="436" t="s">
        <v>238</v>
      </c>
      <c r="I64" s="436" t="s">
        <v>238</v>
      </c>
    </row>
    <row r="65" spans="1:18" s="147" customFormat="1" ht="42" customHeight="1">
      <c r="A65" s="15">
        <v>3</v>
      </c>
      <c r="B65" s="148" t="s">
        <v>114</v>
      </c>
      <c r="C65" s="279" t="s">
        <v>389</v>
      </c>
      <c r="D65" s="279"/>
      <c r="E65" s="279"/>
      <c r="F65" s="279"/>
      <c r="G65" s="71"/>
      <c r="H65" s="71"/>
      <c r="I65" s="71"/>
      <c r="J65" s="71"/>
      <c r="K65" s="18"/>
      <c r="L65" s="18"/>
      <c r="M65" s="71"/>
      <c r="N65" s="71"/>
      <c r="O65" s="71"/>
      <c r="P65" s="71"/>
      <c r="Q65" s="71"/>
    </row>
    <row r="66" spans="1:18" s="14" customFormat="1" ht="34.5" customHeight="1">
      <c r="A66" s="147"/>
      <c r="B66" s="149" t="s">
        <v>40</v>
      </c>
      <c r="C66" s="420" t="s">
        <v>190</v>
      </c>
      <c r="D66" s="421"/>
      <c r="E66" s="421"/>
      <c r="F66" s="421"/>
      <c r="G66" s="421"/>
      <c r="H66" s="421"/>
      <c r="I66" s="422"/>
      <c r="J66" s="71"/>
      <c r="K66" s="71"/>
      <c r="L66" s="71"/>
      <c r="M66" s="71"/>
      <c r="N66" s="71"/>
      <c r="O66" s="71"/>
      <c r="P66" s="71"/>
      <c r="Q66" s="71"/>
      <c r="R66" s="71"/>
    </row>
    <row r="67" spans="1:18" s="14" customFormat="1" ht="87" customHeight="1">
      <c r="A67" s="147"/>
      <c r="B67" s="235" t="str">
        <f>D21</f>
        <v>HEATHER GREY B12B</v>
      </c>
      <c r="C67" s="423" t="s">
        <v>405</v>
      </c>
      <c r="D67" s="424"/>
      <c r="E67" s="424"/>
      <c r="F67" s="424"/>
      <c r="G67" s="424"/>
      <c r="H67" s="424"/>
      <c r="I67" s="425"/>
      <c r="J67" s="71"/>
      <c r="K67" s="71"/>
      <c r="L67" s="71"/>
      <c r="M67" s="71"/>
      <c r="N67" s="71"/>
      <c r="O67" s="71"/>
    </row>
    <row r="68" spans="1:18" s="14" customFormat="1" ht="32.4" customHeight="1">
      <c r="B68" s="426" t="s">
        <v>111</v>
      </c>
      <c r="C68" s="426"/>
      <c r="D68" s="426"/>
      <c r="E68" s="426"/>
      <c r="G68" s="71"/>
      <c r="N68" s="70"/>
      <c r="O68" s="69"/>
      <c r="P68" s="69"/>
      <c r="Q68" s="70"/>
    </row>
    <row r="69" spans="1:18" s="14" customFormat="1" ht="30" customHeight="1">
      <c r="A69" s="147">
        <v>1</v>
      </c>
      <c r="B69" s="150" t="s">
        <v>317</v>
      </c>
      <c r="C69" s="147"/>
      <c r="D69" s="147"/>
      <c r="G69" s="71"/>
      <c r="M69" s="419"/>
      <c r="N69" s="419"/>
      <c r="O69" s="419"/>
      <c r="P69" s="419"/>
      <c r="Q69" s="419"/>
    </row>
    <row r="70" spans="1:18" s="14" customFormat="1" ht="30" customHeight="1">
      <c r="A70" s="147">
        <v>2</v>
      </c>
      <c r="B70" s="150" t="s">
        <v>140</v>
      </c>
      <c r="C70" s="147"/>
      <c r="D70" s="147"/>
      <c r="G70" s="71"/>
      <c r="M70" s="419"/>
      <c r="N70" s="419"/>
      <c r="O70" s="419"/>
      <c r="P70" s="419"/>
      <c r="Q70" s="419"/>
    </row>
    <row r="71" spans="1:18" s="14" customFormat="1" ht="30" customHeight="1">
      <c r="A71" s="147">
        <v>3</v>
      </c>
      <c r="B71" s="150" t="s">
        <v>318</v>
      </c>
      <c r="C71" s="147"/>
      <c r="D71" s="147"/>
      <c r="G71" s="71"/>
      <c r="M71" s="419"/>
      <c r="N71" s="419"/>
      <c r="O71" s="419"/>
      <c r="P71" s="419"/>
      <c r="Q71" s="419"/>
    </row>
    <row r="72" spans="1:18" s="17" customFormat="1" ht="32.5">
      <c r="A72" s="15"/>
      <c r="B72" s="72" t="s">
        <v>59</v>
      </c>
      <c r="C72" s="73" t="s">
        <v>65</v>
      </c>
      <c r="D72" s="73" t="s">
        <v>58</v>
      </c>
      <c r="E72" s="73" t="s">
        <v>10</v>
      </c>
      <c r="F72" s="73" t="s">
        <v>55</v>
      </c>
      <c r="G72" s="73" t="s">
        <v>56</v>
      </c>
      <c r="H72" s="316" t="s">
        <v>57</v>
      </c>
      <c r="I72" s="318" t="s">
        <v>11</v>
      </c>
      <c r="J72" s="74"/>
      <c r="K72" s="75"/>
      <c r="L72" s="75"/>
      <c r="M72" s="75"/>
      <c r="N72" s="74"/>
    </row>
    <row r="73" spans="1:18" s="17" customFormat="1" ht="32.5">
      <c r="A73" s="15"/>
      <c r="B73" s="72" t="s">
        <v>60</v>
      </c>
      <c r="C73" s="68">
        <f>G25</f>
        <v>0</v>
      </c>
      <c r="D73" s="68">
        <f t="shared" ref="D73:H73" si="33">H25</f>
        <v>0</v>
      </c>
      <c r="E73" s="68">
        <f t="shared" si="33"/>
        <v>-1</v>
      </c>
      <c r="F73" s="68">
        <f t="shared" si="33"/>
        <v>3</v>
      </c>
      <c r="G73" s="68">
        <f t="shared" si="33"/>
        <v>1</v>
      </c>
      <c r="H73" s="317">
        <f t="shared" si="33"/>
        <v>2</v>
      </c>
      <c r="I73" s="319">
        <f>SUM(C73:H73)</f>
        <v>5</v>
      </c>
      <c r="J73" s="74"/>
      <c r="K73" s="75"/>
      <c r="L73" s="75"/>
      <c r="M73" s="75"/>
      <c r="N73" s="74"/>
    </row>
    <row r="74" spans="1:18" s="14" customFormat="1" ht="30" customHeight="1">
      <c r="A74" s="147">
        <v>4</v>
      </c>
      <c r="B74" s="150" t="s">
        <v>239</v>
      </c>
      <c r="C74" s="147"/>
      <c r="D74" s="147"/>
      <c r="G74" s="71"/>
      <c r="M74" s="223"/>
      <c r="N74" s="223"/>
      <c r="O74" s="223"/>
      <c r="P74" s="223"/>
      <c r="Q74" s="223"/>
    </row>
    <row r="75" spans="1:18" s="14" customFormat="1" ht="30" customHeight="1">
      <c r="A75" s="147">
        <v>5</v>
      </c>
      <c r="B75" s="150" t="s">
        <v>299</v>
      </c>
      <c r="C75" s="147"/>
      <c r="D75" s="147"/>
      <c r="G75" s="71"/>
      <c r="M75" s="151"/>
      <c r="N75" s="151"/>
      <c r="O75" s="151"/>
      <c r="P75" s="151"/>
      <c r="Q75" s="151"/>
    </row>
    <row r="76" spans="1:18" s="151" customFormat="1" ht="40.5" customHeight="1">
      <c r="B76" s="151" t="s">
        <v>409</v>
      </c>
      <c r="G76" s="152"/>
    </row>
    <row r="77" spans="1:18" s="151" customFormat="1" ht="32.5">
      <c r="B77" s="72" t="s">
        <v>59</v>
      </c>
      <c r="C77" s="73" t="s">
        <v>65</v>
      </c>
      <c r="D77" s="73" t="s">
        <v>58</v>
      </c>
      <c r="E77" s="73" t="s">
        <v>10</v>
      </c>
      <c r="F77" s="73" t="s">
        <v>55</v>
      </c>
      <c r="G77" s="73" t="s">
        <v>56</v>
      </c>
      <c r="H77" s="73" t="s">
        <v>57</v>
      </c>
    </row>
    <row r="78" spans="1:18" s="151" customFormat="1" ht="32.5">
      <c r="B78" s="72" t="s">
        <v>410</v>
      </c>
      <c r="C78" s="68">
        <v>17</v>
      </c>
      <c r="D78" s="68">
        <v>17</v>
      </c>
      <c r="E78" s="68">
        <v>18</v>
      </c>
      <c r="F78" s="68">
        <v>18</v>
      </c>
      <c r="G78" s="68">
        <v>18</v>
      </c>
      <c r="H78" s="68">
        <v>19</v>
      </c>
    </row>
    <row r="79" spans="1:18" s="151" customFormat="1" ht="32.5">
      <c r="G79" s="152"/>
    </row>
    <row r="80" spans="1:18" s="151" customFormat="1" ht="32.5">
      <c r="B80" s="441" t="s">
        <v>367</v>
      </c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</row>
    <row r="81" spans="2:17" s="151" customFormat="1" ht="32.5"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</row>
    <row r="82" spans="2:17" s="151" customFormat="1" ht="32.5">
      <c r="G82" s="152"/>
    </row>
    <row r="83" spans="2:17" s="151" customFormat="1" ht="32.5">
      <c r="G83" s="152"/>
    </row>
    <row r="84" spans="2:17" s="151" customFormat="1" ht="32.5">
      <c r="G84" s="152"/>
    </row>
    <row r="85" spans="2:17" s="151" customFormat="1" ht="32.5">
      <c r="G85" s="152"/>
    </row>
    <row r="86" spans="2:17" s="151" customFormat="1" ht="32.5">
      <c r="G86" s="152"/>
    </row>
    <row r="87" spans="2:17" s="151" customFormat="1" ht="32.5">
      <c r="G87" s="152"/>
    </row>
    <row r="88" spans="2:17" s="151" customFormat="1" ht="32.5">
      <c r="G88" s="152"/>
    </row>
    <row r="89" spans="2:17" s="151" customFormat="1" ht="32.5">
      <c r="G89" s="152"/>
    </row>
    <row r="90" spans="2:17" s="151" customFormat="1" ht="32.5">
      <c r="G90" s="152"/>
    </row>
    <row r="91" spans="2:17" s="151" customFormat="1" ht="32.5">
      <c r="G91" s="152"/>
    </row>
    <row r="92" spans="2:17" s="151" customFormat="1" ht="32.5">
      <c r="G92" s="152"/>
    </row>
    <row r="93" spans="2:17" s="151" customFormat="1" ht="32.5">
      <c r="G93" s="152"/>
    </row>
    <row r="94" spans="2:17" s="151" customFormat="1" ht="32.5">
      <c r="G94" s="152"/>
    </row>
  </sheetData>
  <mergeCells count="96">
    <mergeCell ref="B53:E53"/>
    <mergeCell ref="H53:I53"/>
    <mergeCell ref="K53:L53"/>
    <mergeCell ref="B54:E54"/>
    <mergeCell ref="H54:I54"/>
    <mergeCell ref="K54:L54"/>
    <mergeCell ref="B51:E51"/>
    <mergeCell ref="H51:I51"/>
    <mergeCell ref="K51:L51"/>
    <mergeCell ref="B52:E52"/>
    <mergeCell ref="H52:I52"/>
    <mergeCell ref="K52:L52"/>
    <mergeCell ref="B80:Q81"/>
    <mergeCell ref="B39:E39"/>
    <mergeCell ref="H39:I39"/>
    <mergeCell ref="K39:L39"/>
    <mergeCell ref="B49:E49"/>
    <mergeCell ref="H49:I49"/>
    <mergeCell ref="K49:L49"/>
    <mergeCell ref="K43:L43"/>
    <mergeCell ref="K44:L44"/>
    <mergeCell ref="K40:L40"/>
    <mergeCell ref="K41:L41"/>
    <mergeCell ref="K42:L42"/>
    <mergeCell ref="B42:E42"/>
    <mergeCell ref="H42:I42"/>
    <mergeCell ref="B43:E43"/>
    <mergeCell ref="H43:I43"/>
    <mergeCell ref="B44:E44"/>
    <mergeCell ref="B50:E50"/>
    <mergeCell ref="H50:I50"/>
    <mergeCell ref="K50:L50"/>
    <mergeCell ref="A47:E47"/>
    <mergeCell ref="H47:I47"/>
    <mergeCell ref="K47:L47"/>
    <mergeCell ref="B48:E48"/>
    <mergeCell ref="H48:I48"/>
    <mergeCell ref="K48:L48"/>
    <mergeCell ref="H44:I44"/>
    <mergeCell ref="B45:E45"/>
    <mergeCell ref="H45:I45"/>
    <mergeCell ref="K45:L45"/>
    <mergeCell ref="K37:L37"/>
    <mergeCell ref="K35:L35"/>
    <mergeCell ref="K38:L38"/>
    <mergeCell ref="B38:E38"/>
    <mergeCell ref="B36:E36"/>
    <mergeCell ref="M69:Q71"/>
    <mergeCell ref="C66:I66"/>
    <mergeCell ref="C67:I67"/>
    <mergeCell ref="B68:E68"/>
    <mergeCell ref="B58:I58"/>
    <mergeCell ref="C59:I59"/>
    <mergeCell ref="C60:I60"/>
    <mergeCell ref="B61:I61"/>
    <mergeCell ref="B62:C62"/>
    <mergeCell ref="I63:I64"/>
    <mergeCell ref="D63:D64"/>
    <mergeCell ref="E63:E64"/>
    <mergeCell ref="F63:F64"/>
    <mergeCell ref="G63:G64"/>
    <mergeCell ref="H63:H64"/>
    <mergeCell ref="B63:C64"/>
    <mergeCell ref="B41:E41"/>
    <mergeCell ref="H41:I41"/>
    <mergeCell ref="H35:I35"/>
    <mergeCell ref="B30:C30"/>
    <mergeCell ref="H38:I38"/>
    <mergeCell ref="B35:E35"/>
    <mergeCell ref="B40:E40"/>
    <mergeCell ref="H40:I40"/>
    <mergeCell ref="B31:C31"/>
    <mergeCell ref="A34:E34"/>
    <mergeCell ref="H34:I34"/>
    <mergeCell ref="B37:E37"/>
    <mergeCell ref="H37:I37"/>
    <mergeCell ref="N1:O1"/>
    <mergeCell ref="P1:Q1"/>
    <mergeCell ref="N2:O2"/>
    <mergeCell ref="P2:Q2"/>
    <mergeCell ref="N3:O3"/>
    <mergeCell ref="P3:Q3"/>
    <mergeCell ref="N28:Q28"/>
    <mergeCell ref="M11:Q11"/>
    <mergeCell ref="D26:K26"/>
    <mergeCell ref="G5:M8"/>
    <mergeCell ref="H36:I36"/>
    <mergeCell ref="K36:L36"/>
    <mergeCell ref="B13:F13"/>
    <mergeCell ref="A28:C28"/>
    <mergeCell ref="A29:Q29"/>
    <mergeCell ref="N30:Q30"/>
    <mergeCell ref="N31:Q31"/>
    <mergeCell ref="K34:L34"/>
    <mergeCell ref="B32:C32"/>
    <mergeCell ref="N32:Q32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5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08984375" defaultRowHeight="16.5"/>
  <cols>
    <col min="1" max="17" width="9.08984375" style="79"/>
    <col min="18" max="18" width="80.08984375" style="79" customWidth="1"/>
    <col min="19" max="16384" width="9.089843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089843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089843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66</v>
      </c>
      <c r="C1" s="82" t="s">
        <v>53</v>
      </c>
      <c r="D1" s="521" t="s">
        <v>67</v>
      </c>
      <c r="E1" s="521"/>
      <c r="F1" s="521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68</v>
      </c>
      <c r="C2" s="87" t="s">
        <v>69</v>
      </c>
      <c r="D2" s="522" t="s">
        <v>70</v>
      </c>
      <c r="E2" s="522"/>
      <c r="F2" s="522"/>
      <c r="G2" s="522"/>
      <c r="H2" s="522"/>
      <c r="I2" s="523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71</v>
      </c>
      <c r="B3" s="89" t="s">
        <v>72</v>
      </c>
      <c r="C3" s="89" t="s">
        <v>73</v>
      </c>
      <c r="D3" s="90" t="s">
        <v>58</v>
      </c>
      <c r="E3" s="90" t="s">
        <v>10</v>
      </c>
      <c r="F3" s="90" t="s">
        <v>55</v>
      </c>
      <c r="G3" s="90" t="s">
        <v>56</v>
      </c>
      <c r="H3" s="90" t="s">
        <v>57</v>
      </c>
      <c r="I3" s="91" t="s">
        <v>74</v>
      </c>
      <c r="J3" s="92"/>
      <c r="K3" s="92"/>
    </row>
    <row r="4" spans="1:25" s="99" customFormat="1" ht="27" customHeight="1">
      <c r="A4" s="94">
        <v>1</v>
      </c>
      <c r="B4" s="95" t="s">
        <v>75</v>
      </c>
      <c r="C4" s="95" t="s">
        <v>76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77</v>
      </c>
      <c r="J4" s="98"/>
      <c r="K4" s="98"/>
    </row>
    <row r="5" spans="1:25" s="99" customFormat="1" ht="27" customHeight="1">
      <c r="A5" s="94">
        <v>2</v>
      </c>
      <c r="B5" s="95" t="s">
        <v>78</v>
      </c>
      <c r="C5" s="95" t="s">
        <v>79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77</v>
      </c>
      <c r="J5" s="98"/>
      <c r="K5" s="98"/>
    </row>
    <row r="6" spans="1:25" s="99" customFormat="1" ht="27" customHeight="1">
      <c r="A6" s="94">
        <v>3</v>
      </c>
      <c r="B6" s="80" t="s">
        <v>80</v>
      </c>
      <c r="C6" s="80" t="s">
        <v>81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77</v>
      </c>
      <c r="J6" s="98"/>
      <c r="K6" s="98"/>
    </row>
    <row r="7" spans="1:25" s="99" customFormat="1" ht="27" customHeight="1">
      <c r="A7" s="94">
        <v>4</v>
      </c>
      <c r="B7" s="80" t="s">
        <v>82</v>
      </c>
      <c r="C7" s="80" t="s">
        <v>83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77</v>
      </c>
      <c r="J7" s="98"/>
      <c r="K7" s="98"/>
    </row>
    <row r="8" spans="1:25" s="99" customFormat="1" ht="27" customHeight="1">
      <c r="A8" s="94">
        <v>5</v>
      </c>
      <c r="B8" s="80" t="s">
        <v>84</v>
      </c>
      <c r="C8" s="80" t="s">
        <v>85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86</v>
      </c>
      <c r="J8" s="98"/>
      <c r="K8" s="98"/>
    </row>
    <row r="9" spans="1:25" s="99" customFormat="1" ht="27" customHeight="1">
      <c r="A9" s="94">
        <v>6</v>
      </c>
      <c r="B9" s="80" t="s">
        <v>87</v>
      </c>
      <c r="C9" s="80" t="s">
        <v>88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77</v>
      </c>
      <c r="J9" s="98"/>
      <c r="K9" s="98"/>
    </row>
    <row r="10" spans="1:25" s="99" customFormat="1" ht="27" customHeight="1">
      <c r="A10" s="94">
        <v>7</v>
      </c>
      <c r="B10" s="80" t="s">
        <v>89</v>
      </c>
      <c r="C10" s="80" t="s">
        <v>90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77</v>
      </c>
      <c r="J10" s="98"/>
      <c r="K10" s="98"/>
    </row>
    <row r="11" spans="1:25" s="99" customFormat="1" ht="27" customHeight="1">
      <c r="A11" s="94">
        <v>8</v>
      </c>
      <c r="B11" s="80" t="s">
        <v>91</v>
      </c>
      <c r="C11" s="80" t="s">
        <v>92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93</v>
      </c>
      <c r="C12" s="80" t="s">
        <v>94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86</v>
      </c>
      <c r="J12" s="98"/>
      <c r="K12" s="98"/>
    </row>
    <row r="13" spans="1:25" s="99" customFormat="1" ht="27" customHeight="1">
      <c r="A13" s="94">
        <v>10</v>
      </c>
      <c r="B13" s="80" t="s">
        <v>95</v>
      </c>
      <c r="C13" s="80" t="s">
        <v>96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86</v>
      </c>
      <c r="J13" s="98"/>
      <c r="K13" s="98"/>
    </row>
    <row r="14" spans="1:25" s="99" customFormat="1" ht="27" customHeight="1">
      <c r="A14" s="94">
        <v>11</v>
      </c>
      <c r="B14" s="80" t="s">
        <v>97</v>
      </c>
      <c r="C14" s="80" t="s">
        <v>98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99</v>
      </c>
      <c r="C15" s="80" t="s">
        <v>100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101</v>
      </c>
      <c r="C16" s="80" t="s">
        <v>102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103</v>
      </c>
      <c r="C17" s="104" t="s">
        <v>104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45"/>
  <sheetViews>
    <sheetView view="pageBreakPreview" zoomScale="25" zoomScaleNormal="40" zoomScaleSheetLayoutView="25" zoomScalePageLayoutView="13" workbookViewId="0">
      <selection activeCell="A13" sqref="A13"/>
    </sheetView>
  </sheetViews>
  <sheetFormatPr defaultColWidth="9.08984375" defaultRowHeight="24"/>
  <cols>
    <col min="1" max="1" width="90" style="121" customWidth="1"/>
    <col min="2" max="2" width="211.90625" style="122" customWidth="1"/>
    <col min="3" max="16384" width="9.08984375" style="122"/>
  </cols>
  <sheetData>
    <row r="1" spans="1:7" s="112" customFormat="1" ht="134.25" customHeight="1">
      <c r="A1" s="110"/>
      <c r="B1" s="111"/>
    </row>
    <row r="2" spans="1:7" s="112" customFormat="1" ht="37.5" customHeight="1">
      <c r="A2" s="111" t="s">
        <v>41</v>
      </c>
      <c r="B2" s="111" t="str">
        <f>'1. CUTTING'!D6</f>
        <v>C21  FW23  G2533</v>
      </c>
    </row>
    <row r="3" spans="1:7" s="112" customFormat="1" ht="37.5" customHeight="1">
      <c r="A3" s="113" t="s">
        <v>42</v>
      </c>
      <c r="B3" s="237" t="str">
        <f>'1. CUTTING'!D7</f>
        <v>CRTZ_1109</v>
      </c>
    </row>
    <row r="4" spans="1:7" s="112" customFormat="1" ht="37.5" customHeight="1">
      <c r="A4" s="113" t="s">
        <v>43</v>
      </c>
      <c r="B4" s="111" t="str">
        <f>'1. CUTTING'!D8</f>
        <v>HMP SWEATPANTS</v>
      </c>
    </row>
    <row r="5" spans="1:7" s="112" customFormat="1" ht="75.900000000000006" customHeight="1">
      <c r="A5" s="114"/>
      <c r="B5" s="194" t="str">
        <f>'1. CUTTING'!A29</f>
        <v>HEATHER GREY B12B</v>
      </c>
    </row>
    <row r="6" spans="1:7" s="116" customFormat="1" ht="41.5">
      <c r="A6" s="115" t="s">
        <v>32</v>
      </c>
      <c r="B6" s="218" t="str">
        <f t="shared" ref="B6" si="0">B5</f>
        <v>HEATHER GREY B12B</v>
      </c>
    </row>
    <row r="7" spans="1:7" s="116" customFormat="1" ht="41.5">
      <c r="A7" s="117" t="s">
        <v>33</v>
      </c>
      <c r="B7" s="218" t="str">
        <f>'1. CUTTING'!M11</f>
        <v>FLEECE_100%COTTON_OE20/2+CD8/1_430GSM_VTK5971B</v>
      </c>
    </row>
    <row r="8" spans="1:7" s="116" customFormat="1" ht="325.25" customHeight="1">
      <c r="A8" s="118" t="str">
        <f>'1. CUTTING'!D30</f>
        <v>VẢI CHÍNH</v>
      </c>
      <c r="B8" s="181"/>
      <c r="G8" s="119"/>
    </row>
    <row r="9" spans="1:7" s="116" customFormat="1" ht="124.5">
      <c r="A9" s="115" t="str">
        <f>'1. CUTTING'!B31</f>
        <v>RIB 1X1_100%COTTON_CM20S/2_415GSM_VTK5947M</v>
      </c>
      <c r="B9" s="115" t="str">
        <f>'1. CUTTING'!E31</f>
        <v>HEATHER GREY B12B</v>
      </c>
    </row>
    <row r="10" spans="1:7" s="116" customFormat="1" ht="297" customHeight="1">
      <c r="A10" s="118" t="str">
        <f>'1. CUTTING'!D31</f>
        <v xml:space="preserve">ĐÁY QUẦN </v>
      </c>
      <c r="B10" s="181"/>
    </row>
    <row r="11" spans="1:7" s="116" customFormat="1" ht="41.5">
      <c r="A11" s="115" t="str">
        <f>'1. CUTTING'!B32</f>
        <v>KEO MÈ</v>
      </c>
      <c r="B11" s="115" t="str">
        <f>'1. CUTTING'!E32</f>
        <v>WHITE</v>
      </c>
    </row>
    <row r="12" spans="1:7" s="116" customFormat="1" ht="193.75" customHeight="1">
      <c r="A12" s="118" t="str">
        <f>'1. CUTTING'!D32</f>
        <v>CƠI TÚI</v>
      </c>
      <c r="B12" s="181"/>
    </row>
    <row r="13" spans="1:7" s="116" customFormat="1" ht="41.5">
      <c r="A13" s="115" t="s">
        <v>366</v>
      </c>
      <c r="B13" s="273" t="str">
        <f>'1. CUTTING'!F35</f>
        <v>DARK BLUE</v>
      </c>
    </row>
    <row r="14" spans="1:7" s="116" customFormat="1" ht="58.75" customHeight="1">
      <c r="A14" s="118" t="str">
        <f>'1. CUTTING'!B35</f>
        <v>CHỈ 40/2 ĐÁNH BÔNG BÊN NGOÀI</v>
      </c>
      <c r="B14" s="189" t="str">
        <f>'1. CUTTING'!G35</f>
        <v>BL4521B</v>
      </c>
    </row>
    <row r="15" spans="1:7" s="116" customFormat="1" ht="58.75" customHeight="1">
      <c r="A15" s="118" t="str">
        <f>'1. CUTTING'!B36</f>
        <v>CHỈ 40/2 MAY VẮT SỔ BÊN TRONG</v>
      </c>
      <c r="B15" s="189" t="str">
        <f>'1. CUTTING'!G36</f>
        <v>BL4521A</v>
      </c>
    </row>
    <row r="16" spans="1:7" s="116" customFormat="1" ht="58.75" customHeight="1">
      <c r="A16" s="118" t="str">
        <f>'1. CUTTING'!B37</f>
        <v>CHỈ MAY NHÃN TRANG TRÍ 40/2</v>
      </c>
      <c r="B16" s="189" t="str">
        <f>'1. CUTTING'!G37</f>
        <v>K8399</v>
      </c>
    </row>
    <row r="17" spans="1:2" s="116" customFormat="1" ht="58.75" customHeight="1">
      <c r="A17" s="118" t="str">
        <f>'1. CUTTING'!B38</f>
        <v>CHỈ ĐÓNG BỌ DÂY LUỒN 40/2</v>
      </c>
      <c r="B17" s="189" t="str">
        <f>'1. CUTTING'!G38</f>
        <v>BL4521A</v>
      </c>
    </row>
    <row r="18" spans="1:2" s="116" customFormat="1" ht="41.5">
      <c r="A18" s="115" t="str">
        <f>'1. CUTTING'!B39</f>
        <v>NHÃN CHÍNH</v>
      </c>
      <c r="B18" s="229" t="str">
        <f>'1. CUTTING'!F39</f>
        <v>BLACK</v>
      </c>
    </row>
    <row r="19" spans="1:2" s="116" customFormat="1" ht="296.39999999999998" customHeight="1">
      <c r="A19" s="120" t="s">
        <v>240</v>
      </c>
      <c r="B19" s="275"/>
    </row>
    <row r="20" spans="1:2" s="116" customFormat="1" ht="83">
      <c r="A20" s="115" t="str">
        <f>'1. CUTTING'!B40</f>
        <v>NHÃN THÀNH PHẦN PO# 0058
STYLE# CRTZ_1109</v>
      </c>
      <c r="B20" s="229" t="str">
        <f>'1. CUTTING'!F40</f>
        <v>WHITE</v>
      </c>
    </row>
    <row r="21" spans="1:2" s="116" customFormat="1" ht="272.39999999999998" customHeight="1">
      <c r="A21" s="274" t="s">
        <v>241</v>
      </c>
      <c r="B21" s="275"/>
    </row>
    <row r="22" spans="1:2" s="116" customFormat="1" ht="49.75" customHeight="1">
      <c r="A22" s="115" t="str">
        <f>'1. CUTTING'!B41</f>
        <v>DÂY LUỒN DẸP 10MM</v>
      </c>
      <c r="B22" s="229" t="str">
        <f>'1. CUTTING'!F41</f>
        <v>BLUE</v>
      </c>
    </row>
    <row r="23" spans="1:2" s="116" customFormat="1" ht="272.25" customHeight="1">
      <c r="A23" s="120" t="s">
        <v>242</v>
      </c>
      <c r="B23" s="230"/>
    </row>
    <row r="24" spans="1:2" s="116" customFormat="1" ht="47.4" customHeight="1">
      <c r="A24" s="115" t="str">
        <f>'1. CUTTING'!B42</f>
        <v>THUN LƯNG 5.5CM</v>
      </c>
      <c r="B24" s="229" t="str">
        <f>'1. CUTTING'!F42</f>
        <v>WHITE</v>
      </c>
    </row>
    <row r="25" spans="1:2" s="116" customFormat="1" ht="254.4" customHeight="1">
      <c r="A25" s="120" t="s">
        <v>243</v>
      </c>
      <c r="B25" s="230"/>
    </row>
    <row r="26" spans="1:2" s="116" customFormat="1" ht="47.4" customHeight="1">
      <c r="A26" s="115" t="str">
        <f>'1. CUTTING'!B43</f>
        <v>THUN LAI 3CM</v>
      </c>
      <c r="B26" s="229" t="str">
        <f>'1. CUTTING'!F43</f>
        <v>WHITE</v>
      </c>
    </row>
    <row r="27" spans="1:2" s="116" customFormat="1" ht="219.65" customHeight="1">
      <c r="A27" s="120" t="s">
        <v>244</v>
      </c>
      <c r="B27" s="230"/>
    </row>
    <row r="28" spans="1:2" s="116" customFormat="1" ht="47.4" customHeight="1">
      <c r="A28" s="115" t="str">
        <f>'1. CUTTING'!B44</f>
        <v>NHÃN TRANG TRÍ</v>
      </c>
      <c r="B28" s="229" t="str">
        <f>'1. CUTTING'!F44</f>
        <v>NATURAL</v>
      </c>
    </row>
    <row r="29" spans="1:2" s="116" customFormat="1" ht="409.6" customHeight="1">
      <c r="A29" s="120" t="s">
        <v>319</v>
      </c>
      <c r="B29" s="290"/>
    </row>
    <row r="30" spans="1:2" s="116" customFormat="1" ht="47.4" customHeight="1">
      <c r="A30" s="115" t="str">
        <f>'1. CUTTING'!B45</f>
        <v>DÂY KÉO TÚI SƯỜN</v>
      </c>
      <c r="B30" s="229" t="str">
        <f>'1. CUTTING'!F45</f>
        <v>HEATHER GREY B12B</v>
      </c>
    </row>
    <row r="31" spans="1:2" s="116" customFormat="1" ht="379.25" customHeight="1">
      <c r="A31" s="120" t="s">
        <v>411</v>
      </c>
      <c r="B31" s="290"/>
    </row>
    <row r="32" spans="1:2" s="116" customFormat="1" ht="47.4" customHeight="1">
      <c r="A32" s="115" t="str">
        <f>'1. CUTTING'!B48</f>
        <v>BAO LỚN (100CMX120CM)</v>
      </c>
      <c r="B32" s="229" t="str">
        <f>'1. CUTTING'!F48</f>
        <v>CLEAR</v>
      </c>
    </row>
    <row r="33" spans="1:2" s="116" customFormat="1" ht="93" customHeight="1">
      <c r="A33" s="120" t="s">
        <v>320</v>
      </c>
      <c r="B33" s="290"/>
    </row>
    <row r="34" spans="1:2" s="116" customFormat="1" ht="47.4" customHeight="1">
      <c r="A34" s="115" t="str">
        <f>'1. CUTTING'!B49</f>
        <v>LÓT THÙNG</v>
      </c>
      <c r="B34" s="229" t="str">
        <f>'1. CUTTING'!F49</f>
        <v>NATURAL</v>
      </c>
    </row>
    <row r="35" spans="1:2" s="116" customFormat="1" ht="91.5" customHeight="1">
      <c r="A35" s="120" t="s">
        <v>321</v>
      </c>
      <c r="B35" s="290"/>
    </row>
    <row r="36" spans="1:2" s="116" customFormat="1" ht="50.25" customHeight="1">
      <c r="A36" s="115" t="str">
        <f>'1. CUTTING'!B50</f>
        <v>THÙNG CARTON</v>
      </c>
      <c r="B36" s="229" t="str">
        <f>'1. CUTTING'!F50</f>
        <v>NATURAL</v>
      </c>
    </row>
    <row r="37" spans="1:2" s="116" customFormat="1" ht="309" customHeight="1">
      <c r="A37" s="120"/>
      <c r="B37" s="290"/>
    </row>
    <row r="38" spans="1:2" s="116" customFormat="1" ht="83">
      <c r="A38" s="115" t="str">
        <f>'1. CUTTING'!B51</f>
        <v>GIẤY CHỐNG ẨM 32cm (L) x 20cm (W)</v>
      </c>
      <c r="B38" s="229" t="str">
        <f>'1. CUTTING'!F51</f>
        <v>WHITE</v>
      </c>
    </row>
    <row r="39" spans="1:2" s="116" customFormat="1" ht="309" customHeight="1">
      <c r="A39" s="120" t="s">
        <v>390</v>
      </c>
      <c r="B39" s="290"/>
    </row>
    <row r="40" spans="1:2" s="116" customFormat="1" ht="50.25" customHeight="1">
      <c r="A40" s="115" t="str">
        <f>'1. CUTTING'!B52</f>
        <v>THẺ BÀI HMP 3.13” (L) x 3” (W)</v>
      </c>
      <c r="B40" s="229" t="str">
        <f>'1. CUTTING'!F52</f>
        <v>NATURAL</v>
      </c>
    </row>
    <row r="41" spans="1:2" s="116" customFormat="1" ht="309" customHeight="1">
      <c r="A41" s="120" t="s">
        <v>391</v>
      </c>
      <c r="B41" s="290"/>
    </row>
    <row r="42" spans="1:2" s="116" customFormat="1" ht="50.25" customHeight="1">
      <c r="A42" s="115" t="str">
        <f>'1. CUTTING'!B53</f>
        <v>POLYBAG 18” (L) X 13.875” (W)</v>
      </c>
      <c r="B42" s="229" t="str">
        <f>'1. CUTTING'!F53</f>
        <v>CLEAR</v>
      </c>
    </row>
    <row r="43" spans="1:2" s="116" customFormat="1" ht="270.64999999999998" customHeight="1">
      <c r="A43" s="120" t="s">
        <v>392</v>
      </c>
      <c r="B43" s="290"/>
    </row>
    <row r="44" spans="1:2" s="116" customFormat="1" ht="50.25" customHeight="1">
      <c r="A44" s="115" t="str">
        <f>'1. CUTTING'!B54</f>
        <v>BARCODE STICKER 2” (L) x 1” (W)</v>
      </c>
      <c r="B44" s="229" t="str">
        <f>'1. CUTTING'!F54</f>
        <v>WHITE</v>
      </c>
    </row>
    <row r="45" spans="1:2" s="116" customFormat="1" ht="256.25" customHeight="1">
      <c r="A45" s="120" t="s">
        <v>393</v>
      </c>
      <c r="B45" s="290"/>
    </row>
  </sheetData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1" max="1" man="1"/>
    <brk id="33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9DF7-A18C-4859-BF5F-AEAB356CCFED}">
  <sheetPr>
    <outlinePr summaryBelow="0" summaryRight="0"/>
    <pageSetUpPr fitToPage="1"/>
  </sheetPr>
  <dimension ref="A1:P57"/>
  <sheetViews>
    <sheetView workbookViewId="0">
      <selection activeCell="E11" sqref="E11"/>
    </sheetView>
  </sheetViews>
  <sheetFormatPr defaultColWidth="12.54296875" defaultRowHeight="15.75" customHeight="1"/>
  <cols>
    <col min="1" max="1" width="45.453125" style="238" customWidth="1"/>
    <col min="2" max="2" width="27.08984375" style="238" customWidth="1"/>
    <col min="3" max="4" width="12.54296875" style="238"/>
    <col min="5" max="5" width="15" style="238" customWidth="1"/>
    <col min="6" max="6" width="14.453125" style="238" customWidth="1"/>
    <col min="7" max="7" width="14.36328125" style="238" customWidth="1"/>
    <col min="8" max="16384" width="12.54296875" style="238"/>
  </cols>
  <sheetData>
    <row r="1" spans="1:16" ht="15.75" customHeight="1">
      <c r="A1" s="442" t="s">
        <v>193</v>
      </c>
      <c r="B1" s="443"/>
    </row>
    <row r="2" spans="1:16" ht="13">
      <c r="A2" s="239" t="s">
        <v>194</v>
      </c>
      <c r="B2" s="240" t="s">
        <v>191</v>
      </c>
    </row>
    <row r="3" spans="1:16" ht="13">
      <c r="A3" s="239" t="s">
        <v>195</v>
      </c>
      <c r="B3" s="240">
        <v>2023</v>
      </c>
    </row>
    <row r="4" spans="1:16" ht="13">
      <c r="A4" s="239" t="s">
        <v>196</v>
      </c>
      <c r="B4" s="240" t="s">
        <v>197</v>
      </c>
    </row>
    <row r="5" spans="1:16" ht="13">
      <c r="A5" s="241" t="s">
        <v>198</v>
      </c>
      <c r="B5" s="242"/>
      <c r="D5" s="243"/>
    </row>
    <row r="6" spans="1:16" ht="13">
      <c r="D6" s="243"/>
    </row>
    <row r="7" spans="1:16" ht="13">
      <c r="D7" s="244"/>
    </row>
    <row r="8" spans="1:16" ht="13">
      <c r="C8" s="244"/>
      <c r="D8" s="244"/>
      <c r="F8" s="244"/>
      <c r="G8" s="244"/>
      <c r="H8" s="245"/>
      <c r="I8" s="245"/>
      <c r="J8" s="245"/>
      <c r="K8" s="245"/>
      <c r="L8" s="246"/>
      <c r="M8" s="246"/>
      <c r="N8" s="246"/>
      <c r="O8" s="246"/>
      <c r="P8" s="246"/>
    </row>
    <row r="9" spans="1:16" ht="13">
      <c r="A9" s="247"/>
      <c r="B9" s="247"/>
      <c r="C9" s="248"/>
      <c r="D9" s="247"/>
      <c r="E9" s="249" t="s">
        <v>199</v>
      </c>
      <c r="G9" s="247"/>
      <c r="H9" s="247"/>
      <c r="I9" s="247"/>
      <c r="J9" s="247"/>
      <c r="K9" s="247"/>
      <c r="L9" s="250"/>
      <c r="M9" s="250"/>
      <c r="N9" s="250"/>
      <c r="O9" s="250"/>
      <c r="P9" s="250"/>
    </row>
    <row r="10" spans="1:16" ht="13">
      <c r="A10" s="251" t="s">
        <v>200</v>
      </c>
      <c r="B10" s="252"/>
      <c r="C10" s="253" t="s">
        <v>201</v>
      </c>
      <c r="D10" s="254" t="s">
        <v>58</v>
      </c>
      <c r="E10" s="255" t="s">
        <v>10</v>
      </c>
      <c r="F10" s="254" t="s">
        <v>55</v>
      </c>
      <c r="G10" s="254" t="s">
        <v>56</v>
      </c>
      <c r="H10" s="256" t="s">
        <v>57</v>
      </c>
      <c r="L10" s="250"/>
      <c r="M10" s="250"/>
      <c r="N10" s="250"/>
      <c r="O10" s="250"/>
      <c r="P10" s="250"/>
    </row>
    <row r="11" spans="1:16" ht="13">
      <c r="A11" s="257" t="s">
        <v>202</v>
      </c>
      <c r="B11" s="247" t="s">
        <v>203</v>
      </c>
      <c r="C11" s="258">
        <v>44569</v>
      </c>
      <c r="D11" s="259">
        <v>1.75</v>
      </c>
      <c r="E11" s="260">
        <v>1.75</v>
      </c>
      <c r="F11" s="259">
        <v>1.75</v>
      </c>
      <c r="G11" s="259">
        <v>1.75</v>
      </c>
      <c r="H11" s="261">
        <v>1.75</v>
      </c>
      <c r="L11" s="250"/>
      <c r="M11" s="250"/>
      <c r="N11" s="250"/>
      <c r="O11" s="250"/>
      <c r="P11" s="250"/>
    </row>
    <row r="12" spans="1:16" ht="13">
      <c r="A12" s="257" t="s">
        <v>204</v>
      </c>
      <c r="B12" s="247" t="s">
        <v>205</v>
      </c>
      <c r="C12" s="258">
        <v>44563</v>
      </c>
      <c r="D12" s="259">
        <v>14</v>
      </c>
      <c r="E12" s="260">
        <v>15</v>
      </c>
      <c r="F12" s="259">
        <v>16</v>
      </c>
      <c r="G12" s="259">
        <v>17</v>
      </c>
      <c r="H12" s="261">
        <v>18</v>
      </c>
      <c r="L12" s="250"/>
      <c r="M12" s="250"/>
      <c r="N12" s="250"/>
      <c r="O12" s="250"/>
      <c r="P12" s="250"/>
    </row>
    <row r="13" spans="1:16" ht="13">
      <c r="A13" s="257" t="s">
        <v>206</v>
      </c>
      <c r="B13" s="247" t="s">
        <v>207</v>
      </c>
      <c r="C13" s="258">
        <v>44563</v>
      </c>
      <c r="D13" s="259">
        <v>19</v>
      </c>
      <c r="E13" s="260">
        <v>20</v>
      </c>
      <c r="F13" s="259">
        <v>21</v>
      </c>
      <c r="G13" s="259">
        <v>22</v>
      </c>
      <c r="H13" s="261">
        <v>23</v>
      </c>
      <c r="L13" s="250"/>
      <c r="M13" s="250"/>
      <c r="N13" s="250"/>
      <c r="O13" s="250"/>
      <c r="P13" s="250"/>
    </row>
    <row r="14" spans="1:16" ht="13">
      <c r="A14" s="257" t="s">
        <v>208</v>
      </c>
      <c r="B14" s="247" t="s">
        <v>209</v>
      </c>
      <c r="C14" s="258">
        <v>44565</v>
      </c>
      <c r="D14" s="259">
        <v>13.5</v>
      </c>
      <c r="E14" s="260">
        <v>14</v>
      </c>
      <c r="F14" s="259">
        <v>14.5</v>
      </c>
      <c r="G14" s="259">
        <v>15</v>
      </c>
      <c r="H14" s="261">
        <v>15.5</v>
      </c>
      <c r="L14" s="250"/>
      <c r="M14" s="250"/>
      <c r="N14" s="250"/>
      <c r="O14" s="250"/>
      <c r="P14" s="250"/>
    </row>
    <row r="15" spans="1:16" ht="13">
      <c r="A15" s="257" t="s">
        <v>210</v>
      </c>
      <c r="B15" s="247" t="s">
        <v>211</v>
      </c>
      <c r="C15" s="258">
        <v>44565</v>
      </c>
      <c r="D15" s="259">
        <v>16</v>
      </c>
      <c r="E15" s="260">
        <v>16.5</v>
      </c>
      <c r="F15" s="259">
        <v>17</v>
      </c>
      <c r="G15" s="259">
        <v>17.5</v>
      </c>
      <c r="H15" s="261">
        <v>18</v>
      </c>
      <c r="L15" s="250"/>
      <c r="M15" s="250"/>
      <c r="N15" s="250"/>
      <c r="O15" s="250"/>
      <c r="P15" s="250"/>
    </row>
    <row r="16" spans="1:16" ht="13">
      <c r="A16" s="262" t="s">
        <v>212</v>
      </c>
      <c r="B16" s="247" t="s">
        <v>213</v>
      </c>
      <c r="C16" s="258">
        <v>44563</v>
      </c>
      <c r="D16" s="259">
        <v>21</v>
      </c>
      <c r="E16" s="260">
        <v>22</v>
      </c>
      <c r="F16" s="259">
        <v>23</v>
      </c>
      <c r="G16" s="259">
        <v>24</v>
      </c>
      <c r="H16" s="261">
        <v>25</v>
      </c>
      <c r="L16" s="250"/>
      <c r="M16" s="250"/>
      <c r="N16" s="250"/>
      <c r="O16" s="250"/>
      <c r="P16" s="250"/>
    </row>
    <row r="17" spans="1:16" ht="13">
      <c r="A17" s="257" t="s">
        <v>214</v>
      </c>
      <c r="B17" s="247" t="s">
        <v>215</v>
      </c>
      <c r="C17" s="258">
        <v>44565</v>
      </c>
      <c r="D17" s="259">
        <v>12.5</v>
      </c>
      <c r="E17" s="260">
        <v>13</v>
      </c>
      <c r="F17" s="259">
        <v>13.5</v>
      </c>
      <c r="G17" s="259">
        <v>14</v>
      </c>
      <c r="H17" s="261">
        <v>14.5</v>
      </c>
      <c r="L17" s="250"/>
      <c r="M17" s="250"/>
      <c r="N17" s="250"/>
      <c r="O17" s="250"/>
      <c r="P17" s="250"/>
    </row>
    <row r="18" spans="1:16" ht="13">
      <c r="A18" s="257" t="s">
        <v>216</v>
      </c>
      <c r="B18" s="247" t="s">
        <v>217</v>
      </c>
      <c r="C18" s="258">
        <v>44565</v>
      </c>
      <c r="D18" s="259">
        <v>10.5</v>
      </c>
      <c r="E18" s="260">
        <v>11</v>
      </c>
      <c r="F18" s="259">
        <v>11.5</v>
      </c>
      <c r="G18" s="259">
        <v>12</v>
      </c>
      <c r="H18" s="261">
        <v>12.5</v>
      </c>
    </row>
    <row r="19" spans="1:16" ht="13">
      <c r="A19" s="257" t="s">
        <v>218</v>
      </c>
      <c r="B19" s="247" t="s">
        <v>219</v>
      </c>
      <c r="C19" s="258">
        <v>44565</v>
      </c>
      <c r="D19" s="259">
        <v>30</v>
      </c>
      <c r="E19" s="260">
        <v>30</v>
      </c>
      <c r="F19" s="259">
        <v>31</v>
      </c>
      <c r="G19" s="259">
        <v>31</v>
      </c>
      <c r="H19" s="261">
        <v>31</v>
      </c>
      <c r="L19" s="250"/>
      <c r="M19" s="250"/>
      <c r="N19" s="250"/>
      <c r="O19" s="250"/>
      <c r="P19" s="250"/>
    </row>
    <row r="20" spans="1:16" ht="13">
      <c r="A20" s="257" t="s">
        <v>220</v>
      </c>
      <c r="B20" s="247" t="s">
        <v>221</v>
      </c>
      <c r="C20" s="258">
        <v>44565</v>
      </c>
      <c r="D20" s="259">
        <v>5.75</v>
      </c>
      <c r="E20" s="260">
        <v>6</v>
      </c>
      <c r="F20" s="259">
        <v>6.25</v>
      </c>
      <c r="G20" s="259">
        <v>6.5</v>
      </c>
      <c r="H20" s="261">
        <v>7</v>
      </c>
      <c r="L20" s="250"/>
      <c r="M20" s="250"/>
      <c r="N20" s="250"/>
      <c r="O20" s="250"/>
      <c r="P20" s="250"/>
    </row>
    <row r="21" spans="1:16" ht="13">
      <c r="A21" s="257" t="s">
        <v>222</v>
      </c>
      <c r="B21" s="247" t="s">
        <v>223</v>
      </c>
      <c r="C21" s="258">
        <v>44569</v>
      </c>
      <c r="D21" s="263" t="s">
        <v>224</v>
      </c>
      <c r="E21" s="264" t="s">
        <v>224</v>
      </c>
      <c r="F21" s="259">
        <v>4.5</v>
      </c>
      <c r="G21" s="259">
        <v>4.5</v>
      </c>
      <c r="H21" s="261">
        <v>4.5</v>
      </c>
    </row>
    <row r="22" spans="1:16" ht="13">
      <c r="A22" s="262" t="s">
        <v>225</v>
      </c>
      <c r="B22" s="247" t="s">
        <v>226</v>
      </c>
      <c r="C22" s="258">
        <v>44569</v>
      </c>
      <c r="D22" s="250">
        <v>12</v>
      </c>
      <c r="E22" s="264" t="s">
        <v>227</v>
      </c>
      <c r="F22" s="250">
        <v>12.5</v>
      </c>
      <c r="G22" s="250">
        <v>12.5</v>
      </c>
      <c r="H22" s="265">
        <v>12.5</v>
      </c>
    </row>
    <row r="23" spans="1:16" ht="13">
      <c r="A23" s="266" t="s">
        <v>228</v>
      </c>
      <c r="B23" s="267" t="s">
        <v>229</v>
      </c>
      <c r="C23" s="268">
        <v>44569</v>
      </c>
      <c r="D23" s="269">
        <v>1</v>
      </c>
      <c r="E23" s="270" t="s">
        <v>230</v>
      </c>
      <c r="F23" s="269">
        <v>1</v>
      </c>
      <c r="G23" s="269">
        <v>1</v>
      </c>
      <c r="H23" s="271">
        <v>1</v>
      </c>
    </row>
    <row r="24" spans="1:16" ht="13">
      <c r="C24" s="272"/>
      <c r="D24" s="250"/>
      <c r="E24" s="250"/>
      <c r="F24" s="250"/>
      <c r="G24" s="250"/>
      <c r="H24" s="250"/>
    </row>
    <row r="25" spans="1:16" ht="13">
      <c r="C25" s="272"/>
    </row>
    <row r="27" spans="1:16" ht="13">
      <c r="C27" s="272"/>
    </row>
    <row r="28" spans="1:16" ht="13">
      <c r="C28" s="272"/>
    </row>
    <row r="29" spans="1:16" ht="13">
      <c r="C29" s="272"/>
    </row>
    <row r="31" spans="1:16" ht="13">
      <c r="C31" s="272"/>
      <c r="D31" s="250"/>
      <c r="E31" s="250"/>
      <c r="F31" s="250"/>
      <c r="G31" s="250"/>
      <c r="H31" s="250"/>
    </row>
    <row r="32" spans="1:16" ht="13">
      <c r="C32" s="272"/>
      <c r="D32" s="250"/>
      <c r="E32" s="250"/>
      <c r="F32" s="250"/>
      <c r="G32" s="250"/>
      <c r="H32" s="250"/>
    </row>
    <row r="33" spans="3:8" ht="13">
      <c r="C33" s="272"/>
      <c r="D33" s="250"/>
      <c r="E33" s="250"/>
      <c r="F33" s="250"/>
      <c r="G33" s="250"/>
      <c r="H33" s="250"/>
    </row>
    <row r="34" spans="3:8" ht="13">
      <c r="C34" s="272"/>
      <c r="D34" s="250"/>
      <c r="E34" s="250"/>
      <c r="F34" s="250"/>
      <c r="G34" s="250"/>
      <c r="H34" s="250"/>
    </row>
    <row r="35" spans="3:8" ht="13">
      <c r="C35" s="272"/>
      <c r="D35" s="250"/>
      <c r="E35" s="250"/>
      <c r="F35" s="250"/>
      <c r="G35" s="250"/>
      <c r="H35" s="250"/>
    </row>
    <row r="36" spans="3:8" ht="13">
      <c r="C36" s="272"/>
      <c r="D36" s="250"/>
      <c r="E36" s="250"/>
      <c r="F36" s="250"/>
      <c r="G36" s="250"/>
      <c r="H36" s="250"/>
    </row>
    <row r="37" spans="3:8" ht="13">
      <c r="C37" s="272"/>
      <c r="D37" s="250"/>
      <c r="E37" s="250"/>
      <c r="F37" s="250"/>
      <c r="G37" s="250"/>
      <c r="H37" s="250"/>
    </row>
    <row r="38" spans="3:8" ht="13">
      <c r="C38" s="272"/>
      <c r="D38" s="250"/>
      <c r="E38" s="250"/>
      <c r="F38" s="250"/>
      <c r="G38" s="250"/>
      <c r="H38" s="250"/>
    </row>
    <row r="39" spans="3:8" ht="13">
      <c r="C39" s="272"/>
      <c r="D39" s="250"/>
      <c r="E39" s="250"/>
      <c r="F39" s="250"/>
      <c r="G39" s="250"/>
      <c r="H39" s="250"/>
    </row>
    <row r="40" spans="3:8" ht="13">
      <c r="C40" s="272"/>
      <c r="D40" s="250"/>
      <c r="E40" s="250"/>
      <c r="F40" s="250"/>
      <c r="G40" s="250"/>
      <c r="H40" s="250"/>
    </row>
    <row r="41" spans="3:8" ht="13">
      <c r="C41" s="272"/>
      <c r="D41" s="250"/>
      <c r="E41" s="250"/>
      <c r="F41" s="250"/>
      <c r="G41" s="250"/>
      <c r="H41" s="250"/>
    </row>
    <row r="42" spans="3:8" ht="13">
      <c r="C42" s="272"/>
      <c r="D42" s="250"/>
      <c r="E42" s="250"/>
      <c r="F42" s="250"/>
      <c r="G42" s="250"/>
      <c r="H42" s="250"/>
    </row>
    <row r="43" spans="3:8" ht="13">
      <c r="C43" s="272"/>
      <c r="D43" s="250"/>
      <c r="E43" s="250"/>
      <c r="F43" s="250"/>
      <c r="G43" s="250"/>
      <c r="H43" s="250"/>
    </row>
    <row r="44" spans="3:8" ht="13">
      <c r="C44" s="272"/>
      <c r="D44" s="250"/>
      <c r="E44" s="250"/>
      <c r="F44" s="250"/>
      <c r="G44" s="250"/>
      <c r="H44" s="250"/>
    </row>
    <row r="45" spans="3:8" ht="13">
      <c r="C45" s="272"/>
      <c r="D45" s="250"/>
      <c r="E45" s="250"/>
      <c r="F45" s="250"/>
      <c r="G45" s="250"/>
      <c r="H45" s="250"/>
    </row>
    <row r="46" spans="3:8" ht="13">
      <c r="C46" s="272"/>
      <c r="D46" s="250"/>
      <c r="E46" s="250"/>
      <c r="F46" s="250"/>
      <c r="G46" s="250"/>
      <c r="H46" s="250"/>
    </row>
    <row r="47" spans="3:8" ht="13">
      <c r="C47" s="272"/>
    </row>
    <row r="48" spans="3:8" ht="13">
      <c r="C48" s="272"/>
      <c r="D48" s="272"/>
      <c r="E48" s="272"/>
      <c r="F48" s="272"/>
      <c r="G48" s="272"/>
    </row>
    <row r="49" spans="3:7" ht="13">
      <c r="C49" s="272"/>
    </row>
    <row r="50" spans="3:7" ht="13">
      <c r="C50" s="272"/>
    </row>
    <row r="51" spans="3:7" ht="13">
      <c r="C51" s="272"/>
    </row>
    <row r="52" spans="3:7" ht="13">
      <c r="C52" s="272"/>
    </row>
    <row r="53" spans="3:7" ht="13">
      <c r="C53" s="272"/>
    </row>
    <row r="54" spans="3:7" ht="13">
      <c r="C54" s="272"/>
      <c r="D54" s="272"/>
      <c r="E54" s="272"/>
      <c r="F54" s="272"/>
      <c r="G54" s="272"/>
    </row>
    <row r="55" spans="3:7" ht="13">
      <c r="C55" s="272"/>
    </row>
    <row r="56" spans="3:7" ht="13">
      <c r="C56" s="272"/>
    </row>
    <row r="57" spans="3:7" ht="13">
      <c r="C57" s="272"/>
      <c r="D57" s="272"/>
      <c r="E57" s="272"/>
      <c r="F57" s="272"/>
      <c r="G57" s="272"/>
    </row>
  </sheetData>
  <mergeCells count="1">
    <mergeCell ref="A1:B1"/>
  </mergeCells>
  <printOptions horizontalCentered="1" gridLines="1"/>
  <pageMargins left="0.7" right="0.7" top="0.75" bottom="0.75" header="0" footer="0"/>
  <pageSetup scale="79" fitToHeight="0" pageOrder="overThenDown" orientation="landscape" cellComments="atEn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276D7-3611-41D1-A195-F809475AECFB}">
  <sheetPr>
    <outlinePr summaryBelow="0" summaryRight="0"/>
    <pageSetUpPr fitToPage="1"/>
  </sheetPr>
  <dimension ref="A1:AB1000"/>
  <sheetViews>
    <sheetView view="pageBreakPreview" zoomScale="60" zoomScaleNormal="100" workbookViewId="0">
      <selection activeCell="B10" sqref="B10"/>
    </sheetView>
  </sheetViews>
  <sheetFormatPr defaultColWidth="12.6328125" defaultRowHeight="15.75" customHeight="1"/>
  <cols>
    <col min="1" max="1" width="42.1796875" style="277" bestFit="1" customWidth="1"/>
    <col min="2" max="2" width="55" style="277" bestFit="1" customWidth="1"/>
    <col min="3" max="3" width="58" style="374" bestFit="1" customWidth="1"/>
    <col min="4" max="4" width="18.453125" style="277" customWidth="1"/>
    <col min="5" max="10" width="10.6328125" style="277" customWidth="1"/>
    <col min="11" max="16384" width="12.6328125" style="277"/>
  </cols>
  <sheetData>
    <row r="1" spans="1:28" s="284" customFormat="1" ht="40.5" customHeight="1">
      <c r="A1" s="280" t="s">
        <v>245</v>
      </c>
      <c r="B1" s="281"/>
      <c r="C1" s="371"/>
      <c r="D1" s="281"/>
      <c r="E1" s="281"/>
      <c r="F1" s="281"/>
      <c r="G1" s="282" t="s">
        <v>246</v>
      </c>
      <c r="H1" s="282" t="s">
        <v>246</v>
      </c>
      <c r="I1" s="281"/>
      <c r="J1" s="281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</row>
    <row r="2" spans="1:28" s="284" customFormat="1" ht="40.5" customHeight="1">
      <c r="A2" s="280" t="s">
        <v>247</v>
      </c>
      <c r="B2" s="280" t="s">
        <v>248</v>
      </c>
      <c r="C2" s="280" t="s">
        <v>294</v>
      </c>
      <c r="D2" s="280" t="s">
        <v>201</v>
      </c>
      <c r="E2" s="285" t="s">
        <v>65</v>
      </c>
      <c r="F2" s="285" t="s">
        <v>58</v>
      </c>
      <c r="G2" s="285" t="s">
        <v>10</v>
      </c>
      <c r="H2" s="285" t="s">
        <v>55</v>
      </c>
      <c r="I2" s="285" t="s">
        <v>56</v>
      </c>
      <c r="J2" s="285" t="s">
        <v>149</v>
      </c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</row>
    <row r="3" spans="1:28" s="284" customFormat="1" ht="40.5" customHeight="1">
      <c r="A3" s="286" t="s">
        <v>249</v>
      </c>
      <c r="B3" s="286" t="s">
        <v>250</v>
      </c>
      <c r="C3" s="372" t="s">
        <v>251</v>
      </c>
      <c r="D3" s="355" t="s">
        <v>368</v>
      </c>
      <c r="E3" s="287">
        <v>5</v>
      </c>
      <c r="F3" s="287">
        <v>5</v>
      </c>
      <c r="G3" s="287">
        <v>5</v>
      </c>
      <c r="H3" s="287">
        <v>5</v>
      </c>
      <c r="I3" s="287">
        <v>5</v>
      </c>
      <c r="J3" s="287">
        <v>5</v>
      </c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</row>
    <row r="4" spans="1:28" s="284" customFormat="1" ht="40.5" customHeight="1">
      <c r="A4" s="286" t="s">
        <v>252</v>
      </c>
      <c r="B4" s="286" t="s">
        <v>253</v>
      </c>
      <c r="C4" s="372" t="s">
        <v>254</v>
      </c>
      <c r="D4" s="356">
        <v>44563</v>
      </c>
      <c r="E4" s="287">
        <v>31</v>
      </c>
      <c r="F4" s="287">
        <v>34.5</v>
      </c>
      <c r="G4" s="288">
        <v>38</v>
      </c>
      <c r="H4" s="287">
        <v>41.5</v>
      </c>
      <c r="I4" s="287">
        <v>45</v>
      </c>
      <c r="J4" s="287">
        <v>48.5</v>
      </c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</row>
    <row r="5" spans="1:28" s="284" customFormat="1" ht="40.5" customHeight="1">
      <c r="A5" s="286" t="s">
        <v>255</v>
      </c>
      <c r="B5" s="286" t="s">
        <v>256</v>
      </c>
      <c r="C5" s="372" t="s">
        <v>257</v>
      </c>
      <c r="D5" s="356">
        <v>44563</v>
      </c>
      <c r="E5" s="287">
        <v>49.5</v>
      </c>
      <c r="F5" s="287">
        <v>53</v>
      </c>
      <c r="G5" s="288">
        <v>56.5</v>
      </c>
      <c r="H5" s="287">
        <v>60</v>
      </c>
      <c r="I5" s="287">
        <v>63.5</v>
      </c>
      <c r="J5" s="287">
        <v>67</v>
      </c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</row>
    <row r="6" spans="1:28" s="284" customFormat="1" ht="40.5" customHeight="1">
      <c r="A6" s="286" t="s">
        <v>258</v>
      </c>
      <c r="B6" s="286" t="s">
        <v>259</v>
      </c>
      <c r="C6" s="372" t="s">
        <v>260</v>
      </c>
      <c r="D6" s="355"/>
      <c r="E6" s="287">
        <v>18.399999999999999</v>
      </c>
      <c r="F6" s="287">
        <v>19.2</v>
      </c>
      <c r="G6" s="288">
        <v>20</v>
      </c>
      <c r="H6" s="287">
        <v>20.8</v>
      </c>
      <c r="I6" s="287">
        <v>21.6</v>
      </c>
      <c r="J6" s="287">
        <v>22.4</v>
      </c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</row>
    <row r="7" spans="1:28" s="284" customFormat="1" ht="40.5" customHeight="1">
      <c r="A7" s="286" t="s">
        <v>261</v>
      </c>
      <c r="B7" s="286" t="s">
        <v>262</v>
      </c>
      <c r="C7" s="372" t="s">
        <v>263</v>
      </c>
      <c r="D7" s="356">
        <v>44563</v>
      </c>
      <c r="E7" s="287">
        <v>53</v>
      </c>
      <c r="F7" s="287">
        <v>56.5</v>
      </c>
      <c r="G7" s="288">
        <v>60</v>
      </c>
      <c r="H7" s="287">
        <v>63.5</v>
      </c>
      <c r="I7" s="287">
        <v>67</v>
      </c>
      <c r="J7" s="287">
        <v>70.5</v>
      </c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</row>
    <row r="8" spans="1:28" s="284" customFormat="1" ht="40.5" customHeight="1">
      <c r="A8" s="286" t="s">
        <v>264</v>
      </c>
      <c r="B8" s="286" t="s">
        <v>265</v>
      </c>
      <c r="C8" s="372" t="s">
        <v>266</v>
      </c>
      <c r="D8" s="356">
        <v>44565</v>
      </c>
      <c r="E8" s="287">
        <v>33.1</v>
      </c>
      <c r="F8" s="287">
        <v>34.9</v>
      </c>
      <c r="G8" s="288">
        <v>37</v>
      </c>
      <c r="H8" s="287">
        <v>39.1</v>
      </c>
      <c r="I8" s="287">
        <v>41.5</v>
      </c>
      <c r="J8" s="287">
        <v>43.9</v>
      </c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</row>
    <row r="9" spans="1:28" s="284" customFormat="1" ht="40.5" customHeight="1">
      <c r="A9" s="286" t="s">
        <v>267</v>
      </c>
      <c r="B9" s="286" t="s">
        <v>268</v>
      </c>
      <c r="C9" s="372" t="s">
        <v>269</v>
      </c>
      <c r="D9" s="356"/>
      <c r="E9" s="287">
        <v>41</v>
      </c>
      <c r="F9" s="287">
        <v>41</v>
      </c>
      <c r="G9" s="288">
        <v>41</v>
      </c>
      <c r="H9" s="287">
        <v>41</v>
      </c>
      <c r="I9" s="287">
        <v>41</v>
      </c>
      <c r="J9" s="287">
        <v>41</v>
      </c>
      <c r="K9" s="283"/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</row>
    <row r="10" spans="1:28" s="284" customFormat="1" ht="40.5" customHeight="1">
      <c r="A10" s="286" t="s">
        <v>270</v>
      </c>
      <c r="B10" s="286" t="s">
        <v>271</v>
      </c>
      <c r="C10" s="372" t="s">
        <v>272</v>
      </c>
      <c r="D10" s="356">
        <v>44565</v>
      </c>
      <c r="E10" s="287">
        <v>27.6</v>
      </c>
      <c r="F10" s="287">
        <v>28.8</v>
      </c>
      <c r="G10" s="288">
        <v>30</v>
      </c>
      <c r="H10" s="287">
        <v>31.2</v>
      </c>
      <c r="I10" s="287">
        <v>32.4</v>
      </c>
      <c r="J10" s="287">
        <v>33.6</v>
      </c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</row>
    <row r="11" spans="1:28" s="284" customFormat="1" ht="40.5" customHeight="1">
      <c r="A11" s="286" t="s">
        <v>273</v>
      </c>
      <c r="B11" s="286" t="s">
        <v>274</v>
      </c>
      <c r="C11" s="372" t="s">
        <v>275</v>
      </c>
      <c r="D11" s="356">
        <v>44565</v>
      </c>
      <c r="E11" s="287">
        <v>12</v>
      </c>
      <c r="F11" s="287">
        <v>13</v>
      </c>
      <c r="G11" s="288">
        <v>14</v>
      </c>
      <c r="H11" s="287">
        <v>15</v>
      </c>
      <c r="I11" s="287">
        <v>16</v>
      </c>
      <c r="J11" s="287">
        <v>17</v>
      </c>
      <c r="K11" s="283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</row>
    <row r="12" spans="1:28" s="284" customFormat="1" ht="40.5" customHeight="1">
      <c r="A12" s="286" t="s">
        <v>276</v>
      </c>
      <c r="B12" s="286" t="s">
        <v>277</v>
      </c>
      <c r="C12" s="372" t="s">
        <v>278</v>
      </c>
      <c r="D12" s="355"/>
      <c r="E12" s="287">
        <v>17</v>
      </c>
      <c r="F12" s="287">
        <v>18</v>
      </c>
      <c r="G12" s="288">
        <v>19</v>
      </c>
      <c r="H12" s="287">
        <v>20</v>
      </c>
      <c r="I12" s="287">
        <v>21</v>
      </c>
      <c r="J12" s="287">
        <v>22</v>
      </c>
      <c r="K12" s="283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</row>
    <row r="13" spans="1:28" s="284" customFormat="1" ht="40.5" customHeight="1">
      <c r="A13" s="286" t="s">
        <v>279</v>
      </c>
      <c r="B13" s="286" t="s">
        <v>280</v>
      </c>
      <c r="C13" s="372" t="s">
        <v>281</v>
      </c>
      <c r="D13" s="356">
        <v>44565</v>
      </c>
      <c r="E13" s="287">
        <v>30.8</v>
      </c>
      <c r="F13" s="287">
        <v>31.8</v>
      </c>
      <c r="G13" s="288">
        <v>33</v>
      </c>
      <c r="H13" s="287">
        <v>34.200000000000003</v>
      </c>
      <c r="I13" s="287">
        <v>35.700000000000003</v>
      </c>
      <c r="J13" s="287">
        <v>37.200000000000003</v>
      </c>
      <c r="K13" s="283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</row>
    <row r="14" spans="1:28" s="284" customFormat="1" ht="40.5" customHeight="1">
      <c r="A14" s="286" t="s">
        <v>282</v>
      </c>
      <c r="B14" s="286" t="s">
        <v>283</v>
      </c>
      <c r="C14" s="372" t="s">
        <v>284</v>
      </c>
      <c r="D14" s="356">
        <v>44565</v>
      </c>
      <c r="E14" s="287">
        <v>41.8</v>
      </c>
      <c r="F14" s="287">
        <v>42.8</v>
      </c>
      <c r="G14" s="288">
        <v>44</v>
      </c>
      <c r="H14" s="287">
        <v>45.2</v>
      </c>
      <c r="I14" s="287">
        <v>46.7</v>
      </c>
      <c r="J14" s="287">
        <v>48.2</v>
      </c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</row>
    <row r="15" spans="1:28" s="284" customFormat="1" ht="40.5" customHeight="1">
      <c r="A15" s="286" t="s">
        <v>285</v>
      </c>
      <c r="B15" s="286" t="s">
        <v>286</v>
      </c>
      <c r="C15" s="372" t="s">
        <v>287</v>
      </c>
      <c r="D15" s="356">
        <v>44565</v>
      </c>
      <c r="E15" s="287">
        <v>76</v>
      </c>
      <c r="F15" s="287">
        <v>76.5</v>
      </c>
      <c r="G15" s="288">
        <v>77</v>
      </c>
      <c r="H15" s="287">
        <v>77.5</v>
      </c>
      <c r="I15" s="287">
        <v>78</v>
      </c>
      <c r="J15" s="287">
        <v>78.5</v>
      </c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</row>
    <row r="16" spans="1:28" s="284" customFormat="1" ht="40.5" customHeight="1">
      <c r="A16" s="286" t="s">
        <v>288</v>
      </c>
      <c r="B16" s="286" t="s">
        <v>289</v>
      </c>
      <c r="C16" s="372" t="s">
        <v>290</v>
      </c>
      <c r="D16" s="355"/>
      <c r="E16" s="287">
        <v>18</v>
      </c>
      <c r="F16" s="287">
        <v>18</v>
      </c>
      <c r="G16" s="288">
        <v>19</v>
      </c>
      <c r="H16" s="287">
        <v>19</v>
      </c>
      <c r="I16" s="287">
        <v>19</v>
      </c>
      <c r="J16" s="287">
        <v>20</v>
      </c>
      <c r="K16" s="283"/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</row>
    <row r="17" spans="1:28" s="284" customFormat="1" ht="40.5" customHeight="1">
      <c r="A17" s="286" t="s">
        <v>291</v>
      </c>
      <c r="B17" s="286" t="s">
        <v>292</v>
      </c>
      <c r="C17" s="372" t="s">
        <v>293</v>
      </c>
      <c r="D17" s="355"/>
      <c r="E17" s="287">
        <v>14.5</v>
      </c>
      <c r="F17" s="287">
        <v>14.5</v>
      </c>
      <c r="G17" s="288">
        <v>14.5</v>
      </c>
      <c r="H17" s="287">
        <v>14.5</v>
      </c>
      <c r="I17" s="287">
        <v>14.5</v>
      </c>
      <c r="J17" s="287">
        <v>14.5</v>
      </c>
      <c r="K17" s="283"/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</row>
    <row r="18" spans="1:28" ht="13">
      <c r="A18" s="276"/>
      <c r="B18" s="276"/>
      <c r="C18" s="373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</row>
    <row r="19" spans="1:28" ht="13">
      <c r="A19" s="276"/>
      <c r="B19" s="276"/>
      <c r="C19" s="373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</row>
    <row r="20" spans="1:28" ht="13">
      <c r="A20" s="276"/>
      <c r="B20" s="276"/>
      <c r="C20" s="373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</row>
    <row r="21" spans="1:28" ht="13">
      <c r="A21" s="276"/>
      <c r="B21" s="276"/>
      <c r="C21" s="373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</row>
    <row r="22" spans="1:28" ht="13">
      <c r="A22" s="276"/>
      <c r="B22" s="276"/>
      <c r="C22" s="373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</row>
    <row r="23" spans="1:28" ht="13">
      <c r="A23" s="276"/>
      <c r="B23" s="276"/>
      <c r="C23" s="373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</row>
    <row r="24" spans="1:28" ht="13">
      <c r="A24" s="276"/>
      <c r="B24" s="276"/>
      <c r="C24" s="373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</row>
    <row r="25" spans="1:28" ht="13">
      <c r="A25" s="276"/>
      <c r="B25" s="276"/>
      <c r="C25" s="373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</row>
    <row r="26" spans="1:28" ht="13">
      <c r="A26" s="276"/>
      <c r="B26" s="276"/>
      <c r="C26" s="373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</row>
    <row r="27" spans="1:28" ht="13">
      <c r="A27" s="276"/>
      <c r="B27" s="276"/>
      <c r="C27" s="373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</row>
    <row r="28" spans="1:28" ht="13">
      <c r="A28" s="276"/>
      <c r="B28" s="276"/>
      <c r="C28" s="373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</row>
    <row r="29" spans="1:28" ht="13">
      <c r="A29" s="276"/>
      <c r="B29" s="276"/>
      <c r="C29" s="373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</row>
    <row r="30" spans="1:28" ht="13">
      <c r="A30" s="276"/>
      <c r="B30" s="276"/>
      <c r="C30" s="373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</row>
    <row r="31" spans="1:28" ht="13">
      <c r="A31" s="276"/>
      <c r="B31" s="276"/>
      <c r="C31" s="373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</row>
    <row r="32" spans="1:28" ht="13">
      <c r="A32" s="276"/>
      <c r="B32" s="276"/>
      <c r="C32" s="373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</row>
    <row r="33" spans="1:28" ht="13">
      <c r="A33" s="276"/>
      <c r="B33" s="276"/>
      <c r="C33" s="373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</row>
    <row r="34" spans="1:28" ht="13">
      <c r="A34" s="276"/>
      <c r="B34" s="276"/>
      <c r="C34" s="373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  <c r="AB34" s="276"/>
    </row>
    <row r="35" spans="1:28" ht="13">
      <c r="A35" s="276"/>
      <c r="B35" s="276"/>
      <c r="C35" s="373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</row>
    <row r="36" spans="1:28" ht="13">
      <c r="A36" s="276"/>
      <c r="B36" s="276"/>
      <c r="C36" s="373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</row>
    <row r="37" spans="1:28" ht="13">
      <c r="A37" s="276"/>
      <c r="B37" s="276"/>
      <c r="C37" s="373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</row>
    <row r="38" spans="1:28" ht="13">
      <c r="A38" s="276"/>
      <c r="B38" s="276"/>
      <c r="C38" s="373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</row>
    <row r="39" spans="1:28" ht="13">
      <c r="A39" s="276"/>
      <c r="B39" s="276"/>
      <c r="C39" s="373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</row>
    <row r="40" spans="1:28" ht="13">
      <c r="A40" s="276"/>
      <c r="B40" s="276"/>
      <c r="C40" s="373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</row>
    <row r="41" spans="1:28" ht="13">
      <c r="A41" s="276"/>
      <c r="B41" s="276"/>
      <c r="C41" s="373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</row>
    <row r="42" spans="1:28" ht="13">
      <c r="A42" s="276"/>
      <c r="B42" s="276"/>
      <c r="C42" s="373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</row>
    <row r="43" spans="1:28" ht="13">
      <c r="A43" s="276"/>
      <c r="B43" s="276"/>
      <c r="C43" s="373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</row>
    <row r="44" spans="1:28" ht="13">
      <c r="A44" s="276"/>
      <c r="B44" s="276"/>
      <c r="C44" s="373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</row>
    <row r="45" spans="1:28" ht="13">
      <c r="A45" s="276"/>
      <c r="B45" s="276"/>
      <c r="C45" s="373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</row>
    <row r="46" spans="1:28" ht="13">
      <c r="A46" s="276"/>
      <c r="B46" s="276"/>
      <c r="C46" s="373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</row>
    <row r="47" spans="1:28" ht="13">
      <c r="A47" s="276"/>
      <c r="B47" s="276"/>
      <c r="C47" s="373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</row>
    <row r="48" spans="1:28" ht="13">
      <c r="A48" s="276"/>
      <c r="B48" s="276"/>
      <c r="C48" s="373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</row>
    <row r="49" spans="1:28" ht="13">
      <c r="A49" s="276"/>
      <c r="B49" s="276"/>
      <c r="C49" s="373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</row>
    <row r="50" spans="1:28" ht="13">
      <c r="A50" s="276"/>
      <c r="B50" s="276"/>
      <c r="C50" s="373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</row>
    <row r="51" spans="1:28" ht="13">
      <c r="A51" s="276"/>
      <c r="B51" s="276"/>
      <c r="C51" s="373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</row>
    <row r="52" spans="1:28" ht="13">
      <c r="A52" s="276"/>
      <c r="B52" s="276"/>
      <c r="C52" s="373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</row>
    <row r="53" spans="1:28" ht="13">
      <c r="A53" s="276"/>
      <c r="B53" s="276"/>
      <c r="C53" s="373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</row>
    <row r="54" spans="1:28" ht="13">
      <c r="A54" s="276"/>
      <c r="B54" s="276"/>
      <c r="C54" s="373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</row>
    <row r="55" spans="1:28" ht="13">
      <c r="A55" s="276"/>
      <c r="B55" s="276"/>
      <c r="C55" s="373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</row>
    <row r="56" spans="1:28" ht="13">
      <c r="A56" s="276"/>
      <c r="B56" s="276"/>
      <c r="C56" s="373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</row>
    <row r="57" spans="1:28" ht="13">
      <c r="A57" s="276"/>
      <c r="B57" s="276"/>
      <c r="C57" s="373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</row>
    <row r="58" spans="1:28" ht="13">
      <c r="A58" s="276"/>
      <c r="B58" s="276"/>
      <c r="C58" s="373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</row>
    <row r="59" spans="1:28" ht="13">
      <c r="A59" s="276"/>
      <c r="B59" s="276"/>
      <c r="C59" s="373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</row>
    <row r="60" spans="1:28" ht="13">
      <c r="A60" s="276"/>
      <c r="B60" s="276"/>
      <c r="C60" s="373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  <c r="AB60" s="276"/>
    </row>
    <row r="61" spans="1:28" ht="13">
      <c r="A61" s="276"/>
      <c r="B61" s="276"/>
      <c r="C61" s="373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</row>
    <row r="62" spans="1:28" ht="13">
      <c r="A62" s="276"/>
      <c r="B62" s="276"/>
      <c r="C62" s="373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</row>
    <row r="63" spans="1:28" ht="13">
      <c r="A63" s="276"/>
      <c r="B63" s="276"/>
      <c r="C63" s="373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</row>
    <row r="64" spans="1:28" ht="13">
      <c r="A64" s="276"/>
      <c r="B64" s="276"/>
      <c r="C64" s="373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</row>
    <row r="65" spans="1:28" ht="13">
      <c r="A65" s="276"/>
      <c r="B65" s="276"/>
      <c r="C65" s="373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</row>
    <row r="66" spans="1:28" ht="13">
      <c r="A66" s="276"/>
      <c r="B66" s="276"/>
      <c r="C66" s="373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76"/>
    </row>
    <row r="67" spans="1:28" ht="13">
      <c r="A67" s="276"/>
      <c r="B67" s="276"/>
      <c r="C67" s="373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</row>
    <row r="68" spans="1:28" ht="13">
      <c r="A68" s="276"/>
      <c r="B68" s="276"/>
      <c r="C68" s="373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</row>
    <row r="69" spans="1:28" ht="13">
      <c r="A69" s="276"/>
      <c r="B69" s="276"/>
      <c r="C69" s="373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</row>
    <row r="70" spans="1:28" ht="13">
      <c r="A70" s="276"/>
      <c r="B70" s="276"/>
      <c r="C70" s="373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</row>
    <row r="71" spans="1:28" ht="13">
      <c r="A71" s="276"/>
      <c r="B71" s="276"/>
      <c r="C71" s="373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</row>
    <row r="72" spans="1:28" ht="13">
      <c r="A72" s="276"/>
      <c r="B72" s="276"/>
      <c r="C72" s="373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</row>
    <row r="73" spans="1:28" ht="13">
      <c r="A73" s="276"/>
      <c r="B73" s="276"/>
      <c r="C73" s="373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</row>
    <row r="74" spans="1:28" ht="13">
      <c r="A74" s="276"/>
      <c r="B74" s="276"/>
      <c r="C74" s="373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</row>
    <row r="75" spans="1:28" ht="13">
      <c r="A75" s="276"/>
      <c r="B75" s="276"/>
      <c r="C75" s="373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</row>
    <row r="76" spans="1:28" ht="13">
      <c r="A76" s="276"/>
      <c r="B76" s="276"/>
      <c r="C76" s="373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</row>
    <row r="77" spans="1:28" ht="13">
      <c r="A77" s="276"/>
      <c r="B77" s="276"/>
      <c r="C77" s="373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</row>
    <row r="78" spans="1:28" ht="13">
      <c r="A78" s="276"/>
      <c r="B78" s="276"/>
      <c r="C78" s="373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</row>
    <row r="79" spans="1:28" ht="13">
      <c r="A79" s="276"/>
      <c r="B79" s="276"/>
      <c r="C79" s="373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</row>
    <row r="80" spans="1:28" ht="13">
      <c r="A80" s="276"/>
      <c r="B80" s="276"/>
      <c r="C80" s="373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</row>
    <row r="81" spans="1:28" ht="13">
      <c r="A81" s="276"/>
      <c r="B81" s="276"/>
      <c r="C81" s="373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</row>
    <row r="82" spans="1:28" ht="13">
      <c r="A82" s="276"/>
      <c r="B82" s="276"/>
      <c r="C82" s="373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</row>
    <row r="83" spans="1:28" ht="13">
      <c r="A83" s="276"/>
      <c r="B83" s="276"/>
      <c r="C83" s="373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</row>
    <row r="84" spans="1:28" ht="13">
      <c r="A84" s="276"/>
      <c r="B84" s="276"/>
      <c r="C84" s="373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</row>
    <row r="85" spans="1:28" ht="13">
      <c r="A85" s="276"/>
      <c r="B85" s="276"/>
      <c r="C85" s="373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</row>
    <row r="86" spans="1:28" ht="13">
      <c r="A86" s="276"/>
      <c r="B86" s="276"/>
      <c r="C86" s="373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</row>
    <row r="87" spans="1:28" ht="13">
      <c r="A87" s="276"/>
      <c r="B87" s="276"/>
      <c r="C87" s="373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</row>
    <row r="88" spans="1:28" ht="13">
      <c r="A88" s="276"/>
      <c r="B88" s="276"/>
      <c r="C88" s="373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</row>
    <row r="89" spans="1:28" ht="13">
      <c r="A89" s="276"/>
      <c r="B89" s="276"/>
      <c r="C89" s="373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</row>
    <row r="90" spans="1:28" ht="13">
      <c r="A90" s="276"/>
      <c r="B90" s="276"/>
      <c r="C90" s="373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</row>
    <row r="91" spans="1:28" ht="13">
      <c r="A91" s="276"/>
      <c r="B91" s="276"/>
      <c r="C91" s="373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</row>
    <row r="92" spans="1:28" ht="13">
      <c r="A92" s="276"/>
      <c r="B92" s="276"/>
      <c r="C92" s="373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</row>
    <row r="93" spans="1:28" ht="13">
      <c r="A93" s="276"/>
      <c r="B93" s="276"/>
      <c r="C93" s="373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</row>
    <row r="94" spans="1:28" ht="13">
      <c r="A94" s="276"/>
      <c r="B94" s="276"/>
      <c r="C94" s="373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</row>
    <row r="95" spans="1:28" ht="13">
      <c r="A95" s="276"/>
      <c r="B95" s="276"/>
      <c r="C95" s="373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</row>
    <row r="96" spans="1:28" ht="13">
      <c r="A96" s="276"/>
      <c r="B96" s="276"/>
      <c r="C96" s="373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</row>
    <row r="97" spans="1:28" ht="13">
      <c r="A97" s="276"/>
      <c r="B97" s="276"/>
      <c r="C97" s="373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</row>
    <row r="98" spans="1:28" ht="13">
      <c r="A98" s="276"/>
      <c r="B98" s="276"/>
      <c r="C98" s="373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</row>
    <row r="99" spans="1:28" ht="13">
      <c r="A99" s="276"/>
      <c r="B99" s="276"/>
      <c r="C99" s="373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</row>
    <row r="100" spans="1:28" ht="13">
      <c r="A100" s="276"/>
      <c r="B100" s="276"/>
      <c r="C100" s="373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</row>
    <row r="101" spans="1:28" ht="13">
      <c r="A101" s="276"/>
      <c r="B101" s="276"/>
      <c r="C101" s="373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</row>
    <row r="102" spans="1:28" ht="13">
      <c r="A102" s="276"/>
      <c r="B102" s="276"/>
      <c r="C102" s="373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76"/>
      <c r="AB102" s="276"/>
    </row>
    <row r="103" spans="1:28" ht="13">
      <c r="A103" s="276"/>
      <c r="B103" s="276"/>
      <c r="C103" s="373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</row>
    <row r="104" spans="1:28" ht="13">
      <c r="A104" s="276"/>
      <c r="B104" s="276"/>
      <c r="C104" s="373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76"/>
      <c r="AB104" s="276"/>
    </row>
    <row r="105" spans="1:28" ht="13">
      <c r="A105" s="276"/>
      <c r="B105" s="276"/>
      <c r="C105" s="373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</row>
    <row r="106" spans="1:28" ht="13">
      <c r="A106" s="276"/>
      <c r="B106" s="276"/>
      <c r="C106" s="373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</row>
    <row r="107" spans="1:28" ht="13">
      <c r="A107" s="276"/>
      <c r="B107" s="276"/>
      <c r="C107" s="373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</row>
    <row r="108" spans="1:28" ht="13">
      <c r="A108" s="276"/>
      <c r="B108" s="276"/>
      <c r="C108" s="373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</row>
    <row r="109" spans="1:28" ht="13">
      <c r="A109" s="276"/>
      <c r="B109" s="276"/>
      <c r="C109" s="373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</row>
    <row r="110" spans="1:28" ht="13">
      <c r="A110" s="276"/>
      <c r="B110" s="276"/>
      <c r="C110" s="373"/>
      <c r="D110" s="276"/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</row>
    <row r="111" spans="1:28" ht="13">
      <c r="A111" s="276"/>
      <c r="B111" s="276"/>
      <c r="C111" s="373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</row>
    <row r="112" spans="1:28" ht="13">
      <c r="A112" s="276"/>
      <c r="B112" s="276"/>
      <c r="C112" s="373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</row>
    <row r="113" spans="1:28" ht="13">
      <c r="A113" s="276"/>
      <c r="B113" s="276"/>
      <c r="C113" s="373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</row>
    <row r="114" spans="1:28" ht="13">
      <c r="A114" s="276"/>
      <c r="B114" s="276"/>
      <c r="C114" s="373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</row>
    <row r="115" spans="1:28" ht="13">
      <c r="A115" s="276"/>
      <c r="B115" s="276"/>
      <c r="C115" s="373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</row>
    <row r="116" spans="1:28" ht="13">
      <c r="A116" s="276"/>
      <c r="B116" s="276"/>
      <c r="C116" s="373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</row>
    <row r="117" spans="1:28" ht="13">
      <c r="A117" s="276"/>
      <c r="B117" s="276"/>
      <c r="C117" s="373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</row>
    <row r="118" spans="1:28" ht="13">
      <c r="A118" s="276"/>
      <c r="B118" s="276"/>
      <c r="C118" s="373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</row>
    <row r="119" spans="1:28" ht="13">
      <c r="A119" s="276"/>
      <c r="B119" s="276"/>
      <c r="C119" s="373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</row>
    <row r="120" spans="1:28" ht="13">
      <c r="A120" s="276"/>
      <c r="B120" s="276"/>
      <c r="C120" s="373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</row>
    <row r="121" spans="1:28" ht="13">
      <c r="A121" s="276"/>
      <c r="B121" s="276"/>
      <c r="C121" s="373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</row>
    <row r="122" spans="1:28" ht="13">
      <c r="A122" s="276"/>
      <c r="B122" s="276"/>
      <c r="C122" s="373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</row>
    <row r="123" spans="1:28" ht="13">
      <c r="A123" s="276"/>
      <c r="B123" s="276"/>
      <c r="C123" s="373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</row>
    <row r="124" spans="1:28" ht="13">
      <c r="A124" s="276"/>
      <c r="B124" s="276"/>
      <c r="C124" s="373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</row>
    <row r="125" spans="1:28" ht="13">
      <c r="A125" s="276"/>
      <c r="B125" s="276"/>
      <c r="C125" s="373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</row>
    <row r="126" spans="1:28" ht="13">
      <c r="A126" s="276"/>
      <c r="B126" s="276"/>
      <c r="C126" s="373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</row>
    <row r="127" spans="1:28" ht="13">
      <c r="A127" s="276"/>
      <c r="B127" s="276"/>
      <c r="C127" s="373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</row>
    <row r="128" spans="1:28" ht="13">
      <c r="A128" s="276"/>
      <c r="B128" s="276"/>
      <c r="C128" s="373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</row>
    <row r="129" spans="1:28" ht="13">
      <c r="A129" s="276"/>
      <c r="B129" s="276"/>
      <c r="C129" s="373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</row>
    <row r="130" spans="1:28" ht="13">
      <c r="A130" s="276"/>
      <c r="B130" s="276"/>
      <c r="C130" s="373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</row>
    <row r="131" spans="1:28" ht="13">
      <c r="A131" s="276"/>
      <c r="B131" s="276"/>
      <c r="C131" s="373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</row>
    <row r="132" spans="1:28" ht="13">
      <c r="A132" s="276"/>
      <c r="B132" s="276"/>
      <c r="C132" s="373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</row>
    <row r="133" spans="1:28" ht="13">
      <c r="A133" s="276"/>
      <c r="B133" s="276"/>
      <c r="C133" s="373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</row>
    <row r="134" spans="1:28" ht="13">
      <c r="A134" s="276"/>
      <c r="B134" s="276"/>
      <c r="C134" s="373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</row>
    <row r="135" spans="1:28" ht="13">
      <c r="A135" s="276"/>
      <c r="B135" s="276"/>
      <c r="C135" s="373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</row>
    <row r="136" spans="1:28" ht="13">
      <c r="A136" s="276"/>
      <c r="B136" s="276"/>
      <c r="C136" s="373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</row>
    <row r="137" spans="1:28" ht="13">
      <c r="A137" s="276"/>
      <c r="B137" s="276"/>
      <c r="C137" s="373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</row>
    <row r="138" spans="1:28" ht="13">
      <c r="A138" s="276"/>
      <c r="B138" s="276"/>
      <c r="C138" s="373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</row>
    <row r="139" spans="1:28" ht="13">
      <c r="A139" s="276"/>
      <c r="B139" s="276"/>
      <c r="C139" s="373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</row>
    <row r="140" spans="1:28" ht="13">
      <c r="A140" s="276"/>
      <c r="B140" s="276"/>
      <c r="C140" s="373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</row>
    <row r="141" spans="1:28" ht="13">
      <c r="A141" s="276"/>
      <c r="B141" s="276"/>
      <c r="C141" s="373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</row>
    <row r="142" spans="1:28" ht="13">
      <c r="A142" s="276"/>
      <c r="B142" s="276"/>
      <c r="C142" s="373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</row>
    <row r="143" spans="1:28" ht="13">
      <c r="A143" s="276"/>
      <c r="B143" s="276"/>
      <c r="C143" s="373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</row>
    <row r="144" spans="1:28" ht="13">
      <c r="A144" s="276"/>
      <c r="B144" s="276"/>
      <c r="C144" s="373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</row>
    <row r="145" spans="1:28" ht="13">
      <c r="A145" s="276"/>
      <c r="B145" s="276"/>
      <c r="C145" s="373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</row>
    <row r="146" spans="1:28" ht="13">
      <c r="A146" s="276"/>
      <c r="B146" s="276"/>
      <c r="C146" s="373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</row>
    <row r="147" spans="1:28" ht="13">
      <c r="A147" s="276"/>
      <c r="B147" s="276"/>
      <c r="C147" s="373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</row>
    <row r="148" spans="1:28" ht="13">
      <c r="A148" s="276"/>
      <c r="B148" s="276"/>
      <c r="C148" s="373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</row>
    <row r="149" spans="1:28" ht="13">
      <c r="A149" s="276"/>
      <c r="B149" s="276"/>
      <c r="C149" s="373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</row>
    <row r="150" spans="1:28" ht="13">
      <c r="A150" s="276"/>
      <c r="B150" s="276"/>
      <c r="C150" s="373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</row>
    <row r="151" spans="1:28" ht="13">
      <c r="A151" s="276"/>
      <c r="B151" s="276"/>
      <c r="C151" s="373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</row>
    <row r="152" spans="1:28" ht="13">
      <c r="A152" s="276"/>
      <c r="B152" s="276"/>
      <c r="C152" s="373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</row>
    <row r="153" spans="1:28" ht="13">
      <c r="A153" s="276"/>
      <c r="B153" s="276"/>
      <c r="C153" s="373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</row>
    <row r="154" spans="1:28" ht="13">
      <c r="A154" s="276"/>
      <c r="B154" s="276"/>
      <c r="C154" s="373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</row>
    <row r="155" spans="1:28" ht="13">
      <c r="A155" s="276"/>
      <c r="B155" s="276"/>
      <c r="C155" s="373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</row>
    <row r="156" spans="1:28" ht="13">
      <c r="A156" s="276"/>
      <c r="B156" s="276"/>
      <c r="C156" s="373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</row>
    <row r="157" spans="1:28" ht="13">
      <c r="A157" s="276"/>
      <c r="B157" s="276"/>
      <c r="C157" s="373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</row>
    <row r="158" spans="1:28" ht="13">
      <c r="A158" s="276"/>
      <c r="B158" s="276"/>
      <c r="C158" s="373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</row>
    <row r="159" spans="1:28" ht="13">
      <c r="A159" s="276"/>
      <c r="B159" s="276"/>
      <c r="C159" s="373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</row>
    <row r="160" spans="1:28" ht="13">
      <c r="A160" s="276"/>
      <c r="B160" s="276"/>
      <c r="C160" s="373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</row>
    <row r="161" spans="1:28" ht="13">
      <c r="A161" s="276"/>
      <c r="B161" s="276"/>
      <c r="C161" s="373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</row>
    <row r="162" spans="1:28" ht="13">
      <c r="A162" s="276"/>
      <c r="B162" s="276"/>
      <c r="C162" s="373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</row>
    <row r="163" spans="1:28" ht="13">
      <c r="A163" s="276"/>
      <c r="B163" s="276"/>
      <c r="C163" s="373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</row>
    <row r="164" spans="1:28" ht="13">
      <c r="A164" s="276"/>
      <c r="B164" s="276"/>
      <c r="C164" s="373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</row>
    <row r="165" spans="1:28" ht="13">
      <c r="A165" s="276"/>
      <c r="B165" s="276"/>
      <c r="C165" s="373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</row>
    <row r="166" spans="1:28" ht="13">
      <c r="A166" s="276"/>
      <c r="B166" s="276"/>
      <c r="C166" s="373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</row>
    <row r="167" spans="1:28" ht="13">
      <c r="A167" s="276"/>
      <c r="B167" s="276"/>
      <c r="C167" s="373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</row>
    <row r="168" spans="1:28" ht="13">
      <c r="A168" s="276"/>
      <c r="B168" s="276"/>
      <c r="C168" s="373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</row>
    <row r="169" spans="1:28" ht="13">
      <c r="A169" s="276"/>
      <c r="B169" s="276"/>
      <c r="C169" s="373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</row>
    <row r="170" spans="1:28" ht="13">
      <c r="A170" s="276"/>
      <c r="B170" s="276"/>
      <c r="C170" s="373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</row>
    <row r="171" spans="1:28" ht="13">
      <c r="A171" s="276"/>
      <c r="B171" s="276"/>
      <c r="C171" s="373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</row>
    <row r="172" spans="1:28" ht="13">
      <c r="A172" s="276"/>
      <c r="B172" s="276"/>
      <c r="C172" s="373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</row>
    <row r="173" spans="1:28" ht="13">
      <c r="A173" s="276"/>
      <c r="B173" s="276"/>
      <c r="C173" s="373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</row>
    <row r="174" spans="1:28" ht="13">
      <c r="A174" s="276"/>
      <c r="B174" s="276"/>
      <c r="C174" s="373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</row>
    <row r="175" spans="1:28" ht="13">
      <c r="A175" s="276"/>
      <c r="B175" s="276"/>
      <c r="C175" s="373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</row>
    <row r="176" spans="1:28" ht="13">
      <c r="A176" s="276"/>
      <c r="B176" s="276"/>
      <c r="C176" s="373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</row>
    <row r="177" spans="1:28" ht="13">
      <c r="A177" s="276"/>
      <c r="B177" s="276"/>
      <c r="C177" s="373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</row>
    <row r="178" spans="1:28" ht="13">
      <c r="A178" s="276"/>
      <c r="B178" s="276"/>
      <c r="C178" s="373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</row>
    <row r="179" spans="1:28" ht="13">
      <c r="A179" s="276"/>
      <c r="B179" s="276"/>
      <c r="C179" s="373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</row>
    <row r="180" spans="1:28" ht="13">
      <c r="A180" s="276"/>
      <c r="B180" s="276"/>
      <c r="C180" s="373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</row>
    <row r="181" spans="1:28" ht="13">
      <c r="A181" s="276"/>
      <c r="B181" s="276"/>
      <c r="C181" s="373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</row>
    <row r="182" spans="1:28" ht="13">
      <c r="A182" s="276"/>
      <c r="B182" s="276"/>
      <c r="C182" s="373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</row>
    <row r="183" spans="1:28" ht="13">
      <c r="A183" s="276"/>
      <c r="B183" s="276"/>
      <c r="C183" s="373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</row>
    <row r="184" spans="1:28" ht="13">
      <c r="A184" s="276"/>
      <c r="B184" s="276"/>
      <c r="C184" s="373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</row>
    <row r="185" spans="1:28" ht="13">
      <c r="A185" s="276"/>
      <c r="B185" s="276"/>
      <c r="C185" s="373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</row>
    <row r="186" spans="1:28" ht="13">
      <c r="A186" s="276"/>
      <c r="B186" s="276"/>
      <c r="C186" s="373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</row>
    <row r="187" spans="1:28" ht="13">
      <c r="A187" s="276"/>
      <c r="B187" s="276"/>
      <c r="C187" s="373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</row>
    <row r="188" spans="1:28" ht="13">
      <c r="A188" s="276"/>
      <c r="B188" s="276"/>
      <c r="C188" s="373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</row>
    <row r="189" spans="1:28" ht="13">
      <c r="A189" s="276"/>
      <c r="B189" s="276"/>
      <c r="C189" s="373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</row>
    <row r="190" spans="1:28" ht="13">
      <c r="A190" s="276"/>
      <c r="B190" s="276"/>
      <c r="C190" s="373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</row>
    <row r="191" spans="1:28" ht="13">
      <c r="A191" s="276"/>
      <c r="B191" s="276"/>
      <c r="C191" s="373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</row>
    <row r="192" spans="1:28" ht="13">
      <c r="A192" s="276"/>
      <c r="B192" s="276"/>
      <c r="C192" s="373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</row>
    <row r="193" spans="1:28" ht="13">
      <c r="A193" s="276"/>
      <c r="B193" s="276"/>
      <c r="C193" s="373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</row>
    <row r="194" spans="1:28" ht="13">
      <c r="A194" s="276"/>
      <c r="B194" s="276"/>
      <c r="C194" s="373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</row>
    <row r="195" spans="1:28" ht="13">
      <c r="A195" s="276"/>
      <c r="B195" s="276"/>
      <c r="C195" s="373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</row>
    <row r="196" spans="1:28" ht="13">
      <c r="A196" s="276"/>
      <c r="B196" s="276"/>
      <c r="C196" s="373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</row>
    <row r="197" spans="1:28" ht="13">
      <c r="A197" s="276"/>
      <c r="B197" s="276"/>
      <c r="C197" s="373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</row>
    <row r="198" spans="1:28" ht="13">
      <c r="A198" s="276"/>
      <c r="B198" s="276"/>
      <c r="C198" s="373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</row>
    <row r="199" spans="1:28" ht="13">
      <c r="A199" s="276"/>
      <c r="B199" s="276"/>
      <c r="C199" s="373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</row>
    <row r="200" spans="1:28" ht="13">
      <c r="A200" s="276"/>
      <c r="B200" s="276"/>
      <c r="C200" s="373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</row>
    <row r="201" spans="1:28" ht="13">
      <c r="A201" s="276"/>
      <c r="B201" s="276"/>
      <c r="C201" s="373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</row>
    <row r="202" spans="1:28" ht="13">
      <c r="A202" s="276"/>
      <c r="B202" s="276"/>
      <c r="C202" s="373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</row>
    <row r="203" spans="1:28" ht="13">
      <c r="A203" s="276"/>
      <c r="B203" s="276"/>
      <c r="C203" s="373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</row>
    <row r="204" spans="1:28" ht="13">
      <c r="A204" s="276"/>
      <c r="B204" s="276"/>
      <c r="C204" s="373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76"/>
      <c r="AB204" s="276"/>
    </row>
    <row r="205" spans="1:28" ht="13">
      <c r="A205" s="276"/>
      <c r="B205" s="276"/>
      <c r="C205" s="373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</row>
    <row r="206" spans="1:28" ht="13">
      <c r="A206" s="276"/>
      <c r="B206" s="276"/>
      <c r="C206" s="373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</row>
    <row r="207" spans="1:28" ht="13">
      <c r="A207" s="276"/>
      <c r="B207" s="276"/>
      <c r="C207" s="373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</row>
    <row r="208" spans="1:28" ht="13">
      <c r="A208" s="276"/>
      <c r="B208" s="276"/>
      <c r="C208" s="373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76"/>
      <c r="AB208" s="276"/>
    </row>
    <row r="209" spans="1:28" ht="13">
      <c r="A209" s="276"/>
      <c r="B209" s="276"/>
      <c r="C209" s="373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</row>
    <row r="210" spans="1:28" ht="13">
      <c r="A210" s="276"/>
      <c r="B210" s="276"/>
      <c r="C210" s="373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76"/>
      <c r="AB210" s="276"/>
    </row>
    <row r="211" spans="1:28" ht="13">
      <c r="A211" s="276"/>
      <c r="B211" s="276"/>
      <c r="C211" s="373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</row>
    <row r="212" spans="1:28" ht="13">
      <c r="A212" s="276"/>
      <c r="B212" s="276"/>
      <c r="C212" s="373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76"/>
      <c r="AB212" s="276"/>
    </row>
    <row r="213" spans="1:28" ht="13">
      <c r="A213" s="276"/>
      <c r="B213" s="276"/>
      <c r="C213" s="373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76"/>
      <c r="AB213" s="276"/>
    </row>
    <row r="214" spans="1:28" ht="13">
      <c r="A214" s="276"/>
      <c r="B214" s="276"/>
      <c r="C214" s="373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76"/>
      <c r="AB214" s="276"/>
    </row>
    <row r="215" spans="1:28" ht="13">
      <c r="A215" s="276"/>
      <c r="B215" s="276"/>
      <c r="C215" s="373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</row>
    <row r="216" spans="1:28" ht="13">
      <c r="A216" s="276"/>
      <c r="B216" s="276"/>
      <c r="C216" s="373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</row>
    <row r="217" spans="1:28" ht="13">
      <c r="A217" s="276"/>
      <c r="B217" s="276"/>
      <c r="C217" s="373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</row>
    <row r="218" spans="1:28" ht="13">
      <c r="A218" s="276"/>
      <c r="B218" s="276"/>
      <c r="C218" s="373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</row>
    <row r="219" spans="1:28" ht="13">
      <c r="A219" s="276"/>
      <c r="B219" s="276"/>
      <c r="C219" s="373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</row>
    <row r="220" spans="1:28" ht="13">
      <c r="A220" s="276"/>
      <c r="B220" s="276"/>
      <c r="C220" s="373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76"/>
      <c r="AB220" s="276"/>
    </row>
    <row r="221" spans="1:28" ht="13">
      <c r="A221" s="276"/>
      <c r="B221" s="276"/>
      <c r="C221" s="373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76"/>
      <c r="AB221" s="276"/>
    </row>
    <row r="222" spans="1:28" ht="13">
      <c r="A222" s="276"/>
      <c r="B222" s="276"/>
      <c r="C222" s="373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76"/>
      <c r="AB222" s="276"/>
    </row>
    <row r="223" spans="1:28" ht="13">
      <c r="A223" s="276"/>
      <c r="B223" s="276"/>
      <c r="C223" s="373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76"/>
      <c r="AB223" s="276"/>
    </row>
    <row r="224" spans="1:28" ht="13">
      <c r="A224" s="276"/>
      <c r="B224" s="276"/>
      <c r="C224" s="373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76"/>
      <c r="AB224" s="276"/>
    </row>
    <row r="225" spans="1:28" ht="13">
      <c r="A225" s="276"/>
      <c r="B225" s="276"/>
      <c r="C225" s="373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76"/>
      <c r="AB225" s="276"/>
    </row>
    <row r="226" spans="1:28" ht="13">
      <c r="A226" s="276"/>
      <c r="B226" s="276"/>
      <c r="C226" s="373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</row>
    <row r="227" spans="1:28" ht="13">
      <c r="A227" s="276"/>
      <c r="B227" s="276"/>
      <c r="C227" s="373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</row>
    <row r="228" spans="1:28" ht="13">
      <c r="A228" s="276"/>
      <c r="B228" s="276"/>
      <c r="C228" s="373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76"/>
      <c r="AB228" s="276"/>
    </row>
    <row r="229" spans="1:28" ht="13">
      <c r="A229" s="276"/>
      <c r="B229" s="276"/>
      <c r="C229" s="373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76"/>
      <c r="AB229" s="276"/>
    </row>
    <row r="230" spans="1:28" ht="13">
      <c r="A230" s="276"/>
      <c r="B230" s="276"/>
      <c r="C230" s="373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</row>
    <row r="231" spans="1:28" ht="13">
      <c r="A231" s="276"/>
      <c r="B231" s="276"/>
      <c r="C231" s="373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76"/>
      <c r="AB231" s="276"/>
    </row>
    <row r="232" spans="1:28" ht="13">
      <c r="A232" s="276"/>
      <c r="B232" s="276"/>
      <c r="C232" s="373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76"/>
      <c r="AB232" s="276"/>
    </row>
    <row r="233" spans="1:28" ht="13">
      <c r="A233" s="276"/>
      <c r="B233" s="276"/>
      <c r="C233" s="373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</row>
    <row r="234" spans="1:28" ht="13">
      <c r="A234" s="276"/>
      <c r="B234" s="276"/>
      <c r="C234" s="373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76"/>
      <c r="AB234" s="276"/>
    </row>
    <row r="235" spans="1:28" ht="13">
      <c r="A235" s="276"/>
      <c r="B235" s="276"/>
      <c r="C235" s="373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</row>
    <row r="236" spans="1:28" ht="13">
      <c r="A236" s="276"/>
      <c r="B236" s="276"/>
      <c r="C236" s="373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76"/>
      <c r="AB236" s="276"/>
    </row>
    <row r="237" spans="1:28" ht="13">
      <c r="A237" s="276"/>
      <c r="B237" s="276"/>
      <c r="C237" s="373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76"/>
      <c r="AB237" s="276"/>
    </row>
    <row r="238" spans="1:28" ht="13">
      <c r="A238" s="276"/>
      <c r="B238" s="276"/>
      <c r="C238" s="373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</row>
    <row r="239" spans="1:28" ht="13">
      <c r="A239" s="276"/>
      <c r="B239" s="276"/>
      <c r="C239" s="373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</row>
    <row r="240" spans="1:28" ht="13">
      <c r="A240" s="276"/>
      <c r="B240" s="276"/>
      <c r="C240" s="373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76"/>
      <c r="AB240" s="276"/>
    </row>
    <row r="241" spans="1:28" ht="13">
      <c r="A241" s="276"/>
      <c r="B241" s="276"/>
      <c r="C241" s="373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</row>
    <row r="242" spans="1:28" ht="13">
      <c r="A242" s="276"/>
      <c r="B242" s="276"/>
      <c r="C242" s="373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</row>
    <row r="243" spans="1:28" ht="13">
      <c r="A243" s="276"/>
      <c r="B243" s="276"/>
      <c r="C243" s="373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</row>
    <row r="244" spans="1:28" ht="13">
      <c r="A244" s="276"/>
      <c r="B244" s="276"/>
      <c r="C244" s="373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76"/>
      <c r="AB244" s="276"/>
    </row>
    <row r="245" spans="1:28" ht="13">
      <c r="A245" s="276"/>
      <c r="B245" s="276"/>
      <c r="C245" s="373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</row>
    <row r="246" spans="1:28" ht="13">
      <c r="A246" s="276"/>
      <c r="B246" s="276"/>
      <c r="C246" s="373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76"/>
      <c r="AB246" s="276"/>
    </row>
    <row r="247" spans="1:28" ht="13">
      <c r="A247" s="276"/>
      <c r="B247" s="276"/>
      <c r="C247" s="373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</row>
    <row r="248" spans="1:28" ht="13">
      <c r="A248" s="276"/>
      <c r="B248" s="276"/>
      <c r="C248" s="373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76"/>
      <c r="AB248" s="276"/>
    </row>
    <row r="249" spans="1:28" ht="13">
      <c r="A249" s="276"/>
      <c r="B249" s="276"/>
      <c r="C249" s="373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</row>
    <row r="250" spans="1:28" ht="13">
      <c r="A250" s="276"/>
      <c r="B250" s="276"/>
      <c r="C250" s="373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</row>
    <row r="251" spans="1:28" ht="13">
      <c r="A251" s="276"/>
      <c r="B251" s="276"/>
      <c r="C251" s="373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</row>
    <row r="252" spans="1:28" ht="13">
      <c r="A252" s="276"/>
      <c r="B252" s="276"/>
      <c r="C252" s="373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76"/>
      <c r="AB252" s="276"/>
    </row>
    <row r="253" spans="1:28" ht="13">
      <c r="A253" s="276"/>
      <c r="B253" s="276"/>
      <c r="C253" s="373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76"/>
      <c r="AB253" s="276"/>
    </row>
    <row r="254" spans="1:28" ht="13">
      <c r="A254" s="276"/>
      <c r="B254" s="276"/>
      <c r="C254" s="373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</row>
    <row r="255" spans="1:28" ht="13">
      <c r="A255" s="276"/>
      <c r="B255" s="276"/>
      <c r="C255" s="373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76"/>
      <c r="AB255" s="276"/>
    </row>
    <row r="256" spans="1:28" ht="13">
      <c r="A256" s="276"/>
      <c r="B256" s="276"/>
      <c r="C256" s="373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  <c r="AA256" s="276"/>
      <c r="AB256" s="276"/>
    </row>
    <row r="257" spans="1:28" ht="13">
      <c r="A257" s="276"/>
      <c r="B257" s="276"/>
      <c r="C257" s="373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  <c r="AA257" s="276"/>
      <c r="AB257" s="276"/>
    </row>
    <row r="258" spans="1:28" ht="13">
      <c r="A258" s="276"/>
      <c r="B258" s="276"/>
      <c r="C258" s="373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  <c r="AA258" s="276"/>
      <c r="AB258" s="276"/>
    </row>
    <row r="259" spans="1:28" ht="13">
      <c r="A259" s="276"/>
      <c r="B259" s="276"/>
      <c r="C259" s="373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</row>
    <row r="260" spans="1:28" ht="13">
      <c r="A260" s="276"/>
      <c r="B260" s="276"/>
      <c r="C260" s="373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  <c r="AA260" s="276"/>
      <c r="AB260" s="276"/>
    </row>
    <row r="261" spans="1:28" ht="13">
      <c r="A261" s="276"/>
      <c r="B261" s="276"/>
      <c r="C261" s="373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  <c r="AA261" s="276"/>
      <c r="AB261" s="276"/>
    </row>
    <row r="262" spans="1:28" ht="13">
      <c r="A262" s="276"/>
      <c r="B262" s="276"/>
      <c r="C262" s="373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  <c r="AA262" s="276"/>
      <c r="AB262" s="276"/>
    </row>
    <row r="263" spans="1:28" ht="13">
      <c r="A263" s="276"/>
      <c r="B263" s="276"/>
      <c r="C263" s="373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  <c r="AA263" s="276"/>
      <c r="AB263" s="276"/>
    </row>
    <row r="264" spans="1:28" ht="13">
      <c r="A264" s="276"/>
      <c r="B264" s="276"/>
      <c r="C264" s="373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76"/>
      <c r="AB264" s="276"/>
    </row>
    <row r="265" spans="1:28" ht="13">
      <c r="A265" s="276"/>
      <c r="B265" s="276"/>
      <c r="C265" s="373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  <c r="AA265" s="276"/>
      <c r="AB265" s="276"/>
    </row>
    <row r="266" spans="1:28" ht="13">
      <c r="A266" s="276"/>
      <c r="B266" s="276"/>
      <c r="C266" s="373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  <c r="AA266" s="276"/>
      <c r="AB266" s="276"/>
    </row>
    <row r="267" spans="1:28" ht="13">
      <c r="A267" s="276"/>
      <c r="B267" s="276"/>
      <c r="C267" s="373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</row>
    <row r="268" spans="1:28" ht="13">
      <c r="A268" s="276"/>
      <c r="B268" s="276"/>
      <c r="C268" s="373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  <c r="AA268" s="276"/>
      <c r="AB268" s="276"/>
    </row>
    <row r="269" spans="1:28" ht="13">
      <c r="A269" s="276"/>
      <c r="B269" s="276"/>
      <c r="C269" s="373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76"/>
      <c r="AB269" s="276"/>
    </row>
    <row r="270" spans="1:28" ht="13">
      <c r="A270" s="276"/>
      <c r="B270" s="276"/>
      <c r="C270" s="373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  <c r="AA270" s="276"/>
      <c r="AB270" s="276"/>
    </row>
    <row r="271" spans="1:28" ht="13">
      <c r="A271" s="276"/>
      <c r="B271" s="276"/>
      <c r="C271" s="373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  <c r="AA271" s="276"/>
      <c r="AB271" s="276"/>
    </row>
    <row r="272" spans="1:28" ht="13">
      <c r="A272" s="276"/>
      <c r="B272" s="276"/>
      <c r="C272" s="373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76"/>
      <c r="AB272" s="276"/>
    </row>
    <row r="273" spans="1:28" ht="13">
      <c r="A273" s="276"/>
      <c r="B273" s="276"/>
      <c r="C273" s="373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  <c r="AA273" s="276"/>
      <c r="AB273" s="276"/>
    </row>
    <row r="274" spans="1:28" ht="13">
      <c r="A274" s="276"/>
      <c r="B274" s="276"/>
      <c r="C274" s="373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  <c r="AA274" s="276"/>
      <c r="AB274" s="276"/>
    </row>
    <row r="275" spans="1:28" ht="13">
      <c r="A275" s="276"/>
      <c r="B275" s="276"/>
      <c r="C275" s="373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  <c r="AA275" s="276"/>
      <c r="AB275" s="276"/>
    </row>
    <row r="276" spans="1:28" ht="13">
      <c r="A276" s="276"/>
      <c r="B276" s="276"/>
      <c r="C276" s="373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  <c r="AA276" s="276"/>
      <c r="AB276" s="276"/>
    </row>
    <row r="277" spans="1:28" ht="13">
      <c r="A277" s="276"/>
      <c r="B277" s="276"/>
      <c r="C277" s="373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  <c r="AA277" s="276"/>
      <c r="AB277" s="276"/>
    </row>
    <row r="278" spans="1:28" ht="13">
      <c r="A278" s="276"/>
      <c r="B278" s="276"/>
      <c r="C278" s="373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  <c r="AA278" s="276"/>
      <c r="AB278" s="276"/>
    </row>
    <row r="279" spans="1:28" ht="13">
      <c r="A279" s="276"/>
      <c r="B279" s="276"/>
      <c r="C279" s="373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  <c r="AA279" s="276"/>
      <c r="AB279" s="276"/>
    </row>
    <row r="280" spans="1:28" ht="13">
      <c r="A280" s="276"/>
      <c r="B280" s="276"/>
      <c r="C280" s="373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  <c r="AA280" s="276"/>
      <c r="AB280" s="276"/>
    </row>
    <row r="281" spans="1:28" ht="13">
      <c r="A281" s="276"/>
      <c r="B281" s="276"/>
      <c r="C281" s="373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  <c r="AA281" s="276"/>
      <c r="AB281" s="276"/>
    </row>
    <row r="282" spans="1:28" ht="13">
      <c r="A282" s="276"/>
      <c r="B282" s="276"/>
      <c r="C282" s="373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  <c r="AA282" s="276"/>
      <c r="AB282" s="276"/>
    </row>
    <row r="283" spans="1:28" ht="13">
      <c r="A283" s="276"/>
      <c r="B283" s="276"/>
      <c r="C283" s="373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  <c r="AA283" s="276"/>
      <c r="AB283" s="276"/>
    </row>
    <row r="284" spans="1:28" ht="13">
      <c r="A284" s="276"/>
      <c r="B284" s="276"/>
      <c r="C284" s="373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  <c r="AA284" s="276"/>
      <c r="AB284" s="276"/>
    </row>
    <row r="285" spans="1:28" ht="13">
      <c r="A285" s="276"/>
      <c r="B285" s="276"/>
      <c r="C285" s="373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  <c r="AA285" s="276"/>
      <c r="AB285" s="276"/>
    </row>
    <row r="286" spans="1:28" ht="13">
      <c r="A286" s="276"/>
      <c r="B286" s="276"/>
      <c r="C286" s="373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  <c r="AA286" s="276"/>
      <c r="AB286" s="276"/>
    </row>
    <row r="287" spans="1:28" ht="13">
      <c r="A287" s="276"/>
      <c r="B287" s="276"/>
      <c r="C287" s="373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  <c r="AA287" s="276"/>
      <c r="AB287" s="276"/>
    </row>
    <row r="288" spans="1:28" ht="13">
      <c r="A288" s="276"/>
      <c r="B288" s="276"/>
      <c r="C288" s="373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  <c r="AA288" s="276"/>
      <c r="AB288" s="276"/>
    </row>
    <row r="289" spans="1:28" ht="13">
      <c r="A289" s="276"/>
      <c r="B289" s="276"/>
      <c r="C289" s="373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  <c r="AA289" s="276"/>
      <c r="AB289" s="276"/>
    </row>
    <row r="290" spans="1:28" ht="13">
      <c r="A290" s="276"/>
      <c r="B290" s="276"/>
      <c r="C290" s="373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  <c r="AA290" s="276"/>
      <c r="AB290" s="276"/>
    </row>
    <row r="291" spans="1:28" ht="13">
      <c r="A291" s="276"/>
      <c r="B291" s="276"/>
      <c r="C291" s="373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  <c r="AA291" s="276"/>
      <c r="AB291" s="276"/>
    </row>
    <row r="292" spans="1:28" ht="13">
      <c r="A292" s="276"/>
      <c r="B292" s="276"/>
      <c r="C292" s="373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  <c r="AA292" s="276"/>
      <c r="AB292" s="276"/>
    </row>
    <row r="293" spans="1:28" ht="13">
      <c r="A293" s="276"/>
      <c r="B293" s="276"/>
      <c r="C293" s="373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  <c r="AA293" s="276"/>
      <c r="AB293" s="276"/>
    </row>
    <row r="294" spans="1:28" ht="13">
      <c r="A294" s="276"/>
      <c r="B294" s="276"/>
      <c r="C294" s="373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76"/>
      <c r="AB294" s="276"/>
    </row>
    <row r="295" spans="1:28" ht="13">
      <c r="A295" s="276"/>
      <c r="B295" s="276"/>
      <c r="C295" s="373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  <c r="AA295" s="276"/>
      <c r="AB295" s="276"/>
    </row>
    <row r="296" spans="1:28" ht="13">
      <c r="A296" s="276"/>
      <c r="B296" s="276"/>
      <c r="C296" s="373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  <c r="AA296" s="276"/>
      <c r="AB296" s="276"/>
    </row>
    <row r="297" spans="1:28" ht="13">
      <c r="A297" s="276"/>
      <c r="B297" s="276"/>
      <c r="C297" s="373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  <c r="AA297" s="276"/>
      <c r="AB297" s="276"/>
    </row>
    <row r="298" spans="1:28" ht="13">
      <c r="A298" s="276"/>
      <c r="B298" s="276"/>
      <c r="C298" s="373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  <c r="AA298" s="276"/>
      <c r="AB298" s="276"/>
    </row>
    <row r="299" spans="1:28" ht="13">
      <c r="A299" s="276"/>
      <c r="B299" s="276"/>
      <c r="C299" s="373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  <c r="AA299" s="276"/>
      <c r="AB299" s="276"/>
    </row>
    <row r="300" spans="1:28" ht="13">
      <c r="A300" s="276"/>
      <c r="B300" s="276"/>
      <c r="C300" s="373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  <c r="AA300" s="276"/>
      <c r="AB300" s="276"/>
    </row>
    <row r="301" spans="1:28" ht="13">
      <c r="A301" s="276"/>
      <c r="B301" s="276"/>
      <c r="C301" s="373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  <c r="AA301" s="276"/>
      <c r="AB301" s="276"/>
    </row>
    <row r="302" spans="1:28" ht="13">
      <c r="A302" s="276"/>
      <c r="B302" s="276"/>
      <c r="C302" s="373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  <c r="AA302" s="276"/>
      <c r="AB302" s="276"/>
    </row>
    <row r="303" spans="1:28" ht="13">
      <c r="A303" s="276"/>
      <c r="B303" s="276"/>
      <c r="C303" s="373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  <c r="AA303" s="276"/>
      <c r="AB303" s="276"/>
    </row>
    <row r="304" spans="1:28" ht="13">
      <c r="A304" s="276"/>
      <c r="B304" s="276"/>
      <c r="C304" s="373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76"/>
      <c r="AB304" s="276"/>
    </row>
    <row r="305" spans="1:28" ht="13">
      <c r="A305" s="276"/>
      <c r="B305" s="276"/>
      <c r="C305" s="373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  <c r="AA305" s="276"/>
      <c r="AB305" s="276"/>
    </row>
    <row r="306" spans="1:28" ht="13">
      <c r="A306" s="276"/>
      <c r="B306" s="276"/>
      <c r="C306" s="373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  <c r="AA306" s="276"/>
      <c r="AB306" s="276"/>
    </row>
    <row r="307" spans="1:28" ht="13">
      <c r="A307" s="276"/>
      <c r="B307" s="276"/>
      <c r="C307" s="373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  <c r="AA307" s="276"/>
      <c r="AB307" s="276"/>
    </row>
    <row r="308" spans="1:28" ht="13">
      <c r="A308" s="276"/>
      <c r="B308" s="276"/>
      <c r="C308" s="373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  <c r="AA308" s="276"/>
      <c r="AB308" s="276"/>
    </row>
    <row r="309" spans="1:28" ht="13">
      <c r="A309" s="276"/>
      <c r="B309" s="276"/>
      <c r="C309" s="373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  <c r="AA309" s="276"/>
      <c r="AB309" s="276"/>
    </row>
    <row r="310" spans="1:28" ht="13">
      <c r="A310" s="276"/>
      <c r="B310" s="276"/>
      <c r="C310" s="373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  <c r="AA310" s="276"/>
      <c r="AB310" s="276"/>
    </row>
    <row r="311" spans="1:28" ht="13">
      <c r="A311" s="276"/>
      <c r="B311" s="276"/>
      <c r="C311" s="373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  <c r="AA311" s="276"/>
      <c r="AB311" s="276"/>
    </row>
    <row r="312" spans="1:28" ht="13">
      <c r="A312" s="276"/>
      <c r="B312" s="276"/>
      <c r="C312" s="373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  <c r="AA312" s="276"/>
      <c r="AB312" s="276"/>
    </row>
    <row r="313" spans="1:28" ht="13">
      <c r="A313" s="276"/>
      <c r="B313" s="276"/>
      <c r="C313" s="373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  <c r="AA313" s="276"/>
      <c r="AB313" s="276"/>
    </row>
    <row r="314" spans="1:28" ht="13">
      <c r="A314" s="276"/>
      <c r="B314" s="276"/>
      <c r="C314" s="373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  <c r="AA314" s="276"/>
      <c r="AB314" s="276"/>
    </row>
    <row r="315" spans="1:28" ht="13">
      <c r="A315" s="276"/>
      <c r="B315" s="276"/>
      <c r="C315" s="373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  <c r="AA315" s="276"/>
      <c r="AB315" s="276"/>
    </row>
    <row r="316" spans="1:28" ht="13">
      <c r="A316" s="276"/>
      <c r="B316" s="276"/>
      <c r="C316" s="373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  <c r="AA316" s="276"/>
      <c r="AB316" s="276"/>
    </row>
    <row r="317" spans="1:28" ht="13">
      <c r="A317" s="276"/>
      <c r="B317" s="276"/>
      <c r="C317" s="373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  <c r="AA317" s="276"/>
      <c r="AB317" s="276"/>
    </row>
    <row r="318" spans="1:28" ht="13">
      <c r="A318" s="276"/>
      <c r="B318" s="276"/>
      <c r="C318" s="373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  <c r="AA318" s="276"/>
      <c r="AB318" s="276"/>
    </row>
    <row r="319" spans="1:28" ht="13">
      <c r="A319" s="276"/>
      <c r="B319" s="276"/>
      <c r="C319" s="373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  <c r="AA319" s="276"/>
      <c r="AB319" s="276"/>
    </row>
    <row r="320" spans="1:28" ht="13">
      <c r="A320" s="276"/>
      <c r="B320" s="276"/>
      <c r="C320" s="373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  <c r="AA320" s="276"/>
      <c r="AB320" s="276"/>
    </row>
    <row r="321" spans="1:28" ht="13">
      <c r="A321" s="276"/>
      <c r="B321" s="276"/>
      <c r="C321" s="373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  <c r="AA321" s="276"/>
      <c r="AB321" s="276"/>
    </row>
    <row r="322" spans="1:28" ht="13">
      <c r="A322" s="276"/>
      <c r="B322" s="276"/>
      <c r="C322" s="373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  <c r="AA322" s="276"/>
      <c r="AB322" s="276"/>
    </row>
    <row r="323" spans="1:28" ht="13">
      <c r="A323" s="276"/>
      <c r="B323" s="276"/>
      <c r="C323" s="373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  <c r="AA323" s="276"/>
      <c r="AB323" s="276"/>
    </row>
    <row r="324" spans="1:28" ht="13">
      <c r="A324" s="276"/>
      <c r="B324" s="276"/>
      <c r="C324" s="373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  <c r="AA324" s="276"/>
      <c r="AB324" s="276"/>
    </row>
    <row r="325" spans="1:28" ht="13">
      <c r="A325" s="276"/>
      <c r="B325" s="276"/>
      <c r="C325" s="373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  <c r="AA325" s="276"/>
      <c r="AB325" s="276"/>
    </row>
    <row r="326" spans="1:28" ht="13">
      <c r="A326" s="276"/>
      <c r="B326" s="276"/>
      <c r="C326" s="373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  <c r="AA326" s="276"/>
      <c r="AB326" s="276"/>
    </row>
    <row r="327" spans="1:28" ht="13">
      <c r="A327" s="276"/>
      <c r="B327" s="276"/>
      <c r="C327" s="373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  <c r="AA327" s="276"/>
      <c r="AB327" s="276"/>
    </row>
    <row r="328" spans="1:28" ht="13">
      <c r="A328" s="276"/>
      <c r="B328" s="276"/>
      <c r="C328" s="373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  <c r="AA328" s="276"/>
      <c r="AB328" s="276"/>
    </row>
    <row r="329" spans="1:28" ht="13">
      <c r="A329" s="276"/>
      <c r="B329" s="276"/>
      <c r="C329" s="373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  <c r="AA329" s="276"/>
      <c r="AB329" s="276"/>
    </row>
    <row r="330" spans="1:28" ht="13">
      <c r="A330" s="276"/>
      <c r="B330" s="276"/>
      <c r="C330" s="373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  <c r="AA330" s="276"/>
      <c r="AB330" s="276"/>
    </row>
    <row r="331" spans="1:28" ht="13">
      <c r="A331" s="276"/>
      <c r="B331" s="276"/>
      <c r="C331" s="373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  <c r="AA331" s="276"/>
      <c r="AB331" s="276"/>
    </row>
    <row r="332" spans="1:28" ht="13">
      <c r="A332" s="276"/>
      <c r="B332" s="276"/>
      <c r="C332" s="373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  <c r="AA332" s="276"/>
      <c r="AB332" s="276"/>
    </row>
    <row r="333" spans="1:28" ht="13">
      <c r="A333" s="276"/>
      <c r="B333" s="276"/>
      <c r="C333" s="373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  <c r="AA333" s="276"/>
      <c r="AB333" s="276"/>
    </row>
    <row r="334" spans="1:28" ht="13">
      <c r="A334" s="276"/>
      <c r="B334" s="276"/>
      <c r="C334" s="373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  <c r="AA334" s="276"/>
      <c r="AB334" s="276"/>
    </row>
    <row r="335" spans="1:28" ht="13">
      <c r="A335" s="276"/>
      <c r="B335" s="276"/>
      <c r="C335" s="373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  <c r="AA335" s="276"/>
      <c r="AB335" s="276"/>
    </row>
    <row r="336" spans="1:28" ht="13">
      <c r="A336" s="276"/>
      <c r="B336" s="276"/>
      <c r="C336" s="373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</row>
    <row r="337" spans="1:28" ht="13">
      <c r="A337" s="276"/>
      <c r="B337" s="276"/>
      <c r="C337" s="373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  <c r="AA337" s="276"/>
      <c r="AB337" s="276"/>
    </row>
    <row r="338" spans="1:28" ht="13">
      <c r="A338" s="276"/>
      <c r="B338" s="276"/>
      <c r="C338" s="373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  <c r="AA338" s="276"/>
      <c r="AB338" s="276"/>
    </row>
    <row r="339" spans="1:28" ht="13">
      <c r="A339" s="276"/>
      <c r="B339" s="276"/>
      <c r="C339" s="373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  <c r="AA339" s="276"/>
      <c r="AB339" s="276"/>
    </row>
    <row r="340" spans="1:28" ht="13">
      <c r="A340" s="276"/>
      <c r="B340" s="276"/>
      <c r="C340" s="373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  <c r="AA340" s="276"/>
      <c r="AB340" s="276"/>
    </row>
    <row r="341" spans="1:28" ht="13">
      <c r="A341" s="276"/>
      <c r="B341" s="276"/>
      <c r="C341" s="373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  <c r="AA341" s="276"/>
      <c r="AB341" s="276"/>
    </row>
    <row r="342" spans="1:28" ht="13">
      <c r="A342" s="276"/>
      <c r="B342" s="276"/>
      <c r="C342" s="373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  <c r="AA342" s="276"/>
      <c r="AB342" s="276"/>
    </row>
    <row r="343" spans="1:28" ht="13">
      <c r="A343" s="276"/>
      <c r="B343" s="276"/>
      <c r="C343" s="373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  <c r="AA343" s="276"/>
      <c r="AB343" s="276"/>
    </row>
    <row r="344" spans="1:28" ht="13">
      <c r="A344" s="276"/>
      <c r="B344" s="276"/>
      <c r="C344" s="373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  <c r="AA344" s="276"/>
      <c r="AB344" s="276"/>
    </row>
    <row r="345" spans="1:28" ht="13">
      <c r="A345" s="276"/>
      <c r="B345" s="276"/>
      <c r="C345" s="373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  <c r="AA345" s="276"/>
      <c r="AB345" s="276"/>
    </row>
    <row r="346" spans="1:28" ht="13">
      <c r="A346" s="276"/>
      <c r="B346" s="276"/>
      <c r="C346" s="373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  <c r="AA346" s="276"/>
      <c r="AB346" s="276"/>
    </row>
    <row r="347" spans="1:28" ht="13">
      <c r="A347" s="276"/>
      <c r="B347" s="276"/>
      <c r="C347" s="373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  <c r="AA347" s="276"/>
      <c r="AB347" s="276"/>
    </row>
    <row r="348" spans="1:28" ht="13">
      <c r="A348" s="276"/>
      <c r="B348" s="276"/>
      <c r="C348" s="373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  <c r="AA348" s="276"/>
      <c r="AB348" s="276"/>
    </row>
    <row r="349" spans="1:28" ht="13">
      <c r="A349" s="276"/>
      <c r="B349" s="276"/>
      <c r="C349" s="373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76"/>
      <c r="AB349" s="276"/>
    </row>
    <row r="350" spans="1:28" ht="13">
      <c r="A350" s="276"/>
      <c r="B350" s="276"/>
      <c r="C350" s="373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  <c r="AA350" s="276"/>
      <c r="AB350" s="276"/>
    </row>
    <row r="351" spans="1:28" ht="13">
      <c r="A351" s="276"/>
      <c r="B351" s="276"/>
      <c r="C351" s="373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  <c r="AA351" s="276"/>
      <c r="AB351" s="276"/>
    </row>
    <row r="352" spans="1:28" ht="13">
      <c r="A352" s="276"/>
      <c r="B352" s="276"/>
      <c r="C352" s="373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  <c r="AA352" s="276"/>
      <c r="AB352" s="276"/>
    </row>
    <row r="353" spans="1:28" ht="13">
      <c r="A353" s="276"/>
      <c r="B353" s="276"/>
      <c r="C353" s="373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  <c r="AA353" s="276"/>
      <c r="AB353" s="276"/>
    </row>
    <row r="354" spans="1:28" ht="13">
      <c r="A354" s="276"/>
      <c r="B354" s="276"/>
      <c r="C354" s="373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  <c r="AA354" s="276"/>
      <c r="AB354" s="276"/>
    </row>
    <row r="355" spans="1:28" ht="13">
      <c r="A355" s="276"/>
      <c r="B355" s="276"/>
      <c r="C355" s="373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  <c r="AA355" s="276"/>
      <c r="AB355" s="276"/>
    </row>
    <row r="356" spans="1:28" ht="13">
      <c r="A356" s="276"/>
      <c r="B356" s="276"/>
      <c r="C356" s="373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  <c r="AA356" s="276"/>
      <c r="AB356" s="276"/>
    </row>
    <row r="357" spans="1:28" ht="13">
      <c r="A357" s="276"/>
      <c r="B357" s="276"/>
      <c r="C357" s="373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  <c r="AA357" s="276"/>
      <c r="AB357" s="276"/>
    </row>
    <row r="358" spans="1:28" ht="13">
      <c r="A358" s="276"/>
      <c r="B358" s="276"/>
      <c r="C358" s="373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  <c r="AA358" s="276"/>
      <c r="AB358" s="276"/>
    </row>
    <row r="359" spans="1:28" ht="13">
      <c r="A359" s="276"/>
      <c r="B359" s="276"/>
      <c r="C359" s="373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  <c r="AA359" s="276"/>
      <c r="AB359" s="276"/>
    </row>
    <row r="360" spans="1:28" ht="13">
      <c r="A360" s="276"/>
      <c r="B360" s="276"/>
      <c r="C360" s="373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  <c r="AA360" s="276"/>
      <c r="AB360" s="276"/>
    </row>
    <row r="361" spans="1:28" ht="13">
      <c r="A361" s="276"/>
      <c r="B361" s="276"/>
      <c r="C361" s="373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  <c r="AA361" s="276"/>
      <c r="AB361" s="276"/>
    </row>
    <row r="362" spans="1:28" ht="13">
      <c r="A362" s="276"/>
      <c r="B362" s="276"/>
      <c r="C362" s="373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  <c r="AA362" s="276"/>
      <c r="AB362" s="276"/>
    </row>
    <row r="363" spans="1:28" ht="13">
      <c r="A363" s="276"/>
      <c r="B363" s="276"/>
      <c r="C363" s="373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  <c r="AA363" s="276"/>
      <c r="AB363" s="276"/>
    </row>
    <row r="364" spans="1:28" ht="13">
      <c r="A364" s="276"/>
      <c r="B364" s="276"/>
      <c r="C364" s="373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  <c r="AA364" s="276"/>
      <c r="AB364" s="276"/>
    </row>
    <row r="365" spans="1:28" ht="13">
      <c r="A365" s="276"/>
      <c r="B365" s="276"/>
      <c r="C365" s="373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  <c r="AA365" s="276"/>
      <c r="AB365" s="276"/>
    </row>
    <row r="366" spans="1:28" ht="13">
      <c r="A366" s="276"/>
      <c r="B366" s="276"/>
      <c r="C366" s="373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  <c r="AA366" s="276"/>
      <c r="AB366" s="276"/>
    </row>
    <row r="367" spans="1:28" ht="13">
      <c r="A367" s="276"/>
      <c r="B367" s="276"/>
      <c r="C367" s="373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  <c r="AA367" s="276"/>
      <c r="AB367" s="276"/>
    </row>
    <row r="368" spans="1:28" ht="13">
      <c r="A368" s="276"/>
      <c r="B368" s="276"/>
      <c r="C368" s="373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  <c r="AA368" s="276"/>
      <c r="AB368" s="276"/>
    </row>
    <row r="369" spans="1:28" ht="13">
      <c r="A369" s="276"/>
      <c r="B369" s="276"/>
      <c r="C369" s="373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  <c r="AA369" s="276"/>
      <c r="AB369" s="276"/>
    </row>
    <row r="370" spans="1:28" ht="13">
      <c r="A370" s="276"/>
      <c r="B370" s="276"/>
      <c r="C370" s="373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  <c r="AA370" s="276"/>
      <c r="AB370" s="276"/>
    </row>
    <row r="371" spans="1:28" ht="13">
      <c r="A371" s="276"/>
      <c r="B371" s="276"/>
      <c r="C371" s="373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  <c r="AA371" s="276"/>
      <c r="AB371" s="276"/>
    </row>
    <row r="372" spans="1:28" ht="13">
      <c r="A372" s="276"/>
      <c r="B372" s="276"/>
      <c r="C372" s="373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  <c r="AA372" s="276"/>
      <c r="AB372" s="276"/>
    </row>
    <row r="373" spans="1:28" ht="13">
      <c r="A373" s="276"/>
      <c r="B373" s="276"/>
      <c r="C373" s="373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  <c r="AA373" s="276"/>
      <c r="AB373" s="276"/>
    </row>
    <row r="374" spans="1:28" ht="13">
      <c r="A374" s="276"/>
      <c r="B374" s="276"/>
      <c r="C374" s="373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  <c r="AA374" s="276"/>
      <c r="AB374" s="276"/>
    </row>
    <row r="375" spans="1:28" ht="13">
      <c r="A375" s="276"/>
      <c r="B375" s="276"/>
      <c r="C375" s="373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  <c r="AA375" s="276"/>
      <c r="AB375" s="276"/>
    </row>
    <row r="376" spans="1:28" ht="13">
      <c r="A376" s="276"/>
      <c r="B376" s="276"/>
      <c r="C376" s="373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  <c r="AA376" s="276"/>
      <c r="AB376" s="276"/>
    </row>
    <row r="377" spans="1:28" ht="13">
      <c r="A377" s="276"/>
      <c r="B377" s="276"/>
      <c r="C377" s="373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  <c r="AA377" s="276"/>
      <c r="AB377" s="276"/>
    </row>
    <row r="378" spans="1:28" ht="13">
      <c r="A378" s="276"/>
      <c r="B378" s="276"/>
      <c r="C378" s="373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  <c r="AA378" s="276"/>
      <c r="AB378" s="276"/>
    </row>
    <row r="379" spans="1:28" ht="13">
      <c r="A379" s="276"/>
      <c r="B379" s="276"/>
      <c r="C379" s="373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  <c r="AA379" s="276"/>
      <c r="AB379" s="276"/>
    </row>
    <row r="380" spans="1:28" ht="13">
      <c r="A380" s="276"/>
      <c r="B380" s="276"/>
      <c r="C380" s="373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  <c r="AA380" s="276"/>
      <c r="AB380" s="276"/>
    </row>
    <row r="381" spans="1:28" ht="13">
      <c r="A381" s="276"/>
      <c r="B381" s="276"/>
      <c r="C381" s="373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  <c r="AA381" s="276"/>
      <c r="AB381" s="276"/>
    </row>
    <row r="382" spans="1:28" ht="13">
      <c r="A382" s="276"/>
      <c r="B382" s="276"/>
      <c r="C382" s="373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  <c r="AA382" s="276"/>
      <c r="AB382" s="276"/>
    </row>
    <row r="383" spans="1:28" ht="13">
      <c r="A383" s="276"/>
      <c r="B383" s="276"/>
      <c r="C383" s="373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  <c r="AA383" s="276"/>
      <c r="AB383" s="276"/>
    </row>
    <row r="384" spans="1:28" ht="13">
      <c r="A384" s="276"/>
      <c r="B384" s="276"/>
      <c r="C384" s="373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  <c r="AA384" s="276"/>
      <c r="AB384" s="276"/>
    </row>
    <row r="385" spans="1:28" ht="13">
      <c r="A385" s="276"/>
      <c r="B385" s="276"/>
      <c r="C385" s="373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  <c r="AA385" s="276"/>
      <c r="AB385" s="276"/>
    </row>
    <row r="386" spans="1:28" ht="13">
      <c r="A386" s="276"/>
      <c r="B386" s="276"/>
      <c r="C386" s="373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  <c r="AA386" s="276"/>
      <c r="AB386" s="276"/>
    </row>
    <row r="387" spans="1:28" ht="13">
      <c r="A387" s="276"/>
      <c r="B387" s="276"/>
      <c r="C387" s="373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  <c r="AA387" s="276"/>
      <c r="AB387" s="276"/>
    </row>
    <row r="388" spans="1:28" ht="13">
      <c r="A388" s="276"/>
      <c r="B388" s="276"/>
      <c r="C388" s="373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  <c r="AA388" s="276"/>
      <c r="AB388" s="276"/>
    </row>
    <row r="389" spans="1:28" ht="13">
      <c r="A389" s="276"/>
      <c r="B389" s="276"/>
      <c r="C389" s="373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  <c r="AA389" s="276"/>
      <c r="AB389" s="276"/>
    </row>
    <row r="390" spans="1:28" ht="13">
      <c r="A390" s="276"/>
      <c r="B390" s="276"/>
      <c r="C390" s="373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  <c r="AA390" s="276"/>
      <c r="AB390" s="276"/>
    </row>
    <row r="391" spans="1:28" ht="13">
      <c r="A391" s="276"/>
      <c r="B391" s="276"/>
      <c r="C391" s="373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  <c r="AA391" s="276"/>
      <c r="AB391" s="276"/>
    </row>
    <row r="392" spans="1:28" ht="13">
      <c r="A392" s="276"/>
      <c r="B392" s="276"/>
      <c r="C392" s="373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  <c r="AA392" s="276"/>
      <c r="AB392" s="276"/>
    </row>
    <row r="393" spans="1:28" ht="13">
      <c r="A393" s="276"/>
      <c r="B393" s="276"/>
      <c r="C393" s="373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  <c r="AA393" s="276"/>
      <c r="AB393" s="276"/>
    </row>
    <row r="394" spans="1:28" ht="13">
      <c r="A394" s="276"/>
      <c r="B394" s="276"/>
      <c r="C394" s="373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  <c r="AA394" s="276"/>
      <c r="AB394" s="276"/>
    </row>
    <row r="395" spans="1:28" ht="13">
      <c r="A395" s="276"/>
      <c r="B395" s="276"/>
      <c r="C395" s="373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  <c r="AA395" s="276"/>
      <c r="AB395" s="276"/>
    </row>
    <row r="396" spans="1:28" ht="13">
      <c r="A396" s="276"/>
      <c r="B396" s="276"/>
      <c r="C396" s="373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  <c r="AA396" s="276"/>
      <c r="AB396" s="276"/>
    </row>
    <row r="397" spans="1:28" ht="13">
      <c r="A397" s="276"/>
      <c r="B397" s="276"/>
      <c r="C397" s="373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  <c r="AA397" s="276"/>
      <c r="AB397" s="276"/>
    </row>
    <row r="398" spans="1:28" ht="13">
      <c r="A398" s="276"/>
      <c r="B398" s="276"/>
      <c r="C398" s="373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  <c r="AA398" s="276"/>
      <c r="AB398" s="276"/>
    </row>
    <row r="399" spans="1:28" ht="13">
      <c r="A399" s="276"/>
      <c r="B399" s="276"/>
      <c r="C399" s="373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  <c r="AA399" s="276"/>
      <c r="AB399" s="276"/>
    </row>
    <row r="400" spans="1:28" ht="13">
      <c r="A400" s="276"/>
      <c r="B400" s="276"/>
      <c r="C400" s="373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  <c r="AA400" s="276"/>
      <c r="AB400" s="276"/>
    </row>
    <row r="401" spans="1:28" ht="13">
      <c r="A401" s="276"/>
      <c r="B401" s="276"/>
      <c r="C401" s="373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  <c r="AA401" s="276"/>
      <c r="AB401" s="276"/>
    </row>
    <row r="402" spans="1:28" ht="13">
      <c r="A402" s="276"/>
      <c r="B402" s="276"/>
      <c r="C402" s="373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  <c r="AA402" s="276"/>
      <c r="AB402" s="276"/>
    </row>
    <row r="403" spans="1:28" ht="13">
      <c r="A403" s="276"/>
      <c r="B403" s="276"/>
      <c r="C403" s="373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  <c r="AA403" s="276"/>
      <c r="AB403" s="276"/>
    </row>
    <row r="404" spans="1:28" ht="13">
      <c r="A404" s="276"/>
      <c r="B404" s="276"/>
      <c r="C404" s="373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  <c r="AA404" s="276"/>
      <c r="AB404" s="276"/>
    </row>
    <row r="405" spans="1:28" ht="13">
      <c r="A405" s="276"/>
      <c r="B405" s="276"/>
      <c r="C405" s="373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  <c r="AA405" s="276"/>
      <c r="AB405" s="276"/>
    </row>
    <row r="406" spans="1:28" ht="13">
      <c r="A406" s="276"/>
      <c r="B406" s="276"/>
      <c r="C406" s="373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  <c r="AA406" s="276"/>
      <c r="AB406" s="276"/>
    </row>
    <row r="407" spans="1:28" ht="13">
      <c r="A407" s="276"/>
      <c r="B407" s="276"/>
      <c r="C407" s="373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  <c r="AA407" s="276"/>
      <c r="AB407" s="276"/>
    </row>
    <row r="408" spans="1:28" ht="13">
      <c r="A408" s="276"/>
      <c r="B408" s="276"/>
      <c r="C408" s="373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  <c r="AA408" s="276"/>
      <c r="AB408" s="276"/>
    </row>
    <row r="409" spans="1:28" ht="13">
      <c r="A409" s="276"/>
      <c r="B409" s="276"/>
      <c r="C409" s="373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  <c r="AA409" s="276"/>
      <c r="AB409" s="276"/>
    </row>
    <row r="410" spans="1:28" ht="13">
      <c r="A410" s="276"/>
      <c r="B410" s="276"/>
      <c r="C410" s="373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  <c r="AA410" s="276"/>
      <c r="AB410" s="276"/>
    </row>
    <row r="411" spans="1:28" ht="13">
      <c r="A411" s="276"/>
      <c r="B411" s="276"/>
      <c r="C411" s="373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  <c r="AA411" s="276"/>
      <c r="AB411" s="276"/>
    </row>
    <row r="412" spans="1:28" ht="13">
      <c r="A412" s="276"/>
      <c r="B412" s="276"/>
      <c r="C412" s="373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  <c r="AA412" s="276"/>
      <c r="AB412" s="276"/>
    </row>
    <row r="413" spans="1:28" ht="13">
      <c r="A413" s="276"/>
      <c r="B413" s="276"/>
      <c r="C413" s="373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  <c r="AA413" s="276"/>
      <c r="AB413" s="276"/>
    </row>
    <row r="414" spans="1:28" ht="13">
      <c r="A414" s="276"/>
      <c r="B414" s="276"/>
      <c r="C414" s="373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  <c r="AA414" s="276"/>
      <c r="AB414" s="276"/>
    </row>
    <row r="415" spans="1:28" ht="13">
      <c r="A415" s="276"/>
      <c r="B415" s="276"/>
      <c r="C415" s="373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  <c r="AA415" s="276"/>
      <c r="AB415" s="276"/>
    </row>
    <row r="416" spans="1:28" ht="13">
      <c r="A416" s="276"/>
      <c r="B416" s="276"/>
      <c r="C416" s="373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  <c r="AA416" s="276"/>
      <c r="AB416" s="276"/>
    </row>
    <row r="417" spans="1:28" ht="13">
      <c r="A417" s="276"/>
      <c r="B417" s="276"/>
      <c r="C417" s="373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  <c r="AA417" s="276"/>
      <c r="AB417" s="276"/>
    </row>
    <row r="418" spans="1:28" ht="13">
      <c r="A418" s="276"/>
      <c r="B418" s="276"/>
      <c r="C418" s="373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  <c r="AA418" s="276"/>
      <c r="AB418" s="276"/>
    </row>
    <row r="419" spans="1:28" ht="13">
      <c r="A419" s="276"/>
      <c r="B419" s="276"/>
      <c r="C419" s="373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  <c r="AA419" s="276"/>
      <c r="AB419" s="276"/>
    </row>
    <row r="420" spans="1:28" ht="13">
      <c r="A420" s="276"/>
      <c r="B420" s="276"/>
      <c r="C420" s="373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  <c r="AA420" s="276"/>
      <c r="AB420" s="276"/>
    </row>
    <row r="421" spans="1:28" ht="13">
      <c r="A421" s="276"/>
      <c r="B421" s="276"/>
      <c r="C421" s="373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  <c r="AA421" s="276"/>
      <c r="AB421" s="276"/>
    </row>
    <row r="422" spans="1:28" ht="13">
      <c r="A422" s="276"/>
      <c r="B422" s="276"/>
      <c r="C422" s="373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  <c r="AA422" s="276"/>
      <c r="AB422" s="276"/>
    </row>
    <row r="423" spans="1:28" ht="13">
      <c r="A423" s="276"/>
      <c r="B423" s="276"/>
      <c r="C423" s="373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  <c r="AA423" s="276"/>
      <c r="AB423" s="276"/>
    </row>
    <row r="424" spans="1:28" ht="13">
      <c r="A424" s="276"/>
      <c r="B424" s="276"/>
      <c r="C424" s="373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  <c r="AA424" s="276"/>
      <c r="AB424" s="276"/>
    </row>
    <row r="425" spans="1:28" ht="13">
      <c r="A425" s="276"/>
      <c r="B425" s="276"/>
      <c r="C425" s="373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  <c r="AA425" s="276"/>
      <c r="AB425" s="276"/>
    </row>
    <row r="426" spans="1:28" ht="13">
      <c r="A426" s="276"/>
      <c r="B426" s="276"/>
      <c r="C426" s="373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  <c r="AA426" s="276"/>
      <c r="AB426" s="276"/>
    </row>
    <row r="427" spans="1:28" ht="13">
      <c r="A427" s="276"/>
      <c r="B427" s="276"/>
      <c r="C427" s="373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  <c r="AA427" s="276"/>
      <c r="AB427" s="276"/>
    </row>
    <row r="428" spans="1:28" ht="13">
      <c r="A428" s="276"/>
      <c r="B428" s="276"/>
      <c r="C428" s="373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  <c r="AA428" s="276"/>
      <c r="AB428" s="276"/>
    </row>
    <row r="429" spans="1:28" ht="13">
      <c r="A429" s="276"/>
      <c r="B429" s="276"/>
      <c r="C429" s="373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  <c r="AA429" s="276"/>
      <c r="AB429" s="276"/>
    </row>
    <row r="430" spans="1:28" ht="13">
      <c r="A430" s="276"/>
      <c r="B430" s="276"/>
      <c r="C430" s="373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  <c r="AA430" s="276"/>
      <c r="AB430" s="276"/>
    </row>
    <row r="431" spans="1:28" ht="13">
      <c r="A431" s="276"/>
      <c r="B431" s="276"/>
      <c r="C431" s="373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  <c r="AA431" s="276"/>
      <c r="AB431" s="276"/>
    </row>
    <row r="432" spans="1:28" ht="13">
      <c r="A432" s="276"/>
      <c r="B432" s="276"/>
      <c r="C432" s="373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  <c r="AA432" s="276"/>
      <c r="AB432" s="276"/>
    </row>
    <row r="433" spans="1:28" ht="13">
      <c r="A433" s="276"/>
      <c r="B433" s="276"/>
      <c r="C433" s="373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  <c r="AA433" s="276"/>
      <c r="AB433" s="276"/>
    </row>
    <row r="434" spans="1:28" ht="13">
      <c r="A434" s="276"/>
      <c r="B434" s="276"/>
      <c r="C434" s="373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  <c r="AA434" s="276"/>
      <c r="AB434" s="276"/>
    </row>
    <row r="435" spans="1:28" ht="13">
      <c r="A435" s="276"/>
      <c r="B435" s="276"/>
      <c r="C435" s="373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  <c r="AA435" s="276"/>
      <c r="AB435" s="276"/>
    </row>
    <row r="436" spans="1:28" ht="13">
      <c r="A436" s="276"/>
      <c r="B436" s="276"/>
      <c r="C436" s="373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  <c r="AA436" s="276"/>
      <c r="AB436" s="276"/>
    </row>
    <row r="437" spans="1:28" ht="13">
      <c r="A437" s="276"/>
      <c r="B437" s="276"/>
      <c r="C437" s="373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  <c r="AA437" s="276"/>
      <c r="AB437" s="276"/>
    </row>
    <row r="438" spans="1:28" ht="13">
      <c r="A438" s="276"/>
      <c r="B438" s="276"/>
      <c r="C438" s="373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  <c r="AA438" s="276"/>
      <c r="AB438" s="276"/>
    </row>
    <row r="439" spans="1:28" ht="13">
      <c r="A439" s="276"/>
      <c r="B439" s="276"/>
      <c r="C439" s="373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  <c r="AA439" s="276"/>
      <c r="AB439" s="276"/>
    </row>
    <row r="440" spans="1:28" ht="13">
      <c r="A440" s="276"/>
      <c r="B440" s="276"/>
      <c r="C440" s="373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  <c r="AA440" s="276"/>
      <c r="AB440" s="276"/>
    </row>
    <row r="441" spans="1:28" ht="13">
      <c r="A441" s="276"/>
      <c r="B441" s="276"/>
      <c r="C441" s="373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  <c r="AA441" s="276"/>
      <c r="AB441" s="276"/>
    </row>
    <row r="442" spans="1:28" ht="13">
      <c r="A442" s="276"/>
      <c r="B442" s="276"/>
      <c r="C442" s="373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76"/>
      <c r="AB442" s="276"/>
    </row>
    <row r="443" spans="1:28" ht="13">
      <c r="A443" s="276"/>
      <c r="B443" s="276"/>
      <c r="C443" s="373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  <c r="AA443" s="276"/>
      <c r="AB443" s="276"/>
    </row>
    <row r="444" spans="1:28" ht="13">
      <c r="A444" s="276"/>
      <c r="B444" s="276"/>
      <c r="C444" s="373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  <c r="AA444" s="276"/>
      <c r="AB444" s="276"/>
    </row>
    <row r="445" spans="1:28" ht="13">
      <c r="A445" s="276"/>
      <c r="B445" s="276"/>
      <c r="C445" s="373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  <c r="AA445" s="276"/>
      <c r="AB445" s="276"/>
    </row>
    <row r="446" spans="1:28" ht="13">
      <c r="A446" s="276"/>
      <c r="B446" s="276"/>
      <c r="C446" s="373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  <c r="AA446" s="276"/>
      <c r="AB446" s="276"/>
    </row>
    <row r="447" spans="1:28" ht="13">
      <c r="A447" s="276"/>
      <c r="B447" s="276"/>
      <c r="C447" s="373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  <c r="AA447" s="276"/>
      <c r="AB447" s="276"/>
    </row>
    <row r="448" spans="1:28" ht="13">
      <c r="A448" s="276"/>
      <c r="B448" s="276"/>
      <c r="C448" s="373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  <c r="AA448" s="276"/>
      <c r="AB448" s="276"/>
    </row>
    <row r="449" spans="1:28" ht="13">
      <c r="A449" s="276"/>
      <c r="B449" s="276"/>
      <c r="C449" s="373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  <c r="AA449" s="276"/>
      <c r="AB449" s="276"/>
    </row>
    <row r="450" spans="1:28" ht="13">
      <c r="A450" s="276"/>
      <c r="B450" s="276"/>
      <c r="C450" s="373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  <c r="AA450" s="276"/>
      <c r="AB450" s="276"/>
    </row>
    <row r="451" spans="1:28" ht="13">
      <c r="A451" s="276"/>
      <c r="B451" s="276"/>
      <c r="C451" s="373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  <c r="AA451" s="276"/>
      <c r="AB451" s="276"/>
    </row>
    <row r="452" spans="1:28" ht="13">
      <c r="A452" s="276"/>
      <c r="B452" s="276"/>
      <c r="C452" s="373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  <c r="AA452" s="276"/>
      <c r="AB452" s="276"/>
    </row>
    <row r="453" spans="1:28" ht="13">
      <c r="A453" s="276"/>
      <c r="B453" s="276"/>
      <c r="C453" s="373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  <c r="AA453" s="276"/>
      <c r="AB453" s="276"/>
    </row>
    <row r="454" spans="1:28" ht="13">
      <c r="A454" s="276"/>
      <c r="B454" s="276"/>
      <c r="C454" s="373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  <c r="AA454" s="276"/>
      <c r="AB454" s="276"/>
    </row>
    <row r="455" spans="1:28" ht="13">
      <c r="A455" s="276"/>
      <c r="B455" s="276"/>
      <c r="C455" s="373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  <c r="AA455" s="276"/>
      <c r="AB455" s="276"/>
    </row>
    <row r="456" spans="1:28" ht="13">
      <c r="A456" s="276"/>
      <c r="B456" s="276"/>
      <c r="C456" s="373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  <c r="AA456" s="276"/>
      <c r="AB456" s="276"/>
    </row>
    <row r="457" spans="1:28" ht="13">
      <c r="A457" s="276"/>
      <c r="B457" s="276"/>
      <c r="C457" s="373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  <c r="AA457" s="276"/>
      <c r="AB457" s="276"/>
    </row>
    <row r="458" spans="1:28" ht="13">
      <c r="A458" s="276"/>
      <c r="B458" s="276"/>
      <c r="C458" s="373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  <c r="AA458" s="276"/>
      <c r="AB458" s="276"/>
    </row>
    <row r="459" spans="1:28" ht="13">
      <c r="A459" s="276"/>
      <c r="B459" s="276"/>
      <c r="C459" s="373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  <c r="AA459" s="276"/>
      <c r="AB459" s="276"/>
    </row>
    <row r="460" spans="1:28" ht="13">
      <c r="A460" s="276"/>
      <c r="B460" s="276"/>
      <c r="C460" s="373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  <c r="AA460" s="276"/>
      <c r="AB460" s="276"/>
    </row>
    <row r="461" spans="1:28" ht="13">
      <c r="A461" s="276"/>
      <c r="B461" s="276"/>
      <c r="C461" s="373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  <c r="AA461" s="276"/>
      <c r="AB461" s="276"/>
    </row>
    <row r="462" spans="1:28" ht="13">
      <c r="A462" s="276"/>
      <c r="B462" s="276"/>
      <c r="C462" s="373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  <c r="AA462" s="276"/>
      <c r="AB462" s="276"/>
    </row>
    <row r="463" spans="1:28" ht="13">
      <c r="A463" s="276"/>
      <c r="B463" s="276"/>
      <c r="C463" s="373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  <c r="AA463" s="276"/>
      <c r="AB463" s="276"/>
    </row>
    <row r="464" spans="1:28" ht="13">
      <c r="A464" s="276"/>
      <c r="B464" s="276"/>
      <c r="C464" s="373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  <c r="AA464" s="276"/>
      <c r="AB464" s="276"/>
    </row>
    <row r="465" spans="1:28" ht="13">
      <c r="A465" s="276"/>
      <c r="B465" s="276"/>
      <c r="C465" s="373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  <c r="AA465" s="276"/>
      <c r="AB465" s="276"/>
    </row>
    <row r="466" spans="1:28" ht="13">
      <c r="A466" s="276"/>
      <c r="B466" s="276"/>
      <c r="C466" s="373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  <c r="AA466" s="276"/>
      <c r="AB466" s="276"/>
    </row>
    <row r="467" spans="1:28" ht="13">
      <c r="A467" s="276"/>
      <c r="B467" s="276"/>
      <c r="C467" s="373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  <c r="AA467" s="276"/>
      <c r="AB467" s="276"/>
    </row>
    <row r="468" spans="1:28" ht="13">
      <c r="A468" s="276"/>
      <c r="B468" s="276"/>
      <c r="C468" s="373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  <c r="AA468" s="276"/>
      <c r="AB468" s="276"/>
    </row>
    <row r="469" spans="1:28" ht="13">
      <c r="A469" s="276"/>
      <c r="B469" s="276"/>
      <c r="C469" s="373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  <c r="AA469" s="276"/>
      <c r="AB469" s="276"/>
    </row>
    <row r="470" spans="1:28" ht="13">
      <c r="A470" s="276"/>
      <c r="B470" s="276"/>
      <c r="C470" s="373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  <c r="AA470" s="276"/>
      <c r="AB470" s="276"/>
    </row>
    <row r="471" spans="1:28" ht="13">
      <c r="A471" s="276"/>
      <c r="B471" s="276"/>
      <c r="C471" s="373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  <c r="AA471" s="276"/>
      <c r="AB471" s="276"/>
    </row>
    <row r="472" spans="1:28" ht="13">
      <c r="A472" s="276"/>
      <c r="B472" s="276"/>
      <c r="C472" s="373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  <c r="AA472" s="276"/>
      <c r="AB472" s="276"/>
    </row>
    <row r="473" spans="1:28" ht="13">
      <c r="A473" s="276"/>
      <c r="B473" s="276"/>
      <c r="C473" s="373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  <c r="AA473" s="276"/>
      <c r="AB473" s="276"/>
    </row>
    <row r="474" spans="1:28" ht="13">
      <c r="A474" s="276"/>
      <c r="B474" s="276"/>
      <c r="C474" s="373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  <c r="AA474" s="276"/>
      <c r="AB474" s="276"/>
    </row>
    <row r="475" spans="1:28" ht="13">
      <c r="A475" s="276"/>
      <c r="B475" s="276"/>
      <c r="C475" s="373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  <c r="AA475" s="276"/>
      <c r="AB475" s="276"/>
    </row>
    <row r="476" spans="1:28" ht="13">
      <c r="A476" s="276"/>
      <c r="B476" s="276"/>
      <c r="C476" s="373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  <c r="AA476" s="276"/>
      <c r="AB476" s="276"/>
    </row>
    <row r="477" spans="1:28" ht="13">
      <c r="A477" s="276"/>
      <c r="B477" s="276"/>
      <c r="C477" s="373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  <c r="AA477" s="276"/>
      <c r="AB477" s="276"/>
    </row>
    <row r="478" spans="1:28" ht="13">
      <c r="A478" s="276"/>
      <c r="B478" s="276"/>
      <c r="C478" s="373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  <c r="AA478" s="276"/>
      <c r="AB478" s="276"/>
    </row>
    <row r="479" spans="1:28" ht="13">
      <c r="A479" s="276"/>
      <c r="B479" s="276"/>
      <c r="C479" s="373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  <c r="AA479" s="276"/>
      <c r="AB479" s="276"/>
    </row>
    <row r="480" spans="1:28" ht="13">
      <c r="A480" s="276"/>
      <c r="B480" s="276"/>
      <c r="C480" s="373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  <c r="AA480" s="276"/>
      <c r="AB480" s="276"/>
    </row>
    <row r="481" spans="1:28" ht="13">
      <c r="A481" s="276"/>
      <c r="B481" s="276"/>
      <c r="C481" s="373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  <c r="AA481" s="276"/>
      <c r="AB481" s="276"/>
    </row>
    <row r="482" spans="1:28" ht="13">
      <c r="A482" s="276"/>
      <c r="B482" s="276"/>
      <c r="C482" s="373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  <c r="AA482" s="276"/>
      <c r="AB482" s="276"/>
    </row>
    <row r="483" spans="1:28" ht="13">
      <c r="A483" s="276"/>
      <c r="B483" s="276"/>
      <c r="C483" s="373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  <c r="AA483" s="276"/>
      <c r="AB483" s="276"/>
    </row>
    <row r="484" spans="1:28" ht="13">
      <c r="A484" s="276"/>
      <c r="B484" s="276"/>
      <c r="C484" s="373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  <c r="AA484" s="276"/>
      <c r="AB484" s="276"/>
    </row>
    <row r="485" spans="1:28" ht="13">
      <c r="A485" s="276"/>
      <c r="B485" s="276"/>
      <c r="C485" s="373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  <c r="AA485" s="276"/>
      <c r="AB485" s="276"/>
    </row>
    <row r="486" spans="1:28" ht="13">
      <c r="A486" s="276"/>
      <c r="B486" s="276"/>
      <c r="C486" s="373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  <c r="AA486" s="276"/>
      <c r="AB486" s="276"/>
    </row>
    <row r="487" spans="1:28" ht="13">
      <c r="A487" s="276"/>
      <c r="B487" s="276"/>
      <c r="C487" s="373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  <c r="AA487" s="276"/>
      <c r="AB487" s="276"/>
    </row>
    <row r="488" spans="1:28" ht="13">
      <c r="A488" s="276"/>
      <c r="B488" s="276"/>
      <c r="C488" s="373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  <c r="AA488" s="276"/>
      <c r="AB488" s="276"/>
    </row>
    <row r="489" spans="1:28" ht="13">
      <c r="A489" s="276"/>
      <c r="B489" s="276"/>
      <c r="C489" s="373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  <c r="AA489" s="276"/>
      <c r="AB489" s="276"/>
    </row>
    <row r="490" spans="1:28" ht="13">
      <c r="A490" s="276"/>
      <c r="B490" s="276"/>
      <c r="C490" s="373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  <c r="AA490" s="276"/>
      <c r="AB490" s="276"/>
    </row>
    <row r="491" spans="1:28" ht="13">
      <c r="A491" s="276"/>
      <c r="B491" s="276"/>
      <c r="C491" s="373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  <c r="AA491" s="276"/>
      <c r="AB491" s="276"/>
    </row>
    <row r="492" spans="1:28" ht="13">
      <c r="A492" s="276"/>
      <c r="B492" s="276"/>
      <c r="C492" s="373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  <c r="AA492" s="276"/>
      <c r="AB492" s="276"/>
    </row>
    <row r="493" spans="1:28" ht="13">
      <c r="A493" s="276"/>
      <c r="B493" s="276"/>
      <c r="C493" s="373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  <c r="AA493" s="276"/>
      <c r="AB493" s="276"/>
    </row>
    <row r="494" spans="1:28" ht="13">
      <c r="A494" s="276"/>
      <c r="B494" s="276"/>
      <c r="C494" s="373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  <c r="AA494" s="276"/>
      <c r="AB494" s="276"/>
    </row>
    <row r="495" spans="1:28" ht="13">
      <c r="A495" s="276"/>
      <c r="B495" s="276"/>
      <c r="C495" s="373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  <c r="AA495" s="276"/>
      <c r="AB495" s="276"/>
    </row>
    <row r="496" spans="1:28" ht="13">
      <c r="A496" s="276"/>
      <c r="B496" s="276"/>
      <c r="C496" s="373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  <c r="AA496" s="276"/>
      <c r="AB496" s="276"/>
    </row>
    <row r="497" spans="1:28" ht="13">
      <c r="A497" s="276"/>
      <c r="B497" s="276"/>
      <c r="C497" s="373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  <c r="AA497" s="276"/>
      <c r="AB497" s="276"/>
    </row>
    <row r="498" spans="1:28" ht="13">
      <c r="A498" s="276"/>
      <c r="B498" s="276"/>
      <c r="C498" s="373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  <c r="AA498" s="276"/>
      <c r="AB498" s="276"/>
    </row>
    <row r="499" spans="1:28" ht="13">
      <c r="A499" s="276"/>
      <c r="B499" s="276"/>
      <c r="C499" s="373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  <c r="AA499" s="276"/>
      <c r="AB499" s="276"/>
    </row>
    <row r="500" spans="1:28" ht="13">
      <c r="A500" s="276"/>
      <c r="B500" s="276"/>
      <c r="C500" s="373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  <c r="AA500" s="276"/>
      <c r="AB500" s="276"/>
    </row>
    <row r="501" spans="1:28" ht="13">
      <c r="A501" s="276"/>
      <c r="B501" s="276"/>
      <c r="C501" s="373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  <c r="AA501" s="276"/>
      <c r="AB501" s="276"/>
    </row>
    <row r="502" spans="1:28" ht="13">
      <c r="A502" s="276"/>
      <c r="B502" s="276"/>
      <c r="C502" s="373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  <c r="AA502" s="276"/>
      <c r="AB502" s="276"/>
    </row>
    <row r="503" spans="1:28" ht="13">
      <c r="A503" s="276"/>
      <c r="B503" s="276"/>
      <c r="C503" s="373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  <c r="AA503" s="276"/>
      <c r="AB503" s="276"/>
    </row>
    <row r="504" spans="1:28" ht="13">
      <c r="A504" s="276"/>
      <c r="B504" s="276"/>
      <c r="C504" s="373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  <c r="AA504" s="276"/>
      <c r="AB504" s="276"/>
    </row>
    <row r="505" spans="1:28" ht="13">
      <c r="A505" s="276"/>
      <c r="B505" s="276"/>
      <c r="C505" s="373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  <c r="AA505" s="276"/>
      <c r="AB505" s="276"/>
    </row>
    <row r="506" spans="1:28" ht="13">
      <c r="A506" s="276"/>
      <c r="B506" s="276"/>
      <c r="C506" s="373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  <c r="AA506" s="276"/>
      <c r="AB506" s="276"/>
    </row>
    <row r="507" spans="1:28" ht="13">
      <c r="A507" s="276"/>
      <c r="B507" s="276"/>
      <c r="C507" s="373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  <c r="AA507" s="276"/>
      <c r="AB507" s="276"/>
    </row>
    <row r="508" spans="1:28" ht="13">
      <c r="A508" s="276"/>
      <c r="B508" s="276"/>
      <c r="C508" s="373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  <c r="AA508" s="276"/>
      <c r="AB508" s="276"/>
    </row>
    <row r="509" spans="1:28" ht="13">
      <c r="A509" s="276"/>
      <c r="B509" s="276"/>
      <c r="C509" s="373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  <c r="AA509" s="276"/>
      <c r="AB509" s="276"/>
    </row>
    <row r="510" spans="1:28" ht="13">
      <c r="A510" s="276"/>
      <c r="B510" s="276"/>
      <c r="C510" s="373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  <c r="AA510" s="276"/>
      <c r="AB510" s="276"/>
    </row>
    <row r="511" spans="1:28" ht="13">
      <c r="A511" s="276"/>
      <c r="B511" s="276"/>
      <c r="C511" s="373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  <c r="AA511" s="276"/>
      <c r="AB511" s="276"/>
    </row>
    <row r="512" spans="1:28" ht="13">
      <c r="A512" s="276"/>
      <c r="B512" s="276"/>
      <c r="C512" s="373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  <c r="AA512" s="276"/>
      <c r="AB512" s="276"/>
    </row>
    <row r="513" spans="1:28" ht="13">
      <c r="A513" s="276"/>
      <c r="B513" s="276"/>
      <c r="C513" s="373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  <c r="AA513" s="276"/>
      <c r="AB513" s="276"/>
    </row>
    <row r="514" spans="1:28" ht="13">
      <c r="A514" s="276"/>
      <c r="B514" s="276"/>
      <c r="C514" s="373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  <c r="AA514" s="276"/>
      <c r="AB514" s="276"/>
    </row>
    <row r="515" spans="1:28" ht="13">
      <c r="A515" s="276"/>
      <c r="B515" s="276"/>
      <c r="C515" s="373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  <c r="AA515" s="276"/>
      <c r="AB515" s="276"/>
    </row>
    <row r="516" spans="1:28" ht="13">
      <c r="A516" s="276"/>
      <c r="B516" s="276"/>
      <c r="C516" s="373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  <c r="AA516" s="276"/>
      <c r="AB516" s="276"/>
    </row>
    <row r="517" spans="1:28" ht="13">
      <c r="A517" s="276"/>
      <c r="B517" s="276"/>
      <c r="C517" s="373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  <c r="AA517" s="276"/>
      <c r="AB517" s="276"/>
    </row>
    <row r="518" spans="1:28" ht="13">
      <c r="A518" s="276"/>
      <c r="B518" s="276"/>
      <c r="C518" s="373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  <c r="AA518" s="276"/>
      <c r="AB518" s="276"/>
    </row>
    <row r="519" spans="1:28" ht="13">
      <c r="A519" s="276"/>
      <c r="B519" s="276"/>
      <c r="C519" s="373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  <c r="AA519" s="276"/>
      <c r="AB519" s="276"/>
    </row>
    <row r="520" spans="1:28" ht="13">
      <c r="A520" s="276"/>
      <c r="B520" s="276"/>
      <c r="C520" s="373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  <c r="AA520" s="276"/>
      <c r="AB520" s="276"/>
    </row>
    <row r="521" spans="1:28" ht="13">
      <c r="A521" s="276"/>
      <c r="B521" s="276"/>
      <c r="C521" s="373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  <c r="AA521" s="276"/>
      <c r="AB521" s="276"/>
    </row>
    <row r="522" spans="1:28" ht="13">
      <c r="A522" s="276"/>
      <c r="B522" s="276"/>
      <c r="C522" s="373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  <c r="AA522" s="276"/>
      <c r="AB522" s="276"/>
    </row>
    <row r="523" spans="1:28" ht="13">
      <c r="A523" s="276"/>
      <c r="B523" s="276"/>
      <c r="C523" s="373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  <c r="AA523" s="276"/>
      <c r="AB523" s="276"/>
    </row>
    <row r="524" spans="1:28" ht="13">
      <c r="A524" s="276"/>
      <c r="B524" s="276"/>
      <c r="C524" s="373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  <c r="AA524" s="276"/>
      <c r="AB524" s="276"/>
    </row>
    <row r="525" spans="1:28" ht="13">
      <c r="A525" s="276"/>
      <c r="B525" s="276"/>
      <c r="C525" s="373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  <c r="AA525" s="276"/>
      <c r="AB525" s="276"/>
    </row>
    <row r="526" spans="1:28" ht="13">
      <c r="A526" s="276"/>
      <c r="B526" s="276"/>
      <c r="C526" s="373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  <c r="AA526" s="276"/>
      <c r="AB526" s="276"/>
    </row>
    <row r="527" spans="1:28" ht="13">
      <c r="A527" s="276"/>
      <c r="B527" s="276"/>
      <c r="C527" s="373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  <c r="AA527" s="276"/>
      <c r="AB527" s="276"/>
    </row>
    <row r="528" spans="1:28" ht="13">
      <c r="A528" s="276"/>
      <c r="B528" s="276"/>
      <c r="C528" s="373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  <c r="AA528" s="276"/>
      <c r="AB528" s="276"/>
    </row>
    <row r="529" spans="1:28" ht="13">
      <c r="A529" s="276"/>
      <c r="B529" s="276"/>
      <c r="C529" s="373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  <c r="AA529" s="276"/>
      <c r="AB529" s="276"/>
    </row>
    <row r="530" spans="1:28" ht="13">
      <c r="A530" s="276"/>
      <c r="B530" s="276"/>
      <c r="C530" s="373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  <c r="AA530" s="276"/>
      <c r="AB530" s="276"/>
    </row>
    <row r="531" spans="1:28" ht="13">
      <c r="A531" s="276"/>
      <c r="B531" s="276"/>
      <c r="C531" s="373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  <c r="AA531" s="276"/>
      <c r="AB531" s="276"/>
    </row>
    <row r="532" spans="1:28" ht="13">
      <c r="A532" s="276"/>
      <c r="B532" s="276"/>
      <c r="C532" s="373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  <c r="AA532" s="276"/>
      <c r="AB532" s="276"/>
    </row>
    <row r="533" spans="1:28" ht="13">
      <c r="A533" s="276"/>
      <c r="B533" s="276"/>
      <c r="C533" s="373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  <c r="AA533" s="276"/>
      <c r="AB533" s="276"/>
    </row>
    <row r="534" spans="1:28" ht="13">
      <c r="A534" s="276"/>
      <c r="B534" s="276"/>
      <c r="C534" s="373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  <c r="AA534" s="276"/>
      <c r="AB534" s="276"/>
    </row>
    <row r="535" spans="1:28" ht="13">
      <c r="A535" s="276"/>
      <c r="B535" s="276"/>
      <c r="C535" s="373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  <c r="AA535" s="276"/>
      <c r="AB535" s="276"/>
    </row>
    <row r="536" spans="1:28" ht="13">
      <c r="A536" s="276"/>
      <c r="B536" s="276"/>
      <c r="C536" s="373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  <c r="AA536" s="276"/>
      <c r="AB536" s="276"/>
    </row>
    <row r="537" spans="1:28" ht="13">
      <c r="A537" s="276"/>
      <c r="B537" s="276"/>
      <c r="C537" s="373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  <c r="AA537" s="276"/>
      <c r="AB537" s="276"/>
    </row>
    <row r="538" spans="1:28" ht="13">
      <c r="A538" s="276"/>
      <c r="B538" s="276"/>
      <c r="C538" s="373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  <c r="AA538" s="276"/>
      <c r="AB538" s="276"/>
    </row>
    <row r="539" spans="1:28" ht="13">
      <c r="A539" s="276"/>
      <c r="B539" s="276"/>
      <c r="C539" s="373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  <c r="AA539" s="276"/>
      <c r="AB539" s="276"/>
    </row>
    <row r="540" spans="1:28" ht="13">
      <c r="A540" s="276"/>
      <c r="B540" s="276"/>
      <c r="C540" s="373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  <c r="AA540" s="276"/>
      <c r="AB540" s="276"/>
    </row>
    <row r="541" spans="1:28" ht="13">
      <c r="A541" s="276"/>
      <c r="B541" s="276"/>
      <c r="C541" s="373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  <c r="AA541" s="276"/>
      <c r="AB541" s="276"/>
    </row>
    <row r="542" spans="1:28" ht="13">
      <c r="A542" s="276"/>
      <c r="B542" s="276"/>
      <c r="C542" s="373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  <c r="AA542" s="276"/>
      <c r="AB542" s="276"/>
    </row>
    <row r="543" spans="1:28" ht="13">
      <c r="A543" s="276"/>
      <c r="B543" s="276"/>
      <c r="C543" s="373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  <c r="AA543" s="276"/>
      <c r="AB543" s="276"/>
    </row>
    <row r="544" spans="1:28" ht="13">
      <c r="A544" s="276"/>
      <c r="B544" s="276"/>
      <c r="C544" s="373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  <c r="AA544" s="276"/>
      <c r="AB544" s="276"/>
    </row>
    <row r="545" spans="1:28" ht="13">
      <c r="A545" s="276"/>
      <c r="B545" s="276"/>
      <c r="C545" s="373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  <c r="AA545" s="276"/>
      <c r="AB545" s="276"/>
    </row>
    <row r="546" spans="1:28" ht="13">
      <c r="A546" s="276"/>
      <c r="B546" s="276"/>
      <c r="C546" s="373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  <c r="AA546" s="276"/>
      <c r="AB546" s="276"/>
    </row>
    <row r="547" spans="1:28" ht="13">
      <c r="A547" s="276"/>
      <c r="B547" s="276"/>
      <c r="C547" s="373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  <c r="AA547" s="276"/>
      <c r="AB547" s="276"/>
    </row>
    <row r="548" spans="1:28" ht="13">
      <c r="A548" s="276"/>
      <c r="B548" s="276"/>
      <c r="C548" s="373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  <c r="AA548" s="276"/>
      <c r="AB548" s="276"/>
    </row>
    <row r="549" spans="1:28" ht="13">
      <c r="A549" s="276"/>
      <c r="B549" s="276"/>
      <c r="C549" s="373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  <c r="AA549" s="276"/>
      <c r="AB549" s="276"/>
    </row>
    <row r="550" spans="1:28" ht="13">
      <c r="A550" s="276"/>
      <c r="B550" s="276"/>
      <c r="C550" s="373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  <c r="AA550" s="276"/>
      <c r="AB550" s="276"/>
    </row>
    <row r="551" spans="1:28" ht="13">
      <c r="A551" s="276"/>
      <c r="B551" s="276"/>
      <c r="C551" s="373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  <c r="AA551" s="276"/>
      <c r="AB551" s="276"/>
    </row>
    <row r="552" spans="1:28" ht="13">
      <c r="A552" s="276"/>
      <c r="B552" s="276"/>
      <c r="C552" s="373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  <c r="AA552" s="276"/>
      <c r="AB552" s="276"/>
    </row>
    <row r="553" spans="1:28" ht="13">
      <c r="A553" s="276"/>
      <c r="B553" s="276"/>
      <c r="C553" s="373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  <c r="AA553" s="276"/>
      <c r="AB553" s="276"/>
    </row>
    <row r="554" spans="1:28" ht="13">
      <c r="A554" s="276"/>
      <c r="B554" s="276"/>
      <c r="C554" s="373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  <c r="AA554" s="276"/>
      <c r="AB554" s="276"/>
    </row>
    <row r="555" spans="1:28" ht="13">
      <c r="A555" s="276"/>
      <c r="B555" s="276"/>
      <c r="C555" s="373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  <c r="AA555" s="276"/>
      <c r="AB555" s="276"/>
    </row>
    <row r="556" spans="1:28" ht="13">
      <c r="A556" s="276"/>
      <c r="B556" s="276"/>
      <c r="C556" s="373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  <c r="AA556" s="276"/>
      <c r="AB556" s="276"/>
    </row>
    <row r="557" spans="1:28" ht="13">
      <c r="A557" s="276"/>
      <c r="B557" s="276"/>
      <c r="C557" s="373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  <c r="AA557" s="276"/>
      <c r="AB557" s="276"/>
    </row>
    <row r="558" spans="1:28" ht="13">
      <c r="A558" s="276"/>
      <c r="B558" s="276"/>
      <c r="C558" s="373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  <c r="AA558" s="276"/>
      <c r="AB558" s="276"/>
    </row>
    <row r="559" spans="1:28" ht="13">
      <c r="A559" s="276"/>
      <c r="B559" s="276"/>
      <c r="C559" s="373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  <c r="AA559" s="276"/>
      <c r="AB559" s="276"/>
    </row>
    <row r="560" spans="1:28" ht="13">
      <c r="A560" s="276"/>
      <c r="B560" s="276"/>
      <c r="C560" s="373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  <c r="AA560" s="276"/>
      <c r="AB560" s="276"/>
    </row>
    <row r="561" spans="1:28" ht="13">
      <c r="A561" s="276"/>
      <c r="B561" s="276"/>
      <c r="C561" s="373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  <c r="AA561" s="276"/>
      <c r="AB561" s="276"/>
    </row>
    <row r="562" spans="1:28" ht="13">
      <c r="A562" s="276"/>
      <c r="B562" s="276"/>
      <c r="C562" s="373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  <c r="AA562" s="276"/>
      <c r="AB562" s="276"/>
    </row>
    <row r="563" spans="1:28" ht="13">
      <c r="A563" s="276"/>
      <c r="B563" s="276"/>
      <c r="C563" s="373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  <c r="AA563" s="276"/>
      <c r="AB563" s="276"/>
    </row>
    <row r="564" spans="1:28" ht="13">
      <c r="A564" s="276"/>
      <c r="B564" s="276"/>
      <c r="C564" s="373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  <c r="AA564" s="276"/>
      <c r="AB564" s="276"/>
    </row>
    <row r="565" spans="1:28" ht="13">
      <c r="A565" s="276"/>
      <c r="B565" s="276"/>
      <c r="C565" s="373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  <c r="AA565" s="276"/>
      <c r="AB565" s="276"/>
    </row>
    <row r="566" spans="1:28" ht="13">
      <c r="A566" s="276"/>
      <c r="B566" s="276"/>
      <c r="C566" s="373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  <c r="AA566" s="276"/>
      <c r="AB566" s="276"/>
    </row>
    <row r="567" spans="1:28" ht="13">
      <c r="A567" s="276"/>
      <c r="B567" s="276"/>
      <c r="C567" s="373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  <c r="AA567" s="276"/>
      <c r="AB567" s="276"/>
    </row>
    <row r="568" spans="1:28" ht="13">
      <c r="A568" s="276"/>
      <c r="B568" s="276"/>
      <c r="C568" s="373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  <c r="AA568" s="276"/>
      <c r="AB568" s="276"/>
    </row>
    <row r="569" spans="1:28" ht="13">
      <c r="A569" s="276"/>
      <c r="B569" s="276"/>
      <c r="C569" s="373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  <c r="AA569" s="276"/>
      <c r="AB569" s="276"/>
    </row>
    <row r="570" spans="1:28" ht="13">
      <c r="A570" s="276"/>
      <c r="B570" s="276"/>
      <c r="C570" s="373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  <c r="AA570" s="276"/>
      <c r="AB570" s="276"/>
    </row>
    <row r="571" spans="1:28" ht="13">
      <c r="A571" s="276"/>
      <c r="B571" s="276"/>
      <c r="C571" s="373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  <c r="AA571" s="276"/>
      <c r="AB571" s="276"/>
    </row>
    <row r="572" spans="1:28" ht="13">
      <c r="A572" s="276"/>
      <c r="B572" s="276"/>
      <c r="C572" s="373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  <c r="AA572" s="276"/>
      <c r="AB572" s="276"/>
    </row>
    <row r="573" spans="1:28" ht="13">
      <c r="A573" s="276"/>
      <c r="B573" s="276"/>
      <c r="C573" s="373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  <c r="AA573" s="276"/>
      <c r="AB573" s="276"/>
    </row>
    <row r="574" spans="1:28" ht="13">
      <c r="A574" s="276"/>
      <c r="B574" s="276"/>
      <c r="C574" s="373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  <c r="AA574" s="276"/>
      <c r="AB574" s="276"/>
    </row>
    <row r="575" spans="1:28" ht="13">
      <c r="A575" s="276"/>
      <c r="B575" s="276"/>
      <c r="C575" s="373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  <c r="AA575" s="276"/>
      <c r="AB575" s="276"/>
    </row>
    <row r="576" spans="1:28" ht="13">
      <c r="A576" s="276"/>
      <c r="B576" s="276"/>
      <c r="C576" s="373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  <c r="AA576" s="276"/>
      <c r="AB576" s="276"/>
    </row>
    <row r="577" spans="1:28" ht="13">
      <c r="A577" s="276"/>
      <c r="B577" s="276"/>
      <c r="C577" s="373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  <c r="AA577" s="276"/>
      <c r="AB577" s="276"/>
    </row>
    <row r="578" spans="1:28" ht="13">
      <c r="A578" s="276"/>
      <c r="B578" s="276"/>
      <c r="C578" s="373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  <c r="AA578" s="276"/>
      <c r="AB578" s="276"/>
    </row>
    <row r="579" spans="1:28" ht="13">
      <c r="A579" s="276"/>
      <c r="B579" s="276"/>
      <c r="C579" s="373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  <c r="AA579" s="276"/>
      <c r="AB579" s="276"/>
    </row>
    <row r="580" spans="1:28" ht="13">
      <c r="A580" s="276"/>
      <c r="B580" s="276"/>
      <c r="C580" s="373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  <c r="AA580" s="276"/>
      <c r="AB580" s="276"/>
    </row>
    <row r="581" spans="1:28" ht="13">
      <c r="A581" s="276"/>
      <c r="B581" s="276"/>
      <c r="C581" s="373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  <c r="AA581" s="276"/>
      <c r="AB581" s="276"/>
    </row>
    <row r="582" spans="1:28" ht="13">
      <c r="A582" s="276"/>
      <c r="B582" s="276"/>
      <c r="C582" s="373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  <c r="AA582" s="276"/>
      <c r="AB582" s="276"/>
    </row>
    <row r="583" spans="1:28" ht="13">
      <c r="A583" s="276"/>
      <c r="B583" s="276"/>
      <c r="C583" s="373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  <c r="AA583" s="276"/>
      <c r="AB583" s="276"/>
    </row>
    <row r="584" spans="1:28" ht="13">
      <c r="A584" s="276"/>
      <c r="B584" s="276"/>
      <c r="C584" s="373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  <c r="AA584" s="276"/>
      <c r="AB584" s="276"/>
    </row>
    <row r="585" spans="1:28" ht="13">
      <c r="A585" s="276"/>
      <c r="B585" s="276"/>
      <c r="C585" s="373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  <c r="AA585" s="276"/>
      <c r="AB585" s="276"/>
    </row>
    <row r="586" spans="1:28" ht="13">
      <c r="A586" s="276"/>
      <c r="B586" s="276"/>
      <c r="C586" s="373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  <c r="AA586" s="276"/>
      <c r="AB586" s="276"/>
    </row>
    <row r="587" spans="1:28" ht="13">
      <c r="A587" s="276"/>
      <c r="B587" s="276"/>
      <c r="C587" s="373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  <c r="AA587" s="276"/>
      <c r="AB587" s="276"/>
    </row>
    <row r="588" spans="1:28" ht="13">
      <c r="A588" s="276"/>
      <c r="B588" s="276"/>
      <c r="C588" s="373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  <c r="AA588" s="276"/>
      <c r="AB588" s="276"/>
    </row>
    <row r="589" spans="1:28" ht="13">
      <c r="A589" s="276"/>
      <c r="B589" s="276"/>
      <c r="C589" s="373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  <c r="AA589" s="276"/>
      <c r="AB589" s="276"/>
    </row>
    <row r="590" spans="1:28" ht="13">
      <c r="A590" s="276"/>
      <c r="B590" s="276"/>
      <c r="C590" s="373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  <c r="AA590" s="276"/>
      <c r="AB590" s="276"/>
    </row>
    <row r="591" spans="1:28" ht="13">
      <c r="A591" s="276"/>
      <c r="B591" s="276"/>
      <c r="C591" s="373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  <c r="AA591" s="276"/>
      <c r="AB591" s="276"/>
    </row>
    <row r="592" spans="1:28" ht="13">
      <c r="A592" s="276"/>
      <c r="B592" s="276"/>
      <c r="C592" s="373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  <c r="AA592" s="276"/>
      <c r="AB592" s="276"/>
    </row>
    <row r="593" spans="1:28" ht="13">
      <c r="A593" s="276"/>
      <c r="B593" s="276"/>
      <c r="C593" s="373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  <c r="AA593" s="276"/>
      <c r="AB593" s="276"/>
    </row>
    <row r="594" spans="1:28" ht="13">
      <c r="A594" s="276"/>
      <c r="B594" s="276"/>
      <c r="C594" s="373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  <c r="AA594" s="276"/>
      <c r="AB594" s="276"/>
    </row>
    <row r="595" spans="1:28" ht="13">
      <c r="A595" s="276"/>
      <c r="B595" s="276"/>
      <c r="C595" s="373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  <c r="AA595" s="276"/>
      <c r="AB595" s="276"/>
    </row>
    <row r="596" spans="1:28" ht="13">
      <c r="A596" s="276"/>
      <c r="B596" s="276"/>
      <c r="C596" s="373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  <c r="AA596" s="276"/>
      <c r="AB596" s="276"/>
    </row>
    <row r="597" spans="1:28" ht="13">
      <c r="A597" s="276"/>
      <c r="B597" s="276"/>
      <c r="C597" s="373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  <c r="AA597" s="276"/>
      <c r="AB597" s="276"/>
    </row>
    <row r="598" spans="1:28" ht="13">
      <c r="A598" s="276"/>
      <c r="B598" s="276"/>
      <c r="C598" s="373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  <c r="AA598" s="276"/>
      <c r="AB598" s="276"/>
    </row>
    <row r="599" spans="1:28" ht="13">
      <c r="A599" s="276"/>
      <c r="B599" s="276"/>
      <c r="C599" s="373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  <c r="AA599" s="276"/>
      <c r="AB599" s="276"/>
    </row>
    <row r="600" spans="1:28" ht="13">
      <c r="A600" s="276"/>
      <c r="B600" s="276"/>
      <c r="C600" s="373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  <c r="AA600" s="276"/>
      <c r="AB600" s="276"/>
    </row>
    <row r="601" spans="1:28" ht="13">
      <c r="A601" s="276"/>
      <c r="B601" s="276"/>
      <c r="C601" s="373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  <c r="AA601" s="276"/>
      <c r="AB601" s="276"/>
    </row>
    <row r="602" spans="1:28" ht="13">
      <c r="A602" s="276"/>
      <c r="B602" s="276"/>
      <c r="C602" s="373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  <c r="AA602" s="276"/>
      <c r="AB602" s="276"/>
    </row>
    <row r="603" spans="1:28" ht="13">
      <c r="A603" s="276"/>
      <c r="B603" s="276"/>
      <c r="C603" s="373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  <c r="AA603" s="276"/>
      <c r="AB603" s="276"/>
    </row>
    <row r="604" spans="1:28" ht="13">
      <c r="A604" s="276"/>
      <c r="B604" s="276"/>
      <c r="C604" s="373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  <c r="AA604" s="276"/>
      <c r="AB604" s="276"/>
    </row>
    <row r="605" spans="1:28" ht="13">
      <c r="A605" s="276"/>
      <c r="B605" s="276"/>
      <c r="C605" s="373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  <c r="AA605" s="276"/>
      <c r="AB605" s="276"/>
    </row>
    <row r="606" spans="1:28" ht="13">
      <c r="A606" s="276"/>
      <c r="B606" s="276"/>
      <c r="C606" s="373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  <c r="AA606" s="276"/>
      <c r="AB606" s="276"/>
    </row>
    <row r="607" spans="1:28" ht="13">
      <c r="A607" s="276"/>
      <c r="B607" s="276"/>
      <c r="C607" s="373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  <c r="AA607" s="276"/>
      <c r="AB607" s="276"/>
    </row>
    <row r="608" spans="1:28" ht="13">
      <c r="A608" s="276"/>
      <c r="B608" s="276"/>
      <c r="C608" s="373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  <c r="AA608" s="276"/>
      <c r="AB608" s="276"/>
    </row>
    <row r="609" spans="1:28" ht="13">
      <c r="A609" s="276"/>
      <c r="B609" s="276"/>
      <c r="C609" s="373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  <c r="AA609" s="276"/>
      <c r="AB609" s="276"/>
    </row>
    <row r="610" spans="1:28" ht="13">
      <c r="A610" s="276"/>
      <c r="B610" s="276"/>
      <c r="C610" s="373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  <c r="AA610" s="276"/>
      <c r="AB610" s="276"/>
    </row>
    <row r="611" spans="1:28" ht="13">
      <c r="A611" s="276"/>
      <c r="B611" s="276"/>
      <c r="C611" s="373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  <c r="AA611" s="276"/>
      <c r="AB611" s="276"/>
    </row>
    <row r="612" spans="1:28" ht="13">
      <c r="A612" s="276"/>
      <c r="B612" s="276"/>
      <c r="C612" s="373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  <c r="AA612" s="276"/>
      <c r="AB612" s="276"/>
    </row>
    <row r="613" spans="1:28" ht="13">
      <c r="A613" s="276"/>
      <c r="B613" s="276"/>
      <c r="C613" s="373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  <c r="AA613" s="276"/>
      <c r="AB613" s="276"/>
    </row>
    <row r="614" spans="1:28" ht="13">
      <c r="A614" s="276"/>
      <c r="B614" s="276"/>
      <c r="C614" s="373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  <c r="AA614" s="276"/>
      <c r="AB614" s="276"/>
    </row>
    <row r="615" spans="1:28" ht="13">
      <c r="A615" s="276"/>
      <c r="B615" s="276"/>
      <c r="C615" s="373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  <c r="AA615" s="276"/>
      <c r="AB615" s="276"/>
    </row>
    <row r="616" spans="1:28" ht="13">
      <c r="A616" s="276"/>
      <c r="B616" s="276"/>
      <c r="C616" s="373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  <c r="AA616" s="276"/>
      <c r="AB616" s="276"/>
    </row>
    <row r="617" spans="1:28" ht="13">
      <c r="A617" s="276"/>
      <c r="B617" s="276"/>
      <c r="C617" s="373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  <c r="AA617" s="276"/>
      <c r="AB617" s="276"/>
    </row>
    <row r="618" spans="1:28" ht="13">
      <c r="A618" s="276"/>
      <c r="B618" s="276"/>
      <c r="C618" s="373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  <c r="AA618" s="276"/>
      <c r="AB618" s="276"/>
    </row>
    <row r="619" spans="1:28" ht="13">
      <c r="A619" s="276"/>
      <c r="B619" s="276"/>
      <c r="C619" s="373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  <c r="AA619" s="276"/>
      <c r="AB619" s="276"/>
    </row>
    <row r="620" spans="1:28" ht="13">
      <c r="A620" s="276"/>
      <c r="B620" s="276"/>
      <c r="C620" s="373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  <c r="AA620" s="276"/>
      <c r="AB620" s="276"/>
    </row>
    <row r="621" spans="1:28" ht="13">
      <c r="A621" s="276"/>
      <c r="B621" s="276"/>
      <c r="C621" s="373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  <c r="AA621" s="276"/>
      <c r="AB621" s="276"/>
    </row>
    <row r="622" spans="1:28" ht="13">
      <c r="A622" s="276"/>
      <c r="B622" s="276"/>
      <c r="C622" s="373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  <c r="AA622" s="276"/>
      <c r="AB622" s="276"/>
    </row>
    <row r="623" spans="1:28" ht="13">
      <c r="A623" s="276"/>
      <c r="B623" s="276"/>
      <c r="C623" s="373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  <c r="AA623" s="276"/>
      <c r="AB623" s="276"/>
    </row>
    <row r="624" spans="1:28" ht="13">
      <c r="A624" s="276"/>
      <c r="B624" s="276"/>
      <c r="C624" s="373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  <c r="AA624" s="276"/>
      <c r="AB624" s="276"/>
    </row>
    <row r="625" spans="1:28" ht="13">
      <c r="A625" s="276"/>
      <c r="B625" s="276"/>
      <c r="C625" s="373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  <c r="AA625" s="276"/>
      <c r="AB625" s="276"/>
    </row>
    <row r="626" spans="1:28" ht="13">
      <c r="A626" s="276"/>
      <c r="B626" s="276"/>
      <c r="C626" s="373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  <c r="AA626" s="276"/>
      <c r="AB626" s="276"/>
    </row>
    <row r="627" spans="1:28" ht="13">
      <c r="A627" s="276"/>
      <c r="B627" s="276"/>
      <c r="C627" s="373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  <c r="AA627" s="276"/>
      <c r="AB627" s="276"/>
    </row>
    <row r="628" spans="1:28" ht="13">
      <c r="A628" s="276"/>
      <c r="B628" s="276"/>
      <c r="C628" s="373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  <c r="AA628" s="276"/>
      <c r="AB628" s="276"/>
    </row>
    <row r="629" spans="1:28" ht="13">
      <c r="A629" s="276"/>
      <c r="B629" s="276"/>
      <c r="C629" s="373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  <c r="AA629" s="276"/>
      <c r="AB629" s="276"/>
    </row>
    <row r="630" spans="1:28" ht="13">
      <c r="A630" s="276"/>
      <c r="B630" s="276"/>
      <c r="C630" s="373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  <c r="AA630" s="276"/>
      <c r="AB630" s="276"/>
    </row>
    <row r="631" spans="1:28" ht="13">
      <c r="A631" s="276"/>
      <c r="B631" s="276"/>
      <c r="C631" s="373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  <c r="AA631" s="276"/>
      <c r="AB631" s="276"/>
    </row>
    <row r="632" spans="1:28" ht="13">
      <c r="A632" s="276"/>
      <c r="B632" s="276"/>
      <c r="C632" s="373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  <c r="AA632" s="276"/>
      <c r="AB632" s="276"/>
    </row>
    <row r="633" spans="1:28" ht="13">
      <c r="A633" s="276"/>
      <c r="B633" s="276"/>
      <c r="C633" s="373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  <c r="AA633" s="276"/>
      <c r="AB633" s="276"/>
    </row>
    <row r="634" spans="1:28" ht="13">
      <c r="A634" s="276"/>
      <c r="B634" s="276"/>
      <c r="C634" s="373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  <c r="AA634" s="276"/>
      <c r="AB634" s="276"/>
    </row>
    <row r="635" spans="1:28" ht="13">
      <c r="A635" s="276"/>
      <c r="B635" s="276"/>
      <c r="C635" s="373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  <c r="AA635" s="276"/>
      <c r="AB635" s="276"/>
    </row>
    <row r="636" spans="1:28" ht="13">
      <c r="A636" s="276"/>
      <c r="B636" s="276"/>
      <c r="C636" s="373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  <c r="AA636" s="276"/>
      <c r="AB636" s="276"/>
    </row>
    <row r="637" spans="1:28" ht="13">
      <c r="A637" s="276"/>
      <c r="B637" s="276"/>
      <c r="C637" s="373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  <c r="AA637" s="276"/>
      <c r="AB637" s="276"/>
    </row>
    <row r="638" spans="1:28" ht="13">
      <c r="A638" s="276"/>
      <c r="B638" s="276"/>
      <c r="C638" s="373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  <c r="AA638" s="276"/>
      <c r="AB638" s="276"/>
    </row>
    <row r="639" spans="1:28" ht="13">
      <c r="A639" s="276"/>
      <c r="B639" s="276"/>
      <c r="C639" s="373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  <c r="AA639" s="276"/>
      <c r="AB639" s="276"/>
    </row>
    <row r="640" spans="1:28" ht="13">
      <c r="A640" s="276"/>
      <c r="B640" s="276"/>
      <c r="C640" s="373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  <c r="AA640" s="276"/>
      <c r="AB640" s="276"/>
    </row>
    <row r="641" spans="1:28" ht="13">
      <c r="A641" s="276"/>
      <c r="B641" s="276"/>
      <c r="C641" s="373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  <c r="AA641" s="276"/>
      <c r="AB641" s="276"/>
    </row>
    <row r="642" spans="1:28" ht="13">
      <c r="A642" s="276"/>
      <c r="B642" s="276"/>
      <c r="C642" s="373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  <c r="AA642" s="276"/>
      <c r="AB642" s="276"/>
    </row>
    <row r="643" spans="1:28" ht="13">
      <c r="A643" s="276"/>
      <c r="B643" s="276"/>
      <c r="C643" s="373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  <c r="AA643" s="276"/>
      <c r="AB643" s="276"/>
    </row>
    <row r="644" spans="1:28" ht="13">
      <c r="A644" s="276"/>
      <c r="B644" s="276"/>
      <c r="C644" s="373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  <c r="AA644" s="276"/>
      <c r="AB644" s="276"/>
    </row>
    <row r="645" spans="1:28" ht="13">
      <c r="A645" s="276"/>
      <c r="B645" s="276"/>
      <c r="C645" s="373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  <c r="AA645" s="276"/>
      <c r="AB645" s="276"/>
    </row>
    <row r="646" spans="1:28" ht="13">
      <c r="A646" s="276"/>
      <c r="B646" s="276"/>
      <c r="C646" s="373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  <c r="AA646" s="276"/>
      <c r="AB646" s="276"/>
    </row>
    <row r="647" spans="1:28" ht="13">
      <c r="A647" s="276"/>
      <c r="B647" s="276"/>
      <c r="C647" s="373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  <c r="AA647" s="276"/>
      <c r="AB647" s="276"/>
    </row>
    <row r="648" spans="1:28" ht="13">
      <c r="A648" s="276"/>
      <c r="B648" s="276"/>
      <c r="C648" s="373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  <c r="AA648" s="276"/>
      <c r="AB648" s="276"/>
    </row>
    <row r="649" spans="1:28" ht="13">
      <c r="A649" s="276"/>
      <c r="B649" s="276"/>
      <c r="C649" s="373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  <c r="AA649" s="276"/>
      <c r="AB649" s="276"/>
    </row>
    <row r="650" spans="1:28" ht="13">
      <c r="A650" s="276"/>
      <c r="B650" s="276"/>
      <c r="C650" s="373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  <c r="AA650" s="276"/>
      <c r="AB650" s="276"/>
    </row>
    <row r="651" spans="1:28" ht="13">
      <c r="A651" s="276"/>
      <c r="B651" s="276"/>
      <c r="C651" s="373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76"/>
      <c r="AB651" s="276"/>
    </row>
    <row r="652" spans="1:28" ht="13">
      <c r="A652" s="276"/>
      <c r="B652" s="276"/>
      <c r="C652" s="373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  <c r="AA652" s="276"/>
      <c r="AB652" s="276"/>
    </row>
    <row r="653" spans="1:28" ht="13">
      <c r="A653" s="276"/>
      <c r="B653" s="276"/>
      <c r="C653" s="373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  <c r="AA653" s="276"/>
      <c r="AB653" s="276"/>
    </row>
    <row r="654" spans="1:28" ht="13">
      <c r="A654" s="276"/>
      <c r="B654" s="276"/>
      <c r="C654" s="373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  <c r="AA654" s="276"/>
      <c r="AB654" s="276"/>
    </row>
    <row r="655" spans="1:28" ht="13">
      <c r="A655" s="276"/>
      <c r="B655" s="276"/>
      <c r="C655" s="373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  <c r="AA655" s="276"/>
      <c r="AB655" s="276"/>
    </row>
    <row r="656" spans="1:28" ht="13">
      <c r="A656" s="276"/>
      <c r="B656" s="276"/>
      <c r="C656" s="373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  <c r="AA656" s="276"/>
      <c r="AB656" s="276"/>
    </row>
    <row r="657" spans="1:28" ht="13">
      <c r="A657" s="276"/>
      <c r="B657" s="276"/>
      <c r="C657" s="373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  <c r="AA657" s="276"/>
      <c r="AB657" s="276"/>
    </row>
    <row r="658" spans="1:28" ht="13">
      <c r="A658" s="276"/>
      <c r="B658" s="276"/>
      <c r="C658" s="373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  <c r="AA658" s="276"/>
      <c r="AB658" s="276"/>
    </row>
    <row r="659" spans="1:28" ht="13">
      <c r="A659" s="276"/>
      <c r="B659" s="276"/>
      <c r="C659" s="373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  <c r="AA659" s="276"/>
      <c r="AB659" s="276"/>
    </row>
    <row r="660" spans="1:28" ht="13">
      <c r="A660" s="276"/>
      <c r="B660" s="276"/>
      <c r="C660" s="373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  <c r="AA660" s="276"/>
      <c r="AB660" s="276"/>
    </row>
    <row r="661" spans="1:28" ht="13">
      <c r="A661" s="276"/>
      <c r="B661" s="276"/>
      <c r="C661" s="373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  <c r="AA661" s="276"/>
      <c r="AB661" s="276"/>
    </row>
    <row r="662" spans="1:28" ht="13">
      <c r="A662" s="276"/>
      <c r="B662" s="276"/>
      <c r="C662" s="373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  <c r="AA662" s="276"/>
      <c r="AB662" s="276"/>
    </row>
    <row r="663" spans="1:28" ht="13">
      <c r="A663" s="276"/>
      <c r="B663" s="276"/>
      <c r="C663" s="373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  <c r="AA663" s="276"/>
      <c r="AB663" s="276"/>
    </row>
    <row r="664" spans="1:28" ht="13">
      <c r="A664" s="276"/>
      <c r="B664" s="276"/>
      <c r="C664" s="373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  <c r="AA664" s="276"/>
      <c r="AB664" s="276"/>
    </row>
    <row r="665" spans="1:28" ht="13">
      <c r="A665" s="276"/>
      <c r="B665" s="276"/>
      <c r="C665" s="373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  <c r="AA665" s="276"/>
      <c r="AB665" s="276"/>
    </row>
    <row r="666" spans="1:28" ht="13">
      <c r="A666" s="276"/>
      <c r="B666" s="276"/>
      <c r="C666" s="373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  <c r="AA666" s="276"/>
      <c r="AB666" s="276"/>
    </row>
    <row r="667" spans="1:28" ht="13">
      <c r="A667" s="276"/>
      <c r="B667" s="276"/>
      <c r="C667" s="373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  <c r="AA667" s="276"/>
      <c r="AB667" s="276"/>
    </row>
    <row r="668" spans="1:28" ht="13">
      <c r="A668" s="276"/>
      <c r="B668" s="276"/>
      <c r="C668" s="373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  <c r="AA668" s="276"/>
      <c r="AB668" s="276"/>
    </row>
    <row r="669" spans="1:28" ht="13">
      <c r="A669" s="276"/>
      <c r="B669" s="276"/>
      <c r="C669" s="373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  <c r="AA669" s="276"/>
      <c r="AB669" s="276"/>
    </row>
    <row r="670" spans="1:28" ht="13">
      <c r="A670" s="276"/>
      <c r="B670" s="276"/>
      <c r="C670" s="373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  <c r="AA670" s="276"/>
      <c r="AB670" s="276"/>
    </row>
    <row r="671" spans="1:28" ht="13">
      <c r="A671" s="276"/>
      <c r="B671" s="276"/>
      <c r="C671" s="373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  <c r="AA671" s="276"/>
      <c r="AB671" s="276"/>
    </row>
    <row r="672" spans="1:28" ht="13">
      <c r="A672" s="276"/>
      <c r="B672" s="276"/>
      <c r="C672" s="373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  <c r="AA672" s="276"/>
      <c r="AB672" s="276"/>
    </row>
    <row r="673" spans="1:28" ht="13">
      <c r="A673" s="276"/>
      <c r="B673" s="276"/>
      <c r="C673" s="373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  <c r="AA673" s="276"/>
      <c r="AB673" s="276"/>
    </row>
    <row r="674" spans="1:28" ht="13">
      <c r="A674" s="276"/>
      <c r="B674" s="276"/>
      <c r="C674" s="373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  <c r="AA674" s="276"/>
      <c r="AB674" s="276"/>
    </row>
    <row r="675" spans="1:28" ht="13">
      <c r="A675" s="276"/>
      <c r="B675" s="276"/>
      <c r="C675" s="373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  <c r="AA675" s="276"/>
      <c r="AB675" s="276"/>
    </row>
    <row r="676" spans="1:28" ht="13">
      <c r="A676" s="276"/>
      <c r="B676" s="276"/>
      <c r="C676" s="373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  <c r="AA676" s="276"/>
      <c r="AB676" s="276"/>
    </row>
    <row r="677" spans="1:28" ht="13">
      <c r="A677" s="276"/>
      <c r="B677" s="276"/>
      <c r="C677" s="373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  <c r="AA677" s="276"/>
      <c r="AB677" s="276"/>
    </row>
    <row r="678" spans="1:28" ht="13">
      <c r="A678" s="276"/>
      <c r="B678" s="276"/>
      <c r="C678" s="373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  <c r="AA678" s="276"/>
      <c r="AB678" s="276"/>
    </row>
    <row r="679" spans="1:28" ht="13">
      <c r="A679" s="276"/>
      <c r="B679" s="276"/>
      <c r="C679" s="373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  <c r="AA679" s="276"/>
      <c r="AB679" s="276"/>
    </row>
    <row r="680" spans="1:28" ht="13">
      <c r="A680" s="276"/>
      <c r="B680" s="276"/>
      <c r="C680" s="373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  <c r="AA680" s="276"/>
      <c r="AB680" s="276"/>
    </row>
    <row r="681" spans="1:28" ht="13">
      <c r="A681" s="276"/>
      <c r="B681" s="276"/>
      <c r="C681" s="373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  <c r="AA681" s="276"/>
      <c r="AB681" s="276"/>
    </row>
    <row r="682" spans="1:28" ht="13">
      <c r="A682" s="276"/>
      <c r="B682" s="276"/>
      <c r="C682" s="373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  <c r="AA682" s="276"/>
      <c r="AB682" s="276"/>
    </row>
    <row r="683" spans="1:28" ht="13">
      <c r="A683" s="276"/>
      <c r="B683" s="276"/>
      <c r="C683" s="373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  <c r="AA683" s="276"/>
      <c r="AB683" s="276"/>
    </row>
    <row r="684" spans="1:28" ht="13">
      <c r="A684" s="276"/>
      <c r="B684" s="276"/>
      <c r="C684" s="373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  <c r="AA684" s="276"/>
      <c r="AB684" s="276"/>
    </row>
    <row r="685" spans="1:28" ht="13">
      <c r="A685" s="276"/>
      <c r="B685" s="276"/>
      <c r="C685" s="373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  <c r="AA685" s="276"/>
      <c r="AB685" s="276"/>
    </row>
    <row r="686" spans="1:28" ht="13">
      <c r="A686" s="276"/>
      <c r="B686" s="276"/>
      <c r="C686" s="373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  <c r="AA686" s="276"/>
      <c r="AB686" s="276"/>
    </row>
    <row r="687" spans="1:28" ht="13">
      <c r="A687" s="276"/>
      <c r="B687" s="276"/>
      <c r="C687" s="373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  <c r="AA687" s="276"/>
      <c r="AB687" s="276"/>
    </row>
    <row r="688" spans="1:28" ht="13">
      <c r="A688" s="276"/>
      <c r="B688" s="276"/>
      <c r="C688" s="373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  <c r="AA688" s="276"/>
      <c r="AB688" s="276"/>
    </row>
    <row r="689" spans="1:28" ht="13">
      <c r="A689" s="276"/>
      <c r="B689" s="276"/>
      <c r="C689" s="373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  <c r="AA689" s="276"/>
      <c r="AB689" s="276"/>
    </row>
    <row r="690" spans="1:28" ht="13">
      <c r="A690" s="276"/>
      <c r="B690" s="276"/>
      <c r="C690" s="373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  <c r="AA690" s="276"/>
      <c r="AB690" s="276"/>
    </row>
    <row r="691" spans="1:28" ht="13">
      <c r="A691" s="276"/>
      <c r="B691" s="276"/>
      <c r="C691" s="373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  <c r="AA691" s="276"/>
      <c r="AB691" s="276"/>
    </row>
    <row r="692" spans="1:28" ht="13">
      <c r="A692" s="276"/>
      <c r="B692" s="276"/>
      <c r="C692" s="373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  <c r="AA692" s="276"/>
      <c r="AB692" s="276"/>
    </row>
    <row r="693" spans="1:28" ht="13">
      <c r="A693" s="276"/>
      <c r="B693" s="276"/>
      <c r="C693" s="373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  <c r="AA693" s="276"/>
      <c r="AB693" s="276"/>
    </row>
    <row r="694" spans="1:28" ht="13">
      <c r="A694" s="276"/>
      <c r="B694" s="276"/>
      <c r="C694" s="373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  <c r="AA694" s="276"/>
      <c r="AB694" s="276"/>
    </row>
    <row r="695" spans="1:28" ht="13">
      <c r="A695" s="276"/>
      <c r="B695" s="276"/>
      <c r="C695" s="373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  <c r="AA695" s="276"/>
      <c r="AB695" s="276"/>
    </row>
    <row r="696" spans="1:28" ht="13">
      <c r="A696" s="276"/>
      <c r="B696" s="276"/>
      <c r="C696" s="373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  <c r="AA696" s="276"/>
      <c r="AB696" s="276"/>
    </row>
    <row r="697" spans="1:28" ht="13">
      <c r="A697" s="276"/>
      <c r="B697" s="276"/>
      <c r="C697" s="373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  <c r="AA697" s="276"/>
      <c r="AB697" s="276"/>
    </row>
    <row r="698" spans="1:28" ht="13">
      <c r="A698" s="276"/>
      <c r="B698" s="276"/>
      <c r="C698" s="373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  <c r="AA698" s="276"/>
      <c r="AB698" s="276"/>
    </row>
    <row r="699" spans="1:28" ht="13">
      <c r="A699" s="276"/>
      <c r="B699" s="276"/>
      <c r="C699" s="373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  <c r="AA699" s="276"/>
      <c r="AB699" s="276"/>
    </row>
    <row r="700" spans="1:28" ht="13">
      <c r="A700" s="276"/>
      <c r="B700" s="276"/>
      <c r="C700" s="373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  <c r="AA700" s="276"/>
      <c r="AB700" s="276"/>
    </row>
    <row r="701" spans="1:28" ht="13">
      <c r="A701" s="276"/>
      <c r="B701" s="276"/>
      <c r="C701" s="373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  <c r="AA701" s="276"/>
      <c r="AB701" s="276"/>
    </row>
    <row r="702" spans="1:28" ht="13">
      <c r="A702" s="276"/>
      <c r="B702" s="276"/>
      <c r="C702" s="373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  <c r="AA702" s="276"/>
      <c r="AB702" s="276"/>
    </row>
    <row r="703" spans="1:28" ht="13">
      <c r="A703" s="276"/>
      <c r="B703" s="276"/>
      <c r="C703" s="373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  <c r="AA703" s="276"/>
      <c r="AB703" s="276"/>
    </row>
    <row r="704" spans="1:28" ht="13">
      <c r="A704" s="276"/>
      <c r="B704" s="276"/>
      <c r="C704" s="373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  <c r="AA704" s="276"/>
      <c r="AB704" s="276"/>
    </row>
    <row r="705" spans="1:28" ht="13">
      <c r="A705" s="276"/>
      <c r="B705" s="276"/>
      <c r="C705" s="373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  <c r="AA705" s="276"/>
      <c r="AB705" s="276"/>
    </row>
    <row r="706" spans="1:28" ht="13">
      <c r="A706" s="276"/>
      <c r="B706" s="276"/>
      <c r="C706" s="373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  <c r="AA706" s="276"/>
      <c r="AB706" s="276"/>
    </row>
    <row r="707" spans="1:28" ht="13">
      <c r="A707" s="276"/>
      <c r="B707" s="276"/>
      <c r="C707" s="373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  <c r="AA707" s="276"/>
      <c r="AB707" s="276"/>
    </row>
    <row r="708" spans="1:28" ht="13">
      <c r="A708" s="276"/>
      <c r="B708" s="276"/>
      <c r="C708" s="373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  <c r="AA708" s="276"/>
      <c r="AB708" s="276"/>
    </row>
    <row r="709" spans="1:28" ht="13">
      <c r="A709" s="276"/>
      <c r="B709" s="276"/>
      <c r="C709" s="373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  <c r="AA709" s="276"/>
      <c r="AB709" s="276"/>
    </row>
    <row r="710" spans="1:28" ht="13">
      <c r="A710" s="276"/>
      <c r="B710" s="276"/>
      <c r="C710" s="373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  <c r="AA710" s="276"/>
      <c r="AB710" s="276"/>
    </row>
    <row r="711" spans="1:28" ht="13">
      <c r="A711" s="276"/>
      <c r="B711" s="276"/>
      <c r="C711" s="373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  <c r="AA711" s="276"/>
      <c r="AB711" s="276"/>
    </row>
    <row r="712" spans="1:28" ht="13">
      <c r="A712" s="276"/>
      <c r="B712" s="276"/>
      <c r="C712" s="373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  <c r="AA712" s="276"/>
      <c r="AB712" s="276"/>
    </row>
    <row r="713" spans="1:28" ht="13">
      <c r="A713" s="276"/>
      <c r="B713" s="276"/>
      <c r="C713" s="373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  <c r="AA713" s="276"/>
      <c r="AB713" s="276"/>
    </row>
    <row r="714" spans="1:28" ht="13">
      <c r="A714" s="276"/>
      <c r="B714" s="276"/>
      <c r="C714" s="373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  <c r="AA714" s="276"/>
      <c r="AB714" s="276"/>
    </row>
    <row r="715" spans="1:28" ht="13">
      <c r="A715" s="276"/>
      <c r="B715" s="276"/>
      <c r="C715" s="373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  <c r="AA715" s="276"/>
      <c r="AB715" s="276"/>
    </row>
    <row r="716" spans="1:28" ht="13">
      <c r="A716" s="276"/>
      <c r="B716" s="276"/>
      <c r="C716" s="373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  <c r="AA716" s="276"/>
      <c r="AB716" s="276"/>
    </row>
    <row r="717" spans="1:28" ht="13">
      <c r="A717" s="276"/>
      <c r="B717" s="276"/>
      <c r="C717" s="373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  <c r="AA717" s="276"/>
      <c r="AB717" s="276"/>
    </row>
    <row r="718" spans="1:28" ht="13">
      <c r="A718" s="276"/>
      <c r="B718" s="276"/>
      <c r="C718" s="373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  <c r="AA718" s="276"/>
      <c r="AB718" s="276"/>
    </row>
    <row r="719" spans="1:28" ht="13">
      <c r="A719" s="276"/>
      <c r="B719" s="276"/>
      <c r="C719" s="373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  <c r="AA719" s="276"/>
      <c r="AB719" s="276"/>
    </row>
    <row r="720" spans="1:28" ht="13">
      <c r="A720" s="276"/>
      <c r="B720" s="276"/>
      <c r="C720" s="373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  <c r="AA720" s="276"/>
      <c r="AB720" s="276"/>
    </row>
    <row r="721" spans="1:28" ht="13">
      <c r="A721" s="276"/>
      <c r="B721" s="276"/>
      <c r="C721" s="373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  <c r="AA721" s="276"/>
      <c r="AB721" s="276"/>
    </row>
    <row r="722" spans="1:28" ht="13">
      <c r="A722" s="276"/>
      <c r="B722" s="276"/>
      <c r="C722" s="373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  <c r="AA722" s="276"/>
      <c r="AB722" s="276"/>
    </row>
    <row r="723" spans="1:28" ht="13">
      <c r="A723" s="276"/>
      <c r="B723" s="276"/>
      <c r="C723" s="373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  <c r="AA723" s="276"/>
      <c r="AB723" s="276"/>
    </row>
    <row r="724" spans="1:28" ht="13">
      <c r="A724" s="276"/>
      <c r="B724" s="276"/>
      <c r="C724" s="373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  <c r="AA724" s="276"/>
      <c r="AB724" s="276"/>
    </row>
    <row r="725" spans="1:28" ht="13">
      <c r="A725" s="276"/>
      <c r="B725" s="276"/>
      <c r="C725" s="373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  <c r="AA725" s="276"/>
      <c r="AB725" s="276"/>
    </row>
    <row r="726" spans="1:28" ht="13">
      <c r="A726" s="276"/>
      <c r="B726" s="276"/>
      <c r="C726" s="373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  <c r="AA726" s="276"/>
      <c r="AB726" s="276"/>
    </row>
    <row r="727" spans="1:28" ht="13">
      <c r="A727" s="276"/>
      <c r="B727" s="276"/>
      <c r="C727" s="373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  <c r="AA727" s="276"/>
      <c r="AB727" s="276"/>
    </row>
    <row r="728" spans="1:28" ht="13">
      <c r="A728" s="276"/>
      <c r="B728" s="276"/>
      <c r="C728" s="373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  <c r="AA728" s="276"/>
      <c r="AB728" s="276"/>
    </row>
    <row r="729" spans="1:28" ht="13">
      <c r="A729" s="276"/>
      <c r="B729" s="276"/>
      <c r="C729" s="373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  <c r="AA729" s="276"/>
      <c r="AB729" s="276"/>
    </row>
    <row r="730" spans="1:28" ht="13">
      <c r="A730" s="276"/>
      <c r="B730" s="276"/>
      <c r="C730" s="373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  <c r="AA730" s="276"/>
      <c r="AB730" s="276"/>
    </row>
    <row r="731" spans="1:28" ht="13">
      <c r="A731" s="276"/>
      <c r="B731" s="276"/>
      <c r="C731" s="373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  <c r="AA731" s="276"/>
      <c r="AB731" s="276"/>
    </row>
    <row r="732" spans="1:28" ht="13">
      <c r="A732" s="276"/>
      <c r="B732" s="276"/>
      <c r="C732" s="373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  <c r="AA732" s="276"/>
      <c r="AB732" s="276"/>
    </row>
    <row r="733" spans="1:28" ht="13">
      <c r="A733" s="276"/>
      <c r="B733" s="276"/>
      <c r="C733" s="373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  <c r="AA733" s="276"/>
      <c r="AB733" s="276"/>
    </row>
    <row r="734" spans="1:28" ht="13">
      <c r="A734" s="276"/>
      <c r="B734" s="276"/>
      <c r="C734" s="373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  <c r="AA734" s="276"/>
      <c r="AB734" s="276"/>
    </row>
    <row r="735" spans="1:28" ht="13">
      <c r="A735" s="276"/>
      <c r="B735" s="276"/>
      <c r="C735" s="373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  <c r="AA735" s="276"/>
      <c r="AB735" s="276"/>
    </row>
    <row r="736" spans="1:28" ht="13">
      <c r="A736" s="276"/>
      <c r="B736" s="276"/>
      <c r="C736" s="373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  <c r="AA736" s="276"/>
      <c r="AB736" s="276"/>
    </row>
    <row r="737" spans="1:28" ht="13">
      <c r="A737" s="276"/>
      <c r="B737" s="276"/>
      <c r="C737" s="373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  <c r="AA737" s="276"/>
      <c r="AB737" s="276"/>
    </row>
    <row r="738" spans="1:28" ht="13">
      <c r="A738" s="276"/>
      <c r="B738" s="276"/>
      <c r="C738" s="373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  <c r="AA738" s="276"/>
      <c r="AB738" s="276"/>
    </row>
    <row r="739" spans="1:28" ht="13">
      <c r="A739" s="276"/>
      <c r="B739" s="276"/>
      <c r="C739" s="373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  <c r="AA739" s="276"/>
      <c r="AB739" s="276"/>
    </row>
    <row r="740" spans="1:28" ht="13">
      <c r="A740" s="276"/>
      <c r="B740" s="276"/>
      <c r="C740" s="373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  <c r="AA740" s="276"/>
      <c r="AB740" s="276"/>
    </row>
    <row r="741" spans="1:28" ht="13">
      <c r="A741" s="276"/>
      <c r="B741" s="276"/>
      <c r="C741" s="373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  <c r="AA741" s="276"/>
      <c r="AB741" s="276"/>
    </row>
    <row r="742" spans="1:28" ht="13">
      <c r="A742" s="276"/>
      <c r="B742" s="276"/>
      <c r="C742" s="373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  <c r="AA742" s="276"/>
      <c r="AB742" s="276"/>
    </row>
    <row r="743" spans="1:28" ht="13">
      <c r="A743" s="276"/>
      <c r="B743" s="276"/>
      <c r="C743" s="373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  <c r="AA743" s="276"/>
      <c r="AB743" s="276"/>
    </row>
    <row r="744" spans="1:28" ht="13">
      <c r="A744" s="276"/>
      <c r="B744" s="276"/>
      <c r="C744" s="373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  <c r="AA744" s="276"/>
      <c r="AB744" s="276"/>
    </row>
    <row r="745" spans="1:28" ht="13">
      <c r="A745" s="276"/>
      <c r="B745" s="276"/>
      <c r="C745" s="373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  <c r="AA745" s="276"/>
      <c r="AB745" s="276"/>
    </row>
    <row r="746" spans="1:28" ht="13">
      <c r="A746" s="276"/>
      <c r="B746" s="276"/>
      <c r="C746" s="373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  <c r="AA746" s="276"/>
      <c r="AB746" s="276"/>
    </row>
    <row r="747" spans="1:28" ht="13">
      <c r="A747" s="276"/>
      <c r="B747" s="276"/>
      <c r="C747" s="373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  <c r="AA747" s="276"/>
      <c r="AB747" s="276"/>
    </row>
    <row r="748" spans="1:28" ht="13">
      <c r="A748" s="276"/>
      <c r="B748" s="276"/>
      <c r="C748" s="373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  <c r="AA748" s="276"/>
      <c r="AB748" s="276"/>
    </row>
    <row r="749" spans="1:28" ht="13">
      <c r="A749" s="276"/>
      <c r="B749" s="276"/>
      <c r="C749" s="373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  <c r="AA749" s="276"/>
      <c r="AB749" s="276"/>
    </row>
    <row r="750" spans="1:28" ht="13">
      <c r="A750" s="276"/>
      <c r="B750" s="276"/>
      <c r="C750" s="373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  <c r="AA750" s="276"/>
      <c r="AB750" s="276"/>
    </row>
    <row r="751" spans="1:28" ht="13">
      <c r="A751" s="276"/>
      <c r="B751" s="276"/>
      <c r="C751" s="373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  <c r="AA751" s="276"/>
      <c r="AB751" s="276"/>
    </row>
    <row r="752" spans="1:28" ht="13">
      <c r="A752" s="276"/>
      <c r="B752" s="276"/>
      <c r="C752" s="373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  <c r="AA752" s="276"/>
      <c r="AB752" s="276"/>
    </row>
    <row r="753" spans="1:28" ht="13">
      <c r="A753" s="276"/>
      <c r="B753" s="276"/>
      <c r="C753" s="373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  <c r="AA753" s="276"/>
      <c r="AB753" s="276"/>
    </row>
    <row r="754" spans="1:28" ht="13">
      <c r="A754" s="276"/>
      <c r="B754" s="276"/>
      <c r="C754" s="373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  <c r="AA754" s="276"/>
      <c r="AB754" s="276"/>
    </row>
    <row r="755" spans="1:28" ht="13">
      <c r="A755" s="276"/>
      <c r="B755" s="276"/>
      <c r="C755" s="373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  <c r="AA755" s="276"/>
      <c r="AB755" s="276"/>
    </row>
    <row r="756" spans="1:28" ht="13">
      <c r="A756" s="276"/>
      <c r="B756" s="276"/>
      <c r="C756" s="373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  <c r="AA756" s="276"/>
      <c r="AB756" s="276"/>
    </row>
    <row r="757" spans="1:28" ht="13">
      <c r="A757" s="276"/>
      <c r="B757" s="276"/>
      <c r="C757" s="373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  <c r="AA757" s="276"/>
      <c r="AB757" s="276"/>
    </row>
    <row r="758" spans="1:28" ht="13">
      <c r="A758" s="276"/>
      <c r="B758" s="276"/>
      <c r="C758" s="373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  <c r="AA758" s="276"/>
      <c r="AB758" s="276"/>
    </row>
    <row r="759" spans="1:28" ht="13">
      <c r="A759" s="276"/>
      <c r="B759" s="276"/>
      <c r="C759" s="373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  <c r="AA759" s="276"/>
      <c r="AB759" s="276"/>
    </row>
    <row r="760" spans="1:28" ht="13">
      <c r="A760" s="276"/>
      <c r="B760" s="276"/>
      <c r="C760" s="373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  <c r="AA760" s="276"/>
      <c r="AB760" s="276"/>
    </row>
    <row r="761" spans="1:28" ht="13">
      <c r="A761" s="276"/>
      <c r="B761" s="276"/>
      <c r="C761" s="373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  <c r="AA761" s="276"/>
      <c r="AB761" s="276"/>
    </row>
    <row r="762" spans="1:28" ht="13">
      <c r="A762" s="276"/>
      <c r="B762" s="276"/>
      <c r="C762" s="373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  <c r="AA762" s="276"/>
      <c r="AB762" s="276"/>
    </row>
    <row r="763" spans="1:28" ht="13">
      <c r="A763" s="276"/>
      <c r="B763" s="276"/>
      <c r="C763" s="373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  <c r="AA763" s="276"/>
      <c r="AB763" s="276"/>
    </row>
    <row r="764" spans="1:28" ht="13">
      <c r="A764" s="276"/>
      <c r="B764" s="276"/>
      <c r="C764" s="373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  <c r="AA764" s="276"/>
      <c r="AB764" s="276"/>
    </row>
    <row r="765" spans="1:28" ht="13">
      <c r="A765" s="276"/>
      <c r="B765" s="276"/>
      <c r="C765" s="373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  <c r="AA765" s="276"/>
      <c r="AB765" s="276"/>
    </row>
    <row r="766" spans="1:28" ht="13">
      <c r="A766" s="276"/>
      <c r="B766" s="276"/>
      <c r="C766" s="373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  <c r="AA766" s="276"/>
      <c r="AB766" s="276"/>
    </row>
    <row r="767" spans="1:28" ht="13">
      <c r="A767" s="276"/>
      <c r="B767" s="276"/>
      <c r="C767" s="373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  <c r="AA767" s="276"/>
      <c r="AB767" s="276"/>
    </row>
    <row r="768" spans="1:28" ht="13">
      <c r="A768" s="276"/>
      <c r="B768" s="276"/>
      <c r="C768" s="373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  <c r="AA768" s="276"/>
      <c r="AB768" s="276"/>
    </row>
    <row r="769" spans="1:28" ht="13">
      <c r="A769" s="276"/>
      <c r="B769" s="276"/>
      <c r="C769" s="373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  <c r="AA769" s="276"/>
      <c r="AB769" s="276"/>
    </row>
    <row r="770" spans="1:28" ht="13">
      <c r="A770" s="276"/>
      <c r="B770" s="276"/>
      <c r="C770" s="373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  <c r="AA770" s="276"/>
      <c r="AB770" s="276"/>
    </row>
    <row r="771" spans="1:28" ht="13">
      <c r="A771" s="276"/>
      <c r="B771" s="276"/>
      <c r="C771" s="373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  <c r="AA771" s="276"/>
      <c r="AB771" s="276"/>
    </row>
    <row r="772" spans="1:28" ht="13">
      <c r="A772" s="276"/>
      <c r="B772" s="276"/>
      <c r="C772" s="373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  <c r="AA772" s="276"/>
      <c r="AB772" s="276"/>
    </row>
    <row r="773" spans="1:28" ht="13">
      <c r="A773" s="276"/>
      <c r="B773" s="276"/>
      <c r="C773" s="373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  <c r="AA773" s="276"/>
      <c r="AB773" s="276"/>
    </row>
    <row r="774" spans="1:28" ht="13">
      <c r="A774" s="276"/>
      <c r="B774" s="276"/>
      <c r="C774" s="373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  <c r="AA774" s="276"/>
      <c r="AB774" s="276"/>
    </row>
    <row r="775" spans="1:28" ht="13">
      <c r="A775" s="276"/>
      <c r="B775" s="276"/>
      <c r="C775" s="373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  <c r="AA775" s="276"/>
      <c r="AB775" s="276"/>
    </row>
    <row r="776" spans="1:28" ht="13">
      <c r="A776" s="276"/>
      <c r="B776" s="276"/>
      <c r="C776" s="373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  <c r="AA776" s="276"/>
      <c r="AB776" s="276"/>
    </row>
    <row r="777" spans="1:28" ht="13">
      <c r="A777" s="276"/>
      <c r="B777" s="276"/>
      <c r="C777" s="373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  <c r="AA777" s="276"/>
      <c r="AB777" s="276"/>
    </row>
    <row r="778" spans="1:28" ht="13">
      <c r="A778" s="276"/>
      <c r="B778" s="276"/>
      <c r="C778" s="373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  <c r="AA778" s="276"/>
      <c r="AB778" s="276"/>
    </row>
    <row r="779" spans="1:28" ht="13">
      <c r="A779" s="276"/>
      <c r="B779" s="276"/>
      <c r="C779" s="373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  <c r="AA779" s="276"/>
      <c r="AB779" s="276"/>
    </row>
    <row r="780" spans="1:28" ht="13">
      <c r="A780" s="276"/>
      <c r="B780" s="276"/>
      <c r="C780" s="373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  <c r="AA780" s="276"/>
      <c r="AB780" s="276"/>
    </row>
    <row r="781" spans="1:28" ht="13">
      <c r="A781" s="276"/>
      <c r="B781" s="276"/>
      <c r="C781" s="373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  <c r="AA781" s="276"/>
      <c r="AB781" s="276"/>
    </row>
    <row r="782" spans="1:28" ht="13">
      <c r="A782" s="276"/>
      <c r="B782" s="276"/>
      <c r="C782" s="373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  <c r="AA782" s="276"/>
      <c r="AB782" s="276"/>
    </row>
    <row r="783" spans="1:28" ht="13">
      <c r="A783" s="276"/>
      <c r="B783" s="276"/>
      <c r="C783" s="373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  <c r="AA783" s="276"/>
      <c r="AB783" s="276"/>
    </row>
    <row r="784" spans="1:28" ht="13">
      <c r="A784" s="276"/>
      <c r="B784" s="276"/>
      <c r="C784" s="373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  <c r="AA784" s="276"/>
      <c r="AB784" s="276"/>
    </row>
    <row r="785" spans="1:28" ht="13">
      <c r="A785" s="276"/>
      <c r="B785" s="276"/>
      <c r="C785" s="373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  <c r="AA785" s="276"/>
      <c r="AB785" s="276"/>
    </row>
    <row r="786" spans="1:28" ht="13">
      <c r="A786" s="276"/>
      <c r="B786" s="276"/>
      <c r="C786" s="373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  <c r="AA786" s="276"/>
      <c r="AB786" s="276"/>
    </row>
    <row r="787" spans="1:28" ht="13">
      <c r="A787" s="276"/>
      <c r="B787" s="276"/>
      <c r="C787" s="373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  <c r="AA787" s="276"/>
      <c r="AB787" s="276"/>
    </row>
    <row r="788" spans="1:28" ht="13">
      <c r="A788" s="276"/>
      <c r="B788" s="276"/>
      <c r="C788" s="373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  <c r="AA788" s="276"/>
      <c r="AB788" s="276"/>
    </row>
    <row r="789" spans="1:28" ht="13">
      <c r="A789" s="276"/>
      <c r="B789" s="276"/>
      <c r="C789" s="373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  <c r="AA789" s="276"/>
      <c r="AB789" s="276"/>
    </row>
    <row r="790" spans="1:28" ht="13">
      <c r="A790" s="276"/>
      <c r="B790" s="276"/>
      <c r="C790" s="373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  <c r="AA790" s="276"/>
      <c r="AB790" s="276"/>
    </row>
    <row r="791" spans="1:28" ht="13">
      <c r="A791" s="276"/>
      <c r="B791" s="276"/>
      <c r="C791" s="373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  <c r="AA791" s="276"/>
      <c r="AB791" s="276"/>
    </row>
    <row r="792" spans="1:28" ht="13">
      <c r="A792" s="276"/>
      <c r="B792" s="276"/>
      <c r="C792" s="373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  <c r="AA792" s="276"/>
      <c r="AB792" s="276"/>
    </row>
    <row r="793" spans="1:28" ht="13">
      <c r="A793" s="276"/>
      <c r="B793" s="276"/>
      <c r="C793" s="373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  <c r="AA793" s="276"/>
      <c r="AB793" s="276"/>
    </row>
    <row r="794" spans="1:28" ht="13">
      <c r="A794" s="276"/>
      <c r="B794" s="276"/>
      <c r="C794" s="373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  <c r="AA794" s="276"/>
      <c r="AB794" s="276"/>
    </row>
    <row r="795" spans="1:28" ht="13">
      <c r="A795" s="276"/>
      <c r="B795" s="276"/>
      <c r="C795" s="373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  <c r="AA795" s="276"/>
      <c r="AB795" s="276"/>
    </row>
    <row r="796" spans="1:28" ht="13">
      <c r="A796" s="276"/>
      <c r="B796" s="276"/>
      <c r="C796" s="373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  <c r="AA796" s="276"/>
      <c r="AB796" s="276"/>
    </row>
    <row r="797" spans="1:28" ht="13">
      <c r="A797" s="276"/>
      <c r="B797" s="276"/>
      <c r="C797" s="373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  <c r="AA797" s="276"/>
      <c r="AB797" s="276"/>
    </row>
    <row r="798" spans="1:28" ht="13">
      <c r="A798" s="276"/>
      <c r="B798" s="276"/>
      <c r="C798" s="373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  <c r="AA798" s="276"/>
      <c r="AB798" s="276"/>
    </row>
    <row r="799" spans="1:28" ht="13">
      <c r="A799" s="276"/>
      <c r="B799" s="276"/>
      <c r="C799" s="373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  <c r="AA799" s="276"/>
      <c r="AB799" s="276"/>
    </row>
    <row r="800" spans="1:28" ht="13">
      <c r="A800" s="276"/>
      <c r="B800" s="276"/>
      <c r="C800" s="373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  <c r="AA800" s="276"/>
      <c r="AB800" s="276"/>
    </row>
    <row r="801" spans="1:28" ht="13">
      <c r="A801" s="276"/>
      <c r="B801" s="276"/>
      <c r="C801" s="373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  <c r="AA801" s="276"/>
      <c r="AB801" s="276"/>
    </row>
    <row r="802" spans="1:28" ht="13">
      <c r="A802" s="276"/>
      <c r="B802" s="276"/>
      <c r="C802" s="373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  <c r="AA802" s="276"/>
      <c r="AB802" s="276"/>
    </row>
    <row r="803" spans="1:28" ht="13">
      <c r="A803" s="276"/>
      <c r="B803" s="276"/>
      <c r="C803" s="373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  <c r="AA803" s="276"/>
      <c r="AB803" s="276"/>
    </row>
    <row r="804" spans="1:28" ht="13">
      <c r="A804" s="276"/>
      <c r="B804" s="276"/>
      <c r="C804" s="373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  <c r="AA804" s="276"/>
      <c r="AB804" s="276"/>
    </row>
    <row r="805" spans="1:28" ht="13">
      <c r="A805" s="276"/>
      <c r="B805" s="276"/>
      <c r="C805" s="373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  <c r="AA805" s="276"/>
      <c r="AB805" s="276"/>
    </row>
    <row r="806" spans="1:28" ht="13">
      <c r="A806" s="276"/>
      <c r="B806" s="276"/>
      <c r="C806" s="373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  <c r="AA806" s="276"/>
      <c r="AB806" s="276"/>
    </row>
    <row r="807" spans="1:28" ht="13">
      <c r="A807" s="276"/>
      <c r="B807" s="276"/>
      <c r="C807" s="373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  <c r="AA807" s="276"/>
      <c r="AB807" s="276"/>
    </row>
    <row r="808" spans="1:28" ht="13">
      <c r="A808" s="276"/>
      <c r="B808" s="276"/>
      <c r="C808" s="373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  <c r="AA808" s="276"/>
      <c r="AB808" s="276"/>
    </row>
    <row r="809" spans="1:28" ht="13">
      <c r="A809" s="276"/>
      <c r="B809" s="276"/>
      <c r="C809" s="373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  <c r="AA809" s="276"/>
      <c r="AB809" s="276"/>
    </row>
    <row r="810" spans="1:28" ht="13">
      <c r="A810" s="276"/>
      <c r="B810" s="276"/>
      <c r="C810" s="373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  <c r="AA810" s="276"/>
      <c r="AB810" s="276"/>
    </row>
    <row r="811" spans="1:28" ht="13">
      <c r="A811" s="276"/>
      <c r="B811" s="276"/>
      <c r="C811" s="373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  <c r="AA811" s="276"/>
      <c r="AB811" s="276"/>
    </row>
    <row r="812" spans="1:28" ht="13">
      <c r="A812" s="276"/>
      <c r="B812" s="276"/>
      <c r="C812" s="373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  <c r="AA812" s="276"/>
      <c r="AB812" s="276"/>
    </row>
    <row r="813" spans="1:28" ht="13">
      <c r="A813" s="276"/>
      <c r="B813" s="276"/>
      <c r="C813" s="373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  <c r="AA813" s="276"/>
      <c r="AB813" s="276"/>
    </row>
    <row r="814" spans="1:28" ht="13">
      <c r="A814" s="276"/>
      <c r="B814" s="276"/>
      <c r="C814" s="373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76"/>
      <c r="AB814" s="276"/>
    </row>
    <row r="815" spans="1:28" ht="13">
      <c r="A815" s="276"/>
      <c r="B815" s="276"/>
      <c r="C815" s="373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  <c r="AA815" s="276"/>
      <c r="AB815" s="276"/>
    </row>
    <row r="816" spans="1:28" ht="13">
      <c r="A816" s="276"/>
      <c r="B816" s="276"/>
      <c r="C816" s="373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  <c r="AA816" s="276"/>
      <c r="AB816" s="276"/>
    </row>
    <row r="817" spans="1:28" ht="13">
      <c r="A817" s="276"/>
      <c r="B817" s="276"/>
      <c r="C817" s="373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  <c r="AA817" s="276"/>
      <c r="AB817" s="276"/>
    </row>
    <row r="818" spans="1:28" ht="13">
      <c r="A818" s="276"/>
      <c r="B818" s="276"/>
      <c r="C818" s="373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  <c r="AA818" s="276"/>
      <c r="AB818" s="276"/>
    </row>
    <row r="819" spans="1:28" ht="13">
      <c r="A819" s="276"/>
      <c r="B819" s="276"/>
      <c r="C819" s="373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  <c r="AA819" s="276"/>
      <c r="AB819" s="276"/>
    </row>
    <row r="820" spans="1:28" ht="13">
      <c r="A820" s="276"/>
      <c r="B820" s="276"/>
      <c r="C820" s="373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  <c r="AA820" s="276"/>
      <c r="AB820" s="276"/>
    </row>
    <row r="821" spans="1:28" ht="13">
      <c r="A821" s="276"/>
      <c r="B821" s="276"/>
      <c r="C821" s="373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  <c r="AA821" s="276"/>
      <c r="AB821" s="276"/>
    </row>
    <row r="822" spans="1:28" ht="13">
      <c r="A822" s="276"/>
      <c r="B822" s="276"/>
      <c r="C822" s="373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  <c r="AA822" s="276"/>
      <c r="AB822" s="276"/>
    </row>
    <row r="823" spans="1:28" ht="13">
      <c r="A823" s="276"/>
      <c r="B823" s="276"/>
      <c r="C823" s="373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  <c r="AA823" s="276"/>
      <c r="AB823" s="276"/>
    </row>
    <row r="824" spans="1:28" ht="13">
      <c r="A824" s="276"/>
      <c r="B824" s="276"/>
      <c r="C824" s="373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  <c r="AA824" s="276"/>
      <c r="AB824" s="276"/>
    </row>
    <row r="825" spans="1:28" ht="13">
      <c r="A825" s="276"/>
      <c r="B825" s="276"/>
      <c r="C825" s="373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  <c r="AA825" s="276"/>
      <c r="AB825" s="276"/>
    </row>
    <row r="826" spans="1:28" ht="13">
      <c r="A826" s="276"/>
      <c r="B826" s="276"/>
      <c r="C826" s="373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  <c r="AA826" s="276"/>
      <c r="AB826" s="276"/>
    </row>
    <row r="827" spans="1:28" ht="13">
      <c r="A827" s="276"/>
      <c r="B827" s="276"/>
      <c r="C827" s="373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  <c r="AA827" s="276"/>
      <c r="AB827" s="276"/>
    </row>
    <row r="828" spans="1:28" ht="13">
      <c r="A828" s="276"/>
      <c r="B828" s="276"/>
      <c r="C828" s="373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  <c r="AA828" s="276"/>
      <c r="AB828" s="276"/>
    </row>
    <row r="829" spans="1:28" ht="13">
      <c r="A829" s="276"/>
      <c r="B829" s="276"/>
      <c r="C829" s="373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  <c r="AA829" s="276"/>
      <c r="AB829" s="276"/>
    </row>
    <row r="830" spans="1:28" ht="13">
      <c r="A830" s="276"/>
      <c r="B830" s="276"/>
      <c r="C830" s="373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  <c r="AA830" s="276"/>
      <c r="AB830" s="276"/>
    </row>
    <row r="831" spans="1:28" ht="13">
      <c r="A831" s="276"/>
      <c r="B831" s="276"/>
      <c r="C831" s="373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  <c r="AA831" s="276"/>
      <c r="AB831" s="276"/>
    </row>
    <row r="832" spans="1:28" ht="13">
      <c r="A832" s="276"/>
      <c r="B832" s="276"/>
      <c r="C832" s="373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  <c r="AA832" s="276"/>
      <c r="AB832" s="276"/>
    </row>
    <row r="833" spans="1:28" ht="13">
      <c r="A833" s="276"/>
      <c r="B833" s="276"/>
      <c r="C833" s="373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  <c r="AA833" s="276"/>
      <c r="AB833" s="276"/>
    </row>
    <row r="834" spans="1:28" ht="13">
      <c r="A834" s="276"/>
      <c r="B834" s="276"/>
      <c r="C834" s="373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  <c r="AA834" s="276"/>
      <c r="AB834" s="276"/>
    </row>
    <row r="835" spans="1:28" ht="13">
      <c r="A835" s="276"/>
      <c r="B835" s="276"/>
      <c r="C835" s="373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  <c r="AA835" s="276"/>
      <c r="AB835" s="276"/>
    </row>
    <row r="836" spans="1:28" ht="13">
      <c r="A836" s="276"/>
      <c r="B836" s="276"/>
      <c r="C836" s="373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  <c r="AA836" s="276"/>
      <c r="AB836" s="276"/>
    </row>
    <row r="837" spans="1:28" ht="13">
      <c r="A837" s="276"/>
      <c r="B837" s="276"/>
      <c r="C837" s="373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  <c r="AA837" s="276"/>
      <c r="AB837" s="276"/>
    </row>
    <row r="838" spans="1:28" ht="13">
      <c r="A838" s="276"/>
      <c r="B838" s="276"/>
      <c r="C838" s="373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  <c r="AA838" s="276"/>
      <c r="AB838" s="276"/>
    </row>
    <row r="839" spans="1:28" ht="13">
      <c r="A839" s="276"/>
      <c r="B839" s="276"/>
      <c r="C839" s="373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  <c r="AA839" s="276"/>
      <c r="AB839" s="276"/>
    </row>
    <row r="840" spans="1:28" ht="13">
      <c r="A840" s="276"/>
      <c r="B840" s="276"/>
      <c r="C840" s="373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  <c r="AA840" s="276"/>
      <c r="AB840" s="276"/>
    </row>
    <row r="841" spans="1:28" ht="13">
      <c r="A841" s="276"/>
      <c r="B841" s="276"/>
      <c r="C841" s="373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  <c r="AA841" s="276"/>
      <c r="AB841" s="276"/>
    </row>
    <row r="842" spans="1:28" ht="13">
      <c r="A842" s="276"/>
      <c r="B842" s="276"/>
      <c r="C842" s="373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  <c r="AA842" s="276"/>
      <c r="AB842" s="276"/>
    </row>
    <row r="843" spans="1:28" ht="13">
      <c r="A843" s="276"/>
      <c r="B843" s="276"/>
      <c r="C843" s="373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  <c r="AA843" s="276"/>
      <c r="AB843" s="276"/>
    </row>
    <row r="844" spans="1:28" ht="13">
      <c r="A844" s="276"/>
      <c r="B844" s="276"/>
      <c r="C844" s="373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  <c r="AA844" s="276"/>
      <c r="AB844" s="276"/>
    </row>
    <row r="845" spans="1:28" ht="13">
      <c r="A845" s="276"/>
      <c r="B845" s="276"/>
      <c r="C845" s="373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  <c r="AA845" s="276"/>
      <c r="AB845" s="276"/>
    </row>
    <row r="846" spans="1:28" ht="13">
      <c r="A846" s="276"/>
      <c r="B846" s="276"/>
      <c r="C846" s="373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  <c r="AA846" s="276"/>
      <c r="AB846" s="276"/>
    </row>
    <row r="847" spans="1:28" ht="13">
      <c r="A847" s="276"/>
      <c r="B847" s="276"/>
      <c r="C847" s="373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  <c r="AA847" s="276"/>
      <c r="AB847" s="276"/>
    </row>
    <row r="848" spans="1:28" ht="13">
      <c r="A848" s="276"/>
      <c r="B848" s="276"/>
      <c r="C848" s="373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  <c r="AA848" s="276"/>
      <c r="AB848" s="276"/>
    </row>
    <row r="849" spans="1:28" ht="13">
      <c r="A849" s="276"/>
      <c r="B849" s="276"/>
      <c r="C849" s="373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  <c r="AA849" s="276"/>
      <c r="AB849" s="276"/>
    </row>
    <row r="850" spans="1:28" ht="13">
      <c r="A850" s="276"/>
      <c r="B850" s="276"/>
      <c r="C850" s="373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  <c r="AA850" s="276"/>
      <c r="AB850" s="276"/>
    </row>
    <row r="851" spans="1:28" ht="13">
      <c r="A851" s="276"/>
      <c r="B851" s="276"/>
      <c r="C851" s="373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  <c r="AA851" s="276"/>
      <c r="AB851" s="276"/>
    </row>
    <row r="852" spans="1:28" ht="13">
      <c r="A852" s="276"/>
      <c r="B852" s="276"/>
      <c r="C852" s="373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  <c r="AA852" s="276"/>
      <c r="AB852" s="276"/>
    </row>
    <row r="853" spans="1:28" ht="13">
      <c r="A853" s="276"/>
      <c r="B853" s="276"/>
      <c r="C853" s="373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  <c r="AA853" s="276"/>
      <c r="AB853" s="276"/>
    </row>
    <row r="854" spans="1:28" ht="13">
      <c r="A854" s="276"/>
      <c r="B854" s="276"/>
      <c r="C854" s="373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  <c r="AA854" s="276"/>
      <c r="AB854" s="276"/>
    </row>
    <row r="855" spans="1:28" ht="13">
      <c r="A855" s="276"/>
      <c r="B855" s="276"/>
      <c r="C855" s="373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  <c r="AA855" s="276"/>
      <c r="AB855" s="276"/>
    </row>
    <row r="856" spans="1:28" ht="13">
      <c r="A856" s="276"/>
      <c r="B856" s="276"/>
      <c r="C856" s="373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  <c r="AA856" s="276"/>
      <c r="AB856" s="276"/>
    </row>
    <row r="857" spans="1:28" ht="13">
      <c r="A857" s="276"/>
      <c r="B857" s="276"/>
      <c r="C857" s="373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  <c r="AA857" s="276"/>
      <c r="AB857" s="276"/>
    </row>
    <row r="858" spans="1:28" ht="13">
      <c r="A858" s="276"/>
      <c r="B858" s="276"/>
      <c r="C858" s="373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  <c r="AA858" s="276"/>
      <c r="AB858" s="276"/>
    </row>
    <row r="859" spans="1:28" ht="13">
      <c r="A859" s="276"/>
      <c r="B859" s="276"/>
      <c r="C859" s="373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  <c r="AA859" s="276"/>
      <c r="AB859" s="276"/>
    </row>
    <row r="860" spans="1:28" ht="13">
      <c r="A860" s="276"/>
      <c r="B860" s="276"/>
      <c r="C860" s="373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  <c r="AA860" s="276"/>
      <c r="AB860" s="276"/>
    </row>
    <row r="861" spans="1:28" ht="13">
      <c r="A861" s="276"/>
      <c r="B861" s="276"/>
      <c r="C861" s="373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  <c r="AA861" s="276"/>
      <c r="AB861" s="276"/>
    </row>
    <row r="862" spans="1:28" ht="13">
      <c r="A862" s="276"/>
      <c r="B862" s="276"/>
      <c r="C862" s="373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  <c r="AA862" s="276"/>
      <c r="AB862" s="276"/>
    </row>
    <row r="863" spans="1:28" ht="13">
      <c r="A863" s="276"/>
      <c r="B863" s="276"/>
      <c r="C863" s="373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  <c r="AA863" s="276"/>
      <c r="AB863" s="276"/>
    </row>
    <row r="864" spans="1:28" ht="13">
      <c r="A864" s="276"/>
      <c r="B864" s="276"/>
      <c r="C864" s="373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  <c r="AA864" s="276"/>
      <c r="AB864" s="276"/>
    </row>
    <row r="865" spans="1:28" ht="13">
      <c r="A865" s="276"/>
      <c r="B865" s="276"/>
      <c r="C865" s="373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  <c r="AA865" s="276"/>
      <c r="AB865" s="276"/>
    </row>
    <row r="866" spans="1:28" ht="13">
      <c r="A866" s="276"/>
      <c r="B866" s="276"/>
      <c r="C866" s="373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  <c r="AA866" s="276"/>
      <c r="AB866" s="276"/>
    </row>
    <row r="867" spans="1:28" ht="13">
      <c r="A867" s="276"/>
      <c r="B867" s="276"/>
      <c r="C867" s="373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  <c r="AA867" s="276"/>
      <c r="AB867" s="276"/>
    </row>
    <row r="868" spans="1:28" ht="13">
      <c r="A868" s="276"/>
      <c r="B868" s="276"/>
      <c r="C868" s="373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  <c r="AA868" s="276"/>
      <c r="AB868" s="276"/>
    </row>
    <row r="869" spans="1:28" ht="13">
      <c r="A869" s="276"/>
      <c r="B869" s="276"/>
      <c r="C869" s="373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  <c r="AA869" s="276"/>
      <c r="AB869" s="276"/>
    </row>
    <row r="870" spans="1:28" ht="13">
      <c r="A870" s="276"/>
      <c r="B870" s="276"/>
      <c r="C870" s="373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  <c r="AA870" s="276"/>
      <c r="AB870" s="276"/>
    </row>
    <row r="871" spans="1:28" ht="13">
      <c r="A871" s="276"/>
      <c r="B871" s="276"/>
      <c r="C871" s="373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  <c r="AA871" s="276"/>
      <c r="AB871" s="276"/>
    </row>
    <row r="872" spans="1:28" ht="13">
      <c r="A872" s="276"/>
      <c r="B872" s="276"/>
      <c r="C872" s="373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  <c r="AA872" s="276"/>
      <c r="AB872" s="276"/>
    </row>
    <row r="873" spans="1:28" ht="13">
      <c r="A873" s="276"/>
      <c r="B873" s="276"/>
      <c r="C873" s="373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  <c r="AA873" s="276"/>
      <c r="AB873" s="276"/>
    </row>
    <row r="874" spans="1:28" ht="13">
      <c r="A874" s="276"/>
      <c r="B874" s="276"/>
      <c r="C874" s="373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  <c r="AA874" s="276"/>
      <c r="AB874" s="276"/>
    </row>
    <row r="875" spans="1:28" ht="13">
      <c r="A875" s="276"/>
      <c r="B875" s="276"/>
      <c r="C875" s="373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  <c r="AA875" s="276"/>
      <c r="AB875" s="276"/>
    </row>
    <row r="876" spans="1:28" ht="13">
      <c r="A876" s="276"/>
      <c r="B876" s="276"/>
      <c r="C876" s="373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  <c r="AA876" s="276"/>
      <c r="AB876" s="276"/>
    </row>
    <row r="877" spans="1:28" ht="13">
      <c r="A877" s="276"/>
      <c r="B877" s="276"/>
      <c r="C877" s="373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  <c r="AA877" s="276"/>
      <c r="AB877" s="276"/>
    </row>
    <row r="878" spans="1:28" ht="13">
      <c r="A878" s="276"/>
      <c r="B878" s="276"/>
      <c r="C878" s="373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  <c r="AA878" s="276"/>
      <c r="AB878" s="276"/>
    </row>
    <row r="879" spans="1:28" ht="13">
      <c r="A879" s="276"/>
      <c r="B879" s="276"/>
      <c r="C879" s="373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  <c r="AA879" s="276"/>
      <c r="AB879" s="276"/>
    </row>
    <row r="880" spans="1:28" ht="13">
      <c r="A880" s="276"/>
      <c r="B880" s="276"/>
      <c r="C880" s="373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  <c r="AA880" s="276"/>
      <c r="AB880" s="276"/>
    </row>
    <row r="881" spans="1:28" ht="13">
      <c r="A881" s="276"/>
      <c r="B881" s="276"/>
      <c r="C881" s="373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  <c r="AA881" s="276"/>
      <c r="AB881" s="276"/>
    </row>
    <row r="882" spans="1:28" ht="13">
      <c r="A882" s="276"/>
      <c r="B882" s="276"/>
      <c r="C882" s="373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  <c r="AA882" s="276"/>
      <c r="AB882" s="276"/>
    </row>
    <row r="883" spans="1:28" ht="13">
      <c r="A883" s="276"/>
      <c r="B883" s="276"/>
      <c r="C883" s="373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  <c r="AA883" s="276"/>
      <c r="AB883" s="276"/>
    </row>
    <row r="884" spans="1:28" ht="13">
      <c r="A884" s="276"/>
      <c r="B884" s="276"/>
      <c r="C884" s="373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  <c r="AA884" s="276"/>
      <c r="AB884" s="276"/>
    </row>
    <row r="885" spans="1:28" ht="13">
      <c r="A885" s="276"/>
      <c r="B885" s="276"/>
      <c r="C885" s="373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  <c r="AA885" s="276"/>
      <c r="AB885" s="276"/>
    </row>
    <row r="886" spans="1:28" ht="13">
      <c r="A886" s="276"/>
      <c r="B886" s="276"/>
      <c r="C886" s="373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  <c r="AA886" s="276"/>
      <c r="AB886" s="276"/>
    </row>
    <row r="887" spans="1:28" ht="13">
      <c r="A887" s="276"/>
      <c r="B887" s="276"/>
      <c r="C887" s="373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  <c r="AA887" s="276"/>
      <c r="AB887" s="276"/>
    </row>
    <row r="888" spans="1:28" ht="13">
      <c r="A888" s="276"/>
      <c r="B888" s="276"/>
      <c r="C888" s="373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  <c r="AA888" s="276"/>
      <c r="AB888" s="276"/>
    </row>
    <row r="889" spans="1:28" ht="13">
      <c r="A889" s="276"/>
      <c r="B889" s="276"/>
      <c r="C889" s="373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  <c r="AA889" s="276"/>
      <c r="AB889" s="276"/>
    </row>
    <row r="890" spans="1:28" ht="13">
      <c r="A890" s="276"/>
      <c r="B890" s="276"/>
      <c r="C890" s="373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  <c r="AA890" s="276"/>
      <c r="AB890" s="276"/>
    </row>
    <row r="891" spans="1:28" ht="13">
      <c r="A891" s="276"/>
      <c r="B891" s="276"/>
      <c r="C891" s="373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  <c r="AA891" s="276"/>
      <c r="AB891" s="276"/>
    </row>
    <row r="892" spans="1:28" ht="13">
      <c r="A892" s="276"/>
      <c r="B892" s="276"/>
      <c r="C892" s="373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  <c r="AA892" s="276"/>
      <c r="AB892" s="276"/>
    </row>
    <row r="893" spans="1:28" ht="13">
      <c r="A893" s="276"/>
      <c r="B893" s="276"/>
      <c r="C893" s="373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  <c r="AA893" s="276"/>
      <c r="AB893" s="276"/>
    </row>
    <row r="894" spans="1:28" ht="13">
      <c r="A894" s="276"/>
      <c r="B894" s="276"/>
      <c r="C894" s="373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  <c r="AA894" s="276"/>
      <c r="AB894" s="276"/>
    </row>
    <row r="895" spans="1:28" ht="13">
      <c r="A895" s="276"/>
      <c r="B895" s="276"/>
      <c r="C895" s="373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  <c r="AA895" s="276"/>
      <c r="AB895" s="276"/>
    </row>
    <row r="896" spans="1:28" ht="13">
      <c r="A896" s="276"/>
      <c r="B896" s="276"/>
      <c r="C896" s="373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  <c r="AA896" s="276"/>
      <c r="AB896" s="276"/>
    </row>
    <row r="897" spans="1:28" ht="13">
      <c r="A897" s="276"/>
      <c r="B897" s="276"/>
      <c r="C897" s="373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  <c r="AA897" s="276"/>
      <c r="AB897" s="276"/>
    </row>
    <row r="898" spans="1:28" ht="13">
      <c r="A898" s="276"/>
      <c r="B898" s="276"/>
      <c r="C898" s="373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  <c r="AA898" s="276"/>
      <c r="AB898" s="276"/>
    </row>
    <row r="899" spans="1:28" ht="13">
      <c r="A899" s="276"/>
      <c r="B899" s="276"/>
      <c r="C899" s="373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  <c r="AA899" s="276"/>
      <c r="AB899" s="276"/>
    </row>
    <row r="900" spans="1:28" ht="13">
      <c r="A900" s="276"/>
      <c r="B900" s="276"/>
      <c r="C900" s="373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  <c r="AA900" s="276"/>
      <c r="AB900" s="276"/>
    </row>
    <row r="901" spans="1:28" ht="13">
      <c r="A901" s="276"/>
      <c r="B901" s="276"/>
      <c r="C901" s="373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  <c r="AA901" s="276"/>
      <c r="AB901" s="276"/>
    </row>
    <row r="902" spans="1:28" ht="13">
      <c r="A902" s="276"/>
      <c r="B902" s="276"/>
      <c r="C902" s="373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  <c r="AA902" s="276"/>
      <c r="AB902" s="276"/>
    </row>
    <row r="903" spans="1:28" ht="13">
      <c r="A903" s="276"/>
      <c r="B903" s="276"/>
      <c r="C903" s="373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276"/>
      <c r="AB903" s="276"/>
    </row>
    <row r="904" spans="1:28" ht="13">
      <c r="A904" s="276"/>
      <c r="B904" s="276"/>
      <c r="C904" s="373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  <c r="AA904" s="276"/>
      <c r="AB904" s="276"/>
    </row>
    <row r="905" spans="1:28" ht="13">
      <c r="A905" s="276"/>
      <c r="B905" s="276"/>
      <c r="C905" s="373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  <c r="AA905" s="276"/>
      <c r="AB905" s="276"/>
    </row>
    <row r="906" spans="1:28" ht="13">
      <c r="A906" s="276"/>
      <c r="B906" s="276"/>
      <c r="C906" s="373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  <c r="AA906" s="276"/>
      <c r="AB906" s="276"/>
    </row>
    <row r="907" spans="1:28" ht="13">
      <c r="A907" s="276"/>
      <c r="B907" s="276"/>
      <c r="C907" s="373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  <c r="AA907" s="276"/>
      <c r="AB907" s="276"/>
    </row>
    <row r="908" spans="1:28" ht="13">
      <c r="A908" s="276"/>
      <c r="B908" s="276"/>
      <c r="C908" s="373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  <c r="AA908" s="276"/>
      <c r="AB908" s="276"/>
    </row>
    <row r="909" spans="1:28" ht="13">
      <c r="A909" s="276"/>
      <c r="B909" s="276"/>
      <c r="C909" s="373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  <c r="AA909" s="276"/>
      <c r="AB909" s="276"/>
    </row>
    <row r="910" spans="1:28" ht="13">
      <c r="A910" s="276"/>
      <c r="B910" s="276"/>
      <c r="C910" s="373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  <c r="AA910" s="276"/>
      <c r="AB910" s="276"/>
    </row>
    <row r="911" spans="1:28" ht="13">
      <c r="A911" s="276"/>
      <c r="B911" s="276"/>
      <c r="C911" s="373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  <c r="AA911" s="276"/>
      <c r="AB911" s="276"/>
    </row>
    <row r="912" spans="1:28" ht="13">
      <c r="A912" s="276"/>
      <c r="B912" s="276"/>
      <c r="C912" s="373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  <c r="AA912" s="276"/>
      <c r="AB912" s="276"/>
    </row>
    <row r="913" spans="1:28" ht="13">
      <c r="A913" s="276"/>
      <c r="B913" s="276"/>
      <c r="C913" s="373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  <c r="AA913" s="276"/>
      <c r="AB913" s="276"/>
    </row>
    <row r="914" spans="1:28" ht="13">
      <c r="A914" s="276"/>
      <c r="B914" s="276"/>
      <c r="C914" s="373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  <c r="AA914" s="276"/>
      <c r="AB914" s="276"/>
    </row>
    <row r="915" spans="1:28" ht="13">
      <c r="A915" s="276"/>
      <c r="B915" s="276"/>
      <c r="C915" s="373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  <c r="AA915" s="276"/>
      <c r="AB915" s="276"/>
    </row>
    <row r="916" spans="1:28" ht="13">
      <c r="A916" s="276"/>
      <c r="B916" s="276"/>
      <c r="C916" s="373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  <c r="AA916" s="276"/>
      <c r="AB916" s="276"/>
    </row>
    <row r="917" spans="1:28" ht="13">
      <c r="A917" s="276"/>
      <c r="B917" s="276"/>
      <c r="C917" s="373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  <c r="AA917" s="276"/>
      <c r="AB917" s="276"/>
    </row>
    <row r="918" spans="1:28" ht="13">
      <c r="A918" s="276"/>
      <c r="B918" s="276"/>
      <c r="C918" s="373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  <c r="AA918" s="276"/>
      <c r="AB918" s="276"/>
    </row>
    <row r="919" spans="1:28" ht="13">
      <c r="A919" s="276"/>
      <c r="B919" s="276"/>
      <c r="C919" s="373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  <c r="AA919" s="276"/>
      <c r="AB919" s="276"/>
    </row>
    <row r="920" spans="1:28" ht="13">
      <c r="A920" s="276"/>
      <c r="B920" s="276"/>
      <c r="C920" s="373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  <c r="AA920" s="276"/>
      <c r="AB920" s="276"/>
    </row>
    <row r="921" spans="1:28" ht="13">
      <c r="A921" s="276"/>
      <c r="B921" s="276"/>
      <c r="C921" s="373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  <c r="AA921" s="276"/>
      <c r="AB921" s="276"/>
    </row>
    <row r="922" spans="1:28" ht="13">
      <c r="A922" s="276"/>
      <c r="B922" s="276"/>
      <c r="C922" s="373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  <c r="AA922" s="276"/>
      <c r="AB922" s="276"/>
    </row>
    <row r="923" spans="1:28" ht="13">
      <c r="A923" s="276"/>
      <c r="B923" s="276"/>
      <c r="C923" s="373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  <c r="AA923" s="276"/>
      <c r="AB923" s="276"/>
    </row>
    <row r="924" spans="1:28" ht="13">
      <c r="A924" s="276"/>
      <c r="B924" s="276"/>
      <c r="C924" s="373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  <c r="AA924" s="276"/>
      <c r="AB924" s="276"/>
    </row>
    <row r="925" spans="1:28" ht="13">
      <c r="A925" s="276"/>
      <c r="B925" s="276"/>
      <c r="C925" s="373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  <c r="AA925" s="276"/>
      <c r="AB925" s="276"/>
    </row>
    <row r="926" spans="1:28" ht="13">
      <c r="A926" s="276"/>
      <c r="B926" s="276"/>
      <c r="C926" s="373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  <c r="AA926" s="276"/>
      <c r="AB926" s="276"/>
    </row>
    <row r="927" spans="1:28" ht="13">
      <c r="A927" s="276"/>
      <c r="B927" s="276"/>
      <c r="C927" s="373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  <c r="AA927" s="276"/>
      <c r="AB927" s="276"/>
    </row>
    <row r="928" spans="1:28" ht="13">
      <c r="A928" s="276"/>
      <c r="B928" s="276"/>
      <c r="C928" s="373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  <c r="AA928" s="276"/>
      <c r="AB928" s="276"/>
    </row>
    <row r="929" spans="1:28" ht="13">
      <c r="A929" s="276"/>
      <c r="B929" s="276"/>
      <c r="C929" s="373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  <c r="AA929" s="276"/>
      <c r="AB929" s="276"/>
    </row>
    <row r="930" spans="1:28" ht="13">
      <c r="A930" s="276"/>
      <c r="B930" s="276"/>
      <c r="C930" s="373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  <c r="AA930" s="276"/>
      <c r="AB930" s="276"/>
    </row>
    <row r="931" spans="1:28" ht="13">
      <c r="A931" s="276"/>
      <c r="B931" s="276"/>
      <c r="C931" s="373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  <c r="AA931" s="276"/>
      <c r="AB931" s="276"/>
    </row>
    <row r="932" spans="1:28" ht="13">
      <c r="A932" s="276"/>
      <c r="B932" s="276"/>
      <c r="C932" s="373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  <c r="AA932" s="276"/>
      <c r="AB932" s="276"/>
    </row>
    <row r="933" spans="1:28" ht="13">
      <c r="A933" s="276"/>
      <c r="B933" s="276"/>
      <c r="C933" s="373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  <c r="AA933" s="276"/>
      <c r="AB933" s="276"/>
    </row>
    <row r="934" spans="1:28" ht="13">
      <c r="A934" s="276"/>
      <c r="B934" s="276"/>
      <c r="C934" s="373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  <c r="AA934" s="276"/>
      <c r="AB934" s="276"/>
    </row>
    <row r="935" spans="1:28" ht="13">
      <c r="A935" s="276"/>
      <c r="B935" s="276"/>
      <c r="C935" s="373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  <c r="AA935" s="276"/>
      <c r="AB935" s="276"/>
    </row>
    <row r="936" spans="1:28" ht="13">
      <c r="A936" s="276"/>
      <c r="B936" s="276"/>
      <c r="C936" s="373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  <c r="AA936" s="276"/>
      <c r="AB936" s="276"/>
    </row>
    <row r="937" spans="1:28" ht="13">
      <c r="A937" s="276"/>
      <c r="B937" s="276"/>
      <c r="C937" s="373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  <c r="AA937" s="276"/>
      <c r="AB937" s="276"/>
    </row>
    <row r="938" spans="1:28" ht="13">
      <c r="A938" s="276"/>
      <c r="B938" s="276"/>
      <c r="C938" s="373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  <c r="AA938" s="276"/>
      <c r="AB938" s="276"/>
    </row>
    <row r="939" spans="1:28" ht="13">
      <c r="A939" s="276"/>
      <c r="B939" s="276"/>
      <c r="C939" s="373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  <c r="AA939" s="276"/>
      <c r="AB939" s="276"/>
    </row>
    <row r="940" spans="1:28" ht="13">
      <c r="A940" s="276"/>
      <c r="B940" s="276"/>
      <c r="C940" s="373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  <c r="AA940" s="276"/>
      <c r="AB940" s="276"/>
    </row>
    <row r="941" spans="1:28" ht="13">
      <c r="A941" s="276"/>
      <c r="B941" s="276"/>
      <c r="C941" s="373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  <c r="AA941" s="276"/>
      <c r="AB941" s="276"/>
    </row>
    <row r="942" spans="1:28" ht="13">
      <c r="A942" s="276"/>
      <c r="B942" s="276"/>
      <c r="C942" s="373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  <c r="AA942" s="276"/>
      <c r="AB942" s="276"/>
    </row>
    <row r="943" spans="1:28" ht="13">
      <c r="A943" s="276"/>
      <c r="B943" s="276"/>
      <c r="C943" s="373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  <c r="AA943" s="276"/>
      <c r="AB943" s="276"/>
    </row>
    <row r="944" spans="1:28" ht="13">
      <c r="A944" s="276"/>
      <c r="B944" s="276"/>
      <c r="C944" s="373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  <c r="AA944" s="276"/>
      <c r="AB944" s="276"/>
    </row>
    <row r="945" spans="1:28" ht="13">
      <c r="A945" s="276"/>
      <c r="B945" s="276"/>
      <c r="C945" s="373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  <c r="AA945" s="276"/>
      <c r="AB945" s="276"/>
    </row>
    <row r="946" spans="1:28" ht="13">
      <c r="A946" s="276"/>
      <c r="B946" s="276"/>
      <c r="C946" s="373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  <c r="AA946" s="276"/>
      <c r="AB946" s="276"/>
    </row>
    <row r="947" spans="1:28" ht="13">
      <c r="A947" s="276"/>
      <c r="B947" s="276"/>
      <c r="C947" s="373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  <c r="AA947" s="276"/>
      <c r="AB947" s="276"/>
    </row>
    <row r="948" spans="1:28" ht="13">
      <c r="A948" s="276"/>
      <c r="B948" s="276"/>
      <c r="C948" s="373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  <c r="AA948" s="276"/>
      <c r="AB948" s="276"/>
    </row>
    <row r="949" spans="1:28" ht="13">
      <c r="A949" s="276"/>
      <c r="B949" s="276"/>
      <c r="C949" s="373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  <c r="AA949" s="276"/>
      <c r="AB949" s="276"/>
    </row>
    <row r="950" spans="1:28" ht="13">
      <c r="A950" s="276"/>
      <c r="B950" s="276"/>
      <c r="C950" s="373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  <c r="AA950" s="276"/>
      <c r="AB950" s="276"/>
    </row>
    <row r="951" spans="1:28" ht="13">
      <c r="A951" s="276"/>
      <c r="B951" s="276"/>
      <c r="C951" s="373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  <c r="AA951" s="276"/>
      <c r="AB951" s="276"/>
    </row>
    <row r="952" spans="1:28" ht="13">
      <c r="A952" s="276"/>
      <c r="B952" s="276"/>
      <c r="C952" s="373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  <c r="AA952" s="276"/>
      <c r="AB952" s="276"/>
    </row>
    <row r="953" spans="1:28" ht="13">
      <c r="A953" s="276"/>
      <c r="B953" s="276"/>
      <c r="C953" s="373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  <c r="AA953" s="276"/>
      <c r="AB953" s="276"/>
    </row>
    <row r="954" spans="1:28" ht="13">
      <c r="A954" s="276"/>
      <c r="B954" s="276"/>
      <c r="C954" s="373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  <c r="AA954" s="276"/>
      <c r="AB954" s="276"/>
    </row>
    <row r="955" spans="1:28" ht="13">
      <c r="A955" s="276"/>
      <c r="B955" s="276"/>
      <c r="C955" s="373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  <c r="AA955" s="276"/>
      <c r="AB955" s="276"/>
    </row>
    <row r="956" spans="1:28" ht="13">
      <c r="A956" s="276"/>
      <c r="B956" s="276"/>
      <c r="C956" s="373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  <c r="AA956" s="276"/>
      <c r="AB956" s="276"/>
    </row>
    <row r="957" spans="1:28" ht="13">
      <c r="A957" s="276"/>
      <c r="B957" s="276"/>
      <c r="C957" s="373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  <c r="AA957" s="276"/>
      <c r="AB957" s="276"/>
    </row>
    <row r="958" spans="1:28" ht="13">
      <c r="A958" s="276"/>
      <c r="B958" s="276"/>
      <c r="C958" s="373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  <c r="AA958" s="276"/>
      <c r="AB958" s="276"/>
    </row>
    <row r="959" spans="1:28" ht="13">
      <c r="A959" s="276"/>
      <c r="B959" s="276"/>
      <c r="C959" s="373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  <c r="AA959" s="276"/>
      <c r="AB959" s="276"/>
    </row>
    <row r="960" spans="1:28" ht="13">
      <c r="A960" s="276"/>
      <c r="B960" s="276"/>
      <c r="C960" s="373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  <c r="AA960" s="276"/>
      <c r="AB960" s="276"/>
    </row>
    <row r="961" spans="1:28" ht="13">
      <c r="A961" s="276"/>
      <c r="B961" s="276"/>
      <c r="C961" s="373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  <c r="AA961" s="276"/>
      <c r="AB961" s="276"/>
    </row>
    <row r="962" spans="1:28" ht="13">
      <c r="A962" s="276"/>
      <c r="B962" s="276"/>
      <c r="C962" s="373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  <c r="AA962" s="276"/>
      <c r="AB962" s="276"/>
    </row>
    <row r="963" spans="1:28" ht="13">
      <c r="A963" s="276"/>
      <c r="B963" s="276"/>
      <c r="C963" s="373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  <c r="AA963" s="276"/>
      <c r="AB963" s="276"/>
    </row>
    <row r="964" spans="1:28" ht="13">
      <c r="A964" s="276"/>
      <c r="B964" s="276"/>
      <c r="C964" s="373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  <c r="AA964" s="276"/>
      <c r="AB964" s="276"/>
    </row>
    <row r="965" spans="1:28" ht="13">
      <c r="A965" s="276"/>
      <c r="B965" s="276"/>
      <c r="C965" s="373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  <c r="AA965" s="276"/>
      <c r="AB965" s="276"/>
    </row>
    <row r="966" spans="1:28" ht="13">
      <c r="A966" s="276"/>
      <c r="B966" s="276"/>
      <c r="C966" s="373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  <c r="AA966" s="276"/>
      <c r="AB966" s="276"/>
    </row>
    <row r="967" spans="1:28" ht="13">
      <c r="A967" s="276"/>
      <c r="B967" s="276"/>
      <c r="C967" s="373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  <c r="AA967" s="276"/>
      <c r="AB967" s="276"/>
    </row>
    <row r="968" spans="1:28" ht="13">
      <c r="A968" s="276"/>
      <c r="B968" s="276"/>
      <c r="C968" s="373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  <c r="AA968" s="276"/>
      <c r="AB968" s="276"/>
    </row>
    <row r="969" spans="1:28" ht="13">
      <c r="A969" s="276"/>
      <c r="B969" s="276"/>
      <c r="C969" s="373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  <c r="AA969" s="276"/>
      <c r="AB969" s="276"/>
    </row>
    <row r="970" spans="1:28" ht="13">
      <c r="A970" s="276"/>
      <c r="B970" s="276"/>
      <c r="C970" s="373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  <c r="AA970" s="276"/>
      <c r="AB970" s="276"/>
    </row>
    <row r="971" spans="1:28" ht="13">
      <c r="A971" s="276"/>
      <c r="B971" s="276"/>
      <c r="C971" s="373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  <c r="AA971" s="276"/>
      <c r="AB971" s="276"/>
    </row>
    <row r="972" spans="1:28" ht="13">
      <c r="A972" s="276"/>
      <c r="B972" s="276"/>
      <c r="C972" s="373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  <c r="AA972" s="276"/>
      <c r="AB972" s="276"/>
    </row>
    <row r="973" spans="1:28" ht="13">
      <c r="A973" s="276"/>
      <c r="B973" s="276"/>
      <c r="C973" s="373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  <c r="AA973" s="276"/>
      <c r="AB973" s="276"/>
    </row>
    <row r="974" spans="1:28" ht="13">
      <c r="A974" s="276"/>
      <c r="B974" s="276"/>
      <c r="C974" s="373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  <c r="AA974" s="276"/>
      <c r="AB974" s="276"/>
    </row>
    <row r="975" spans="1:28" ht="13">
      <c r="A975" s="276"/>
      <c r="B975" s="276"/>
      <c r="C975" s="373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  <c r="AA975" s="276"/>
      <c r="AB975" s="276"/>
    </row>
    <row r="976" spans="1:28" ht="13">
      <c r="A976" s="276"/>
      <c r="B976" s="276"/>
      <c r="C976" s="373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  <c r="AA976" s="276"/>
      <c r="AB976" s="276"/>
    </row>
    <row r="977" spans="1:28" ht="13">
      <c r="A977" s="276"/>
      <c r="B977" s="276"/>
      <c r="C977" s="373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  <c r="AA977" s="276"/>
      <c r="AB977" s="276"/>
    </row>
    <row r="978" spans="1:28" ht="13">
      <c r="A978" s="276"/>
      <c r="B978" s="276"/>
      <c r="C978" s="373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  <c r="AA978" s="276"/>
      <c r="AB978" s="276"/>
    </row>
    <row r="979" spans="1:28" ht="13">
      <c r="A979" s="276"/>
      <c r="B979" s="276"/>
      <c r="C979" s="373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  <c r="AA979" s="276"/>
      <c r="AB979" s="276"/>
    </row>
    <row r="980" spans="1:28" ht="13">
      <c r="A980" s="276"/>
      <c r="B980" s="276"/>
      <c r="C980" s="373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  <c r="AA980" s="276"/>
      <c r="AB980" s="276"/>
    </row>
    <row r="981" spans="1:28" ht="13">
      <c r="A981" s="276"/>
      <c r="B981" s="276"/>
      <c r="C981" s="373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  <c r="AA981" s="276"/>
      <c r="AB981" s="276"/>
    </row>
    <row r="982" spans="1:28" ht="13">
      <c r="A982" s="276"/>
      <c r="B982" s="276"/>
      <c r="C982" s="373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  <c r="AA982" s="276"/>
      <c r="AB982" s="276"/>
    </row>
    <row r="983" spans="1:28" ht="13">
      <c r="A983" s="276"/>
      <c r="B983" s="276"/>
      <c r="C983" s="373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  <c r="AA983" s="276"/>
      <c r="AB983" s="276"/>
    </row>
    <row r="984" spans="1:28" ht="13">
      <c r="A984" s="276"/>
      <c r="B984" s="276"/>
      <c r="C984" s="373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  <c r="AA984" s="276"/>
      <c r="AB984" s="276"/>
    </row>
    <row r="985" spans="1:28" ht="13">
      <c r="A985" s="276"/>
      <c r="B985" s="276"/>
      <c r="C985" s="373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  <c r="AA985" s="276"/>
      <c r="AB985" s="276"/>
    </row>
    <row r="986" spans="1:28" ht="13">
      <c r="A986" s="276"/>
      <c r="B986" s="276"/>
      <c r="C986" s="373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  <c r="AA986" s="276"/>
      <c r="AB986" s="276"/>
    </row>
    <row r="987" spans="1:28" ht="13">
      <c r="A987" s="276"/>
      <c r="B987" s="276"/>
      <c r="C987" s="373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  <c r="AA987" s="276"/>
      <c r="AB987" s="276"/>
    </row>
    <row r="988" spans="1:28" ht="13">
      <c r="A988" s="276"/>
      <c r="B988" s="276"/>
      <c r="C988" s="373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  <c r="AA988" s="276"/>
      <c r="AB988" s="276"/>
    </row>
    <row r="989" spans="1:28" ht="13">
      <c r="A989" s="276"/>
      <c r="B989" s="276"/>
      <c r="C989" s="373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  <c r="AA989" s="276"/>
      <c r="AB989" s="276"/>
    </row>
    <row r="990" spans="1:28" ht="13">
      <c r="A990" s="276"/>
      <c r="B990" s="276"/>
      <c r="C990" s="373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  <c r="AA990" s="276"/>
      <c r="AB990" s="276"/>
    </row>
    <row r="991" spans="1:28" ht="13">
      <c r="A991" s="276"/>
      <c r="B991" s="276"/>
      <c r="C991" s="373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  <c r="AA991" s="276"/>
      <c r="AB991" s="276"/>
    </row>
    <row r="992" spans="1:28" ht="13">
      <c r="A992" s="276"/>
      <c r="B992" s="276"/>
      <c r="C992" s="373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  <c r="AA992" s="276"/>
      <c r="AB992" s="276"/>
    </row>
    <row r="993" spans="1:28" ht="13">
      <c r="A993" s="276"/>
      <c r="B993" s="276"/>
      <c r="C993" s="373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  <c r="AA993" s="276"/>
      <c r="AB993" s="276"/>
    </row>
    <row r="994" spans="1:28" ht="13">
      <c r="A994" s="276"/>
      <c r="B994" s="276"/>
      <c r="C994" s="373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  <c r="AA994" s="276"/>
      <c r="AB994" s="276"/>
    </row>
    <row r="995" spans="1:28" ht="13">
      <c r="A995" s="276"/>
      <c r="B995" s="276"/>
      <c r="C995" s="373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  <c r="AA995" s="276"/>
      <c r="AB995" s="276"/>
    </row>
    <row r="996" spans="1:28" ht="13">
      <c r="A996" s="276"/>
      <c r="B996" s="276"/>
      <c r="C996" s="373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  <c r="AA996" s="276"/>
      <c r="AB996" s="276"/>
    </row>
    <row r="997" spans="1:28" ht="13">
      <c r="A997" s="276"/>
      <c r="B997" s="276"/>
      <c r="C997" s="373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  <c r="AA997" s="276"/>
      <c r="AB997" s="276"/>
    </row>
    <row r="998" spans="1:28" ht="13">
      <c r="A998" s="276"/>
      <c r="B998" s="276"/>
      <c r="C998" s="373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  <c r="AA998" s="276"/>
      <c r="AB998" s="276"/>
    </row>
    <row r="999" spans="1:28" ht="13">
      <c r="A999" s="276"/>
      <c r="B999" s="276"/>
      <c r="C999" s="373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  <c r="AA999" s="276"/>
      <c r="AB999" s="276"/>
    </row>
    <row r="1000" spans="1:28" ht="13">
      <c r="A1000" s="276"/>
      <c r="B1000" s="276"/>
      <c r="C1000" s="373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  <c r="AA1000" s="276"/>
      <c r="AB1000" s="276"/>
    </row>
  </sheetData>
  <pageMargins left="0.25" right="0.25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644B8-F9A2-4CA7-94F5-B009A8318216}">
  <sheetPr>
    <pageSetUpPr fitToPage="1"/>
  </sheetPr>
  <dimension ref="B1:P44"/>
  <sheetViews>
    <sheetView view="pageBreakPreview" topLeftCell="A17" zoomScale="130" zoomScaleNormal="115" zoomScaleSheetLayoutView="130" workbookViewId="0">
      <selection activeCell="A19" sqref="A19:XFD20"/>
    </sheetView>
  </sheetViews>
  <sheetFormatPr defaultRowHeight="14.5"/>
  <cols>
    <col min="1" max="1" width="4.08984375" customWidth="1"/>
  </cols>
  <sheetData>
    <row r="1" spans="2:16" ht="31">
      <c r="B1" s="447" t="s">
        <v>350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</row>
    <row r="2" spans="2:16">
      <c r="B2" s="353" t="s">
        <v>351</v>
      </c>
    </row>
    <row r="3" spans="2:16">
      <c r="B3" s="444" t="s">
        <v>352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</row>
    <row r="4" spans="2:16">
      <c r="B4" s="445" t="s">
        <v>353</v>
      </c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</row>
    <row r="5" spans="2:16">
      <c r="B5" s="354"/>
    </row>
    <row r="6" spans="2:16">
      <c r="B6" s="354"/>
    </row>
    <row r="7" spans="2:16">
      <c r="B7" s="354"/>
    </row>
    <row r="8" spans="2:16">
      <c r="B8" s="354"/>
    </row>
    <row r="9" spans="2:16">
      <c r="B9" s="354"/>
    </row>
    <row r="10" spans="2:16">
      <c r="B10" s="354"/>
    </row>
    <row r="11" spans="2:16">
      <c r="B11" s="354"/>
    </row>
    <row r="12" spans="2:16">
      <c r="B12" s="354"/>
    </row>
    <row r="13" spans="2:16">
      <c r="B13" s="354"/>
    </row>
    <row r="14" spans="2:16">
      <c r="B14" s="354"/>
    </row>
    <row r="15" spans="2:16">
      <c r="B15" s="354"/>
    </row>
    <row r="16" spans="2:16">
      <c r="B16" s="354"/>
    </row>
    <row r="17" spans="2:16" ht="129.75" customHeight="1">
      <c r="B17" s="354"/>
    </row>
    <row r="18" spans="2:16">
      <c r="B18" s="354"/>
    </row>
    <row r="19" spans="2:16" ht="28.5" customHeight="1">
      <c r="B19" s="448" t="s">
        <v>354</v>
      </c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</row>
    <row r="20" spans="2:16">
      <c r="B20" s="445" t="s">
        <v>355</v>
      </c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</row>
    <row r="21" spans="2:16">
      <c r="B21" s="444" t="s">
        <v>356</v>
      </c>
      <c r="C21" s="444"/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</row>
    <row r="22" spans="2:16">
      <c r="B22" s="445" t="s">
        <v>357</v>
      </c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</row>
    <row r="23" spans="2:16">
      <c r="B23" s="446" t="s">
        <v>358</v>
      </c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</row>
    <row r="24" spans="2:16">
      <c r="C24" t="s">
        <v>359</v>
      </c>
    </row>
    <row r="25" spans="2:16">
      <c r="B25" s="445" t="s">
        <v>360</v>
      </c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</row>
    <row r="26" spans="2:16">
      <c r="C26" t="s">
        <v>361</v>
      </c>
    </row>
    <row r="27" spans="2:16">
      <c r="C27" t="s">
        <v>362</v>
      </c>
    </row>
    <row r="28" spans="2:16">
      <c r="C28" t="s">
        <v>363</v>
      </c>
    </row>
    <row r="29" spans="2:16">
      <c r="C29" t="s">
        <v>364</v>
      </c>
    </row>
    <row r="30" spans="2:16">
      <c r="C30" t="s">
        <v>365</v>
      </c>
    </row>
    <row r="44" ht="171.75" customHeight="1"/>
  </sheetData>
  <mergeCells count="9">
    <mergeCell ref="B21:P21"/>
    <mergeCell ref="B22:P22"/>
    <mergeCell ref="B23:P23"/>
    <mergeCell ref="B25:P25"/>
    <mergeCell ref="B1:P1"/>
    <mergeCell ref="B3:P3"/>
    <mergeCell ref="B4:P4"/>
    <mergeCell ref="B19:P19"/>
    <mergeCell ref="B20:P20"/>
  </mergeCells>
  <pageMargins left="0.25" right="0.25" top="0.75" bottom="0.75" header="0.3" footer="0.3"/>
  <pageSetup paperSize="9"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1B40D-1537-4ACE-AE2E-5A5F6D4D7232}">
  <sheetPr>
    <pageSetUpPr fitToPage="1"/>
  </sheetPr>
  <dimension ref="A1:H66"/>
  <sheetViews>
    <sheetView view="pageBreakPreview" topLeftCell="A17" zoomScaleNormal="100" zoomScaleSheetLayoutView="100" zoomScalePageLayoutView="70" workbookViewId="0">
      <selection activeCell="G6" sqref="G6"/>
    </sheetView>
  </sheetViews>
  <sheetFormatPr defaultColWidth="9.90625" defaultRowHeight="18"/>
  <cols>
    <col min="1" max="1" width="5.453125" style="349" bestFit="1" customWidth="1"/>
    <col min="2" max="2" width="17.6328125" style="349" customWidth="1"/>
    <col min="3" max="3" width="10.54296875" style="349" customWidth="1"/>
    <col min="4" max="4" width="20" style="349" customWidth="1"/>
    <col min="5" max="5" width="2.36328125" style="349" customWidth="1"/>
    <col min="6" max="6" width="15.90625" style="349" customWidth="1"/>
    <col min="7" max="7" width="19.36328125" style="349" customWidth="1"/>
    <col min="8" max="8" width="45.54296875" style="349" customWidth="1"/>
    <col min="9" max="254" width="9.90625" style="349"/>
    <col min="255" max="255" width="3.90625" style="349" customWidth="1"/>
    <col min="256" max="257" width="9.54296875" style="349" customWidth="1"/>
    <col min="258" max="259" width="14.6328125" style="349" customWidth="1"/>
    <col min="260" max="260" width="0" style="349" hidden="1" customWidth="1"/>
    <col min="261" max="267" width="9.54296875" style="349" customWidth="1"/>
    <col min="268" max="510" width="9.90625" style="349"/>
    <col min="511" max="511" width="3.90625" style="349" customWidth="1"/>
    <col min="512" max="513" width="9.54296875" style="349" customWidth="1"/>
    <col min="514" max="515" width="14.6328125" style="349" customWidth="1"/>
    <col min="516" max="516" width="0" style="349" hidden="1" customWidth="1"/>
    <col min="517" max="523" width="9.54296875" style="349" customWidth="1"/>
    <col min="524" max="766" width="9.90625" style="349"/>
    <col min="767" max="767" width="3.90625" style="349" customWidth="1"/>
    <col min="768" max="769" width="9.54296875" style="349" customWidth="1"/>
    <col min="770" max="771" width="14.6328125" style="349" customWidth="1"/>
    <col min="772" max="772" width="0" style="349" hidden="1" customWidth="1"/>
    <col min="773" max="779" width="9.54296875" style="349" customWidth="1"/>
    <col min="780" max="1022" width="9.90625" style="349"/>
    <col min="1023" max="1023" width="3.90625" style="349" customWidth="1"/>
    <col min="1024" max="1025" width="9.54296875" style="349" customWidth="1"/>
    <col min="1026" max="1027" width="14.6328125" style="349" customWidth="1"/>
    <col min="1028" max="1028" width="0" style="349" hidden="1" customWidth="1"/>
    <col min="1029" max="1035" width="9.54296875" style="349" customWidth="1"/>
    <col min="1036" max="1278" width="9.90625" style="349"/>
    <col min="1279" max="1279" width="3.90625" style="349" customWidth="1"/>
    <col min="1280" max="1281" width="9.54296875" style="349" customWidth="1"/>
    <col min="1282" max="1283" width="14.6328125" style="349" customWidth="1"/>
    <col min="1284" max="1284" width="0" style="349" hidden="1" customWidth="1"/>
    <col min="1285" max="1291" width="9.54296875" style="349" customWidth="1"/>
    <col min="1292" max="1534" width="9.90625" style="349"/>
    <col min="1535" max="1535" width="3.90625" style="349" customWidth="1"/>
    <col min="1536" max="1537" width="9.54296875" style="349" customWidth="1"/>
    <col min="1538" max="1539" width="14.6328125" style="349" customWidth="1"/>
    <col min="1540" max="1540" width="0" style="349" hidden="1" customWidth="1"/>
    <col min="1541" max="1547" width="9.54296875" style="349" customWidth="1"/>
    <col min="1548" max="1790" width="9.90625" style="349"/>
    <col min="1791" max="1791" width="3.90625" style="349" customWidth="1"/>
    <col min="1792" max="1793" width="9.54296875" style="349" customWidth="1"/>
    <col min="1794" max="1795" width="14.6328125" style="349" customWidth="1"/>
    <col min="1796" max="1796" width="0" style="349" hidden="1" customWidth="1"/>
    <col min="1797" max="1803" width="9.54296875" style="349" customWidth="1"/>
    <col min="1804" max="2046" width="9.90625" style="349"/>
    <col min="2047" max="2047" width="3.90625" style="349" customWidth="1"/>
    <col min="2048" max="2049" width="9.54296875" style="349" customWidth="1"/>
    <col min="2050" max="2051" width="14.6328125" style="349" customWidth="1"/>
    <col min="2052" max="2052" width="0" style="349" hidden="1" customWidth="1"/>
    <col min="2053" max="2059" width="9.54296875" style="349" customWidth="1"/>
    <col min="2060" max="2302" width="9.90625" style="349"/>
    <col min="2303" max="2303" width="3.90625" style="349" customWidth="1"/>
    <col min="2304" max="2305" width="9.54296875" style="349" customWidth="1"/>
    <col min="2306" max="2307" width="14.6328125" style="349" customWidth="1"/>
    <col min="2308" max="2308" width="0" style="349" hidden="1" customWidth="1"/>
    <col min="2309" max="2315" width="9.54296875" style="349" customWidth="1"/>
    <col min="2316" max="2558" width="9.90625" style="349"/>
    <col min="2559" max="2559" width="3.90625" style="349" customWidth="1"/>
    <col min="2560" max="2561" width="9.54296875" style="349" customWidth="1"/>
    <col min="2562" max="2563" width="14.6328125" style="349" customWidth="1"/>
    <col min="2564" max="2564" width="0" style="349" hidden="1" customWidth="1"/>
    <col min="2565" max="2571" width="9.54296875" style="349" customWidth="1"/>
    <col min="2572" max="2814" width="9.90625" style="349"/>
    <col min="2815" max="2815" width="3.90625" style="349" customWidth="1"/>
    <col min="2816" max="2817" width="9.54296875" style="349" customWidth="1"/>
    <col min="2818" max="2819" width="14.6328125" style="349" customWidth="1"/>
    <col min="2820" max="2820" width="0" style="349" hidden="1" customWidth="1"/>
    <col min="2821" max="2827" width="9.54296875" style="349" customWidth="1"/>
    <col min="2828" max="3070" width="9.90625" style="349"/>
    <col min="3071" max="3071" width="3.90625" style="349" customWidth="1"/>
    <col min="3072" max="3073" width="9.54296875" style="349" customWidth="1"/>
    <col min="3074" max="3075" width="14.6328125" style="349" customWidth="1"/>
    <col min="3076" max="3076" width="0" style="349" hidden="1" customWidth="1"/>
    <col min="3077" max="3083" width="9.54296875" style="349" customWidth="1"/>
    <col min="3084" max="3326" width="9.90625" style="349"/>
    <col min="3327" max="3327" width="3.90625" style="349" customWidth="1"/>
    <col min="3328" max="3329" width="9.54296875" style="349" customWidth="1"/>
    <col min="3330" max="3331" width="14.6328125" style="349" customWidth="1"/>
    <col min="3332" max="3332" width="0" style="349" hidden="1" customWidth="1"/>
    <col min="3333" max="3339" width="9.54296875" style="349" customWidth="1"/>
    <col min="3340" max="3582" width="9.90625" style="349"/>
    <col min="3583" max="3583" width="3.90625" style="349" customWidth="1"/>
    <col min="3584" max="3585" width="9.54296875" style="349" customWidth="1"/>
    <col min="3586" max="3587" width="14.6328125" style="349" customWidth="1"/>
    <col min="3588" max="3588" width="0" style="349" hidden="1" customWidth="1"/>
    <col min="3589" max="3595" width="9.54296875" style="349" customWidth="1"/>
    <col min="3596" max="3838" width="9.90625" style="349"/>
    <col min="3839" max="3839" width="3.90625" style="349" customWidth="1"/>
    <col min="3840" max="3841" width="9.54296875" style="349" customWidth="1"/>
    <col min="3842" max="3843" width="14.6328125" style="349" customWidth="1"/>
    <col min="3844" max="3844" width="0" style="349" hidden="1" customWidth="1"/>
    <col min="3845" max="3851" width="9.54296875" style="349" customWidth="1"/>
    <col min="3852" max="4094" width="9.90625" style="349"/>
    <col min="4095" max="4095" width="3.90625" style="349" customWidth="1"/>
    <col min="4096" max="4097" width="9.54296875" style="349" customWidth="1"/>
    <col min="4098" max="4099" width="14.6328125" style="349" customWidth="1"/>
    <col min="4100" max="4100" width="0" style="349" hidden="1" customWidth="1"/>
    <col min="4101" max="4107" width="9.54296875" style="349" customWidth="1"/>
    <col min="4108" max="4350" width="9.90625" style="349"/>
    <col min="4351" max="4351" width="3.90625" style="349" customWidth="1"/>
    <col min="4352" max="4353" width="9.54296875" style="349" customWidth="1"/>
    <col min="4354" max="4355" width="14.6328125" style="349" customWidth="1"/>
    <col min="4356" max="4356" width="0" style="349" hidden="1" customWidth="1"/>
    <col min="4357" max="4363" width="9.54296875" style="349" customWidth="1"/>
    <col min="4364" max="4606" width="9.90625" style="349"/>
    <col min="4607" max="4607" width="3.90625" style="349" customWidth="1"/>
    <col min="4608" max="4609" width="9.54296875" style="349" customWidth="1"/>
    <col min="4610" max="4611" width="14.6328125" style="349" customWidth="1"/>
    <col min="4612" max="4612" width="0" style="349" hidden="1" customWidth="1"/>
    <col min="4613" max="4619" width="9.54296875" style="349" customWidth="1"/>
    <col min="4620" max="4862" width="9.90625" style="349"/>
    <col min="4863" max="4863" width="3.90625" style="349" customWidth="1"/>
    <col min="4864" max="4865" width="9.54296875" style="349" customWidth="1"/>
    <col min="4866" max="4867" width="14.6328125" style="349" customWidth="1"/>
    <col min="4868" max="4868" width="0" style="349" hidden="1" customWidth="1"/>
    <col min="4869" max="4875" width="9.54296875" style="349" customWidth="1"/>
    <col min="4876" max="5118" width="9.90625" style="349"/>
    <col min="5119" max="5119" width="3.90625" style="349" customWidth="1"/>
    <col min="5120" max="5121" width="9.54296875" style="349" customWidth="1"/>
    <col min="5122" max="5123" width="14.6328125" style="349" customWidth="1"/>
    <col min="5124" max="5124" width="0" style="349" hidden="1" customWidth="1"/>
    <col min="5125" max="5131" width="9.54296875" style="349" customWidth="1"/>
    <col min="5132" max="5374" width="9.90625" style="349"/>
    <col min="5375" max="5375" width="3.90625" style="349" customWidth="1"/>
    <col min="5376" max="5377" width="9.54296875" style="349" customWidth="1"/>
    <col min="5378" max="5379" width="14.6328125" style="349" customWidth="1"/>
    <col min="5380" max="5380" width="0" style="349" hidden="1" customWidth="1"/>
    <col min="5381" max="5387" width="9.54296875" style="349" customWidth="1"/>
    <col min="5388" max="5630" width="9.90625" style="349"/>
    <col min="5631" max="5631" width="3.90625" style="349" customWidth="1"/>
    <col min="5632" max="5633" width="9.54296875" style="349" customWidth="1"/>
    <col min="5634" max="5635" width="14.6328125" style="349" customWidth="1"/>
    <col min="5636" max="5636" width="0" style="349" hidden="1" customWidth="1"/>
    <col min="5637" max="5643" width="9.54296875" style="349" customWidth="1"/>
    <col min="5644" max="5886" width="9.90625" style="349"/>
    <col min="5887" max="5887" width="3.90625" style="349" customWidth="1"/>
    <col min="5888" max="5889" width="9.54296875" style="349" customWidth="1"/>
    <col min="5890" max="5891" width="14.6328125" style="349" customWidth="1"/>
    <col min="5892" max="5892" width="0" style="349" hidden="1" customWidth="1"/>
    <col min="5893" max="5899" width="9.54296875" style="349" customWidth="1"/>
    <col min="5900" max="6142" width="9.90625" style="349"/>
    <col min="6143" max="6143" width="3.90625" style="349" customWidth="1"/>
    <col min="6144" max="6145" width="9.54296875" style="349" customWidth="1"/>
    <col min="6146" max="6147" width="14.6328125" style="349" customWidth="1"/>
    <col min="6148" max="6148" width="0" style="349" hidden="1" customWidth="1"/>
    <col min="6149" max="6155" width="9.54296875" style="349" customWidth="1"/>
    <col min="6156" max="6398" width="9.90625" style="349"/>
    <col min="6399" max="6399" width="3.90625" style="349" customWidth="1"/>
    <col min="6400" max="6401" width="9.54296875" style="349" customWidth="1"/>
    <col min="6402" max="6403" width="14.6328125" style="349" customWidth="1"/>
    <col min="6404" max="6404" width="0" style="349" hidden="1" customWidth="1"/>
    <col min="6405" max="6411" width="9.54296875" style="349" customWidth="1"/>
    <col min="6412" max="6654" width="9.90625" style="349"/>
    <col min="6655" max="6655" width="3.90625" style="349" customWidth="1"/>
    <col min="6656" max="6657" width="9.54296875" style="349" customWidth="1"/>
    <col min="6658" max="6659" width="14.6328125" style="349" customWidth="1"/>
    <col min="6660" max="6660" width="0" style="349" hidden="1" customWidth="1"/>
    <col min="6661" max="6667" width="9.54296875" style="349" customWidth="1"/>
    <col min="6668" max="6910" width="9.90625" style="349"/>
    <col min="6911" max="6911" width="3.90625" style="349" customWidth="1"/>
    <col min="6912" max="6913" width="9.54296875" style="349" customWidth="1"/>
    <col min="6914" max="6915" width="14.6328125" style="349" customWidth="1"/>
    <col min="6916" max="6916" width="0" style="349" hidden="1" customWidth="1"/>
    <col min="6917" max="6923" width="9.54296875" style="349" customWidth="1"/>
    <col min="6924" max="7166" width="9.90625" style="349"/>
    <col min="7167" max="7167" width="3.90625" style="349" customWidth="1"/>
    <col min="7168" max="7169" width="9.54296875" style="349" customWidth="1"/>
    <col min="7170" max="7171" width="14.6328125" style="349" customWidth="1"/>
    <col min="7172" max="7172" width="0" style="349" hidden="1" customWidth="1"/>
    <col min="7173" max="7179" width="9.54296875" style="349" customWidth="1"/>
    <col min="7180" max="7422" width="9.90625" style="349"/>
    <col min="7423" max="7423" width="3.90625" style="349" customWidth="1"/>
    <col min="7424" max="7425" width="9.54296875" style="349" customWidth="1"/>
    <col min="7426" max="7427" width="14.6328125" style="349" customWidth="1"/>
    <col min="7428" max="7428" width="0" style="349" hidden="1" customWidth="1"/>
    <col min="7429" max="7435" width="9.54296875" style="349" customWidth="1"/>
    <col min="7436" max="7678" width="9.90625" style="349"/>
    <col min="7679" max="7679" width="3.90625" style="349" customWidth="1"/>
    <col min="7680" max="7681" width="9.54296875" style="349" customWidth="1"/>
    <col min="7682" max="7683" width="14.6328125" style="349" customWidth="1"/>
    <col min="7684" max="7684" width="0" style="349" hidden="1" customWidth="1"/>
    <col min="7685" max="7691" width="9.54296875" style="349" customWidth="1"/>
    <col min="7692" max="7934" width="9.90625" style="349"/>
    <col min="7935" max="7935" width="3.90625" style="349" customWidth="1"/>
    <col min="7936" max="7937" width="9.54296875" style="349" customWidth="1"/>
    <col min="7938" max="7939" width="14.6328125" style="349" customWidth="1"/>
    <col min="7940" max="7940" width="0" style="349" hidden="1" customWidth="1"/>
    <col min="7941" max="7947" width="9.54296875" style="349" customWidth="1"/>
    <col min="7948" max="8190" width="9.90625" style="349"/>
    <col min="8191" max="8191" width="3.90625" style="349" customWidth="1"/>
    <col min="8192" max="8193" width="9.54296875" style="349" customWidth="1"/>
    <col min="8194" max="8195" width="14.6328125" style="349" customWidth="1"/>
    <col min="8196" max="8196" width="0" style="349" hidden="1" customWidth="1"/>
    <col min="8197" max="8203" width="9.54296875" style="349" customWidth="1"/>
    <col min="8204" max="8446" width="9.90625" style="349"/>
    <col min="8447" max="8447" width="3.90625" style="349" customWidth="1"/>
    <col min="8448" max="8449" width="9.54296875" style="349" customWidth="1"/>
    <col min="8450" max="8451" width="14.6328125" style="349" customWidth="1"/>
    <col min="8452" max="8452" width="0" style="349" hidden="1" customWidth="1"/>
    <col min="8453" max="8459" width="9.54296875" style="349" customWidth="1"/>
    <col min="8460" max="8702" width="9.90625" style="349"/>
    <col min="8703" max="8703" width="3.90625" style="349" customWidth="1"/>
    <col min="8704" max="8705" width="9.54296875" style="349" customWidth="1"/>
    <col min="8706" max="8707" width="14.6328125" style="349" customWidth="1"/>
    <col min="8708" max="8708" width="0" style="349" hidden="1" customWidth="1"/>
    <col min="8709" max="8715" width="9.54296875" style="349" customWidth="1"/>
    <col min="8716" max="8958" width="9.90625" style="349"/>
    <col min="8959" max="8959" width="3.90625" style="349" customWidth="1"/>
    <col min="8960" max="8961" width="9.54296875" style="349" customWidth="1"/>
    <col min="8962" max="8963" width="14.6328125" style="349" customWidth="1"/>
    <col min="8964" max="8964" width="0" style="349" hidden="1" customWidth="1"/>
    <col min="8965" max="8971" width="9.54296875" style="349" customWidth="1"/>
    <col min="8972" max="9214" width="9.90625" style="349"/>
    <col min="9215" max="9215" width="3.90625" style="349" customWidth="1"/>
    <col min="9216" max="9217" width="9.54296875" style="349" customWidth="1"/>
    <col min="9218" max="9219" width="14.6328125" style="349" customWidth="1"/>
    <col min="9220" max="9220" width="0" style="349" hidden="1" customWidth="1"/>
    <col min="9221" max="9227" width="9.54296875" style="349" customWidth="1"/>
    <col min="9228" max="9470" width="9.90625" style="349"/>
    <col min="9471" max="9471" width="3.90625" style="349" customWidth="1"/>
    <col min="9472" max="9473" width="9.54296875" style="349" customWidth="1"/>
    <col min="9474" max="9475" width="14.6328125" style="349" customWidth="1"/>
    <col min="9476" max="9476" width="0" style="349" hidden="1" customWidth="1"/>
    <col min="9477" max="9483" width="9.54296875" style="349" customWidth="1"/>
    <col min="9484" max="9726" width="9.90625" style="349"/>
    <col min="9727" max="9727" width="3.90625" style="349" customWidth="1"/>
    <col min="9728" max="9729" width="9.54296875" style="349" customWidth="1"/>
    <col min="9730" max="9731" width="14.6328125" style="349" customWidth="1"/>
    <col min="9732" max="9732" width="0" style="349" hidden="1" customWidth="1"/>
    <col min="9733" max="9739" width="9.54296875" style="349" customWidth="1"/>
    <col min="9740" max="9982" width="9.90625" style="349"/>
    <col min="9983" max="9983" width="3.90625" style="349" customWidth="1"/>
    <col min="9984" max="9985" width="9.54296875" style="349" customWidth="1"/>
    <col min="9986" max="9987" width="14.6328125" style="349" customWidth="1"/>
    <col min="9988" max="9988" width="0" style="349" hidden="1" customWidth="1"/>
    <col min="9989" max="9995" width="9.54296875" style="349" customWidth="1"/>
    <col min="9996" max="10238" width="9.90625" style="349"/>
    <col min="10239" max="10239" width="3.90625" style="349" customWidth="1"/>
    <col min="10240" max="10241" width="9.54296875" style="349" customWidth="1"/>
    <col min="10242" max="10243" width="14.6328125" style="349" customWidth="1"/>
    <col min="10244" max="10244" width="0" style="349" hidden="1" customWidth="1"/>
    <col min="10245" max="10251" width="9.54296875" style="349" customWidth="1"/>
    <col min="10252" max="10494" width="9.90625" style="349"/>
    <col min="10495" max="10495" width="3.90625" style="349" customWidth="1"/>
    <col min="10496" max="10497" width="9.54296875" style="349" customWidth="1"/>
    <col min="10498" max="10499" width="14.6328125" style="349" customWidth="1"/>
    <col min="10500" max="10500" width="0" style="349" hidden="1" customWidth="1"/>
    <col min="10501" max="10507" width="9.54296875" style="349" customWidth="1"/>
    <col min="10508" max="10750" width="9.90625" style="349"/>
    <col min="10751" max="10751" width="3.90625" style="349" customWidth="1"/>
    <col min="10752" max="10753" width="9.54296875" style="349" customWidth="1"/>
    <col min="10754" max="10755" width="14.6328125" style="349" customWidth="1"/>
    <col min="10756" max="10756" width="0" style="349" hidden="1" customWidth="1"/>
    <col min="10757" max="10763" width="9.54296875" style="349" customWidth="1"/>
    <col min="10764" max="11006" width="9.90625" style="349"/>
    <col min="11007" max="11007" width="3.90625" style="349" customWidth="1"/>
    <col min="11008" max="11009" width="9.54296875" style="349" customWidth="1"/>
    <col min="11010" max="11011" width="14.6328125" style="349" customWidth="1"/>
    <col min="11012" max="11012" width="0" style="349" hidden="1" customWidth="1"/>
    <col min="11013" max="11019" width="9.54296875" style="349" customWidth="1"/>
    <col min="11020" max="11262" width="9.90625" style="349"/>
    <col min="11263" max="11263" width="3.90625" style="349" customWidth="1"/>
    <col min="11264" max="11265" width="9.54296875" style="349" customWidth="1"/>
    <col min="11266" max="11267" width="14.6328125" style="349" customWidth="1"/>
    <col min="11268" max="11268" width="0" style="349" hidden="1" customWidth="1"/>
    <col min="11269" max="11275" width="9.54296875" style="349" customWidth="1"/>
    <col min="11276" max="11518" width="9.90625" style="349"/>
    <col min="11519" max="11519" width="3.90625" style="349" customWidth="1"/>
    <col min="11520" max="11521" width="9.54296875" style="349" customWidth="1"/>
    <col min="11522" max="11523" width="14.6328125" style="349" customWidth="1"/>
    <col min="11524" max="11524" width="0" style="349" hidden="1" customWidth="1"/>
    <col min="11525" max="11531" width="9.54296875" style="349" customWidth="1"/>
    <col min="11532" max="11774" width="9.90625" style="349"/>
    <col min="11775" max="11775" width="3.90625" style="349" customWidth="1"/>
    <col min="11776" max="11777" width="9.54296875" style="349" customWidth="1"/>
    <col min="11778" max="11779" width="14.6328125" style="349" customWidth="1"/>
    <col min="11780" max="11780" width="0" style="349" hidden="1" customWidth="1"/>
    <col min="11781" max="11787" width="9.54296875" style="349" customWidth="1"/>
    <col min="11788" max="12030" width="9.90625" style="349"/>
    <col min="12031" max="12031" width="3.90625" style="349" customWidth="1"/>
    <col min="12032" max="12033" width="9.54296875" style="349" customWidth="1"/>
    <col min="12034" max="12035" width="14.6328125" style="349" customWidth="1"/>
    <col min="12036" max="12036" width="0" style="349" hidden="1" customWidth="1"/>
    <col min="12037" max="12043" width="9.54296875" style="349" customWidth="1"/>
    <col min="12044" max="12286" width="9.90625" style="349"/>
    <col min="12287" max="12287" width="3.90625" style="349" customWidth="1"/>
    <col min="12288" max="12289" width="9.54296875" style="349" customWidth="1"/>
    <col min="12290" max="12291" width="14.6328125" style="349" customWidth="1"/>
    <col min="12292" max="12292" width="0" style="349" hidden="1" customWidth="1"/>
    <col min="12293" max="12299" width="9.54296875" style="349" customWidth="1"/>
    <col min="12300" max="12542" width="9.90625" style="349"/>
    <col min="12543" max="12543" width="3.90625" style="349" customWidth="1"/>
    <col min="12544" max="12545" width="9.54296875" style="349" customWidth="1"/>
    <col min="12546" max="12547" width="14.6328125" style="349" customWidth="1"/>
    <col min="12548" max="12548" width="0" style="349" hidden="1" customWidth="1"/>
    <col min="12549" max="12555" width="9.54296875" style="349" customWidth="1"/>
    <col min="12556" max="12798" width="9.90625" style="349"/>
    <col min="12799" max="12799" width="3.90625" style="349" customWidth="1"/>
    <col min="12800" max="12801" width="9.54296875" style="349" customWidth="1"/>
    <col min="12802" max="12803" width="14.6328125" style="349" customWidth="1"/>
    <col min="12804" max="12804" width="0" style="349" hidden="1" customWidth="1"/>
    <col min="12805" max="12811" width="9.54296875" style="349" customWidth="1"/>
    <col min="12812" max="13054" width="9.90625" style="349"/>
    <col min="13055" max="13055" width="3.90625" style="349" customWidth="1"/>
    <col min="13056" max="13057" width="9.54296875" style="349" customWidth="1"/>
    <col min="13058" max="13059" width="14.6328125" style="349" customWidth="1"/>
    <col min="13060" max="13060" width="0" style="349" hidden="1" customWidth="1"/>
    <col min="13061" max="13067" width="9.54296875" style="349" customWidth="1"/>
    <col min="13068" max="13310" width="9.90625" style="349"/>
    <col min="13311" max="13311" width="3.90625" style="349" customWidth="1"/>
    <col min="13312" max="13313" width="9.54296875" style="349" customWidth="1"/>
    <col min="13314" max="13315" width="14.6328125" style="349" customWidth="1"/>
    <col min="13316" max="13316" width="0" style="349" hidden="1" customWidth="1"/>
    <col min="13317" max="13323" width="9.54296875" style="349" customWidth="1"/>
    <col min="13324" max="13566" width="9.90625" style="349"/>
    <col min="13567" max="13567" width="3.90625" style="349" customWidth="1"/>
    <col min="13568" max="13569" width="9.54296875" style="349" customWidth="1"/>
    <col min="13570" max="13571" width="14.6328125" style="349" customWidth="1"/>
    <col min="13572" max="13572" width="0" style="349" hidden="1" customWidth="1"/>
    <col min="13573" max="13579" width="9.54296875" style="349" customWidth="1"/>
    <col min="13580" max="13822" width="9.90625" style="349"/>
    <col min="13823" max="13823" width="3.90625" style="349" customWidth="1"/>
    <col min="13824" max="13825" width="9.54296875" style="349" customWidth="1"/>
    <col min="13826" max="13827" width="14.6328125" style="349" customWidth="1"/>
    <col min="13828" max="13828" width="0" style="349" hidden="1" customWidth="1"/>
    <col min="13829" max="13835" width="9.54296875" style="349" customWidth="1"/>
    <col min="13836" max="14078" width="9.90625" style="349"/>
    <col min="14079" max="14079" width="3.90625" style="349" customWidth="1"/>
    <col min="14080" max="14081" width="9.54296875" style="349" customWidth="1"/>
    <col min="14082" max="14083" width="14.6328125" style="349" customWidth="1"/>
    <col min="14084" max="14084" width="0" style="349" hidden="1" customWidth="1"/>
    <col min="14085" max="14091" width="9.54296875" style="349" customWidth="1"/>
    <col min="14092" max="14334" width="9.90625" style="349"/>
    <col min="14335" max="14335" width="3.90625" style="349" customWidth="1"/>
    <col min="14336" max="14337" width="9.54296875" style="349" customWidth="1"/>
    <col min="14338" max="14339" width="14.6328125" style="349" customWidth="1"/>
    <col min="14340" max="14340" width="0" style="349" hidden="1" customWidth="1"/>
    <col min="14341" max="14347" width="9.54296875" style="349" customWidth="1"/>
    <col min="14348" max="14590" width="9.90625" style="349"/>
    <col min="14591" max="14591" width="3.90625" style="349" customWidth="1"/>
    <col min="14592" max="14593" width="9.54296875" style="349" customWidth="1"/>
    <col min="14594" max="14595" width="14.6328125" style="349" customWidth="1"/>
    <col min="14596" max="14596" width="0" style="349" hidden="1" customWidth="1"/>
    <col min="14597" max="14603" width="9.54296875" style="349" customWidth="1"/>
    <col min="14604" max="14846" width="9.90625" style="349"/>
    <col min="14847" max="14847" width="3.90625" style="349" customWidth="1"/>
    <col min="14848" max="14849" width="9.54296875" style="349" customWidth="1"/>
    <col min="14850" max="14851" width="14.6328125" style="349" customWidth="1"/>
    <col min="14852" max="14852" width="0" style="349" hidden="1" customWidth="1"/>
    <col min="14853" max="14859" width="9.54296875" style="349" customWidth="1"/>
    <col min="14860" max="15102" width="9.90625" style="349"/>
    <col min="15103" max="15103" width="3.90625" style="349" customWidth="1"/>
    <col min="15104" max="15105" width="9.54296875" style="349" customWidth="1"/>
    <col min="15106" max="15107" width="14.6328125" style="349" customWidth="1"/>
    <col min="15108" max="15108" width="0" style="349" hidden="1" customWidth="1"/>
    <col min="15109" max="15115" width="9.54296875" style="349" customWidth="1"/>
    <col min="15116" max="15358" width="9.90625" style="349"/>
    <col min="15359" max="15359" width="3.90625" style="349" customWidth="1"/>
    <col min="15360" max="15361" width="9.54296875" style="349" customWidth="1"/>
    <col min="15362" max="15363" width="14.6328125" style="349" customWidth="1"/>
    <col min="15364" max="15364" width="0" style="349" hidden="1" customWidth="1"/>
    <col min="15365" max="15371" width="9.54296875" style="349" customWidth="1"/>
    <col min="15372" max="15614" width="9.90625" style="349"/>
    <col min="15615" max="15615" width="3.90625" style="349" customWidth="1"/>
    <col min="15616" max="15617" width="9.54296875" style="349" customWidth="1"/>
    <col min="15618" max="15619" width="14.6328125" style="349" customWidth="1"/>
    <col min="15620" max="15620" width="0" style="349" hidden="1" customWidth="1"/>
    <col min="15621" max="15627" width="9.54296875" style="349" customWidth="1"/>
    <col min="15628" max="15870" width="9.90625" style="349"/>
    <col min="15871" max="15871" width="3.90625" style="349" customWidth="1"/>
    <col min="15872" max="15873" width="9.54296875" style="349" customWidth="1"/>
    <col min="15874" max="15875" width="14.6328125" style="349" customWidth="1"/>
    <col min="15876" max="15876" width="0" style="349" hidden="1" customWidth="1"/>
    <col min="15877" max="15883" width="9.54296875" style="349" customWidth="1"/>
    <col min="15884" max="16126" width="9.90625" style="349"/>
    <col min="16127" max="16127" width="3.90625" style="349" customWidth="1"/>
    <col min="16128" max="16129" width="9.54296875" style="349" customWidth="1"/>
    <col min="16130" max="16131" width="14.6328125" style="349" customWidth="1"/>
    <col min="16132" max="16132" width="0" style="349" hidden="1" customWidth="1"/>
    <col min="16133" max="16139" width="9.54296875" style="349" customWidth="1"/>
    <col min="16140" max="16384" width="9.90625" style="349"/>
  </cols>
  <sheetData>
    <row r="1" spans="1:8" s="321" customFormat="1" ht="18" customHeight="1">
      <c r="B1"/>
      <c r="C1"/>
      <c r="D1"/>
      <c r="E1"/>
      <c r="F1" s="322" t="s">
        <v>106</v>
      </c>
      <c r="G1" s="323" t="s">
        <v>322</v>
      </c>
      <c r="H1"/>
    </row>
    <row r="2" spans="1:8" s="321" customFormat="1" ht="14.4" customHeight="1">
      <c r="B2"/>
      <c r="C2"/>
      <c r="D2"/>
      <c r="E2"/>
      <c r="F2" s="322" t="s">
        <v>108</v>
      </c>
      <c r="G2" s="324" t="s">
        <v>323</v>
      </c>
      <c r="H2"/>
    </row>
    <row r="3" spans="1:8" s="321" customFormat="1" ht="14.4" customHeight="1" thickBot="1">
      <c r="B3"/>
      <c r="C3"/>
      <c r="D3"/>
      <c r="E3"/>
      <c r="F3" s="322" t="s">
        <v>110</v>
      </c>
      <c r="G3" s="325" t="s">
        <v>324</v>
      </c>
      <c r="H3"/>
    </row>
    <row r="4" spans="1:8" s="321" customFormat="1" ht="17.25" customHeight="1" thickBot="1">
      <c r="A4" s="326"/>
      <c r="B4" s="451" t="s">
        <v>325</v>
      </c>
      <c r="C4" s="451"/>
      <c r="D4" s="328">
        <v>45064</v>
      </c>
      <c r="E4"/>
      <c r="F4"/>
      <c r="G4"/>
      <c r="H4"/>
    </row>
    <row r="5" spans="1:8" s="321" customFormat="1" ht="3.9" customHeight="1" thickBot="1">
      <c r="A5" s="326"/>
      <c r="B5" s="452"/>
      <c r="C5" s="452"/>
      <c r="D5" s="329"/>
      <c r="E5"/>
      <c r="F5" s="326"/>
      <c r="G5" s="326"/>
      <c r="H5"/>
    </row>
    <row r="6" spans="1:8" s="321" customFormat="1" ht="17.25" customHeight="1" thickBot="1">
      <c r="A6" s="326"/>
      <c r="B6" s="451" t="s">
        <v>326</v>
      </c>
      <c r="C6" s="451"/>
      <c r="D6" s="330" t="str">
        <f>'1. CUTTING'!M14</f>
        <v>CORTEIZ</v>
      </c>
      <c r="E6"/>
      <c r="F6" s="327" t="s">
        <v>195</v>
      </c>
      <c r="G6" s="330" t="str">
        <f>'1. CUTTING'!D9&amp;'1. CUTTING'!M10</f>
        <v>FW23DROP 2</v>
      </c>
      <c r="H6"/>
    </row>
    <row r="7" spans="1:8" s="321" customFormat="1" ht="3.9" customHeight="1" thickBot="1">
      <c r="A7" s="326"/>
      <c r="B7" s="453"/>
      <c r="C7" s="453"/>
      <c r="D7" s="329"/>
      <c r="E7"/>
      <c r="F7" s="331"/>
      <c r="G7" s="332"/>
      <c r="H7"/>
    </row>
    <row r="8" spans="1:8" s="321" customFormat="1" ht="17.25" customHeight="1" thickBot="1">
      <c r="A8" s="326"/>
      <c r="B8" s="451" t="s">
        <v>327</v>
      </c>
      <c r="C8" s="451"/>
      <c r="D8" s="330" t="str">
        <f>'1. CUTTING'!D7</f>
        <v>CRTZ_1109</v>
      </c>
      <c r="E8" s="333"/>
      <c r="F8" s="327" t="s">
        <v>328</v>
      </c>
      <c r="G8" s="330" t="str">
        <f>'1. CUTTING'!D10</f>
        <v>PANTS</v>
      </c>
      <c r="H8"/>
    </row>
    <row r="9" spans="1:8" s="321" customFormat="1" ht="9" customHeight="1" thickBot="1">
      <c r="A9" s="334"/>
      <c r="B9" s="335"/>
      <c r="C9" s="335"/>
      <c r="D9" s="335"/>
      <c r="F9" s="335"/>
      <c r="G9" s="335"/>
    </row>
    <row r="10" spans="1:8" s="332" customFormat="1" ht="33.75" customHeight="1" thickBot="1">
      <c r="A10" s="336" t="s">
        <v>329</v>
      </c>
      <c r="B10" s="337" t="s">
        <v>330</v>
      </c>
      <c r="C10" s="449" t="s">
        <v>331</v>
      </c>
      <c r="D10" s="450"/>
      <c r="E10" s="450"/>
      <c r="F10" s="450"/>
      <c r="G10" s="338" t="s">
        <v>332</v>
      </c>
      <c r="H10" s="339" t="s">
        <v>333</v>
      </c>
    </row>
    <row r="11" spans="1:8" s="321" customFormat="1" ht="76.5" customHeight="1">
      <c r="A11" s="340">
        <v>1</v>
      </c>
      <c r="B11" s="341" t="s">
        <v>334</v>
      </c>
      <c r="C11" s="455"/>
      <c r="D11" s="456"/>
      <c r="E11" s="456"/>
      <c r="F11" s="457"/>
      <c r="G11" s="340"/>
      <c r="H11" s="340"/>
    </row>
    <row r="12" spans="1:8" s="321" customFormat="1" ht="76.5" customHeight="1">
      <c r="A12" s="342">
        <v>2</v>
      </c>
      <c r="B12" s="343" t="s">
        <v>335</v>
      </c>
      <c r="C12" s="458"/>
      <c r="D12" s="459"/>
      <c r="E12" s="459"/>
      <c r="F12" s="460"/>
      <c r="G12" s="344"/>
      <c r="H12" s="344"/>
    </row>
    <row r="13" spans="1:8" s="321" customFormat="1" ht="76.5" customHeight="1">
      <c r="A13" s="342">
        <v>3</v>
      </c>
      <c r="B13" s="343" t="s">
        <v>336</v>
      </c>
      <c r="C13" s="461" t="s">
        <v>337</v>
      </c>
      <c r="D13" s="459"/>
      <c r="E13" s="459"/>
      <c r="F13" s="460"/>
      <c r="G13" s="344"/>
      <c r="H13" s="344"/>
    </row>
    <row r="14" spans="1:8" s="321" customFormat="1" ht="76.5" customHeight="1">
      <c r="A14" s="342">
        <v>4</v>
      </c>
      <c r="B14" s="343" t="s">
        <v>338</v>
      </c>
      <c r="C14" s="462" t="s">
        <v>339</v>
      </c>
      <c r="D14" s="463"/>
      <c r="E14" s="463"/>
      <c r="F14" s="464"/>
      <c r="G14" s="344"/>
      <c r="H14" s="344"/>
    </row>
    <row r="15" spans="1:8" s="321" customFormat="1" ht="76.5" customHeight="1">
      <c r="A15" s="342">
        <v>5</v>
      </c>
      <c r="B15" s="343" t="s">
        <v>340</v>
      </c>
      <c r="C15" s="462" t="s">
        <v>348</v>
      </c>
      <c r="D15" s="463"/>
      <c r="E15" s="463"/>
      <c r="F15" s="464"/>
      <c r="G15" s="344"/>
      <c r="H15" s="344"/>
    </row>
    <row r="16" spans="1:8" s="321" customFormat="1" ht="76.5" customHeight="1">
      <c r="A16" s="342">
        <v>6</v>
      </c>
      <c r="B16" s="343" t="s">
        <v>341</v>
      </c>
      <c r="C16" s="458"/>
      <c r="D16" s="459"/>
      <c r="E16" s="459"/>
      <c r="F16" s="460"/>
      <c r="G16" s="344"/>
      <c r="H16" s="344"/>
    </row>
    <row r="17" spans="1:8" s="321" customFormat="1" ht="76.5" customHeight="1">
      <c r="A17" s="342">
        <v>7</v>
      </c>
      <c r="B17" s="343" t="s">
        <v>342</v>
      </c>
      <c r="C17" s="465" t="str">
        <f>'1. CUTTING'!C56</f>
        <v>KHÔNG IN</v>
      </c>
      <c r="D17" s="463"/>
      <c r="E17" s="463"/>
      <c r="F17" s="464"/>
      <c r="G17" s="344"/>
      <c r="H17" s="344"/>
    </row>
    <row r="18" spans="1:8" s="321" customFormat="1" ht="76.5" customHeight="1">
      <c r="A18" s="342">
        <v>8</v>
      </c>
      <c r="B18" s="343" t="s">
        <v>343</v>
      </c>
      <c r="C18" s="466" t="str">
        <f>'1. CUTTING'!C57</f>
        <v>THÊU BÁN THÀNH PHẨM CHÂN TRƯỚC TRÁI NGƯỜI MẶC</v>
      </c>
      <c r="D18" s="467"/>
      <c r="E18" s="467"/>
      <c r="F18" s="468"/>
      <c r="G18" s="344"/>
      <c r="H18" s="344"/>
    </row>
    <row r="19" spans="1:8" s="321" customFormat="1" ht="76.5" customHeight="1">
      <c r="A19" s="342">
        <v>9</v>
      </c>
      <c r="B19" s="343" t="s">
        <v>344</v>
      </c>
      <c r="C19" s="465" t="str">
        <f>'1. CUTTING'!C65</f>
        <v>GARMENT WASH</v>
      </c>
      <c r="D19" s="463"/>
      <c r="E19" s="463"/>
      <c r="F19" s="464"/>
      <c r="G19" s="344"/>
      <c r="H19" s="344"/>
    </row>
    <row r="20" spans="1:8" s="321" customFormat="1" ht="76.5" customHeight="1" thickBot="1">
      <c r="A20" s="345">
        <v>10</v>
      </c>
      <c r="B20" s="346" t="s">
        <v>345</v>
      </c>
      <c r="C20" s="469"/>
      <c r="D20" s="470"/>
      <c r="E20" s="470"/>
      <c r="F20" s="471"/>
      <c r="G20" s="347"/>
      <c r="H20" s="347"/>
    </row>
    <row r="21" spans="1:8" ht="12" customHeight="1">
      <c r="A21" s="332"/>
      <c r="B21" s="332"/>
      <c r="C21" s="348"/>
      <c r="D21" s="348"/>
      <c r="E21" s="348"/>
      <c r="F21" s="348"/>
      <c r="G21" s="332"/>
      <c r="H21" s="332"/>
    </row>
    <row r="22" spans="1:8" ht="34.5" customHeight="1">
      <c r="A22" s="332"/>
      <c r="B22" s="454" t="s">
        <v>346</v>
      </c>
      <c r="C22" s="454"/>
      <c r="D22" s="454"/>
      <c r="E22" s="348"/>
      <c r="F22" s="348"/>
      <c r="G22" s="454" t="s">
        <v>347</v>
      </c>
      <c r="H22" s="454"/>
    </row>
    <row r="23" spans="1:8" ht="39.9" customHeight="1">
      <c r="A23" s="332"/>
      <c r="B23" s="350"/>
      <c r="C23" s="350"/>
      <c r="D23" s="350"/>
      <c r="E23" s="350"/>
      <c r="F23" s="321"/>
      <c r="G23" s="350"/>
      <c r="H23" s="350"/>
    </row>
    <row r="24" spans="1:8" ht="39.9" customHeight="1">
      <c r="A24" s="326"/>
      <c r="B24" s="351"/>
      <c r="C24" s="351"/>
      <c r="D24" s="351"/>
      <c r="E24" s="351"/>
      <c r="F24" s="351"/>
      <c r="G24" s="351"/>
      <c r="H24" s="351"/>
    </row>
    <row r="25" spans="1:8" ht="39.9" customHeight="1">
      <c r="A25" s="326"/>
      <c r="B25" s="351"/>
      <c r="C25" s="351"/>
      <c r="D25" s="351"/>
      <c r="E25" s="351"/>
      <c r="F25" s="351"/>
      <c r="G25" s="351"/>
      <c r="H25" s="351"/>
    </row>
    <row r="26" spans="1:8" ht="39.9" customHeight="1">
      <c r="A26" s="326"/>
      <c r="B26" s="351"/>
      <c r="C26" s="351"/>
      <c r="D26" s="351"/>
      <c r="E26" s="351"/>
      <c r="F26" s="351"/>
      <c r="G26" s="351"/>
      <c r="H26" s="351"/>
    </row>
    <row r="27" spans="1:8" ht="39.9" customHeight="1">
      <c r="A27" s="326"/>
      <c r="B27" s="351"/>
      <c r="C27" s="351"/>
      <c r="D27" s="351"/>
      <c r="E27" s="351"/>
      <c r="F27" s="351"/>
      <c r="G27" s="351"/>
      <c r="H27" s="351"/>
    </row>
    <row r="28" spans="1:8" ht="39.9" customHeight="1">
      <c r="A28" s="326"/>
      <c r="B28" s="351"/>
      <c r="C28" s="351"/>
      <c r="D28" s="351"/>
      <c r="E28" s="351"/>
      <c r="F28" s="351"/>
      <c r="G28" s="351"/>
      <c r="H28" s="351"/>
    </row>
    <row r="29" spans="1:8" ht="39.9" customHeight="1">
      <c r="A29" s="326"/>
      <c r="B29" s="351"/>
      <c r="C29" s="351"/>
      <c r="D29" s="351"/>
      <c r="E29" s="351"/>
      <c r="F29" s="351"/>
      <c r="G29" s="351"/>
      <c r="H29" s="351"/>
    </row>
    <row r="30" spans="1:8" ht="39.9" customHeight="1">
      <c r="A30" s="326"/>
      <c r="B30" s="351"/>
      <c r="C30" s="351"/>
      <c r="D30" s="351"/>
      <c r="E30" s="351"/>
      <c r="F30" s="351"/>
      <c r="G30" s="351"/>
      <c r="H30" s="351"/>
    </row>
    <row r="31" spans="1:8" ht="39.9" customHeight="1">
      <c r="A31" s="326"/>
      <c r="B31" s="351"/>
      <c r="C31" s="351"/>
      <c r="D31" s="351"/>
      <c r="E31" s="351"/>
      <c r="F31" s="351"/>
      <c r="G31" s="351"/>
      <c r="H31" s="351"/>
    </row>
    <row r="32" spans="1:8" ht="39.9" customHeight="1">
      <c r="A32" s="326"/>
      <c r="B32" s="351"/>
      <c r="C32" s="351"/>
      <c r="D32" s="351"/>
      <c r="E32" s="351"/>
      <c r="F32" s="351"/>
      <c r="G32" s="351"/>
      <c r="H32" s="351"/>
    </row>
    <row r="33" spans="1:8" ht="39.9" customHeight="1">
      <c r="A33" s="326"/>
      <c r="B33" s="351"/>
      <c r="C33" s="351"/>
      <c r="D33" s="351"/>
      <c r="E33" s="351"/>
      <c r="F33" s="351"/>
      <c r="G33" s="351"/>
      <c r="H33" s="351"/>
    </row>
    <row r="34" spans="1:8" ht="39.9" customHeight="1">
      <c r="A34" s="326"/>
      <c r="B34" s="351"/>
      <c r="C34" s="351"/>
      <c r="D34" s="351"/>
      <c r="E34" s="351"/>
      <c r="F34" s="351"/>
      <c r="G34" s="351"/>
      <c r="H34" s="351"/>
    </row>
    <row r="35" spans="1:8" ht="39.9" customHeight="1">
      <c r="A35" s="326"/>
      <c r="B35" s="351"/>
      <c r="C35" s="351"/>
      <c r="D35" s="351"/>
      <c r="E35" s="351"/>
      <c r="F35" s="351"/>
      <c r="G35" s="351"/>
      <c r="H35" s="351"/>
    </row>
    <row r="36" spans="1:8" ht="39.9" customHeight="1">
      <c r="A36" s="326"/>
      <c r="B36" s="351"/>
      <c r="C36" s="351"/>
      <c r="D36" s="351"/>
      <c r="E36" s="351"/>
      <c r="F36" s="351"/>
      <c r="G36" s="351"/>
      <c r="H36" s="351"/>
    </row>
    <row r="37" spans="1:8" ht="39.9" customHeight="1">
      <c r="A37" s="326"/>
      <c r="B37" s="351"/>
      <c r="C37" s="351"/>
      <c r="D37" s="351"/>
      <c r="E37" s="351"/>
      <c r="F37" s="351"/>
      <c r="G37" s="351"/>
      <c r="H37" s="351"/>
    </row>
    <row r="38" spans="1:8" ht="39.9" customHeight="1">
      <c r="A38" s="326"/>
      <c r="B38" s="351"/>
      <c r="C38" s="351"/>
      <c r="D38" s="351"/>
      <c r="E38" s="351"/>
      <c r="F38" s="351"/>
      <c r="G38" s="351"/>
      <c r="H38" s="351"/>
    </row>
    <row r="39" spans="1:8" ht="39.9" customHeight="1">
      <c r="A39" s="326"/>
      <c r="B39" s="351"/>
      <c r="C39" s="351"/>
      <c r="D39" s="351"/>
      <c r="E39" s="351"/>
      <c r="F39" s="351"/>
      <c r="G39" s="351"/>
      <c r="H39" s="351"/>
    </row>
    <row r="40" spans="1:8" ht="39.9" customHeight="1">
      <c r="A40" s="326"/>
      <c r="B40" s="351"/>
      <c r="C40" s="351"/>
      <c r="D40" s="351"/>
      <c r="E40" s="351"/>
      <c r="F40" s="351"/>
      <c r="G40" s="351"/>
      <c r="H40" s="351"/>
    </row>
    <row r="41" spans="1:8" ht="39.9" customHeight="1">
      <c r="A41" s="326"/>
      <c r="B41" s="351"/>
      <c r="C41" s="351"/>
      <c r="D41" s="351"/>
      <c r="E41" s="351"/>
      <c r="F41" s="351"/>
      <c r="G41" s="351"/>
      <c r="H41" s="351"/>
    </row>
    <row r="42" spans="1:8" ht="39.9" customHeight="1">
      <c r="A42" s="326"/>
      <c r="B42" s="351"/>
      <c r="C42" s="351"/>
      <c r="D42" s="351"/>
      <c r="E42" s="351"/>
      <c r="F42" s="351"/>
      <c r="G42" s="351"/>
      <c r="H42" s="351"/>
    </row>
    <row r="43" spans="1:8" ht="39.9" customHeight="1">
      <c r="A43" s="326"/>
      <c r="B43" s="351"/>
      <c r="C43" s="351"/>
      <c r="D43" s="351"/>
      <c r="E43" s="351"/>
      <c r="F43" s="351"/>
      <c r="G43" s="351"/>
      <c r="H43" s="351"/>
    </row>
    <row r="44" spans="1:8" ht="39.9" customHeight="1">
      <c r="A44" s="326"/>
      <c r="B44" s="351"/>
      <c r="C44" s="351"/>
      <c r="D44" s="351"/>
      <c r="E44" s="351"/>
      <c r="F44" s="351"/>
      <c r="G44" s="351"/>
      <c r="H44" s="351"/>
    </row>
    <row r="45" spans="1:8" ht="39.9" customHeight="1">
      <c r="A45" s="326"/>
      <c r="B45" s="351"/>
      <c r="C45" s="351"/>
      <c r="D45" s="351"/>
      <c r="E45" s="351"/>
      <c r="F45" s="351"/>
      <c r="G45" s="351"/>
      <c r="H45" s="351"/>
    </row>
    <row r="46" spans="1:8" ht="39.9" customHeight="1">
      <c r="A46" s="326"/>
      <c r="B46" s="351"/>
      <c r="C46" s="351"/>
      <c r="D46" s="351"/>
      <c r="E46" s="351"/>
      <c r="F46" s="351"/>
      <c r="G46" s="351"/>
      <c r="H46" s="351"/>
    </row>
    <row r="47" spans="1:8" ht="39.9" customHeight="1">
      <c r="A47" s="326"/>
      <c r="B47" s="351"/>
      <c r="C47" s="351"/>
      <c r="D47" s="351"/>
      <c r="E47" s="351"/>
      <c r="F47" s="351"/>
      <c r="G47" s="351"/>
      <c r="H47" s="351"/>
    </row>
    <row r="48" spans="1:8" ht="39.9" customHeight="1">
      <c r="A48" s="326"/>
      <c r="B48" s="351"/>
      <c r="C48" s="351"/>
      <c r="D48" s="351"/>
      <c r="E48" s="351"/>
      <c r="F48" s="351"/>
      <c r="G48" s="351"/>
      <c r="H48" s="351"/>
    </row>
    <row r="49" spans="1:8" ht="39.9" customHeight="1">
      <c r="A49" s="326"/>
      <c r="B49" s="351"/>
      <c r="C49" s="351"/>
      <c r="D49" s="351"/>
      <c r="E49" s="351"/>
      <c r="F49" s="351"/>
      <c r="G49" s="351"/>
      <c r="H49" s="351"/>
    </row>
    <row r="50" spans="1:8" ht="39.9" customHeight="1">
      <c r="A50" s="326"/>
      <c r="B50" s="351"/>
      <c r="C50" s="351"/>
      <c r="D50" s="351"/>
      <c r="E50" s="351"/>
      <c r="F50" s="351"/>
      <c r="G50" s="351"/>
      <c r="H50" s="351"/>
    </row>
    <row r="51" spans="1:8" ht="39.9" customHeight="1">
      <c r="A51" s="326"/>
      <c r="B51" s="351"/>
      <c r="C51" s="351"/>
      <c r="D51" s="351"/>
      <c r="E51" s="351"/>
      <c r="F51" s="351"/>
      <c r="G51" s="351"/>
      <c r="H51" s="351"/>
    </row>
    <row r="52" spans="1:8" ht="39.9" customHeight="1">
      <c r="A52" s="326"/>
      <c r="B52" s="351"/>
      <c r="C52" s="351"/>
      <c r="D52" s="351"/>
      <c r="E52" s="351"/>
      <c r="F52" s="351"/>
      <c r="G52" s="351"/>
      <c r="H52" s="351"/>
    </row>
    <row r="53" spans="1:8" ht="39.9" customHeight="1">
      <c r="A53" s="326"/>
      <c r="B53" s="351"/>
      <c r="C53" s="351"/>
      <c r="D53" s="351"/>
      <c r="E53" s="351"/>
      <c r="F53" s="351"/>
      <c r="G53" s="351"/>
      <c r="H53" s="351"/>
    </row>
    <row r="54" spans="1:8" ht="39.9" customHeight="1">
      <c r="A54" s="326"/>
      <c r="B54" s="351"/>
      <c r="C54" s="351"/>
      <c r="D54" s="351"/>
      <c r="E54" s="351"/>
      <c r="F54" s="351"/>
      <c r="G54" s="351"/>
      <c r="H54" s="351"/>
    </row>
    <row r="55" spans="1:8" ht="39.9" customHeight="1">
      <c r="A55" s="326"/>
      <c r="B55" s="351"/>
      <c r="C55" s="351"/>
      <c r="D55" s="351"/>
      <c r="E55" s="351"/>
      <c r="F55" s="351"/>
      <c r="G55" s="351"/>
      <c r="H55" s="351"/>
    </row>
    <row r="56" spans="1:8" ht="39.9" customHeight="1">
      <c r="A56" s="326"/>
      <c r="B56" s="351"/>
      <c r="C56" s="351"/>
      <c r="D56" s="351"/>
      <c r="E56" s="351"/>
      <c r="F56" s="351"/>
      <c r="G56" s="351"/>
      <c r="H56" s="351"/>
    </row>
    <row r="57" spans="1:8" ht="39.9" customHeight="1">
      <c r="A57" s="326"/>
      <c r="B57" s="351"/>
      <c r="C57" s="351"/>
      <c r="D57" s="351"/>
      <c r="E57" s="351"/>
      <c r="F57" s="351"/>
      <c r="G57" s="351"/>
      <c r="H57" s="351"/>
    </row>
    <row r="58" spans="1:8" ht="39.9" customHeight="1">
      <c r="A58" s="326"/>
      <c r="B58" s="351"/>
      <c r="C58" s="351"/>
      <c r="D58" s="351"/>
      <c r="E58" s="351"/>
      <c r="F58" s="351"/>
      <c r="G58" s="351"/>
      <c r="H58" s="351"/>
    </row>
    <row r="59" spans="1:8" ht="39.9" customHeight="1">
      <c r="A59" s="326"/>
      <c r="B59" s="351"/>
      <c r="C59" s="351"/>
      <c r="D59" s="351"/>
      <c r="E59" s="351"/>
      <c r="F59" s="351"/>
      <c r="G59" s="351"/>
      <c r="H59" s="351"/>
    </row>
    <row r="60" spans="1:8" ht="39.9" customHeight="1">
      <c r="A60" s="326"/>
      <c r="B60" s="351"/>
      <c r="C60" s="351"/>
      <c r="D60" s="351"/>
      <c r="E60" s="351"/>
      <c r="F60" s="351"/>
      <c r="G60" s="351"/>
      <c r="H60" s="351"/>
    </row>
    <row r="61" spans="1:8" ht="39.9" customHeight="1">
      <c r="A61" s="326"/>
      <c r="B61" s="351"/>
      <c r="C61" s="351"/>
      <c r="D61" s="351"/>
      <c r="E61" s="351"/>
      <c r="F61" s="351"/>
      <c r="G61" s="351"/>
      <c r="H61" s="351"/>
    </row>
    <row r="62" spans="1:8" ht="39.9" customHeight="1">
      <c r="A62" s="326"/>
      <c r="B62" s="351"/>
      <c r="C62" s="351"/>
      <c r="D62" s="351"/>
      <c r="E62" s="351"/>
      <c r="F62" s="351"/>
      <c r="G62" s="351"/>
      <c r="H62" s="351"/>
    </row>
    <row r="63" spans="1:8" ht="39.9" customHeight="1">
      <c r="A63" s="326"/>
      <c r="B63" s="351"/>
      <c r="C63" s="351"/>
      <c r="D63" s="351"/>
      <c r="E63" s="351"/>
      <c r="F63" s="351"/>
      <c r="G63" s="351"/>
      <c r="H63" s="351"/>
    </row>
    <row r="64" spans="1:8" ht="39.9" customHeight="1">
      <c r="A64" s="326"/>
      <c r="B64" s="351"/>
      <c r="C64" s="351"/>
      <c r="D64" s="351"/>
      <c r="E64" s="351"/>
      <c r="F64" s="351"/>
      <c r="G64" s="351"/>
      <c r="H64" s="351"/>
    </row>
    <row r="65" spans="1:8" ht="39.9" customHeight="1">
      <c r="A65" s="326"/>
      <c r="B65" s="351"/>
      <c r="C65" s="351"/>
      <c r="D65" s="351"/>
      <c r="E65" s="351"/>
      <c r="F65" s="351"/>
      <c r="G65" s="351"/>
      <c r="H65" s="351"/>
    </row>
    <row r="66" spans="1:8" ht="39.9" customHeight="1">
      <c r="A66" s="326"/>
      <c r="B66" s="351"/>
      <c r="C66" s="351"/>
      <c r="D66" s="351"/>
      <c r="E66" s="351"/>
      <c r="F66" s="351"/>
      <c r="G66" s="351"/>
      <c r="H66" s="351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7DF1E-C419-43C9-BBDD-254D1D844986}">
  <dimension ref="A1:F15"/>
  <sheetViews>
    <sheetView view="pageBreakPreview" zoomScale="60" zoomScaleNormal="100" workbookViewId="0">
      <pane ySplit="1" topLeftCell="A2" activePane="bottomLeft" state="frozen"/>
      <selection pane="bottomLeft" activeCell="G19" sqref="G19"/>
    </sheetView>
  </sheetViews>
  <sheetFormatPr defaultRowHeight="14.5"/>
  <cols>
    <col min="1" max="1" width="10.36328125" bestFit="1" customWidth="1"/>
    <col min="2" max="2" width="16.6328125" bestFit="1" customWidth="1"/>
    <col min="3" max="3" width="14" bestFit="1" customWidth="1"/>
    <col min="5" max="6" width="16.453125" customWidth="1"/>
  </cols>
  <sheetData>
    <row r="1" spans="1:6" ht="54">
      <c r="A1" s="358" t="s">
        <v>198</v>
      </c>
      <c r="B1" s="358" t="s">
        <v>394</v>
      </c>
      <c r="C1" s="358" t="s">
        <v>395</v>
      </c>
      <c r="D1" s="358" t="s">
        <v>59</v>
      </c>
      <c r="E1" s="358" t="s">
        <v>396</v>
      </c>
      <c r="F1" s="358" t="s">
        <v>397</v>
      </c>
    </row>
    <row r="2" spans="1:6">
      <c r="A2" s="359" t="s">
        <v>398</v>
      </c>
      <c r="B2" s="359" t="s">
        <v>399</v>
      </c>
      <c r="C2" s="359" t="s">
        <v>371</v>
      </c>
      <c r="D2" s="359" t="s">
        <v>65</v>
      </c>
      <c r="E2" s="360">
        <v>77</v>
      </c>
      <c r="F2" s="360">
        <f>ROUNDUP(E2*108%,0)</f>
        <v>84</v>
      </c>
    </row>
    <row r="3" spans="1:6">
      <c r="A3" s="359" t="s">
        <v>398</v>
      </c>
      <c r="B3" s="359" t="s">
        <v>399</v>
      </c>
      <c r="C3" s="359" t="s">
        <v>371</v>
      </c>
      <c r="D3" s="359" t="s">
        <v>58</v>
      </c>
      <c r="E3" s="360">
        <v>272</v>
      </c>
      <c r="F3" s="360">
        <f t="shared" ref="F3:F7" si="0">ROUNDUP(E3*108%,0)</f>
        <v>294</v>
      </c>
    </row>
    <row r="4" spans="1:6">
      <c r="A4" s="359" t="s">
        <v>398</v>
      </c>
      <c r="B4" s="359" t="s">
        <v>399</v>
      </c>
      <c r="C4" s="359" t="s">
        <v>371</v>
      </c>
      <c r="D4" s="359" t="s">
        <v>10</v>
      </c>
      <c r="E4" s="360">
        <v>483</v>
      </c>
      <c r="F4" s="360">
        <f t="shared" si="0"/>
        <v>522</v>
      </c>
    </row>
    <row r="5" spans="1:6">
      <c r="A5" s="359" t="s">
        <v>398</v>
      </c>
      <c r="B5" s="359" t="s">
        <v>399</v>
      </c>
      <c r="C5" s="359" t="s">
        <v>371</v>
      </c>
      <c r="D5" s="359" t="s">
        <v>55</v>
      </c>
      <c r="E5" s="360">
        <v>212</v>
      </c>
      <c r="F5" s="360">
        <f t="shared" si="0"/>
        <v>229</v>
      </c>
    </row>
    <row r="6" spans="1:6">
      <c r="A6" s="359" t="s">
        <v>398</v>
      </c>
      <c r="B6" s="359" t="s">
        <v>399</v>
      </c>
      <c r="C6" s="359" t="s">
        <v>371</v>
      </c>
      <c r="D6" s="359" t="s">
        <v>56</v>
      </c>
      <c r="E6" s="360">
        <v>86</v>
      </c>
      <c r="F6" s="360">
        <f t="shared" si="0"/>
        <v>93</v>
      </c>
    </row>
    <row r="7" spans="1:6">
      <c r="A7" s="359" t="s">
        <v>398</v>
      </c>
      <c r="B7" s="359" t="s">
        <v>399</v>
      </c>
      <c r="C7" s="359" t="s">
        <v>371</v>
      </c>
      <c r="D7" s="359" t="s">
        <v>57</v>
      </c>
      <c r="E7" s="360">
        <v>14</v>
      </c>
      <c r="F7" s="360">
        <f t="shared" si="0"/>
        <v>16</v>
      </c>
    </row>
    <row r="8" spans="1:6" ht="6" customHeight="1">
      <c r="A8" s="361"/>
      <c r="B8" s="361"/>
      <c r="C8" s="361"/>
      <c r="D8" s="361"/>
      <c r="E8" s="362"/>
      <c r="F8" s="362"/>
    </row>
    <row r="9" spans="1:6">
      <c r="A9" s="359" t="s">
        <v>400</v>
      </c>
      <c r="B9" s="359" t="s">
        <v>401</v>
      </c>
      <c r="C9" s="359" t="s">
        <v>371</v>
      </c>
      <c r="D9" s="359" t="s">
        <v>65</v>
      </c>
      <c r="E9" s="360">
        <v>51</v>
      </c>
      <c r="F9" s="360">
        <f>ROUNDUP(E9*108%,0)</f>
        <v>56</v>
      </c>
    </row>
    <row r="10" spans="1:6">
      <c r="A10" s="359" t="s">
        <v>400</v>
      </c>
      <c r="B10" s="359" t="s">
        <v>401</v>
      </c>
      <c r="C10" s="359" t="s">
        <v>371</v>
      </c>
      <c r="D10" s="359" t="s">
        <v>58</v>
      </c>
      <c r="E10" s="360">
        <v>217</v>
      </c>
      <c r="F10" s="360">
        <f t="shared" ref="F10:F14" si="1">ROUNDUP(E10*108%,0)</f>
        <v>235</v>
      </c>
    </row>
    <row r="11" spans="1:6">
      <c r="A11" s="359" t="s">
        <v>400</v>
      </c>
      <c r="B11" s="359" t="s">
        <v>401</v>
      </c>
      <c r="C11" s="359" t="s">
        <v>371</v>
      </c>
      <c r="D11" s="359" t="s">
        <v>10</v>
      </c>
      <c r="E11" s="360">
        <v>355</v>
      </c>
      <c r="F11" s="360">
        <f t="shared" si="1"/>
        <v>384</v>
      </c>
    </row>
    <row r="12" spans="1:6">
      <c r="A12" s="359" t="s">
        <v>400</v>
      </c>
      <c r="B12" s="359" t="s">
        <v>401</v>
      </c>
      <c r="C12" s="359" t="s">
        <v>371</v>
      </c>
      <c r="D12" s="359" t="s">
        <v>55</v>
      </c>
      <c r="E12" s="360">
        <v>169</v>
      </c>
      <c r="F12" s="360">
        <f t="shared" si="1"/>
        <v>183</v>
      </c>
    </row>
    <row r="13" spans="1:6">
      <c r="A13" s="359" t="s">
        <v>400</v>
      </c>
      <c r="B13" s="359" t="s">
        <v>401</v>
      </c>
      <c r="C13" s="359" t="s">
        <v>371</v>
      </c>
      <c r="D13" s="359" t="s">
        <v>56</v>
      </c>
      <c r="E13" s="360">
        <v>57</v>
      </c>
      <c r="F13" s="360">
        <f t="shared" si="1"/>
        <v>62</v>
      </c>
    </row>
    <row r="14" spans="1:6">
      <c r="A14" s="359" t="s">
        <v>400</v>
      </c>
      <c r="B14" s="359" t="s">
        <v>401</v>
      </c>
      <c r="C14" s="359" t="s">
        <v>371</v>
      </c>
      <c r="D14" s="359" t="s">
        <v>57</v>
      </c>
      <c r="E14" s="360">
        <v>9</v>
      </c>
      <c r="F14" s="360">
        <f t="shared" si="1"/>
        <v>10</v>
      </c>
    </row>
    <row r="15" spans="1:6">
      <c r="A15" s="472" t="s">
        <v>11</v>
      </c>
      <c r="B15" s="473"/>
      <c r="C15" s="473"/>
      <c r="D15" s="474"/>
      <c r="E15" s="363">
        <f>SUM(E2:E14)</f>
        <v>2002</v>
      </c>
      <c r="F15" s="363">
        <f>SUM(F2:F14)</f>
        <v>2168</v>
      </c>
    </row>
  </sheetData>
  <autoFilter ref="A1:E1" xr:uid="{B50FFE3C-EEFF-426C-A7CE-D340B0C2C61F}"/>
  <mergeCells count="1">
    <mergeCell ref="A15:D1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089843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08984375" style="76" customWidth="1"/>
    <col min="6" max="6" width="18" style="76" customWidth="1"/>
    <col min="7" max="7" width="17.9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90625" style="76" customWidth="1"/>
    <col min="13" max="13" width="14.08984375" style="76" customWidth="1"/>
    <col min="14" max="15" width="13.453125" style="76" customWidth="1"/>
    <col min="16" max="16" width="20.90625" style="76" customWidth="1"/>
    <col min="17" max="17" width="15" style="76" bestFit="1" customWidth="1"/>
    <col min="18" max="21" width="11.08984375" style="76" bestFit="1" customWidth="1"/>
    <col min="22" max="22" width="9.08984375" style="76" bestFit="1" customWidth="1"/>
    <col min="23" max="23" width="16.453125" style="76" bestFit="1" customWidth="1"/>
    <col min="24" max="16384" width="9.08984375" style="76"/>
  </cols>
  <sheetData>
    <row r="1" spans="1:16" s="4" customFormat="1" ht="29.4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06" t="s">
        <v>106</v>
      </c>
      <c r="N1" s="406" t="s">
        <v>106</v>
      </c>
      <c r="O1" s="407" t="s">
        <v>107</v>
      </c>
      <c r="P1" s="407"/>
    </row>
    <row r="2" spans="1:16" s="4" customFormat="1" ht="29.4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06" t="s">
        <v>108</v>
      </c>
      <c r="N2" s="406" t="s">
        <v>108</v>
      </c>
      <c r="O2" s="408" t="s">
        <v>109</v>
      </c>
      <c r="P2" s="408"/>
    </row>
    <row r="3" spans="1:16" s="4" customFormat="1" ht="29.4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06" t="s">
        <v>110</v>
      </c>
      <c r="N3" s="406" t="s">
        <v>110</v>
      </c>
      <c r="O3" s="409" t="s">
        <v>112</v>
      </c>
      <c r="P3" s="407"/>
    </row>
    <row r="4" spans="1:16" s="5" customFormat="1" ht="39.65" customHeight="1" thickBot="1">
      <c r="B4" s="6" t="s">
        <v>175</v>
      </c>
      <c r="G4" s="7"/>
    </row>
    <row r="5" spans="1:16" s="5" customFormat="1" ht="38.15" customHeight="1">
      <c r="B5" s="8" t="s">
        <v>0</v>
      </c>
      <c r="C5" s="8"/>
      <c r="D5" s="6"/>
      <c r="F5" s="9"/>
      <c r="G5" s="491" t="s">
        <v>177</v>
      </c>
      <c r="H5" s="492"/>
      <c r="I5" s="492"/>
      <c r="J5" s="492"/>
      <c r="K5" s="492"/>
      <c r="L5" s="493"/>
    </row>
    <row r="6" spans="1:16" s="10" customFormat="1" ht="38.15" customHeight="1">
      <c r="B6" s="11" t="s">
        <v>41</v>
      </c>
      <c r="C6" s="11"/>
      <c r="D6" s="12" t="s">
        <v>180</v>
      </c>
      <c r="E6" s="145"/>
      <c r="F6" s="11"/>
      <c r="G6" s="494"/>
      <c r="H6" s="495"/>
      <c r="I6" s="495"/>
      <c r="J6" s="495"/>
      <c r="K6" s="495"/>
      <c r="L6" s="496"/>
      <c r="M6" s="13"/>
      <c r="N6" s="13"/>
      <c r="O6" s="13"/>
      <c r="P6" s="13"/>
    </row>
    <row r="7" spans="1:16" s="10" customFormat="1" ht="38.15" customHeight="1">
      <c r="B7" s="11" t="s">
        <v>42</v>
      </c>
      <c r="C7" s="11"/>
      <c r="D7" s="12" t="s">
        <v>176</v>
      </c>
      <c r="E7" s="12"/>
      <c r="F7" s="11"/>
      <c r="G7" s="494"/>
      <c r="H7" s="495"/>
      <c r="I7" s="495"/>
      <c r="J7" s="495"/>
      <c r="K7" s="495"/>
      <c r="L7" s="496"/>
      <c r="M7" s="13"/>
      <c r="N7" s="13"/>
      <c r="O7" s="13"/>
      <c r="P7" s="13"/>
    </row>
    <row r="8" spans="1:16" s="10" customFormat="1" ht="38.15" customHeight="1" thickBot="1">
      <c r="B8" s="11" t="s">
        <v>43</v>
      </c>
      <c r="C8" s="11"/>
      <c r="D8" s="180" t="s">
        <v>157</v>
      </c>
      <c r="E8" s="153"/>
      <c r="F8" s="153"/>
      <c r="G8" s="497"/>
      <c r="H8" s="498"/>
      <c r="I8" s="498"/>
      <c r="J8" s="498"/>
      <c r="K8" s="498"/>
      <c r="L8" s="499"/>
      <c r="M8" s="13"/>
      <c r="N8" s="13"/>
      <c r="O8" s="13"/>
      <c r="P8" s="13"/>
    </row>
    <row r="9" spans="1:16" s="14" customFormat="1" ht="39">
      <c r="B9" s="15" t="s">
        <v>1</v>
      </c>
      <c r="C9" s="15"/>
      <c r="D9" s="166" t="s">
        <v>178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2</v>
      </c>
      <c r="C10" s="19"/>
      <c r="D10" s="20" t="s">
        <v>158</v>
      </c>
      <c r="E10" s="20"/>
      <c r="F10" s="20"/>
      <c r="G10" s="21"/>
      <c r="H10" s="20"/>
      <c r="I10" s="22"/>
      <c r="J10" s="22" t="s">
        <v>44</v>
      </c>
      <c r="K10" s="22"/>
      <c r="L10" s="22" t="s">
        <v>179</v>
      </c>
      <c r="M10" s="23"/>
      <c r="N10" s="23"/>
      <c r="O10" s="23"/>
      <c r="P10" s="23"/>
    </row>
    <row r="11" spans="1:16" s="14" customFormat="1" ht="60.65" customHeight="1">
      <c r="B11" s="22" t="s">
        <v>3</v>
      </c>
      <c r="C11" s="22"/>
      <c r="D11" s="154"/>
      <c r="E11" s="155"/>
      <c r="F11" s="155"/>
      <c r="G11" s="24"/>
      <c r="H11" s="25"/>
      <c r="I11" s="22"/>
      <c r="J11" s="22" t="s">
        <v>4</v>
      </c>
      <c r="K11" s="22"/>
      <c r="L11" s="500" t="s">
        <v>143</v>
      </c>
      <c r="M11" s="500"/>
      <c r="N11" s="500"/>
      <c r="O11" s="500"/>
      <c r="P11" s="500"/>
    </row>
    <row r="12" spans="1:16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03" t="s">
        <v>39</v>
      </c>
      <c r="L12" s="22" t="s">
        <v>115</v>
      </c>
      <c r="M12" s="22"/>
      <c r="N12" s="28"/>
      <c r="O12" s="28"/>
      <c r="P12" s="23"/>
    </row>
    <row r="13" spans="1:16" s="14" customFormat="1" ht="32.5">
      <c r="B13" s="393"/>
      <c r="C13" s="393"/>
      <c r="D13" s="393"/>
      <c r="E13" s="393"/>
      <c r="F13" s="393"/>
      <c r="G13" s="27"/>
      <c r="H13" s="28"/>
      <c r="I13" s="22"/>
      <c r="J13" s="22" t="s">
        <v>6</v>
      </c>
      <c r="K13" s="22"/>
      <c r="L13" s="22" t="s">
        <v>172</v>
      </c>
      <c r="M13" s="28"/>
      <c r="N13" s="23"/>
      <c r="O13" s="23"/>
      <c r="P13" s="28"/>
    </row>
    <row r="14" spans="1:16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</row>
    <row r="15" spans="1:16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4" customHeight="1">
      <c r="B17" s="34"/>
      <c r="C17" s="137" t="s">
        <v>105</v>
      </c>
      <c r="D17" s="137" t="s">
        <v>9</v>
      </c>
      <c r="E17" s="35" t="s">
        <v>54</v>
      </c>
      <c r="F17" s="35"/>
      <c r="G17" s="35" t="s">
        <v>117</v>
      </c>
      <c r="H17" s="35" t="s">
        <v>65</v>
      </c>
      <c r="I17" s="35" t="s">
        <v>58</v>
      </c>
      <c r="J17" s="35" t="s">
        <v>10</v>
      </c>
      <c r="K17" s="35" t="s">
        <v>55</v>
      </c>
      <c r="L17" s="35" t="s">
        <v>56</v>
      </c>
      <c r="M17" s="35"/>
      <c r="N17" s="35"/>
      <c r="O17" s="35"/>
      <c r="P17" s="139" t="s">
        <v>11</v>
      </c>
    </row>
    <row r="18" spans="2:22" s="5" customFormat="1" ht="35.4" customHeight="1">
      <c r="B18" s="138" t="s">
        <v>12</v>
      </c>
      <c r="C18" s="36"/>
      <c r="D18" s="37" t="s">
        <v>181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4" customHeight="1">
      <c r="B19" s="138" t="s">
        <v>61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4" customHeight="1">
      <c r="B20" s="141" t="s">
        <v>13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4" customHeight="1">
      <c r="B22" s="34"/>
      <c r="C22" s="137" t="s">
        <v>105</v>
      </c>
      <c r="D22" s="137" t="s">
        <v>9</v>
      </c>
      <c r="E22" s="35" t="s">
        <v>54</v>
      </c>
      <c r="F22" s="35"/>
      <c r="G22" s="35" t="s">
        <v>117</v>
      </c>
      <c r="H22" s="35" t="s">
        <v>65</v>
      </c>
      <c r="I22" s="35" t="s">
        <v>58</v>
      </c>
      <c r="J22" s="35" t="s">
        <v>10</v>
      </c>
      <c r="K22" s="35" t="s">
        <v>55</v>
      </c>
      <c r="L22" s="35" t="s">
        <v>56</v>
      </c>
      <c r="M22" s="35"/>
      <c r="N22" s="35"/>
      <c r="O22" s="35"/>
      <c r="P22" s="139" t="s">
        <v>11</v>
      </c>
    </row>
    <row r="23" spans="2:22" s="5" customFormat="1" ht="35.4" customHeight="1">
      <c r="B23" s="138" t="s">
        <v>12</v>
      </c>
      <c r="C23" s="36"/>
      <c r="D23" s="37" t="s">
        <v>182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4" customHeight="1">
      <c r="B24" s="138" t="s">
        <v>61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4" customHeight="1">
      <c r="B25" s="141" t="s">
        <v>13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4" customHeight="1">
      <c r="B27" s="34"/>
      <c r="C27" s="137" t="s">
        <v>105</v>
      </c>
      <c r="D27" s="137" t="s">
        <v>9</v>
      </c>
      <c r="E27" s="35" t="s">
        <v>54</v>
      </c>
      <c r="F27" s="35"/>
      <c r="G27" s="35" t="s">
        <v>117</v>
      </c>
      <c r="H27" s="35" t="s">
        <v>65</v>
      </c>
      <c r="I27" s="35" t="s">
        <v>58</v>
      </c>
      <c r="J27" s="35" t="s">
        <v>10</v>
      </c>
      <c r="K27" s="35" t="s">
        <v>55</v>
      </c>
      <c r="L27" s="35" t="s">
        <v>56</v>
      </c>
      <c r="M27" s="35"/>
      <c r="N27" s="35"/>
      <c r="O27" s="35"/>
      <c r="P27" s="139" t="s">
        <v>11</v>
      </c>
    </row>
    <row r="28" spans="2:22" s="5" customFormat="1" ht="35.4" customHeight="1">
      <c r="B28" s="138" t="s">
        <v>12</v>
      </c>
      <c r="C28" s="36"/>
      <c r="D28" s="37" t="s">
        <v>183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4" customHeight="1">
      <c r="B29" s="138" t="s">
        <v>61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4" customHeight="1">
      <c r="B30" s="141" t="s">
        <v>13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4" customHeight="1">
      <c r="B32" s="34"/>
      <c r="C32" s="137" t="s">
        <v>105</v>
      </c>
      <c r="D32" s="137" t="s">
        <v>9</v>
      </c>
      <c r="E32" s="35" t="s">
        <v>54</v>
      </c>
      <c r="F32" s="35"/>
      <c r="G32" s="35" t="s">
        <v>117</v>
      </c>
      <c r="H32" s="35" t="s">
        <v>65</v>
      </c>
      <c r="I32" s="35" t="s">
        <v>58</v>
      </c>
      <c r="J32" s="35" t="s">
        <v>10</v>
      </c>
      <c r="K32" s="35" t="s">
        <v>55</v>
      </c>
      <c r="L32" s="35" t="s">
        <v>56</v>
      </c>
      <c r="M32" s="35"/>
      <c r="N32" s="35"/>
      <c r="O32" s="35"/>
      <c r="P32" s="139" t="s">
        <v>11</v>
      </c>
    </row>
    <row r="33" spans="1:23" s="5" customFormat="1" ht="35.4" customHeight="1">
      <c r="B33" s="138" t="s">
        <v>12</v>
      </c>
      <c r="C33" s="36"/>
      <c r="D33" s="37" t="s">
        <v>184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4" customHeight="1">
      <c r="B34" s="138" t="s">
        <v>61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4" customHeight="1">
      <c r="B35" s="141" t="s">
        <v>13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14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15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394" t="s">
        <v>16</v>
      </c>
      <c r="B40" s="395"/>
      <c r="C40" s="395"/>
      <c r="D40" s="123" t="s">
        <v>17</v>
      </c>
      <c r="E40" s="124" t="s">
        <v>18</v>
      </c>
      <c r="F40" s="123" t="s">
        <v>19</v>
      </c>
      <c r="G40" s="125" t="s">
        <v>20</v>
      </c>
      <c r="H40" s="125" t="s">
        <v>21</v>
      </c>
      <c r="I40" s="125" t="s">
        <v>34</v>
      </c>
      <c r="J40" s="125" t="s">
        <v>35</v>
      </c>
      <c r="K40" s="125" t="s">
        <v>37</v>
      </c>
      <c r="L40" s="125" t="s">
        <v>36</v>
      </c>
      <c r="M40" s="375" t="s">
        <v>50</v>
      </c>
      <c r="N40" s="376"/>
      <c r="O40" s="376"/>
      <c r="P40" s="377"/>
    </row>
    <row r="41" spans="1:23" s="14" customFormat="1" ht="45.9" customHeight="1">
      <c r="A41" s="396" t="str">
        <f>D18</f>
        <v xml:space="preserve">DARKEST BLACK       </v>
      </c>
      <c r="B41" s="397"/>
      <c r="C41" s="397"/>
      <c r="D41" s="397"/>
      <c r="E41" s="397"/>
      <c r="F41" s="397"/>
      <c r="G41" s="397"/>
      <c r="H41" s="397"/>
      <c r="I41" s="397"/>
      <c r="J41" s="397"/>
      <c r="K41" s="397"/>
      <c r="L41" s="397"/>
      <c r="M41" s="397"/>
      <c r="N41" s="397"/>
      <c r="O41" s="397"/>
      <c r="P41" s="398"/>
    </row>
    <row r="42" spans="1:23" s="14" customFormat="1" ht="105.9" customHeight="1">
      <c r="A42" s="191">
        <v>1</v>
      </c>
      <c r="B42" s="403" t="str">
        <f>L11</f>
        <v>FRENCH TERRY 100% ORGANIC COTTON 430GSM</v>
      </c>
      <c r="C42" s="403"/>
      <c r="D42" s="146" t="s">
        <v>49</v>
      </c>
      <c r="E42" s="146" t="str">
        <f>A41</f>
        <v xml:space="preserve">DARKEST BLACK       </v>
      </c>
      <c r="F42" s="160" t="s">
        <v>10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404"/>
      <c r="N42" s="405"/>
      <c r="O42" s="405"/>
      <c r="P42" s="405"/>
    </row>
    <row r="43" spans="1:23" s="14" customFormat="1" ht="105.9" customHeight="1">
      <c r="A43" s="191">
        <v>2</v>
      </c>
      <c r="B43" s="403" t="s">
        <v>118</v>
      </c>
      <c r="C43" s="403"/>
      <c r="D43" s="146" t="s">
        <v>119</v>
      </c>
      <c r="E43" s="146" t="str">
        <f>E42</f>
        <v xml:space="preserve">DARKEST BLACK       </v>
      </c>
      <c r="F43" s="160" t="s">
        <v>10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404"/>
      <c r="N43" s="405"/>
      <c r="O43" s="405"/>
      <c r="P43" s="405"/>
    </row>
    <row r="44" spans="1:23" s="14" customFormat="1" ht="105.9" customHeight="1">
      <c r="A44" s="191">
        <v>3</v>
      </c>
      <c r="B44" s="403" t="s">
        <v>150</v>
      </c>
      <c r="C44" s="403"/>
      <c r="D44" s="146" t="s">
        <v>159</v>
      </c>
      <c r="E44" s="146" t="str">
        <f>E43</f>
        <v xml:space="preserve">DARKEST BLACK       </v>
      </c>
      <c r="F44" s="160" t="s">
        <v>10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404"/>
      <c r="N44" s="405"/>
      <c r="O44" s="405"/>
      <c r="P44" s="405"/>
    </row>
    <row r="45" spans="1:23" s="14" customFormat="1" ht="45.9" customHeight="1">
      <c r="A45" s="405" t="str">
        <f>D23</f>
        <v xml:space="preserve">HYPER LILAC         </v>
      </c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</row>
    <row r="46" spans="1:23" s="14" customFormat="1" ht="105.9" customHeight="1">
      <c r="A46" s="191">
        <v>1</v>
      </c>
      <c r="B46" s="403" t="str">
        <f>L11</f>
        <v>FRENCH TERRY 100% ORGANIC COTTON 430GSM</v>
      </c>
      <c r="C46" s="403"/>
      <c r="D46" s="146" t="s">
        <v>49</v>
      </c>
      <c r="E46" s="146" t="str">
        <f>A45</f>
        <v xml:space="preserve">HYPER LILAC         </v>
      </c>
      <c r="F46" s="160" t="s">
        <v>10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404"/>
      <c r="N46" s="405"/>
      <c r="O46" s="405"/>
      <c r="P46" s="405"/>
    </row>
    <row r="47" spans="1:23" s="14" customFormat="1" ht="105.9" customHeight="1">
      <c r="A47" s="191">
        <v>2</v>
      </c>
      <c r="B47" s="403" t="s">
        <v>118</v>
      </c>
      <c r="C47" s="403"/>
      <c r="D47" s="146" t="s">
        <v>119</v>
      </c>
      <c r="E47" s="146" t="str">
        <f>E46</f>
        <v xml:space="preserve">HYPER LILAC         </v>
      </c>
      <c r="F47" s="160" t="s">
        <v>10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404"/>
      <c r="N47" s="405"/>
      <c r="O47" s="405"/>
      <c r="P47" s="405"/>
    </row>
    <row r="48" spans="1:23" s="14" customFormat="1" ht="105.9" customHeight="1">
      <c r="A48" s="191">
        <v>3</v>
      </c>
      <c r="B48" s="403" t="s">
        <v>150</v>
      </c>
      <c r="C48" s="403"/>
      <c r="D48" s="146" t="s">
        <v>159</v>
      </c>
      <c r="E48" s="146" t="str">
        <f>E47</f>
        <v xml:space="preserve">HYPER LILAC         </v>
      </c>
      <c r="F48" s="160" t="s">
        <v>10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404"/>
      <c r="N48" s="405"/>
      <c r="O48" s="405"/>
      <c r="P48" s="405"/>
    </row>
    <row r="49" spans="1:16" s="14" customFormat="1" ht="45.9" customHeight="1">
      <c r="A49" s="405" t="str">
        <f>D28</f>
        <v xml:space="preserve">ATOMIC BLASTER      </v>
      </c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</row>
    <row r="50" spans="1:16" s="14" customFormat="1" ht="105.9" customHeight="1">
      <c r="A50" s="191">
        <v>1</v>
      </c>
      <c r="B50" s="403" t="str">
        <f>L11</f>
        <v>FRENCH TERRY 100% ORGANIC COTTON 430GSM</v>
      </c>
      <c r="C50" s="403"/>
      <c r="D50" s="146" t="s">
        <v>49</v>
      </c>
      <c r="E50" s="146" t="str">
        <f>A49</f>
        <v xml:space="preserve">ATOMIC BLASTER      </v>
      </c>
      <c r="F50" s="160" t="s">
        <v>10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404"/>
      <c r="N50" s="405"/>
      <c r="O50" s="405"/>
      <c r="P50" s="405"/>
    </row>
    <row r="51" spans="1:16" s="14" customFormat="1" ht="105.9" customHeight="1">
      <c r="A51" s="191">
        <v>2</v>
      </c>
      <c r="B51" s="403" t="s">
        <v>118</v>
      </c>
      <c r="C51" s="403"/>
      <c r="D51" s="146" t="s">
        <v>119</v>
      </c>
      <c r="E51" s="146" t="str">
        <f>E50</f>
        <v xml:space="preserve">ATOMIC BLASTER      </v>
      </c>
      <c r="F51" s="160" t="s">
        <v>10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404"/>
      <c r="N51" s="405"/>
      <c r="O51" s="405"/>
      <c r="P51" s="405"/>
    </row>
    <row r="52" spans="1:16" s="14" customFormat="1" ht="105.9" customHeight="1">
      <c r="A52" s="191">
        <v>3</v>
      </c>
      <c r="B52" s="403" t="s">
        <v>150</v>
      </c>
      <c r="C52" s="403"/>
      <c r="D52" s="146" t="s">
        <v>159</v>
      </c>
      <c r="E52" s="146" t="str">
        <f>E51</f>
        <v xml:space="preserve">ATOMIC BLASTER      </v>
      </c>
      <c r="F52" s="160" t="s">
        <v>10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404"/>
      <c r="N52" s="405"/>
      <c r="O52" s="405"/>
      <c r="P52" s="405"/>
    </row>
    <row r="53" spans="1:16" s="14" customFormat="1" ht="45.9" customHeight="1">
      <c r="A53" s="405" t="str">
        <f>D33</f>
        <v xml:space="preserve">OPTIC WHITE         </v>
      </c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</row>
    <row r="54" spans="1:16" s="14" customFormat="1" ht="105.9" customHeight="1">
      <c r="A54" s="191">
        <v>1</v>
      </c>
      <c r="B54" s="403" t="str">
        <f>L11</f>
        <v>FRENCH TERRY 100% ORGANIC COTTON 430GSM</v>
      </c>
      <c r="C54" s="403"/>
      <c r="D54" s="146" t="s">
        <v>49</v>
      </c>
      <c r="E54" s="146" t="str">
        <f>A53</f>
        <v xml:space="preserve">OPTIC WHITE         </v>
      </c>
      <c r="F54" s="160" t="s">
        <v>10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404"/>
      <c r="N54" s="405"/>
      <c r="O54" s="405"/>
      <c r="P54" s="405"/>
    </row>
    <row r="55" spans="1:16" s="14" customFormat="1" ht="105.9" customHeight="1">
      <c r="A55" s="191">
        <v>2</v>
      </c>
      <c r="B55" s="403" t="s">
        <v>118</v>
      </c>
      <c r="C55" s="403"/>
      <c r="D55" s="146" t="s">
        <v>119</v>
      </c>
      <c r="E55" s="146" t="str">
        <f>E54</f>
        <v xml:space="preserve">OPTIC WHITE         </v>
      </c>
      <c r="F55" s="160" t="s">
        <v>10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404"/>
      <c r="N55" s="405"/>
      <c r="O55" s="405"/>
      <c r="P55" s="405"/>
    </row>
    <row r="56" spans="1:16" s="14" customFormat="1" ht="105.9" customHeight="1">
      <c r="A56" s="191">
        <v>3</v>
      </c>
      <c r="B56" s="403" t="s">
        <v>150</v>
      </c>
      <c r="C56" s="403"/>
      <c r="D56" s="146" t="s">
        <v>159</v>
      </c>
      <c r="E56" s="146" t="str">
        <f>E55</f>
        <v xml:space="preserve">OPTIC WHITE         </v>
      </c>
      <c r="F56" s="160" t="s">
        <v>10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404"/>
      <c r="N56" s="405"/>
      <c r="O56" s="405"/>
      <c r="P56" s="405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22</v>
      </c>
      <c r="C58" s="65"/>
      <c r="D58" s="65"/>
      <c r="E58" s="65"/>
      <c r="G58" s="66"/>
      <c r="P58" s="67"/>
    </row>
    <row r="59" spans="1:16" s="78" customFormat="1" ht="96">
      <c r="A59" s="416" t="s">
        <v>23</v>
      </c>
      <c r="B59" s="417"/>
      <c r="C59" s="417"/>
      <c r="D59" s="417"/>
      <c r="E59" s="418"/>
      <c r="F59" s="126" t="s">
        <v>45</v>
      </c>
      <c r="G59" s="126" t="s">
        <v>24</v>
      </c>
      <c r="H59" s="401" t="s">
        <v>40</v>
      </c>
      <c r="I59" s="402"/>
      <c r="J59" s="127" t="s">
        <v>19</v>
      </c>
      <c r="K59" s="126" t="s">
        <v>46</v>
      </c>
      <c r="L59" s="126" t="s">
        <v>25</v>
      </c>
      <c r="M59" s="128" t="s">
        <v>26</v>
      </c>
      <c r="N59" s="128" t="s">
        <v>27</v>
      </c>
      <c r="O59" s="128" t="s">
        <v>28</v>
      </c>
      <c r="P59" s="128" t="s">
        <v>29</v>
      </c>
    </row>
    <row r="60" spans="1:16" s="71" customFormat="1" ht="96.65" customHeight="1">
      <c r="A60" s="146">
        <v>1</v>
      </c>
      <c r="B60" s="410" t="s">
        <v>120</v>
      </c>
      <c r="C60" s="411"/>
      <c r="D60" s="411"/>
      <c r="E60" s="412"/>
      <c r="F60" s="170" t="str">
        <f>$A$41</f>
        <v xml:space="preserve">DARKEST BLACK       </v>
      </c>
      <c r="G60" s="204"/>
      <c r="H60" s="389" t="str">
        <f>$A$41</f>
        <v xml:space="preserve">DARKEST BLACK       </v>
      </c>
      <c r="I60" s="390"/>
      <c r="J60" s="160" t="s">
        <v>30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503"/>
    </row>
    <row r="61" spans="1:16" s="71" customFormat="1" ht="96.65" customHeight="1">
      <c r="A61" s="146">
        <v>1</v>
      </c>
      <c r="B61" s="410" t="s">
        <v>120</v>
      </c>
      <c r="C61" s="411"/>
      <c r="D61" s="411"/>
      <c r="E61" s="412"/>
      <c r="F61" s="170" t="str">
        <f>$A$45</f>
        <v xml:space="preserve">HYPER LILAC         </v>
      </c>
      <c r="G61" s="204"/>
      <c r="H61" s="389" t="str">
        <f>$A$45</f>
        <v xml:space="preserve">HYPER LILAC         </v>
      </c>
      <c r="I61" s="390"/>
      <c r="J61" s="160" t="s">
        <v>30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504"/>
    </row>
    <row r="62" spans="1:16" s="71" customFormat="1" ht="96.65" customHeight="1">
      <c r="A62" s="146">
        <v>1</v>
      </c>
      <c r="B62" s="410" t="s">
        <v>120</v>
      </c>
      <c r="C62" s="411"/>
      <c r="D62" s="411"/>
      <c r="E62" s="412"/>
      <c r="F62" s="170" t="str">
        <f>$D$28</f>
        <v xml:space="preserve">ATOMIC BLASTER      </v>
      </c>
      <c r="G62" s="204"/>
      <c r="H62" s="389" t="str">
        <f>$A$49</f>
        <v xml:space="preserve">ATOMIC BLASTER      </v>
      </c>
      <c r="I62" s="390"/>
      <c r="J62" s="160" t="s">
        <v>30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504"/>
    </row>
    <row r="63" spans="1:16" s="71" customFormat="1" ht="96.65" customHeight="1">
      <c r="A63" s="146">
        <v>1</v>
      </c>
      <c r="B63" s="410" t="s">
        <v>120</v>
      </c>
      <c r="C63" s="411"/>
      <c r="D63" s="411"/>
      <c r="E63" s="412"/>
      <c r="F63" s="170" t="str">
        <f>$E$54</f>
        <v xml:space="preserve">OPTIC WHITE         </v>
      </c>
      <c r="G63" s="204"/>
      <c r="H63" s="389" t="str">
        <f>$A$53</f>
        <v xml:space="preserve">OPTIC WHITE         </v>
      </c>
      <c r="I63" s="390"/>
      <c r="J63" s="160" t="s">
        <v>30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505"/>
    </row>
    <row r="64" spans="1:16" s="71" customFormat="1" ht="71.400000000000006" customHeight="1">
      <c r="A64" s="146">
        <v>2</v>
      </c>
      <c r="B64" s="410" t="s">
        <v>160</v>
      </c>
      <c r="C64" s="411"/>
      <c r="D64" s="411"/>
      <c r="E64" s="412"/>
      <c r="F64" s="211" t="s">
        <v>161</v>
      </c>
      <c r="G64" s="490" t="s">
        <v>162</v>
      </c>
      <c r="H64" s="485" t="str">
        <f>$A$41</f>
        <v xml:space="preserve">DARKEST BLACK       </v>
      </c>
      <c r="I64" s="485"/>
      <c r="J64" s="160" t="s">
        <v>121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501"/>
    </row>
    <row r="65" spans="1:16" s="71" customFormat="1" ht="71.400000000000006" customHeight="1">
      <c r="A65" s="146">
        <v>2</v>
      </c>
      <c r="B65" s="410" t="s">
        <v>160</v>
      </c>
      <c r="C65" s="411"/>
      <c r="D65" s="411"/>
      <c r="E65" s="412"/>
      <c r="F65" s="211" t="s">
        <v>161</v>
      </c>
      <c r="G65" s="490"/>
      <c r="H65" s="485" t="str">
        <f>$A$45</f>
        <v xml:space="preserve">HYPER LILAC         </v>
      </c>
      <c r="I65" s="485"/>
      <c r="J65" s="160" t="s">
        <v>121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501"/>
    </row>
    <row r="66" spans="1:16" s="71" customFormat="1" ht="74.150000000000006" customHeight="1">
      <c r="A66" s="146">
        <v>2</v>
      </c>
      <c r="B66" s="410" t="s">
        <v>160</v>
      </c>
      <c r="C66" s="411"/>
      <c r="D66" s="411"/>
      <c r="E66" s="412"/>
      <c r="F66" s="211" t="s">
        <v>161</v>
      </c>
      <c r="G66" s="490"/>
      <c r="H66" s="485" t="str">
        <f>$A$49</f>
        <v xml:space="preserve">ATOMIC BLASTER      </v>
      </c>
      <c r="I66" s="485"/>
      <c r="J66" s="160" t="s">
        <v>121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501"/>
    </row>
    <row r="67" spans="1:16" s="71" customFormat="1" ht="74.150000000000006" customHeight="1">
      <c r="A67" s="146">
        <v>2</v>
      </c>
      <c r="B67" s="410" t="s">
        <v>160</v>
      </c>
      <c r="C67" s="411"/>
      <c r="D67" s="411"/>
      <c r="E67" s="412"/>
      <c r="F67" s="211" t="s">
        <v>161</v>
      </c>
      <c r="G67" s="490"/>
      <c r="H67" s="485" t="str">
        <f>$A$53</f>
        <v xml:space="preserve">OPTIC WHITE         </v>
      </c>
      <c r="I67" s="485"/>
      <c r="J67" s="160" t="s">
        <v>121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501"/>
    </row>
    <row r="68" spans="1:16" s="71" customFormat="1" ht="69.900000000000006" customHeight="1">
      <c r="A68" s="146">
        <v>3</v>
      </c>
      <c r="B68" s="410" t="s">
        <v>122</v>
      </c>
      <c r="C68" s="411"/>
      <c r="D68" s="411"/>
      <c r="E68" s="412"/>
      <c r="F68" s="211" t="s">
        <v>123</v>
      </c>
      <c r="G68" s="205"/>
      <c r="H68" s="485" t="str">
        <f>$A$41</f>
        <v xml:space="preserve">DARKEST BLACK       </v>
      </c>
      <c r="I68" s="485"/>
      <c r="J68" s="160" t="s">
        <v>121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501" t="s">
        <v>163</v>
      </c>
    </row>
    <row r="69" spans="1:16" s="71" customFormat="1" ht="69.900000000000006" customHeight="1">
      <c r="A69" s="146">
        <v>3</v>
      </c>
      <c r="B69" s="410" t="s">
        <v>122</v>
      </c>
      <c r="C69" s="411"/>
      <c r="D69" s="411"/>
      <c r="E69" s="412"/>
      <c r="F69" s="211" t="s">
        <v>123</v>
      </c>
      <c r="G69" s="205"/>
      <c r="H69" s="485" t="str">
        <f>$A$45</f>
        <v xml:space="preserve">HYPER LILAC         </v>
      </c>
      <c r="I69" s="485"/>
      <c r="J69" s="160" t="s">
        <v>121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501"/>
    </row>
    <row r="70" spans="1:16" s="71" customFormat="1" ht="69.900000000000006" customHeight="1">
      <c r="A70" s="146">
        <v>3</v>
      </c>
      <c r="B70" s="410" t="s">
        <v>122</v>
      </c>
      <c r="C70" s="411"/>
      <c r="D70" s="411"/>
      <c r="E70" s="412"/>
      <c r="F70" s="211" t="s">
        <v>123</v>
      </c>
      <c r="G70" s="204"/>
      <c r="H70" s="485" t="str">
        <f>$A$49</f>
        <v xml:space="preserve">ATOMIC BLASTER      </v>
      </c>
      <c r="I70" s="485"/>
      <c r="J70" s="160" t="s">
        <v>121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501"/>
    </row>
    <row r="71" spans="1:16" s="71" customFormat="1" ht="69.900000000000006" customHeight="1">
      <c r="A71" s="146">
        <v>3</v>
      </c>
      <c r="B71" s="410" t="s">
        <v>122</v>
      </c>
      <c r="C71" s="411"/>
      <c r="D71" s="411"/>
      <c r="E71" s="412"/>
      <c r="F71" s="211" t="s">
        <v>123</v>
      </c>
      <c r="G71" s="205"/>
      <c r="H71" s="485" t="str">
        <f>$A$53</f>
        <v xml:space="preserve">OPTIC WHITE         </v>
      </c>
      <c r="I71" s="485"/>
      <c r="J71" s="160" t="s">
        <v>121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501"/>
    </row>
    <row r="72" spans="1:16" s="174" customFormat="1" ht="68.400000000000006" customHeight="1">
      <c r="A72" s="146">
        <v>4</v>
      </c>
      <c r="B72" s="479" t="s">
        <v>124</v>
      </c>
      <c r="C72" s="480"/>
      <c r="D72" s="480"/>
      <c r="E72" s="481"/>
      <c r="F72" s="211" t="s">
        <v>125</v>
      </c>
      <c r="G72" s="490"/>
      <c r="H72" s="485" t="str">
        <f>$A$41</f>
        <v xml:space="preserve">DARKEST BLACK       </v>
      </c>
      <c r="I72" s="485"/>
      <c r="J72" s="171" t="s">
        <v>121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501" t="s">
        <v>163</v>
      </c>
    </row>
    <row r="73" spans="1:16" s="174" customFormat="1" ht="68.400000000000006" customHeight="1">
      <c r="A73" s="146">
        <v>4</v>
      </c>
      <c r="B73" s="479" t="s">
        <v>124</v>
      </c>
      <c r="C73" s="480"/>
      <c r="D73" s="480"/>
      <c r="E73" s="481"/>
      <c r="F73" s="211" t="s">
        <v>125</v>
      </c>
      <c r="G73" s="490"/>
      <c r="H73" s="485" t="str">
        <f>$A$45</f>
        <v xml:space="preserve">HYPER LILAC         </v>
      </c>
      <c r="I73" s="485"/>
      <c r="J73" s="171" t="s">
        <v>121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501"/>
    </row>
    <row r="74" spans="1:16" s="174" customFormat="1" ht="72" customHeight="1">
      <c r="A74" s="146">
        <v>4</v>
      </c>
      <c r="B74" s="479" t="s">
        <v>124</v>
      </c>
      <c r="C74" s="480"/>
      <c r="D74" s="480"/>
      <c r="E74" s="481"/>
      <c r="F74" s="211" t="s">
        <v>125</v>
      </c>
      <c r="G74" s="490"/>
      <c r="H74" s="485" t="str">
        <f>$A$49</f>
        <v xml:space="preserve">ATOMIC BLASTER      </v>
      </c>
      <c r="I74" s="485"/>
      <c r="J74" s="171" t="s">
        <v>121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501"/>
    </row>
    <row r="75" spans="1:16" s="174" customFormat="1" ht="72" customHeight="1">
      <c r="A75" s="146">
        <v>4</v>
      </c>
      <c r="B75" s="479" t="s">
        <v>124</v>
      </c>
      <c r="C75" s="480"/>
      <c r="D75" s="480"/>
      <c r="E75" s="481"/>
      <c r="F75" s="211" t="s">
        <v>125</v>
      </c>
      <c r="G75" s="490"/>
      <c r="H75" s="485" t="str">
        <f>$A$53</f>
        <v xml:space="preserve">OPTIC WHITE         </v>
      </c>
      <c r="I75" s="485"/>
      <c r="J75" s="171" t="s">
        <v>121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501"/>
    </row>
    <row r="76" spans="1:16" s="174" customFormat="1" ht="51" customHeight="1">
      <c r="A76" s="146">
        <v>5</v>
      </c>
      <c r="B76" s="479" t="s">
        <v>126</v>
      </c>
      <c r="C76" s="480"/>
      <c r="D76" s="480"/>
      <c r="E76" s="481"/>
      <c r="F76" s="211" t="s">
        <v>127</v>
      </c>
      <c r="G76" s="212" t="s">
        <v>164</v>
      </c>
      <c r="H76" s="485" t="str">
        <f>$A$41</f>
        <v xml:space="preserve">DARKEST BLACK       </v>
      </c>
      <c r="I76" s="485"/>
      <c r="J76" s="171" t="s">
        <v>10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479" t="s">
        <v>126</v>
      </c>
      <c r="C77" s="480"/>
      <c r="D77" s="480"/>
      <c r="E77" s="481"/>
      <c r="F77" s="211" t="s">
        <v>127</v>
      </c>
      <c r="G77" s="212" t="s">
        <v>164</v>
      </c>
      <c r="H77" s="485" t="str">
        <f>$A$45</f>
        <v xml:space="preserve">HYPER LILAC         </v>
      </c>
      <c r="I77" s="485"/>
      <c r="J77" s="171" t="s">
        <v>10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479" t="s">
        <v>126</v>
      </c>
      <c r="C78" s="480"/>
      <c r="D78" s="480"/>
      <c r="E78" s="481"/>
      <c r="F78" s="211" t="s">
        <v>127</v>
      </c>
      <c r="G78" s="212" t="s">
        <v>164</v>
      </c>
      <c r="H78" s="485" t="str">
        <f>$A$49</f>
        <v xml:space="preserve">ATOMIC BLASTER      </v>
      </c>
      <c r="I78" s="485"/>
      <c r="J78" s="171" t="s">
        <v>10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479" t="s">
        <v>126</v>
      </c>
      <c r="C79" s="480"/>
      <c r="D79" s="480"/>
      <c r="E79" s="481"/>
      <c r="F79" s="211" t="s">
        <v>127</v>
      </c>
      <c r="G79" s="212" t="s">
        <v>164</v>
      </c>
      <c r="H79" s="485" t="str">
        <f>$A$53</f>
        <v xml:space="preserve">OPTIC WHITE         </v>
      </c>
      <c r="I79" s="485"/>
      <c r="J79" s="171" t="s">
        <v>10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69.900000000000006" customHeight="1">
      <c r="A80" s="146">
        <v>6</v>
      </c>
      <c r="B80" s="479" t="s">
        <v>128</v>
      </c>
      <c r="C80" s="480"/>
      <c r="D80" s="480"/>
      <c r="E80" s="481"/>
      <c r="F80" s="211" t="s">
        <v>123</v>
      </c>
      <c r="G80" s="206"/>
      <c r="H80" s="485" t="str">
        <f>$A$41</f>
        <v xml:space="preserve">DARKEST BLACK       </v>
      </c>
      <c r="I80" s="485"/>
      <c r="J80" s="171" t="s">
        <v>121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502"/>
    </row>
    <row r="81" spans="1:16" s="174" customFormat="1" ht="69.900000000000006" customHeight="1">
      <c r="A81" s="146">
        <v>6</v>
      </c>
      <c r="B81" s="479" t="s">
        <v>128</v>
      </c>
      <c r="C81" s="480"/>
      <c r="D81" s="480"/>
      <c r="E81" s="481"/>
      <c r="F81" s="211" t="s">
        <v>123</v>
      </c>
      <c r="G81" s="206"/>
      <c r="H81" s="485" t="str">
        <f>$A$45</f>
        <v xml:space="preserve">HYPER LILAC         </v>
      </c>
      <c r="I81" s="485"/>
      <c r="J81" s="171" t="s">
        <v>121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502"/>
    </row>
    <row r="82" spans="1:16" s="174" customFormat="1" ht="72.650000000000006" customHeight="1">
      <c r="A82" s="146">
        <v>6</v>
      </c>
      <c r="B82" s="479" t="s">
        <v>128</v>
      </c>
      <c r="C82" s="480"/>
      <c r="D82" s="480"/>
      <c r="E82" s="481"/>
      <c r="F82" s="211" t="s">
        <v>123</v>
      </c>
      <c r="G82" s="206"/>
      <c r="H82" s="485" t="str">
        <f>$A$49</f>
        <v xml:space="preserve">ATOMIC BLASTER      </v>
      </c>
      <c r="I82" s="485"/>
      <c r="J82" s="171" t="s">
        <v>121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502"/>
    </row>
    <row r="83" spans="1:16" s="174" customFormat="1" ht="72.650000000000006" customHeight="1">
      <c r="A83" s="146">
        <v>6</v>
      </c>
      <c r="B83" s="479" t="s">
        <v>128</v>
      </c>
      <c r="C83" s="480"/>
      <c r="D83" s="480"/>
      <c r="E83" s="481"/>
      <c r="F83" s="211" t="s">
        <v>123</v>
      </c>
      <c r="G83" s="206"/>
      <c r="H83" s="485" t="str">
        <f>$A$53</f>
        <v xml:space="preserve">OPTIC WHITE         </v>
      </c>
      <c r="I83" s="485"/>
      <c r="J83" s="171" t="s">
        <v>121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502"/>
    </row>
    <row r="84" spans="1:16" s="174" customFormat="1" ht="67.5" customHeight="1">
      <c r="A84" s="146">
        <v>7</v>
      </c>
      <c r="B84" s="475" t="s">
        <v>165</v>
      </c>
      <c r="C84" s="476"/>
      <c r="D84" s="476"/>
      <c r="E84" s="477"/>
      <c r="F84" s="213" t="s">
        <v>123</v>
      </c>
      <c r="G84" s="517"/>
      <c r="H84" s="389" t="str">
        <f>$A$41</f>
        <v xml:space="preserve">DARKEST BLACK       </v>
      </c>
      <c r="I84" s="390"/>
      <c r="J84" s="171" t="s">
        <v>121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144</v>
      </c>
    </row>
    <row r="85" spans="1:16" s="174" customFormat="1" ht="67.5" customHeight="1">
      <c r="A85" s="146">
        <v>7</v>
      </c>
      <c r="B85" s="475" t="s">
        <v>165</v>
      </c>
      <c r="C85" s="476"/>
      <c r="D85" s="476"/>
      <c r="E85" s="477"/>
      <c r="F85" s="213" t="s">
        <v>123</v>
      </c>
      <c r="G85" s="518"/>
      <c r="H85" s="389" t="str">
        <f>$A$45</f>
        <v xml:space="preserve">HYPER LILAC         </v>
      </c>
      <c r="I85" s="390"/>
      <c r="J85" s="171" t="s">
        <v>121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144</v>
      </c>
    </row>
    <row r="86" spans="1:16" s="174" customFormat="1" ht="75" customHeight="1">
      <c r="A86" s="146">
        <v>7</v>
      </c>
      <c r="B86" s="475" t="s">
        <v>165</v>
      </c>
      <c r="C86" s="476"/>
      <c r="D86" s="476"/>
      <c r="E86" s="477"/>
      <c r="F86" s="213" t="s">
        <v>123</v>
      </c>
      <c r="G86" s="518"/>
      <c r="H86" s="389" t="str">
        <f>$A$49</f>
        <v xml:space="preserve">ATOMIC BLASTER      </v>
      </c>
      <c r="I86" s="390"/>
      <c r="J86" s="171" t="s">
        <v>121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144</v>
      </c>
    </row>
    <row r="87" spans="1:16" s="174" customFormat="1" ht="75" customHeight="1">
      <c r="A87" s="146">
        <v>7</v>
      </c>
      <c r="B87" s="478" t="s">
        <v>165</v>
      </c>
      <c r="C87" s="478"/>
      <c r="D87" s="478"/>
      <c r="E87" s="478"/>
      <c r="F87" s="211" t="s">
        <v>123</v>
      </c>
      <c r="G87" s="519"/>
      <c r="H87" s="389" t="str">
        <f>$A$53</f>
        <v xml:space="preserve">OPTIC WHITE         </v>
      </c>
      <c r="I87" s="390"/>
      <c r="J87" s="171" t="s">
        <v>121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144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63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96">
      <c r="A90" s="416" t="s">
        <v>23</v>
      </c>
      <c r="B90" s="417"/>
      <c r="C90" s="417"/>
      <c r="D90" s="417"/>
      <c r="E90" s="418"/>
      <c r="F90" s="126" t="s">
        <v>45</v>
      </c>
      <c r="G90" s="126" t="s">
        <v>24</v>
      </c>
      <c r="H90" s="401" t="s">
        <v>40</v>
      </c>
      <c r="I90" s="402"/>
      <c r="J90" s="127" t="s">
        <v>19</v>
      </c>
      <c r="K90" s="126" t="s">
        <v>46</v>
      </c>
      <c r="L90" s="126" t="s">
        <v>25</v>
      </c>
      <c r="M90" s="128" t="s">
        <v>26</v>
      </c>
      <c r="N90" s="128" t="s">
        <v>27</v>
      </c>
      <c r="O90" s="128" t="s">
        <v>28</v>
      </c>
      <c r="P90" s="128" t="s">
        <v>29</v>
      </c>
    </row>
    <row r="91" spans="1:16" s="159" customFormat="1" ht="52.5" customHeight="1">
      <c r="A91" s="146">
        <v>1</v>
      </c>
      <c r="B91" s="410" t="s">
        <v>129</v>
      </c>
      <c r="C91" s="411"/>
      <c r="D91" s="411"/>
      <c r="E91" s="412"/>
      <c r="F91" s="216" t="s">
        <v>38</v>
      </c>
      <c r="G91" s="205" t="s">
        <v>167</v>
      </c>
      <c r="H91" s="485" t="str">
        <f t="shared" ref="H91:H95" si="56">$A$41</f>
        <v xml:space="preserve">DARKEST BLACK       </v>
      </c>
      <c r="I91" s="485"/>
      <c r="J91" s="160" t="s">
        <v>121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404"/>
    </row>
    <row r="92" spans="1:16" s="159" customFormat="1" ht="52.5" customHeight="1">
      <c r="A92" s="146">
        <v>1</v>
      </c>
      <c r="B92" s="410" t="s">
        <v>129</v>
      </c>
      <c r="C92" s="411"/>
      <c r="D92" s="411"/>
      <c r="E92" s="412"/>
      <c r="F92" s="216" t="s">
        <v>38</v>
      </c>
      <c r="G92" s="205" t="s">
        <v>167</v>
      </c>
      <c r="H92" s="485" t="str">
        <f t="shared" ref="H92:H96" si="58">$A$45</f>
        <v xml:space="preserve">HYPER LILAC         </v>
      </c>
      <c r="I92" s="485"/>
      <c r="J92" s="160" t="s">
        <v>121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404"/>
    </row>
    <row r="93" spans="1:16" s="159" customFormat="1" ht="52.5" customHeight="1">
      <c r="A93" s="146">
        <v>1</v>
      </c>
      <c r="B93" s="410" t="s">
        <v>129</v>
      </c>
      <c r="C93" s="411"/>
      <c r="D93" s="411"/>
      <c r="E93" s="412"/>
      <c r="F93" s="216" t="s">
        <v>38</v>
      </c>
      <c r="G93" s="205" t="s">
        <v>167</v>
      </c>
      <c r="H93" s="485" t="str">
        <f>$A$49</f>
        <v xml:space="preserve">ATOMIC BLASTER      </v>
      </c>
      <c r="I93" s="485"/>
      <c r="J93" s="160" t="s">
        <v>121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404"/>
    </row>
    <row r="94" spans="1:16" s="159" customFormat="1" ht="52.5" customHeight="1">
      <c r="A94" s="146">
        <v>1</v>
      </c>
      <c r="B94" s="410" t="s">
        <v>129</v>
      </c>
      <c r="C94" s="411"/>
      <c r="D94" s="411"/>
      <c r="E94" s="412"/>
      <c r="F94" s="216" t="s">
        <v>38</v>
      </c>
      <c r="G94" s="205" t="s">
        <v>167</v>
      </c>
      <c r="H94" s="485" t="str">
        <f>$A$53</f>
        <v xml:space="preserve">OPTIC WHITE         </v>
      </c>
      <c r="I94" s="485"/>
      <c r="J94" s="160" t="s">
        <v>121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404"/>
    </row>
    <row r="95" spans="1:16" s="159" customFormat="1" ht="52.5" customHeight="1">
      <c r="A95" s="146">
        <v>2</v>
      </c>
      <c r="B95" s="410" t="s">
        <v>130</v>
      </c>
      <c r="C95" s="411"/>
      <c r="D95" s="411"/>
      <c r="E95" s="412"/>
      <c r="F95" s="216" t="s">
        <v>38</v>
      </c>
      <c r="G95" s="204"/>
      <c r="H95" s="485" t="str">
        <f t="shared" si="56"/>
        <v xml:space="preserve">DARKEST BLACK       </v>
      </c>
      <c r="I95" s="485"/>
      <c r="J95" s="160" t="s">
        <v>121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404" t="s">
        <v>168</v>
      </c>
    </row>
    <row r="96" spans="1:16" s="159" customFormat="1" ht="52.5" customHeight="1">
      <c r="A96" s="146">
        <v>2</v>
      </c>
      <c r="B96" s="410" t="s">
        <v>130</v>
      </c>
      <c r="C96" s="411"/>
      <c r="D96" s="411"/>
      <c r="E96" s="412"/>
      <c r="F96" s="216" t="s">
        <v>38</v>
      </c>
      <c r="G96" s="204"/>
      <c r="H96" s="485" t="str">
        <f t="shared" si="58"/>
        <v xml:space="preserve">HYPER LILAC         </v>
      </c>
      <c r="I96" s="485"/>
      <c r="J96" s="160" t="s">
        <v>121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404"/>
    </row>
    <row r="97" spans="1:16" s="159" customFormat="1" ht="52.5" customHeight="1">
      <c r="A97" s="146">
        <v>2</v>
      </c>
      <c r="B97" s="410" t="s">
        <v>130</v>
      </c>
      <c r="C97" s="411"/>
      <c r="D97" s="411"/>
      <c r="E97" s="412"/>
      <c r="F97" s="216" t="s">
        <v>38</v>
      </c>
      <c r="G97" s="204"/>
      <c r="H97" s="485" t="str">
        <f>$A$49</f>
        <v xml:space="preserve">ATOMIC BLASTER      </v>
      </c>
      <c r="I97" s="485"/>
      <c r="J97" s="160" t="s">
        <v>121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404"/>
    </row>
    <row r="98" spans="1:16" s="159" customFormat="1" ht="52.5" customHeight="1">
      <c r="A98" s="146">
        <v>2</v>
      </c>
      <c r="B98" s="410" t="s">
        <v>130</v>
      </c>
      <c r="C98" s="411"/>
      <c r="D98" s="411"/>
      <c r="E98" s="412"/>
      <c r="F98" s="216" t="s">
        <v>38</v>
      </c>
      <c r="G98" s="204"/>
      <c r="H98" s="485" t="str">
        <f>$A$53</f>
        <v xml:space="preserve">OPTIC WHITE         </v>
      </c>
      <c r="I98" s="485"/>
      <c r="J98" s="160" t="s">
        <v>121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404"/>
    </row>
    <row r="99" spans="1:16" s="159" customFormat="1" ht="74.150000000000006" customHeight="1">
      <c r="A99" s="146">
        <v>3</v>
      </c>
      <c r="B99" s="410" t="s">
        <v>131</v>
      </c>
      <c r="C99" s="411"/>
      <c r="D99" s="411"/>
      <c r="E99" s="412"/>
      <c r="F99" s="216" t="s">
        <v>38</v>
      </c>
      <c r="G99" s="204"/>
      <c r="H99" s="485" t="str">
        <f t="shared" ref="H99:H103" si="66">$A$41</f>
        <v xml:space="preserve">DARKEST BLACK       </v>
      </c>
      <c r="I99" s="485"/>
      <c r="J99" s="160" t="s">
        <v>121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404" t="s">
        <v>144</v>
      </c>
    </row>
    <row r="100" spans="1:16" s="159" customFormat="1" ht="74.150000000000006" customHeight="1">
      <c r="A100" s="146">
        <v>3</v>
      </c>
      <c r="B100" s="410" t="s">
        <v>131</v>
      </c>
      <c r="C100" s="411"/>
      <c r="D100" s="411"/>
      <c r="E100" s="412"/>
      <c r="F100" s="216" t="s">
        <v>38</v>
      </c>
      <c r="G100" s="204"/>
      <c r="H100" s="485" t="str">
        <f t="shared" ref="H100:H104" si="67">$A$45</f>
        <v xml:space="preserve">HYPER LILAC         </v>
      </c>
      <c r="I100" s="485"/>
      <c r="J100" s="160" t="s">
        <v>121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404"/>
    </row>
    <row r="101" spans="1:16" s="159" customFormat="1" ht="69" customHeight="1">
      <c r="A101" s="146">
        <v>3</v>
      </c>
      <c r="B101" s="410" t="s">
        <v>131</v>
      </c>
      <c r="C101" s="411"/>
      <c r="D101" s="411"/>
      <c r="E101" s="412"/>
      <c r="F101" s="216" t="s">
        <v>38</v>
      </c>
      <c r="G101" s="204"/>
      <c r="H101" s="485" t="str">
        <f>$A$49</f>
        <v xml:space="preserve">ATOMIC BLASTER      </v>
      </c>
      <c r="I101" s="485"/>
      <c r="J101" s="160" t="s">
        <v>121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404"/>
    </row>
    <row r="102" spans="1:16" s="159" customFormat="1" ht="69" customHeight="1">
      <c r="A102" s="146">
        <v>3</v>
      </c>
      <c r="B102" s="410" t="s">
        <v>131</v>
      </c>
      <c r="C102" s="411"/>
      <c r="D102" s="411"/>
      <c r="E102" s="412"/>
      <c r="F102" s="216" t="s">
        <v>38</v>
      </c>
      <c r="G102" s="204"/>
      <c r="H102" s="485" t="str">
        <f>$A$53</f>
        <v xml:space="preserve">OPTIC WHITE         </v>
      </c>
      <c r="I102" s="485"/>
      <c r="J102" s="160" t="s">
        <v>121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404"/>
    </row>
    <row r="103" spans="1:16" s="159" customFormat="1" ht="52.5" customHeight="1">
      <c r="A103" s="146">
        <v>4</v>
      </c>
      <c r="B103" s="410" t="s">
        <v>132</v>
      </c>
      <c r="C103" s="411"/>
      <c r="D103" s="411"/>
      <c r="E103" s="412"/>
      <c r="F103" s="216" t="s">
        <v>38</v>
      </c>
      <c r="G103" s="205">
        <v>102507</v>
      </c>
      <c r="H103" s="485" t="str">
        <f t="shared" si="66"/>
        <v xml:space="preserve">DARKEST BLACK       </v>
      </c>
      <c r="I103" s="485"/>
      <c r="J103" s="160" t="s">
        <v>121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404"/>
    </row>
    <row r="104" spans="1:16" s="159" customFormat="1" ht="52.5" customHeight="1">
      <c r="A104" s="146">
        <v>4</v>
      </c>
      <c r="B104" s="410" t="s">
        <v>132</v>
      </c>
      <c r="C104" s="411"/>
      <c r="D104" s="411"/>
      <c r="E104" s="412"/>
      <c r="F104" s="216" t="s">
        <v>38</v>
      </c>
      <c r="G104" s="205">
        <v>102507</v>
      </c>
      <c r="H104" s="485" t="str">
        <f t="shared" si="67"/>
        <v xml:space="preserve">HYPER LILAC         </v>
      </c>
      <c r="I104" s="485"/>
      <c r="J104" s="160" t="s">
        <v>121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404"/>
    </row>
    <row r="105" spans="1:16" s="159" customFormat="1" ht="52.5" customHeight="1">
      <c r="A105" s="146">
        <v>4</v>
      </c>
      <c r="B105" s="410" t="s">
        <v>132</v>
      </c>
      <c r="C105" s="411"/>
      <c r="D105" s="411"/>
      <c r="E105" s="412"/>
      <c r="F105" s="216" t="s">
        <v>38</v>
      </c>
      <c r="G105" s="205">
        <v>102507</v>
      </c>
      <c r="H105" s="485" t="str">
        <f>$A$49</f>
        <v xml:space="preserve">ATOMIC BLASTER      </v>
      </c>
      <c r="I105" s="485"/>
      <c r="J105" s="160" t="s">
        <v>121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404"/>
    </row>
    <row r="106" spans="1:16" s="159" customFormat="1" ht="52.5" customHeight="1">
      <c r="A106" s="146">
        <v>4</v>
      </c>
      <c r="B106" s="410" t="s">
        <v>132</v>
      </c>
      <c r="C106" s="411"/>
      <c r="D106" s="411"/>
      <c r="E106" s="412"/>
      <c r="F106" s="216" t="s">
        <v>38</v>
      </c>
      <c r="G106" s="205">
        <v>102507</v>
      </c>
      <c r="H106" s="485" t="str">
        <f>$A$53</f>
        <v xml:space="preserve">OPTIC WHITE         </v>
      </c>
      <c r="I106" s="485"/>
      <c r="J106" s="160" t="s">
        <v>121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404"/>
    </row>
    <row r="107" spans="1:16" s="159" customFormat="1" ht="52.5" customHeight="1">
      <c r="A107" s="146">
        <v>5</v>
      </c>
      <c r="B107" s="410" t="s">
        <v>133</v>
      </c>
      <c r="C107" s="411"/>
      <c r="D107" s="411"/>
      <c r="E107" s="412"/>
      <c r="F107" s="216" t="s">
        <v>52</v>
      </c>
      <c r="G107" s="204"/>
      <c r="H107" s="485" t="str">
        <f t="shared" ref="H107:H111" si="72">$A$41</f>
        <v xml:space="preserve">DARKEST BLACK       </v>
      </c>
      <c r="I107" s="485"/>
      <c r="J107" s="160" t="s">
        <v>121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404"/>
    </row>
    <row r="108" spans="1:16" s="159" customFormat="1" ht="52.5" customHeight="1">
      <c r="A108" s="146">
        <v>5</v>
      </c>
      <c r="B108" s="410" t="s">
        <v>133</v>
      </c>
      <c r="C108" s="411"/>
      <c r="D108" s="411"/>
      <c r="E108" s="412"/>
      <c r="F108" s="216" t="s">
        <v>52</v>
      </c>
      <c r="G108" s="204"/>
      <c r="H108" s="485" t="str">
        <f t="shared" ref="H108:H112" si="73">$A$45</f>
        <v xml:space="preserve">HYPER LILAC         </v>
      </c>
      <c r="I108" s="485"/>
      <c r="J108" s="160" t="s">
        <v>121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404"/>
    </row>
    <row r="109" spans="1:16" s="159" customFormat="1" ht="52.5" customHeight="1">
      <c r="A109" s="146">
        <v>5</v>
      </c>
      <c r="B109" s="410" t="s">
        <v>133</v>
      </c>
      <c r="C109" s="411"/>
      <c r="D109" s="411"/>
      <c r="E109" s="412"/>
      <c r="F109" s="216" t="s">
        <v>52</v>
      </c>
      <c r="G109" s="204"/>
      <c r="H109" s="485" t="str">
        <f>$A$49</f>
        <v xml:space="preserve">ATOMIC BLASTER      </v>
      </c>
      <c r="I109" s="485"/>
      <c r="J109" s="160" t="s">
        <v>121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404"/>
    </row>
    <row r="110" spans="1:16" s="159" customFormat="1" ht="52.5" customHeight="1">
      <c r="A110" s="146">
        <v>5</v>
      </c>
      <c r="B110" s="410" t="s">
        <v>133</v>
      </c>
      <c r="C110" s="411"/>
      <c r="D110" s="411"/>
      <c r="E110" s="412"/>
      <c r="F110" s="216" t="s">
        <v>52</v>
      </c>
      <c r="G110" s="204"/>
      <c r="H110" s="485" t="str">
        <f>$A$53</f>
        <v xml:space="preserve">OPTIC WHITE         </v>
      </c>
      <c r="I110" s="485"/>
      <c r="J110" s="160" t="s">
        <v>121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404"/>
    </row>
    <row r="111" spans="1:16" s="159" customFormat="1" ht="52.5" customHeight="1">
      <c r="A111" s="146">
        <v>6</v>
      </c>
      <c r="B111" s="410" t="s">
        <v>51</v>
      </c>
      <c r="C111" s="411"/>
      <c r="D111" s="411"/>
      <c r="E111" s="412"/>
      <c r="F111" s="216" t="s">
        <v>52</v>
      </c>
      <c r="G111" s="204"/>
      <c r="H111" s="485" t="str">
        <f t="shared" si="72"/>
        <v xml:space="preserve">DARKEST BLACK       </v>
      </c>
      <c r="I111" s="485"/>
      <c r="J111" s="160" t="s">
        <v>121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404"/>
    </row>
    <row r="112" spans="1:16" s="159" customFormat="1" ht="52.5" customHeight="1">
      <c r="A112" s="146">
        <v>6</v>
      </c>
      <c r="B112" s="410" t="s">
        <v>51</v>
      </c>
      <c r="C112" s="411"/>
      <c r="D112" s="411"/>
      <c r="E112" s="412"/>
      <c r="F112" s="216" t="s">
        <v>52</v>
      </c>
      <c r="G112" s="204"/>
      <c r="H112" s="485" t="str">
        <f t="shared" si="73"/>
        <v xml:space="preserve">HYPER LILAC         </v>
      </c>
      <c r="I112" s="485"/>
      <c r="J112" s="160" t="s">
        <v>121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404"/>
    </row>
    <row r="113" spans="1:16" s="159" customFormat="1" ht="52.5" customHeight="1">
      <c r="A113" s="146">
        <v>6</v>
      </c>
      <c r="B113" s="410" t="s">
        <v>51</v>
      </c>
      <c r="C113" s="411"/>
      <c r="D113" s="411"/>
      <c r="E113" s="412"/>
      <c r="F113" s="216" t="s">
        <v>52</v>
      </c>
      <c r="G113" s="204"/>
      <c r="H113" s="485" t="str">
        <f>$A$49</f>
        <v xml:space="preserve">ATOMIC BLASTER      </v>
      </c>
      <c r="I113" s="485"/>
      <c r="J113" s="160" t="s">
        <v>121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404"/>
    </row>
    <row r="114" spans="1:16" s="159" customFormat="1" ht="52.5" customHeight="1">
      <c r="A114" s="146">
        <v>6</v>
      </c>
      <c r="B114" s="410" t="s">
        <v>51</v>
      </c>
      <c r="C114" s="411"/>
      <c r="D114" s="411"/>
      <c r="E114" s="412"/>
      <c r="F114" s="216" t="s">
        <v>52</v>
      </c>
      <c r="G114" s="204"/>
      <c r="H114" s="485" t="str">
        <f>$A$53</f>
        <v xml:space="preserve">OPTIC WHITE         </v>
      </c>
      <c r="I114" s="485"/>
      <c r="J114" s="160" t="s">
        <v>121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404"/>
    </row>
    <row r="115" spans="1:16" s="159" customFormat="1" ht="52.5" customHeight="1">
      <c r="A115" s="146">
        <v>7</v>
      </c>
      <c r="B115" s="410" t="s">
        <v>134</v>
      </c>
      <c r="C115" s="411"/>
      <c r="D115" s="411"/>
      <c r="E115" s="412"/>
      <c r="F115" s="216" t="s">
        <v>135</v>
      </c>
      <c r="G115" s="204"/>
      <c r="H115" s="485" t="str">
        <f t="shared" ref="H115:H119" si="80">$A$41</f>
        <v xml:space="preserve">DARKEST BLACK       </v>
      </c>
      <c r="I115" s="485"/>
      <c r="J115" s="160" t="s">
        <v>121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404"/>
    </row>
    <row r="116" spans="1:16" s="159" customFormat="1" ht="52.5" customHeight="1">
      <c r="A116" s="146">
        <v>7</v>
      </c>
      <c r="B116" s="410" t="s">
        <v>134</v>
      </c>
      <c r="C116" s="411"/>
      <c r="D116" s="411"/>
      <c r="E116" s="412"/>
      <c r="F116" s="216" t="s">
        <v>135</v>
      </c>
      <c r="G116" s="204"/>
      <c r="H116" s="485" t="str">
        <f t="shared" ref="H116:H120" si="81">$A$45</f>
        <v xml:space="preserve">HYPER LILAC         </v>
      </c>
      <c r="I116" s="485"/>
      <c r="J116" s="160" t="s">
        <v>121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404"/>
    </row>
    <row r="117" spans="1:16" s="159" customFormat="1" ht="45" customHeight="1">
      <c r="A117" s="146">
        <v>7</v>
      </c>
      <c r="B117" s="410" t="s">
        <v>134</v>
      </c>
      <c r="C117" s="411"/>
      <c r="D117" s="411"/>
      <c r="E117" s="412"/>
      <c r="F117" s="216" t="s">
        <v>135</v>
      </c>
      <c r="G117" s="204"/>
      <c r="H117" s="485" t="str">
        <f>$A$49</f>
        <v xml:space="preserve">ATOMIC BLASTER      </v>
      </c>
      <c r="I117" s="485"/>
      <c r="J117" s="160" t="s">
        <v>121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404"/>
    </row>
    <row r="118" spans="1:16" s="159" customFormat="1" ht="45" customHeight="1">
      <c r="A118" s="146">
        <v>7</v>
      </c>
      <c r="B118" s="410" t="s">
        <v>134</v>
      </c>
      <c r="C118" s="411"/>
      <c r="D118" s="411"/>
      <c r="E118" s="412"/>
      <c r="F118" s="216" t="s">
        <v>135</v>
      </c>
      <c r="G118" s="204"/>
      <c r="H118" s="485" t="str">
        <f>$A$53</f>
        <v xml:space="preserve">OPTIC WHITE         </v>
      </c>
      <c r="I118" s="485"/>
      <c r="J118" s="160" t="s">
        <v>121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404"/>
    </row>
    <row r="119" spans="1:16" s="159" customFormat="1" ht="66.650000000000006" customHeight="1">
      <c r="A119" s="146">
        <v>8</v>
      </c>
      <c r="B119" s="410" t="s">
        <v>136</v>
      </c>
      <c r="C119" s="411"/>
      <c r="D119" s="411"/>
      <c r="E119" s="412"/>
      <c r="F119" s="216" t="s">
        <v>38</v>
      </c>
      <c r="G119" s="205" t="s">
        <v>166</v>
      </c>
      <c r="H119" s="485" t="str">
        <f t="shared" si="80"/>
        <v xml:space="preserve">DARKEST BLACK       </v>
      </c>
      <c r="I119" s="485"/>
      <c r="J119" s="160" t="s">
        <v>121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144</v>
      </c>
    </row>
    <row r="120" spans="1:16" s="159" customFormat="1" ht="66.650000000000006" customHeight="1">
      <c r="A120" s="146">
        <v>8</v>
      </c>
      <c r="B120" s="410" t="s">
        <v>136</v>
      </c>
      <c r="C120" s="411"/>
      <c r="D120" s="411"/>
      <c r="E120" s="412"/>
      <c r="F120" s="216" t="s">
        <v>38</v>
      </c>
      <c r="G120" s="205" t="s">
        <v>166</v>
      </c>
      <c r="H120" s="485" t="str">
        <f t="shared" si="81"/>
        <v xml:space="preserve">HYPER LILAC         </v>
      </c>
      <c r="I120" s="485"/>
      <c r="J120" s="160" t="s">
        <v>121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144</v>
      </c>
    </row>
    <row r="121" spans="1:16" s="159" customFormat="1" ht="71.400000000000006" customHeight="1">
      <c r="A121" s="146">
        <v>8</v>
      </c>
      <c r="B121" s="410" t="s">
        <v>136</v>
      </c>
      <c r="C121" s="411"/>
      <c r="D121" s="411"/>
      <c r="E121" s="412"/>
      <c r="F121" s="216" t="s">
        <v>38</v>
      </c>
      <c r="G121" s="205" t="s">
        <v>166</v>
      </c>
      <c r="H121" s="485" t="str">
        <f>$A$49</f>
        <v xml:space="preserve">ATOMIC BLASTER      </v>
      </c>
      <c r="I121" s="485"/>
      <c r="J121" s="160" t="s">
        <v>121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144</v>
      </c>
    </row>
    <row r="122" spans="1:16" s="159" customFormat="1" ht="71.400000000000006" customHeight="1">
      <c r="A122" s="146">
        <v>8</v>
      </c>
      <c r="B122" s="410" t="s">
        <v>136</v>
      </c>
      <c r="C122" s="411"/>
      <c r="D122" s="411"/>
      <c r="E122" s="412"/>
      <c r="F122" s="216" t="s">
        <v>38</v>
      </c>
      <c r="G122" s="205" t="s">
        <v>166</v>
      </c>
      <c r="H122" s="485" t="str">
        <f>$A$53</f>
        <v xml:space="preserve">OPTIC WHITE         </v>
      </c>
      <c r="I122" s="485"/>
      <c r="J122" s="160" t="s">
        <v>121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144</v>
      </c>
    </row>
    <row r="123" spans="1:16" s="159" customFormat="1" ht="32.4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64</v>
      </c>
      <c r="C124" s="134"/>
      <c r="D124" s="135"/>
      <c r="E124" s="135"/>
      <c r="F124" s="135"/>
      <c r="G124" s="136"/>
      <c r="H124" s="135"/>
      <c r="I124" s="135"/>
      <c r="J124" s="426" t="s">
        <v>31</v>
      </c>
      <c r="K124" s="426"/>
      <c r="L124" s="426"/>
      <c r="M124" s="426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169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512" t="s">
        <v>47</v>
      </c>
      <c r="C127" s="512"/>
      <c r="D127" s="512"/>
      <c r="E127" s="512"/>
      <c r="F127" s="512"/>
      <c r="G127" s="512"/>
      <c r="H127" s="512"/>
      <c r="I127" s="512"/>
      <c r="J127" s="512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40</v>
      </c>
      <c r="C128" s="513" t="s">
        <v>170</v>
      </c>
      <c r="D128" s="513"/>
      <c r="E128" s="513"/>
      <c r="F128" s="513"/>
      <c r="G128" s="513"/>
      <c r="H128" s="513"/>
      <c r="I128" s="513"/>
      <c r="J128" s="513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489"/>
      <c r="D129" s="489"/>
      <c r="E129" s="489"/>
      <c r="F129" s="489"/>
      <c r="G129" s="489"/>
      <c r="H129" s="489"/>
      <c r="I129" s="489"/>
      <c r="J129" s="489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489"/>
      <c r="D130" s="489"/>
      <c r="E130" s="489"/>
      <c r="F130" s="489"/>
      <c r="G130" s="489"/>
      <c r="H130" s="489"/>
      <c r="I130" s="489"/>
      <c r="J130" s="489"/>
    </row>
    <row r="131" spans="1:16" s="71" customFormat="1" ht="67.5" customHeight="1">
      <c r="A131" s="161"/>
      <c r="B131" s="175" t="str">
        <f>$A$49</f>
        <v xml:space="preserve">ATOMIC BLASTER      </v>
      </c>
      <c r="C131" s="486"/>
      <c r="D131" s="487"/>
      <c r="E131" s="487"/>
      <c r="F131" s="487"/>
      <c r="G131" s="487"/>
      <c r="H131" s="487"/>
      <c r="I131" s="487"/>
      <c r="J131" s="488"/>
    </row>
    <row r="132" spans="1:16" s="71" customFormat="1" ht="67.5" customHeight="1">
      <c r="A132" s="161"/>
      <c r="B132" s="175" t="str">
        <f>$A$53</f>
        <v xml:space="preserve">OPTIC WHITE         </v>
      </c>
      <c r="C132" s="489"/>
      <c r="D132" s="489"/>
      <c r="E132" s="489"/>
      <c r="F132" s="489"/>
      <c r="G132" s="489"/>
      <c r="H132" s="489"/>
      <c r="I132" s="489"/>
      <c r="J132" s="489"/>
    </row>
    <row r="133" spans="1:16" s="71" customFormat="1" ht="32.5">
      <c r="A133" s="161"/>
      <c r="B133" s="514" t="s">
        <v>174</v>
      </c>
      <c r="C133" s="515"/>
      <c r="D133" s="515"/>
      <c r="E133" s="515"/>
      <c r="F133" s="515"/>
      <c r="G133" s="515"/>
      <c r="H133" s="515"/>
      <c r="I133" s="515"/>
      <c r="J133" s="516"/>
    </row>
    <row r="134" spans="1:16" s="71" customFormat="1" ht="32.5">
      <c r="A134" s="161"/>
      <c r="B134" s="511" t="s">
        <v>59</v>
      </c>
      <c r="C134" s="511"/>
      <c r="D134" s="162" t="s">
        <v>117</v>
      </c>
      <c r="E134" s="162" t="s">
        <v>65</v>
      </c>
      <c r="F134" s="162" t="s">
        <v>58</v>
      </c>
      <c r="G134" s="162" t="s">
        <v>10</v>
      </c>
      <c r="H134" s="162" t="s">
        <v>55</v>
      </c>
      <c r="I134" s="427" t="s">
        <v>56</v>
      </c>
      <c r="J134" s="429"/>
    </row>
    <row r="135" spans="1:16" s="71" customFormat="1" ht="93" customHeight="1">
      <c r="A135" s="161"/>
      <c r="B135" s="410" t="s">
        <v>171</v>
      </c>
      <c r="C135" s="412"/>
      <c r="D135" s="508" t="s">
        <v>142</v>
      </c>
      <c r="E135" s="509"/>
      <c r="F135" s="509"/>
      <c r="G135" s="509"/>
      <c r="H135" s="509"/>
      <c r="I135" s="509"/>
      <c r="J135" s="510"/>
    </row>
    <row r="136" spans="1:16" s="71" customFormat="1" ht="99.9" customHeight="1">
      <c r="A136" s="161"/>
      <c r="B136" s="483" t="s">
        <v>151</v>
      </c>
      <c r="C136" s="484"/>
      <c r="D136" s="207"/>
      <c r="E136" s="207"/>
      <c r="F136" s="207">
        <v>5.7</v>
      </c>
      <c r="G136" s="207"/>
      <c r="H136" s="207"/>
      <c r="I136" s="506"/>
      <c r="J136" s="507"/>
    </row>
    <row r="137" spans="1:16" s="71" customFormat="1" ht="69.650000000000006" customHeight="1">
      <c r="A137" s="161"/>
      <c r="B137" s="483" t="s">
        <v>152</v>
      </c>
      <c r="C137" s="484"/>
      <c r="D137" s="207"/>
      <c r="E137" s="208"/>
      <c r="F137" s="208">
        <v>16.3</v>
      </c>
      <c r="G137" s="208"/>
      <c r="H137" s="208"/>
      <c r="I137" s="506"/>
      <c r="J137" s="507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113</v>
      </c>
      <c r="C139" s="482" t="s">
        <v>138</v>
      </c>
      <c r="D139" s="482"/>
      <c r="E139" s="482"/>
      <c r="F139" s="482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114</v>
      </c>
      <c r="C140" s="17" t="s">
        <v>139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426" t="s">
        <v>111</v>
      </c>
      <c r="C142" s="426"/>
      <c r="D142" s="426"/>
      <c r="E142" s="426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153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140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141</v>
      </c>
      <c r="C145" s="147"/>
      <c r="D145" s="147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59</v>
      </c>
      <c r="C146" s="73" t="s">
        <v>117</v>
      </c>
      <c r="D146" s="73" t="s">
        <v>65</v>
      </c>
      <c r="E146" s="73" t="s">
        <v>58</v>
      </c>
      <c r="F146" s="73" t="s">
        <v>10</v>
      </c>
      <c r="G146" s="73" t="s">
        <v>55</v>
      </c>
      <c r="H146" s="73" t="s">
        <v>56</v>
      </c>
      <c r="J146" s="74"/>
      <c r="K146" s="75"/>
      <c r="L146" s="75"/>
      <c r="M146" s="74"/>
    </row>
    <row r="147" spans="1:16" s="17" customFormat="1" ht="32.5">
      <c r="A147" s="15"/>
      <c r="B147" s="72" t="s">
        <v>60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71">
      <c r="B148" s="163" t="s">
        <v>137</v>
      </c>
      <c r="C148" s="163" t="s">
        <v>173</v>
      </c>
      <c r="G148" s="165"/>
    </row>
    <row r="149" spans="1:16" s="164" customFormat="1" ht="71">
      <c r="B149" s="163"/>
      <c r="C149" s="163" t="s">
        <v>145</v>
      </c>
      <c r="G149" s="165"/>
    </row>
    <row r="150" spans="1:16" s="151" customFormat="1" ht="32.5">
      <c r="G150" s="152"/>
    </row>
    <row r="151" spans="1:16" s="151" customFormat="1" ht="32.5">
      <c r="G151" s="152"/>
    </row>
    <row r="152" spans="1:16" s="151" customFormat="1" ht="32.5">
      <c r="G152" s="152"/>
    </row>
    <row r="153" spans="1:16" s="151" customFormat="1" ht="32.5">
      <c r="G153" s="152"/>
    </row>
    <row r="154" spans="1:16" s="151" customFormat="1" ht="32.5">
      <c r="G154" s="152"/>
    </row>
    <row r="155" spans="1:16" s="151" customFormat="1" ht="32.5">
      <c r="G155" s="152"/>
    </row>
    <row r="156" spans="1:16" s="151" customFormat="1" ht="32.5">
      <c r="G156" s="152"/>
    </row>
    <row r="157" spans="1:16" s="151" customFormat="1" ht="32.5">
      <c r="G157" s="152"/>
    </row>
    <row r="158" spans="1:16" s="151" customFormat="1" ht="32.5">
      <c r="G158" s="152"/>
    </row>
    <row r="159" spans="1:16" s="151" customFormat="1" ht="32.5">
      <c r="G159" s="152"/>
    </row>
    <row r="160" spans="1:16" s="151" customFormat="1" ht="32.5">
      <c r="G160" s="152"/>
    </row>
    <row r="161" spans="7:7" s="151" customFormat="1" ht="32.5">
      <c r="G161" s="152"/>
    </row>
    <row r="162" spans="7:7" s="151" customFormat="1" ht="32.5">
      <c r="G162" s="152"/>
    </row>
    <row r="163" spans="7:7" s="151" customFormat="1" ht="32.5">
      <c r="G163" s="152"/>
    </row>
    <row r="164" spans="7:7" s="151" customFormat="1" ht="32.5">
      <c r="G164" s="152"/>
    </row>
    <row r="165" spans="7:7" s="151" customFormat="1" ht="32.5">
      <c r="G165" s="152"/>
    </row>
    <row r="166" spans="7:7" s="151" customFormat="1" ht="32.5">
      <c r="G166" s="152"/>
    </row>
    <row r="167" spans="7:7" s="151" customFormat="1" ht="32.5">
      <c r="G167" s="152"/>
    </row>
    <row r="168" spans="7:7" s="151" customFormat="1" ht="32.5">
      <c r="G168" s="152"/>
    </row>
    <row r="169" spans="7:7" s="151" customFormat="1" ht="32.5">
      <c r="G169" s="152"/>
    </row>
    <row r="170" spans="7:7" s="151" customFormat="1" ht="32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90625" defaultRowHeight="16.5"/>
  <cols>
    <col min="1" max="1" width="26.453125" style="195" customWidth="1"/>
    <col min="2" max="16384" width="8.90625" style="195"/>
  </cols>
  <sheetData>
    <row r="12" spans="1:10" s="196" customFormat="1" ht="33.9" customHeight="1">
      <c r="A12" s="520" t="s">
        <v>154</v>
      </c>
      <c r="B12" s="520"/>
      <c r="C12" s="520"/>
      <c r="D12" s="520"/>
      <c r="E12" s="520"/>
      <c r="F12" s="520"/>
      <c r="G12" s="520"/>
      <c r="H12" s="520"/>
      <c r="I12" s="520"/>
      <c r="J12" s="520"/>
    </row>
    <row r="13" spans="1:10" ht="24" customHeight="1">
      <c r="A13" s="198" t="s">
        <v>59</v>
      </c>
      <c r="B13" s="198" t="s">
        <v>146</v>
      </c>
      <c r="C13" s="198" t="s">
        <v>148</v>
      </c>
      <c r="D13" s="198" t="s">
        <v>65</v>
      </c>
      <c r="E13" s="197" t="s">
        <v>58</v>
      </c>
      <c r="F13" s="198" t="s">
        <v>10</v>
      </c>
      <c r="G13" s="198" t="s">
        <v>55</v>
      </c>
      <c r="H13" s="198" t="s">
        <v>56</v>
      </c>
      <c r="I13" s="198" t="s">
        <v>149</v>
      </c>
      <c r="J13" s="198" t="s">
        <v>147</v>
      </c>
    </row>
    <row r="14" spans="1:10" s="202" customFormat="1" ht="44.4" customHeight="1">
      <c r="A14" s="199" t="s">
        <v>155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4" customHeight="1">
      <c r="A15" s="199" t="s">
        <v>156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FE0D3A-7C47-41AA-AA26-7A593FF1EE1F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B27A15B9-8CBA-49CD-B1D5-68DDD8653B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0AFCC9-EFA1-438C-837A-2284735346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1. CUTTING</vt:lpstr>
      <vt:lpstr>2. TRIM</vt:lpstr>
      <vt:lpstr>7.3.23</vt:lpstr>
      <vt:lpstr>APRIL 1 2023</vt:lpstr>
      <vt:lpstr>PP COMMENT</vt:lpstr>
      <vt:lpstr>PP MEETING</vt:lpstr>
      <vt:lpstr>INFORMATION</vt:lpstr>
      <vt:lpstr>1. CUTTING </vt:lpstr>
      <vt:lpstr>1099-624675</vt:lpstr>
      <vt:lpstr>3. ĐỊNH VỊ HÌNH IN.THÊU</vt:lpstr>
      <vt:lpstr>4. THÔNG SỐ SẢN XUẤT</vt:lpstr>
      <vt:lpstr>'1. CUTTING'!Print_Area</vt:lpstr>
      <vt:lpstr>'1. CUTTING '!Print_Area</vt:lpstr>
      <vt:lpstr>'2. TRIM'!Print_Area</vt:lpstr>
      <vt:lpstr>'PP MEETING'!Print_Area</vt:lpstr>
      <vt:lpstr>'1. CUTTING'!Print_Titles</vt:lpstr>
      <vt:lpstr>'1. CUTTING '!Print_Titles</vt:lpstr>
      <vt:lpstr>'2. TRIM'!Print_Titles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Bich Nguyen Thi</cp:lastModifiedBy>
  <cp:lastPrinted>2025-01-17T03:01:09Z</cp:lastPrinted>
  <dcterms:created xsi:type="dcterms:W3CDTF">2016-05-06T01:47:29Z</dcterms:created>
  <dcterms:modified xsi:type="dcterms:W3CDTF">2025-01-17T03:05:18Z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