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5-SS25/2-PRODUCTION/2-STYLE-FILE/1. TECHPACK/4. DROP 2/"/>
    </mc:Choice>
  </mc:AlternateContent>
  <xr:revisionPtr revIDLastSave="189" documentId="13_ncr:1_{3B44196C-D682-4743-89B3-65E8FB111851}" xr6:coauthVersionLast="47" xr6:coauthVersionMax="47" xr10:uidLastSave="{2AA3F71B-4C63-47F3-A1AD-E6DC3EDE817F}"/>
  <bookViews>
    <workbookView xWindow="-110" yWindow="-110" windowWidth="19420" windowHeight="10300" tabRatio="753" firstSheet="3" activeTab="3" xr2:uid="{00000000-000D-0000-FFFF-FFFF00000000}"/>
  </bookViews>
  <sheets>
    <sheet name="GREY" sheetId="16" state="hidden" r:id="rId1"/>
    <sheet name="1. CUTTING DOCKET" sheetId="1" state="hidden" r:id="rId2"/>
    <sheet name="2. TRIM CARD" sheetId="5" state="hidden" r:id="rId3"/>
    <sheet name="SPEC" sheetId="20" r:id="rId4"/>
    <sheet name="PP MEETING" sheetId="21" state="hidden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_SCM40" localSheetId="4">'[1]Raw material movement'!#REF!</definedName>
    <definedName name="____SCM40">'[1]Raw material movement'!#REF!</definedName>
    <definedName name="___SCM40" localSheetId="4">'[2]Raw material movement'!#REF!</definedName>
    <definedName name="___SCM40">'[2]Raw material movement'!#REF!</definedName>
    <definedName name="__SCM40" localSheetId="4">'[3]Raw material movement'!#REF!</definedName>
    <definedName name="__SCM40">'[3]Raw material movement'!#REF!</definedName>
    <definedName name="_1CAP002" localSheetId="4">#REF!</definedName>
    <definedName name="_1CAP002">[4]MTP!#REF!</definedName>
    <definedName name="_2DATA_DATA2_L" localSheetId="4">'[5]#REF'!#REF!</definedName>
    <definedName name="_2DATA_DATA2_L">'[5]#REF'!#REF!</definedName>
    <definedName name="_2STREO7" localSheetId="4">#REF!</definedName>
    <definedName name="_2STREO7">[6]MTP!#REF!</definedName>
    <definedName name="_4GOIC01" localSheetId="4">#REF!</definedName>
    <definedName name="_4GOIC01">[7]MTP!#REF!</definedName>
    <definedName name="_4OSLCTT" localSheetId="4">#REF!</definedName>
    <definedName name="_4OSLCTT">[7]MTP!#REF!</definedName>
    <definedName name="_6BNTTTH" localSheetId="4">#REF!</definedName>
    <definedName name="_6BNTTTH">[6]MTP1!#REF!</definedName>
    <definedName name="_6DCTTBO" localSheetId="4">#REF!</definedName>
    <definedName name="_6DCTTBO">[6]MTP1!#REF!</definedName>
    <definedName name="_6DD24TT" localSheetId="4">#REF!</definedName>
    <definedName name="_6DD24TT">[6]MTP1!#REF!</definedName>
    <definedName name="_6FCOTBU" localSheetId="4">#REF!</definedName>
    <definedName name="_6FCOTBU">[6]MTP1!#REF!</definedName>
    <definedName name="_6LATUBU" localSheetId="4">#REF!</definedName>
    <definedName name="_6LATUBU">[6]MTP1!#REF!</definedName>
    <definedName name="_6SDTT24" localSheetId="4">#REF!</definedName>
    <definedName name="_6SDTT24">[6]MTP1!#REF!</definedName>
    <definedName name="_6TBUDTT" localSheetId="4">#REF!</definedName>
    <definedName name="_6TBUDTT">[6]MTP1!#REF!</definedName>
    <definedName name="_6TDDDTT" localSheetId="4">#REF!</definedName>
    <definedName name="_6TDDDTT">[6]MTP1!#REF!</definedName>
    <definedName name="_6TLTTTH" localSheetId="4">#REF!</definedName>
    <definedName name="_6TLTTTH">[6]MTP1!#REF!</definedName>
    <definedName name="_6TUBUTT" localSheetId="4">#REF!</definedName>
    <definedName name="_6TUBUTT">[6]MTP1!#REF!</definedName>
    <definedName name="_6UCLVIS" localSheetId="4">#REF!</definedName>
    <definedName name="_6UCLVIS">[6]MTP1!#REF!</definedName>
    <definedName name="_7DNCABC" localSheetId="4">#REF!</definedName>
    <definedName name="_7DNCABC">[6]MTP1!#REF!</definedName>
    <definedName name="_7HDCTBU" localSheetId="4">#REF!</definedName>
    <definedName name="_7HDCTBU">[6]MTP1!#REF!</definedName>
    <definedName name="_7PKTUBU" localSheetId="4">#REF!</definedName>
    <definedName name="_7PKTUBU">[6]MTP1!#REF!</definedName>
    <definedName name="_7TBHT20" localSheetId="4">#REF!</definedName>
    <definedName name="_7TBHT20">[6]MTP1!#REF!</definedName>
    <definedName name="_7TBHT30" localSheetId="4">#REF!</definedName>
    <definedName name="_7TBHT30">[6]MTP1!#REF!</definedName>
    <definedName name="_7TDCABC" localSheetId="4">#REF!</definedName>
    <definedName name="_7TDCABC">[6]MTP1!#REF!</definedName>
    <definedName name="_dao1" localSheetId="4">#REF!</definedName>
    <definedName name="_dao1">'[8]CT Thang Mo'!$B$189:$H$189</definedName>
    <definedName name="_dao2" localSheetId="4">#REF!</definedName>
    <definedName name="_dao2">'[8]CT Thang Mo'!$B$161:$H$161</definedName>
    <definedName name="_dap2" localSheetId="4">#REF!</definedName>
    <definedName name="_dap2">'[8]CT Thang Mo'!$B$162:$H$162</definedName>
    <definedName name="_DATA_DATA2_L" localSheetId="4">'[9]#REF'!#REF!</definedName>
    <definedName name="_DATA_DATA2_L">'[9]#REF'!#REF!</definedName>
    <definedName name="_day1" localSheetId="4">#REF!</definedName>
    <definedName name="_day1">'[10]Chiet tinh dz22'!#REF!</definedName>
    <definedName name="_day2" localSheetId="4">#REF!</definedName>
    <definedName name="_day2">'[11]Chiet tinh dz35'!$H$3</definedName>
    <definedName name="_dbu1" localSheetId="4">#REF!</definedName>
    <definedName name="_dbu1">'[8]CT Thang Mo'!#REF!</definedName>
    <definedName name="_dbu2" localSheetId="4">#REF!</definedName>
    <definedName name="_dbu2">'[8]CT Thang Mo'!$B$93:$F$93</definedName>
    <definedName name="_Fill" localSheetId="2" hidden="1">#REF!</definedName>
    <definedName name="_Fill" localSheetId="5" hidden="1">#REF!</definedName>
    <definedName name="_Fill" localSheetId="4" hidden="1">#REF!</definedName>
    <definedName name="_Fill" hidden="1">#REF!</definedName>
    <definedName name="_xlnm._FilterDatabase" localSheetId="1" hidden="1">'1. CUTTING DOCKET'!$A$43:$R$61</definedName>
    <definedName name="_xlnm._FilterDatabase" localSheetId="0" hidden="1">GREY!$A$64:$Q$131</definedName>
    <definedName name="_lap1" localSheetId="4">#REF!</definedName>
    <definedName name="_lap1">#REF!</definedName>
    <definedName name="_lap2" localSheetId="4">#REF!</definedName>
    <definedName name="_lap2">#REF!</definedName>
    <definedName name="_SCM40" localSheetId="4">'[2]Raw material movement'!#REF!</definedName>
    <definedName name="_SCM40">'[2]Raw material movement'!#REF!</definedName>
    <definedName name="_vc1" localSheetId="4">#REF!</definedName>
    <definedName name="_vc1">'[8]CT Thang Mo'!$B$34:$H$34</definedName>
    <definedName name="_vc2" localSheetId="4">#REF!</definedName>
    <definedName name="_vc2">'[8]CT Thang Mo'!$B$35:$H$35</definedName>
    <definedName name="_vc3" localSheetId="4">#REF!</definedName>
    <definedName name="_vc3">'[8]CT Thang Mo'!$B$36:$H$36</definedName>
    <definedName name="AB" localSheetId="4">#REF!</definedName>
    <definedName name="AB">#REF!</definedName>
    <definedName name="Area_Print" localSheetId="4">#REF!</definedName>
    <definedName name="Area_Print">[12]LB!$B$1:$R$28</definedName>
    <definedName name="B_Giaù" localSheetId="4">#REF!</definedName>
    <definedName name="B_Giaù">#REF!</definedName>
    <definedName name="Bang_TK" localSheetId="4">#REF!</definedName>
    <definedName name="Bang_TK">[12]TK!$A:$IV</definedName>
    <definedName name="Bang_TK1" localSheetId="4">#REF!</definedName>
    <definedName name="Bang_TK1">[12]TK!$B$11:$Q$60</definedName>
    <definedName name="Baõng_Kieåm_Tra" localSheetId="4">#REF!</definedName>
    <definedName name="Baõng_Kieåm_Tra">[13]TK!$A$61:$E$65</definedName>
    <definedName name="Baûng_giaù" localSheetId="4">#REF!</definedName>
    <definedName name="Baûng_giaù">[13]QT!$R$2:$U$5</definedName>
    <definedName name="Baûng_HS" localSheetId="4">#REF!</definedName>
    <definedName name="Baûng_HS">[12]HS!$C$3:$C$49</definedName>
    <definedName name="Baûng_Kieåm_Tra" localSheetId="4">#REF!</definedName>
    <definedName name="Baûng_Kieåm_Tra">[12]TK!$E$62:$F$65</definedName>
    <definedName name="Baûng_QT" localSheetId="4">#REF!</definedName>
    <definedName name="Baûng_QT">[12]QT!$A$5:$K$88</definedName>
    <definedName name="Caáp_Baäc" localSheetId="4">#REF!</definedName>
    <definedName name="Caáp_Baäc">[13]QT!$D$7:$M$42</definedName>
    <definedName name="Caáp_Baät" localSheetId="4">#REF!</definedName>
    <definedName name="Caáp_Baät">#REF!</definedName>
    <definedName name="cap" localSheetId="4">#REF!</definedName>
    <definedName name="cap">#REF!</definedName>
    <definedName name="cap0.7" localSheetId="4">#REF!</definedName>
    <definedName name="cap0.7">#REF!</definedName>
    <definedName name="CCNK" localSheetId="4">#REF!</definedName>
    <definedName name="CCNK">[14]QMCT!#REF!</definedName>
    <definedName name="CL" localSheetId="4">#REF!</definedName>
    <definedName name="CL">#REF!</definedName>
    <definedName name="CLTMP" localSheetId="4">#REF!</definedName>
    <definedName name="CLTMP">[14]QMCT!#REF!</definedName>
    <definedName name="CODE">[15]CODE!$A$6:$B$156</definedName>
    <definedName name="ctdn9697" localSheetId="4">#REF!</definedName>
    <definedName name="ctdn9697">#REF!</definedName>
    <definedName name="DA" localSheetId="4">'[16]Raw material movement'!#REF!</definedName>
    <definedName name="DA">'[16]Raw material movement'!#REF!</definedName>
    <definedName name="daotd" localSheetId="4">#REF!</definedName>
    <definedName name="daotd">'[8]CT Thang Mo'!$B$323:$H$323</definedName>
    <definedName name="dap" localSheetId="4">#REF!</definedName>
    <definedName name="dap">'[8]CT Thang Mo'!$B$39:$H$39</definedName>
    <definedName name="daptd" localSheetId="4">#REF!</definedName>
    <definedName name="daptd">'[8]CT Thang Mo'!$B$324:$H$324</definedName>
    <definedName name="DATA_DATA2_List" localSheetId="4">#REF!</definedName>
    <definedName name="DATA_DATA2_List">#REF!</definedName>
    <definedName name="_xlnm.Database" localSheetId="4">#REF!</definedName>
    <definedName name="_xlnm.Database">#REF!</definedName>
    <definedName name="DDAY" localSheetId="4">#REF!</definedName>
    <definedName name="DDAY">#REF!</definedName>
    <definedName name="df" localSheetId="4">'[2]Raw material movement'!#REF!</definedName>
    <definedName name="df">'[2]Raw material movement'!#REF!</definedName>
    <definedName name="DM" localSheetId="4">#REF!</definedName>
    <definedName name="DM">#REF!</definedName>
    <definedName name="DM_1" localSheetId="4">#REF!</definedName>
    <definedName name="DM_1">[12]TK!$E$11:$E$60</definedName>
    <definedName name="DM_2" localSheetId="4">#REF!</definedName>
    <definedName name="DM_2">[12]TK!$M$11:$M$60</definedName>
    <definedName name="dobt" localSheetId="4">#REF!</definedName>
    <definedName name="dobt">#REF!</definedName>
    <definedName name="Döõ_Lieäu_Thoâ" localSheetId="4">#REF!,#REF!,#REF!,#REF!</definedName>
    <definedName name="Döõ_Lieäu_Thoâ">[12]TK!$E$11:$E$60,[12]TK!$G$11:$G$60,[12]TK!$M$11:$M$60,[12]TK!$Q$11:$Q$60</definedName>
    <definedName name="dsdf" localSheetId="4">'[1]Raw material movement'!#REF!</definedName>
    <definedName name="dsdf">'[1]Raw material movement'!#REF!</definedName>
    <definedName name="dulieu" localSheetId="4">#REF!</definedName>
    <definedName name="dulieu">#REF!</definedName>
    <definedName name="FHT" localSheetId="4">#REF!</definedName>
    <definedName name="FHT">#REF!</definedName>
    <definedName name="Full" localSheetId="4">#REF!</definedName>
    <definedName name="Full">[14]QMCT!#REF!</definedName>
    <definedName name="GDFD" localSheetId="4">'[17]Raw material movement'!#REF!</definedName>
    <definedName name="GDFD">'[17]Raw material movement'!#REF!</definedName>
    <definedName name="giaca" localSheetId="4">#REF!</definedName>
    <definedName name="giaca">'[18]dg-VTu'!$C$6:$F$55</definedName>
    <definedName name="HDCCT" localSheetId="4">#REF!</definedName>
    <definedName name="HDCCT">[14]QMCT!#REF!</definedName>
    <definedName name="HDCD" localSheetId="4">#REF!</definedName>
    <definedName name="HDCD">[14]QMCT!#REF!</definedName>
    <definedName name="Heâ_Soá" localSheetId="4">#REF!</definedName>
    <definedName name="Heâ_Soá">'[19]He so'!$A$1:$AU$1</definedName>
    <definedName name="Heä_Soá_NS" localSheetId="4">#REF!</definedName>
    <definedName name="Heä_Soá_NS">#REF!</definedName>
    <definedName name="Heä_Soá_TC" localSheetId="4">#REF!</definedName>
    <definedName name="Heä_Soá_TC">[12]HS!$C$66:$E$79</definedName>
    <definedName name="HS_1" localSheetId="4">#REF!</definedName>
    <definedName name="HS_1">[12]HS!#REF!</definedName>
    <definedName name="HS_2" localSheetId="4">#REF!</definedName>
    <definedName name="HS_2">[12]HS!#REF!</definedName>
    <definedName name="HS_3" localSheetId="4">#REF!</definedName>
    <definedName name="HS_3">[12]HS!#REF!</definedName>
    <definedName name="HS_4" localSheetId="4">#REF!</definedName>
    <definedName name="HS_4">[12]HS!#REF!</definedName>
    <definedName name="HS_5" localSheetId="4">#REF!</definedName>
    <definedName name="HS_5">[12]HS!#REF!</definedName>
    <definedName name="HS_6" localSheetId="4">#REF!</definedName>
    <definedName name="HS_6">[12]HS!#REF!</definedName>
    <definedName name="HS_7" localSheetId="4">#REF!</definedName>
    <definedName name="HS_7">[12]HS!#REF!</definedName>
    <definedName name="HS_8" localSheetId="4">#REF!</definedName>
    <definedName name="HS_8">[12]HS!#REF!</definedName>
    <definedName name="HS_9" localSheetId="4">#REF!</definedName>
    <definedName name="HS_9">[12]HS!#REF!</definedName>
    <definedName name="IB" localSheetId="4">#REF!</definedName>
    <definedName name="IB">#REF!</definedName>
    <definedName name="INTERNAL_INVOICE" localSheetId="4">[20]UN!#REF!</definedName>
    <definedName name="INTERNAL_INVOICE">[20]UN!#REF!</definedName>
    <definedName name="K" localSheetId="4">#REF!</definedName>
    <definedName name="K">#REF!</definedName>
    <definedName name="K_1" localSheetId="4">#REF!</definedName>
    <definedName name="K_1">[21]!K_1</definedName>
    <definedName name="K_2" localSheetId="4">#REF!</definedName>
    <definedName name="K_2">[21]!K_2</definedName>
    <definedName name="Khaû_Naêng" localSheetId="4">#REF!</definedName>
    <definedName name="Khaû_Naêng">#REF!</definedName>
    <definedName name="KN" localSheetId="4">#REF!</definedName>
    <definedName name="KN">#REF!</definedName>
    <definedName name="KNIT" localSheetId="4">#REF!</definedName>
    <definedName name="KNIT">'[22]GENERAL (K)'!$C$7:$C$4072</definedName>
    <definedName name="KVC" localSheetId="4">#REF!</definedName>
    <definedName name="KVC">#REF!</definedName>
    <definedName name="L" localSheetId="4">#REF!</definedName>
    <definedName name="L">#REF!</definedName>
    <definedName name="lapa" localSheetId="4">#REF!</definedName>
    <definedName name="lapa">'[8]CT Thang Mo'!$B$350:$H$350</definedName>
    <definedName name="lapb" localSheetId="4">#REF!</definedName>
    <definedName name="lapb">'[8]CT Thang Mo'!$B$370:$H$370</definedName>
    <definedName name="lapc" localSheetId="4">#REF!</definedName>
    <definedName name="lapc">'[8]CT Thang Mo'!$B$390:$H$390</definedName>
    <definedName name="LÑP" localSheetId="4">#REF!</definedName>
    <definedName name="LÑP">#REF!</definedName>
    <definedName name="lVC" localSheetId="4">#REF!</definedName>
    <definedName name="lVC">#REF!</definedName>
    <definedName name="MAHANG" localSheetId="4">#REF!</definedName>
    <definedName name="MAHANG">#REF!</definedName>
    <definedName name="Maõ_CÑ" localSheetId="4">#REF!</definedName>
    <definedName name="Maõ_CÑ">#REF!</definedName>
    <definedName name="Maõ_Haøng" localSheetId="4">#REF!</definedName>
    <definedName name="Maõ_Haøng">#REF!</definedName>
    <definedName name="mat" localSheetId="4">#REF!</definedName>
    <definedName name="mat">[23]Tke!$AD$10:$AR$96</definedName>
    <definedName name="MAVT">[24]Code!$A$7:$A$73</definedName>
    <definedName name="May" localSheetId="4">#REF!</definedName>
    <definedName name="May">#REF!</definedName>
    <definedName name="Naêng_Suaát_BQ" localSheetId="4">#REF!</definedName>
    <definedName name="Naêng_Suaát_BQ">[13]QT!$P$3</definedName>
    <definedName name="Naêng_suaát_BQ__taïm" localSheetId="4">#REF!</definedName>
    <definedName name="Naêng_suaát_BQ__taïm">#REF!</definedName>
    <definedName name="Naêng_suaát_QÑ" localSheetId="4">#REF!</definedName>
    <definedName name="Naêng_suaát_QÑ">#REF!</definedName>
    <definedName name="NCcap0.7" localSheetId="4">#REF!</definedName>
    <definedName name="NCcap0.7">#REF!</definedName>
    <definedName name="NCcap1" localSheetId="4">#REF!</definedName>
    <definedName name="NCcap1">#REF!</definedName>
    <definedName name="ÑG" localSheetId="4">#REF!</definedName>
    <definedName name="ÑG">[13]QT!$K$6</definedName>
    <definedName name="Ngaøy_thaùng_HH" localSheetId="4">#REF!</definedName>
    <definedName name="Ngaøy_thaùng_HH">#REF!</definedName>
    <definedName name="NHÃN_CHÍNH_GẮN_CHIP_NFC_70MM_x_38MM" localSheetId="4">#REF!</definedName>
    <definedName name="Ñinh_Möùc_BQ" localSheetId="4">#REF!</definedName>
    <definedName name="Ñinh_Möùc_BQ">[13]QT!$B$5</definedName>
    <definedName name="ÑMTB" localSheetId="4">#REF!</definedName>
    <definedName name="ÑMTB">#REF!</definedName>
    <definedName name="Ñoåi_teân" localSheetId="4">#REF!</definedName>
    <definedName name="Ñoåi_teân">[12]HS!#REF!</definedName>
    <definedName name="Ñôn_Giaù_Duyeät" localSheetId="4">#REF!</definedName>
    <definedName name="Ñôn_Giaù_Duyeät">#REF!</definedName>
    <definedName name="Ñònh_Möùc_BQ" localSheetId="4">#REF!</definedName>
    <definedName name="Ñònh_Möùc_BQ">#REF!</definedName>
    <definedName name="NSNM" localSheetId="4">#REF!</definedName>
    <definedName name="NSNM">#REF!</definedName>
    <definedName name="NToS" localSheetId="4">#REF!</definedName>
    <definedName name="NToS">[25]!NToS</definedName>
    <definedName name="PRICE" localSheetId="4">#REF!</definedName>
    <definedName name="PRICE">#REF!</definedName>
    <definedName name="_xlnm.Print_Area" localSheetId="1">'1. CUTTING DOCKET'!$A$1:$Q$98</definedName>
    <definedName name="_xlnm.Print_Area" localSheetId="2">'2. TRIM CARD'!$A$1:$C$42</definedName>
    <definedName name="_xlnm.Print_Area" localSheetId="5">'2. TRIM CARD (GREY)'!$A$1:$E$39</definedName>
    <definedName name="_xlnm.Print_Area" localSheetId="0">GREY!$A$1:$P$169</definedName>
    <definedName name="_xlnm.Print_Area" localSheetId="4">'PP MEETING'!$A$1:$H$23</definedName>
    <definedName name="Print_erea" localSheetId="4">#REF!</definedName>
    <definedName name="Print_erea">[13]QT!$A$1:$U$54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Quyõ_TG_SX" localSheetId="4">#REF!</definedName>
    <definedName name="Quyõ_TG_SX">#REF!</definedName>
    <definedName name="Quyõ_TGTB" localSheetId="4">#REF!</definedName>
    <definedName name="Quyõ_TGTB">#REF!</definedName>
    <definedName name="S_löôïng_BQ1toå" localSheetId="4">#REF!</definedName>
    <definedName name="S_löôïng_BQ1toå">#REF!</definedName>
    <definedName name="sau" localSheetId="4">#REF!</definedName>
    <definedName name="sau">'[11]Chiet tinh dz35'!$H$4</definedName>
    <definedName name="SDDL" localSheetId="4">#REF!</definedName>
    <definedName name="SDDL">[14]QMCT!#REF!</definedName>
    <definedName name="Soá_Giôø_TC" localSheetId="4">#REF!</definedName>
    <definedName name="Soá_Giôø_TC">#REF!</definedName>
    <definedName name="Soá_Löôïng" localSheetId="4">#REF!</definedName>
    <definedName name="Soá_Löôïng">#REF!</definedName>
    <definedName name="Soá_ngaøy_SX" localSheetId="4">#REF!</definedName>
    <definedName name="Soá_ngaøy_SX">#REF!</definedName>
    <definedName name="Soá_TT" localSheetId="4">#REF!</definedName>
    <definedName name="Soá_TT">#REF!</definedName>
    <definedName name="style" localSheetId="4">#REF!</definedName>
    <definedName name="style">#REF!</definedName>
    <definedName name="TableStart" localSheetId="4">#REF!</definedName>
    <definedName name="TableStart">[26]Tables!$C$3</definedName>
    <definedName name="tablestart1" localSheetId="4">#REF!</definedName>
    <definedName name="tablestart1">[27]Tables!$C$3</definedName>
    <definedName name="TAMTINH" localSheetId="4">#REF!</definedName>
    <definedName name="TAMTINH">#REF!</definedName>
    <definedName name="TG_Bthöôøng" localSheetId="4">#REF!</definedName>
    <definedName name="TG_Bthöôøng">#REF!</definedName>
    <definedName name="Thôøi_gian_SX" localSheetId="4">#REF!</definedName>
    <definedName name="Thôøi_gian_SX">#REF!</definedName>
    <definedName name="TRAM" localSheetId="4">#REF!</definedName>
    <definedName name="TRAM">#REF!</definedName>
    <definedName name="ttbt" localSheetId="4">#REF!</definedName>
    <definedName name="ttbt">#REF!</definedName>
    <definedName name="ttt" localSheetId="4">#REF!</definedName>
    <definedName name="ttt">'[8]CT Thang Mo'!$B$309:$M$309</definedName>
    <definedName name="tttb" localSheetId="4">#REF!</definedName>
    <definedName name="tttb">'[8]CT Thang Mo'!$B$431:$I$431</definedName>
    <definedName name="UH" localSheetId="4">#REF!</definedName>
    <definedName name="UH">#REF!</definedName>
    <definedName name="vc3." localSheetId="4">#REF!</definedName>
    <definedName name="vc3.">'[8]CT  PL'!$B$125:$H$125</definedName>
    <definedName name="vca" localSheetId="4">#REF!</definedName>
    <definedName name="vca">'[8]CT  PL'!$B$25:$H$25</definedName>
    <definedName name="vccot" localSheetId="4">#REF!</definedName>
    <definedName name="vccot">#REF!</definedName>
    <definedName name="vccot." localSheetId="4">#REF!</definedName>
    <definedName name="vccot.">'[8]CT  PL'!$B$8:$H$8</definedName>
    <definedName name="vcdbt" localSheetId="4">#REF!</definedName>
    <definedName name="vcdbt">'[8]CT Thang Mo'!$B$220:$I$220</definedName>
    <definedName name="vcdc." localSheetId="4">#REF!</definedName>
    <definedName name="vcdc.">'[28]Chi tiet'!#REF!</definedName>
    <definedName name="vcdd" localSheetId="4">#REF!</definedName>
    <definedName name="vcdd">'[8]CT Thang Mo'!$B$182:$H$182</definedName>
    <definedName name="vcdt" localSheetId="4">#REF!</definedName>
    <definedName name="vcdt">'[8]CT Thang Mo'!$B$406:$I$406</definedName>
    <definedName name="vcdtb" localSheetId="4">#REF!</definedName>
    <definedName name="vcdtb">'[8]CT Thang Mo'!$B$432:$I$432</definedName>
    <definedName name="vctb" localSheetId="4">#REF!</definedName>
    <definedName name="vctb">#REF!</definedName>
    <definedName name="vctt" localSheetId="4">#REF!</definedName>
    <definedName name="vctt">'[8]CT  PL'!$B$288:$H$288</definedName>
    <definedName name="VDCLY" localSheetId="4">#REF!</definedName>
    <definedName name="VDCLY">[14]QMCT!#REF!</definedName>
    <definedName name="Vlcap0.7" localSheetId="4">#REF!</definedName>
    <definedName name="Vlcap0.7">#REF!</definedName>
    <definedName name="VLcap1" localSheetId="4">#REF!</definedName>
    <definedName name="VLcap1">#REF!</definedName>
    <definedName name="WAFORD" localSheetId="4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21" l="1"/>
  <c r="C15" i="21"/>
  <c r="C14" i="21"/>
  <c r="D8" i="21"/>
  <c r="G8" i="21"/>
  <c r="G6" i="21"/>
  <c r="D6" i="21"/>
  <c r="D4" i="21"/>
  <c r="B29" i="5" l="1"/>
  <c r="B41" i="5"/>
  <c r="B39" i="5"/>
  <c r="B37" i="5"/>
  <c r="B35" i="5"/>
  <c r="B33" i="5"/>
  <c r="B31" i="5"/>
  <c r="B25" i="5"/>
  <c r="B21" i="5"/>
  <c r="B19" i="5"/>
  <c r="B17" i="5" l="1"/>
  <c r="L44" i="1" l="1"/>
  <c r="F44" i="1"/>
  <c r="F48" i="1" s="1"/>
  <c r="B23" i="5" s="1"/>
  <c r="E36" i="1"/>
  <c r="H19" i="1"/>
  <c r="I19" i="1"/>
  <c r="J19" i="1"/>
  <c r="K19" i="1"/>
  <c r="L19" i="1"/>
  <c r="G19" i="1"/>
  <c r="G11" i="20"/>
  <c r="H11" i="20" s="1"/>
  <c r="I11" i="20" s="1"/>
  <c r="E11" i="20"/>
  <c r="D11" i="20" s="1"/>
  <c r="H21" i="1" l="1"/>
  <c r="I21" i="1"/>
  <c r="J21" i="1"/>
  <c r="K21" i="1"/>
  <c r="L21" i="1"/>
  <c r="G21" i="1"/>
  <c r="B12" i="5" l="1"/>
  <c r="A41" i="5" l="1"/>
  <c r="A39" i="5"/>
  <c r="A37" i="5"/>
  <c r="A35" i="5"/>
  <c r="A33" i="5"/>
  <c r="A31" i="5"/>
  <c r="A29" i="5"/>
  <c r="A25" i="5"/>
  <c r="C26" i="5"/>
  <c r="C25" i="5"/>
  <c r="C24" i="5"/>
  <c r="C23" i="5"/>
  <c r="A23" i="5"/>
  <c r="A21" i="5"/>
  <c r="A19" i="5"/>
  <c r="A17" i="5"/>
  <c r="B16" i="5"/>
  <c r="B15" i="5"/>
  <c r="A16" i="5"/>
  <c r="A15" i="5"/>
  <c r="A13" i="5"/>
  <c r="A11" i="5"/>
  <c r="B10" i="5"/>
  <c r="L61" i="1" l="1"/>
  <c r="L60" i="1" s="1"/>
  <c r="L59" i="1"/>
  <c r="I56" i="1"/>
  <c r="I57" i="1"/>
  <c r="I58" i="1"/>
  <c r="I59" i="1"/>
  <c r="I60" i="1"/>
  <c r="I61" i="1"/>
  <c r="L45" i="1"/>
  <c r="I48" i="1" l="1"/>
  <c r="I49" i="1"/>
  <c r="I50" i="1"/>
  <c r="I51" i="1"/>
  <c r="I45" i="1"/>
  <c r="I46" i="1"/>
  <c r="I47" i="1"/>
  <c r="I24" i="1" l="1"/>
  <c r="J24" i="1"/>
  <c r="K24" i="1"/>
  <c r="L24" i="1"/>
  <c r="H24" i="1"/>
  <c r="C28" i="5" l="1"/>
  <c r="A27" i="5"/>
  <c r="E39" i="1" l="1"/>
  <c r="G24" i="1" l="1"/>
  <c r="B3" i="5" l="1"/>
  <c r="A47" i="1" l="1"/>
  <c r="A48" i="1" s="1"/>
  <c r="A49" i="1" s="1"/>
  <c r="A50" i="1" s="1"/>
  <c r="A51" i="1" s="1"/>
  <c r="H25" i="1" l="1"/>
  <c r="I25" i="1"/>
  <c r="J25" i="1"/>
  <c r="K25" i="1"/>
  <c r="L25" i="1"/>
  <c r="L28" i="1" l="1"/>
  <c r="K28" i="1"/>
  <c r="I28" i="1"/>
  <c r="H28" i="1"/>
  <c r="J28" i="1"/>
  <c r="Q26" i="1"/>
  <c r="Q20" i="1"/>
  <c r="C87" i="1"/>
  <c r="C67" i="1"/>
  <c r="C77" i="1"/>
  <c r="I55" i="1"/>
  <c r="D24" i="1"/>
  <c r="D25" i="1" s="1"/>
  <c r="Q23" i="1"/>
  <c r="B39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F98" i="1" l="1"/>
  <c r="F95" i="1"/>
  <c r="D98" i="1"/>
  <c r="D95" i="1"/>
  <c r="G98" i="1"/>
  <c r="G95" i="1"/>
  <c r="E98" i="1"/>
  <c r="E95" i="1"/>
  <c r="H98" i="1"/>
  <c r="H95" i="1"/>
  <c r="C27" i="5"/>
  <c r="A38" i="1"/>
  <c r="C5" i="5"/>
  <c r="B68" i="1"/>
  <c r="Q24" i="1"/>
  <c r="Q25" i="1" s="1"/>
  <c r="G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L96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P20" i="16" s="1"/>
  <c r="C15" i="5"/>
  <c r="L97" i="16" l="1"/>
  <c r="L98" i="16"/>
  <c r="L95" i="16"/>
  <c r="P35" i="16"/>
  <c r="K118" i="16" s="1"/>
  <c r="M118" i="16" s="1"/>
  <c r="O118" i="16" s="1"/>
  <c r="P40" i="16"/>
  <c r="G40" i="1"/>
  <c r="I40" i="1" s="1"/>
  <c r="G39" i="1"/>
  <c r="G42" i="16"/>
  <c r="C169" i="16" s="1"/>
  <c r="I42" i="16"/>
  <c r="E169" i="16" s="1"/>
  <c r="P30" i="16"/>
  <c r="K105" i="16" s="1"/>
  <c r="M105" i="16" s="1"/>
  <c r="O105" i="16" s="1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106" i="16"/>
  <c r="M106" i="16" s="1"/>
  <c r="O106" i="16" s="1"/>
  <c r="L114" i="16"/>
  <c r="L129" i="16"/>
  <c r="M129" i="16" s="1"/>
  <c r="O129" i="16" s="1"/>
  <c r="L113" i="16"/>
  <c r="L127" i="16"/>
  <c r="M127" i="16" s="1"/>
  <c r="O127" i="16" s="1"/>
  <c r="K72" i="16"/>
  <c r="M72" i="16" s="1"/>
  <c r="O72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114" i="16"/>
  <c r="H169" i="16" l="1"/>
  <c r="K68" i="16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J40" i="1"/>
  <c r="M40" i="1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J52" i="16" l="1"/>
  <c r="L52" i="16" s="1"/>
  <c r="L53" i="16"/>
  <c r="L51" i="16"/>
  <c r="B35" i="1"/>
  <c r="G28" i="1"/>
  <c r="C98" i="1" l="1"/>
  <c r="C95" i="1"/>
  <c r="I98" i="1"/>
  <c r="I95" i="1"/>
  <c r="D6" i="17"/>
  <c r="E6" i="17"/>
  <c r="D9" i="17" l="1"/>
  <c r="E9" i="17"/>
  <c r="D11" i="17" l="1"/>
  <c r="E11" i="17"/>
  <c r="B7" i="5" l="1"/>
  <c r="B6" i="17" l="1"/>
  <c r="B6" i="5"/>
  <c r="B9" i="17" l="1"/>
  <c r="B11" i="17" l="1"/>
  <c r="E15" i="17" l="1"/>
  <c r="D15" i="17"/>
  <c r="C6" i="17" l="1"/>
  <c r="C6" i="5"/>
  <c r="C9" i="17" l="1"/>
  <c r="C11" i="17" l="1"/>
  <c r="I44" i="1" l="1"/>
  <c r="D19" i="1"/>
  <c r="A8" i="5"/>
  <c r="Q18" i="1"/>
  <c r="B2" i="5"/>
  <c r="A4" i="5"/>
  <c r="A3" i="5"/>
  <c r="A2" i="5"/>
  <c r="B4" i="5"/>
  <c r="Q19" i="1"/>
  <c r="Q21" i="1" l="1"/>
  <c r="D21" i="1"/>
  <c r="H61" i="1" s="1"/>
  <c r="D20" i="1"/>
  <c r="H56" i="1"/>
  <c r="H59" i="1"/>
  <c r="H57" i="1"/>
  <c r="B5" i="5"/>
  <c r="H47" i="1" l="1"/>
  <c r="H58" i="1"/>
  <c r="H60" i="1"/>
  <c r="B77" i="1"/>
  <c r="H50" i="1"/>
  <c r="B87" i="1"/>
  <c r="H45" i="1"/>
  <c r="H46" i="1"/>
  <c r="A34" i="1"/>
  <c r="H44" i="1"/>
  <c r="B14" i="5" s="1"/>
  <c r="H51" i="1"/>
  <c r="F51" i="1" s="1"/>
  <c r="B27" i="5" s="1"/>
  <c r="B5" i="17"/>
  <c r="H55" i="1"/>
  <c r="H48" i="1"/>
  <c r="H49" i="1"/>
  <c r="B67" i="1"/>
  <c r="K56" i="1"/>
  <c r="M56" i="1" s="1"/>
  <c r="O56" i="1" s="1"/>
  <c r="K57" i="1"/>
  <c r="K61" i="1"/>
  <c r="M61" i="1" s="1"/>
  <c r="O61" i="1" s="1"/>
  <c r="K60" i="1"/>
  <c r="K59" i="1"/>
  <c r="K58" i="1"/>
  <c r="M58" i="1" s="1"/>
  <c r="O58" i="1" s="1"/>
  <c r="C14" i="5"/>
  <c r="C15" i="17"/>
  <c r="K46" i="1"/>
  <c r="M46" i="1" s="1"/>
  <c r="O46" i="1" s="1"/>
  <c r="K47" i="1"/>
  <c r="M47" i="1" s="1"/>
  <c r="O47" i="1" s="1"/>
  <c r="K48" i="1"/>
  <c r="M48" i="1" s="1"/>
  <c r="K49" i="1"/>
  <c r="K50" i="1"/>
  <c r="M50" i="1" s="1"/>
  <c r="O50" i="1" s="1"/>
  <c r="K51" i="1"/>
  <c r="M51" i="1" s="1"/>
  <c r="O51" i="1" s="1"/>
  <c r="K45" i="1"/>
  <c r="M45" i="1" s="1"/>
  <c r="O45" i="1" s="1"/>
  <c r="G36" i="1"/>
  <c r="I36" i="1" s="1"/>
  <c r="G35" i="1"/>
  <c r="I35" i="1" s="1"/>
  <c r="G37" i="1"/>
  <c r="I37" i="1" s="1"/>
  <c r="J37" i="1" s="1"/>
  <c r="K44" i="1"/>
  <c r="Q28" i="1"/>
  <c r="K55" i="1"/>
  <c r="I39" i="1"/>
  <c r="J39" i="1" s="1"/>
  <c r="B15" i="17" l="1"/>
  <c r="J35" i="1"/>
  <c r="M35" i="1" s="1"/>
  <c r="J36" i="1"/>
  <c r="M36" i="1" s="1"/>
  <c r="M49" i="1"/>
  <c r="O49" i="1" s="1"/>
  <c r="M37" i="1"/>
  <c r="M39" i="1"/>
  <c r="M44" i="1"/>
  <c r="O44" i="1" s="1"/>
  <c r="O48" i="1"/>
  <c r="M57" i="1"/>
  <c r="O57" i="1" s="1"/>
  <c r="M55" i="1"/>
  <c r="O55" i="1" s="1"/>
  <c r="M60" i="1" l="1"/>
  <c r="O60" i="1" s="1"/>
  <c r="M59" i="1" l="1"/>
  <c r="O5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77" authorId="0" shapeId="0" xr:uid="{8CF08443-3DE6-494B-BF64-58DBDF16623E}">
      <text>
        <r>
          <rPr>
            <b/>
            <sz val="9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</t>
        </r>
      </text>
    </comment>
    <comment ref="D78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  <comment ref="D83" authorId="0" shapeId="0" xr:uid="{4C07CEDB-5BC7-4ACA-9FCB-5D6B544DC21F}">
      <text>
        <r>
          <rPr>
            <b/>
            <sz val="12"/>
            <color indexed="81"/>
            <rFont val="Tahoma"/>
            <family val="2"/>
          </rPr>
          <t>Chi Tran Thi Linh:</t>
        </r>
        <r>
          <rPr>
            <sz val="12"/>
            <color indexed="81"/>
            <rFont val="Tahoma"/>
            <family val="2"/>
          </rPr>
          <t xml:space="preserve">
MER CHUYỂN THÔNG TIN 30/1 </t>
        </r>
      </text>
    </comment>
  </commentList>
</comments>
</file>

<file path=xl/sharedStrings.xml><?xml version="1.0" encoding="utf-8"?>
<sst xmlns="http://schemas.openxmlformats.org/spreadsheetml/2006/main" count="850" uniqueCount="375">
  <si>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</si>
  <si>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</si>
  <si>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</si>
  <si>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</si>
  <si>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</si>
  <si>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</si>
  <si>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</si>
  <si>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</si>
  <si>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</si>
  <si>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</si>
  <si>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</si>
  <si>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</si>
  <si>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</si>
  <si>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</si>
  <si>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</si>
  <si>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</si>
  <si>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</si>
  <si>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</si>
  <si>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</si>
  <si>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</si>
  <si>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</si>
  <si>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</si>
  <si>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</si>
  <si>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</si>
  <si>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</si>
  <si>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</si>
  <si>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</si>
  <si>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</si>
  <si>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</si>
  <si>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</si>
  <si>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</si>
  <si>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</si>
  <si>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</si>
  <si>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</si>
  <si>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</si>
  <si>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</si>
  <si>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</si>
  <si>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</si>
  <si>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</si>
  <si>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</si>
  <si>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</si>
  <si>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</si>
  <si>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</si>
  <si>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</si>
  <si>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</si>
  <si>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</si>
  <si>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</si>
  <si>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</si>
  <si>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</si>
  <si>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</si>
  <si>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</si>
  <si>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</si>
  <si>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</si>
  <si>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</si>
  <si>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</si>
  <si>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</si>
  <si>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</si>
  <si>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</si>
  <si>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</si>
  <si>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</si>
  <si>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</si>
  <si>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</si>
  <si>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</si>
  <si>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</si>
  <si>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</si>
  <si>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</si>
  <si>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</si>
  <si>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</si>
  <si>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</si>
  <si>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</si>
  <si>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</si>
  <si>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</si>
  <si>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</si>
  <si>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</si>
  <si>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</si>
  <si>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</si>
  <si>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</si>
  <si>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</si>
  <si>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</si>
  <si>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</si>
  <si>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</si>
  <si>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</si>
  <si>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</si>
  <si>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</si>
  <si>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</si>
  <si>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</si>
  <si>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</si>
  <si>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</si>
  <si>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</si>
  <si>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</si>
  <si>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</si>
  <si>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</si>
  <si>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</si>
  <si>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</si>
  <si>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</si>
  <si>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</si>
  <si>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</si>
  <si>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</si>
  <si>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</si>
  <si>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</si>
  <si>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</si>
  <si>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</si>
  <si>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</si>
  <si>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</si>
  <si>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</si>
  <si>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</si>
  <si>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</si>
  <si>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</si>
  <si>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</si>
  <si>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</si>
  <si>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</si>
  <si>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</si>
  <si>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</si>
  <si>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</si>
  <si>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</si>
  <si>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</si>
  <si>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</si>
  <si>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</si>
  <si>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</si>
  <si>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</si>
  <si>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</si>
  <si>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</si>
  <si>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</si>
  <si>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</si>
  <si>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</si>
  <si>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</si>
  <si>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</si>
  <si>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</si>
  <si>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</si>
  <si>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</si>
  <si>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</si>
  <si>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</si>
  <si>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</si>
  <si>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</si>
  <si>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</si>
  <si>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</si>
  <si>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</si>
  <si>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</si>
  <si>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</si>
  <si>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</si>
  <si>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</si>
  <si>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</si>
  <si>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</si>
  <si>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</si>
  <si>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</si>
  <si>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</si>
  <si>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</si>
  <si>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</si>
  <si>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</si>
  <si>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</si>
  <si>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</si>
  <si>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</si>
  <si>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</si>
  <si>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</si>
  <si>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</si>
  <si>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</si>
  <si>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</si>
  <si>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</si>
  <si>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</si>
  <si>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</si>
  <si>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</si>
  <si>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</si>
  <si>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</si>
  <si>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</si>
  <si>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</si>
  <si>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</si>
  <si>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</si>
  <si>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</si>
  <si>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</si>
  <si>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</si>
  <si>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</si>
  <si>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</si>
  <si>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</si>
  <si>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</si>
  <si>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</si>
  <si>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</si>
  <si>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</si>
  <si>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</si>
  <si>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</si>
  <si>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</si>
  <si>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</si>
  <si>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</si>
  <si>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</si>
  <si>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</si>
  <si>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</si>
  <si>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</si>
  <si>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</si>
  <si>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</si>
  <si>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</si>
  <si>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</si>
  <si>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</si>
  <si>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</si>
  <si>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</si>
  <si>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</si>
  <si>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</si>
  <si>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</si>
  <si>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</si>
  <si>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</si>
  <si>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</si>
  <si>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</si>
  <si>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</si>
  <si>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</si>
  <si>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</si>
  <si>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</si>
  <si>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</si>
  <si>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</si>
  <si>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</si>
  <si>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</si>
  <si>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</si>
  <si>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</si>
  <si>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</si>
  <si>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</si>
  <si>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</si>
  <si>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</si>
  <si>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</si>
  <si>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</si>
  <si>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</si>
  <si>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</si>
  <si>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</si>
  <si>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</si>
  <si>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</si>
  <si>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 xml:space="preserve">ĐỊNH VỊ HÌNH IN: </t>
  </si>
  <si>
    <t>XS</t>
  </si>
  <si>
    <t>SHIPPING SAMPLE REQUIRED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</si>
  <si>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</si>
  <si>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</si>
  <si>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</si>
  <si>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</si>
  <si>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</si>
  <si>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</si>
  <si>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</si>
  <si>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</si>
  <si>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</si>
  <si>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</si>
  <si>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</si>
  <si>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</si>
  <si>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</si>
  <si>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</si>
  <si>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</si>
  <si>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</si>
  <si>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</si>
  <si>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CLEAR </t>
  </si>
  <si>
    <t>SET</t>
  </si>
  <si>
    <t>DUYỆT HÌNH INTHEO</t>
  </si>
  <si>
    <t xml:space="preserve">KHÔNG IN </t>
  </si>
  <si>
    <t xml:space="preserve"> </t>
  </si>
  <si>
    <t>CỔ/ NẮP TÚI</t>
  </si>
  <si>
    <t>KEO MÈ</t>
  </si>
  <si>
    <t>LSSP24S0073002F00K - ÁNH A - CẤP TRIỆT TIÊU  230802-012- LOT 1</t>
  </si>
  <si>
    <t>KEO MÈ 9015FW</t>
  </si>
  <si>
    <t>UNPACKPKEOME02U00D</t>
  </si>
  <si>
    <t>PANTS</t>
  </si>
  <si>
    <t>CORTEIZ</t>
  </si>
  <si>
    <t>RIB 1X1_100%COTTON_CM20S/2_415GSM_VTK5947M</t>
  </si>
  <si>
    <t>ĐÁY QUẦN</t>
  </si>
  <si>
    <t xml:space="preserve">CƠI TÚI </t>
  </si>
  <si>
    <t>CHỈ MAY NHÃN TRANG TRÍ 40/2</t>
  </si>
  <si>
    <t>DÂY LUỒN DẸP 10MM</t>
  </si>
  <si>
    <t>THUN LƯNG 5.5CM</t>
  </si>
  <si>
    <t>DÂY KÉO TÚI SƯỜN</t>
  </si>
  <si>
    <t xml:space="preserve">SỐ LƯỢNG DÂY KÉO </t>
  </si>
  <si>
    <t>POLYBAG STICKER 2” (L) x 1” (W)</t>
  </si>
  <si>
    <t>GIẤY CHỐNG ẨM</t>
  </si>
  <si>
    <t>BAO LỚN (100CMX120CM)</t>
  </si>
  <si>
    <t>LÓT THÙNG</t>
  </si>
  <si>
    <t>THÙNG CARTON</t>
  </si>
  <si>
    <t>THÊU BÁN THÀNH PHẨM TẠI CHÂN TRƯỚC TRÁI NGƯỜI MẶC</t>
  </si>
  <si>
    <t xml:space="preserve">ĐỊNH VỊ HÌNH THÊU:
CANH GIỮA ĐƯỜNG DIỄU GIỮA VÀ SƯỜN TRÁI NGƯỜI MẶT, CÁCH CẠNH DƯỚI TÚI </t>
  </si>
  <si>
    <t>XS -17CM</t>
  </si>
  <si>
    <t>S - 17CM</t>
  </si>
  <si>
    <t>M - 18CM</t>
  </si>
  <si>
    <t>L - 18CM</t>
  </si>
  <si>
    <t>XL - 18CM</t>
  </si>
  <si>
    <t>XXL - 19CM</t>
  </si>
  <si>
    <t>GẮN TẠI NHÃN CHÍNH</t>
  </si>
  <si>
    <t>LÓT BÊN TRONG THÙNG</t>
  </si>
  <si>
    <t>DÁN TẠI GÓC PHẢI BÊN DƯỚI MẶT TRƯỚC BAO POLYBAG</t>
  </si>
  <si>
    <t>MAY TẠI MIỆNG TÚI SƯỜN 2 BÊN</t>
  </si>
  <si>
    <t>MAY TẠI LƯNG</t>
  </si>
  <si>
    <t>LUỒN VÀO LƯNG, BÊN TRONG NGƯỜI MẶC, GẬP ĐÔI, ĐÓNG BỌ 2 ĐẦU NHƯ MẪU</t>
  </si>
  <si>
    <t>GẬP ĐÔI, MAY VÀO SƯỜN TRÁI NGƯỜI MẶC, TỪ MÉP LƯNG  XUỐNG 10CM</t>
  </si>
  <si>
    <t>CORTEIZ FLEECE PANT</t>
  </si>
  <si>
    <t>SAMPLE SIZE</t>
  </si>
  <si>
    <t>Point of Measurement Name</t>
  </si>
  <si>
    <t>How To Measure Instructions</t>
  </si>
  <si>
    <t>2XL</t>
  </si>
  <si>
    <t>Waist Finish Height at CF</t>
  </si>
  <si>
    <t>Top edge to seam, vertical</t>
  </si>
  <si>
    <t>TO BẢN LƯNG TẠI GIỮA SAU</t>
  </si>
  <si>
    <t>Waist Opening (Relaxed/Flat)</t>
  </si>
  <si>
    <t>Inner edge to edge, with front and back edges aligned, horizontal</t>
  </si>
  <si>
    <t>LƯNG ĐO ÊM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</si>
  <si>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</si>
  <si>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</si>
  <si>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</si>
  <si>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</si>
  <si>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</si>
  <si>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</si>
  <si>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</si>
  <si>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</si>
  <si>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</si>
  <si>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</si>
  <si>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</si>
  <si>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</si>
  <si>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Knee Placement (Graded)</t>
  </si>
  <si>
    <t>Up from leg hem edge, vertical</t>
  </si>
  <si>
    <t>VỊ TRÍ GỐI TỪ MÉP LAI LÊN</t>
  </si>
  <si>
    <t>Knee Width</t>
  </si>
  <si>
    <t>At knee placement, horizontal</t>
  </si>
  <si>
    <t>RỘNG GỐI</t>
  </si>
  <si>
    <t>Leg Opening (Relaxed, Full-length)</t>
  </si>
  <si>
    <t>Inner edge to edge</t>
  </si>
  <si>
    <t>RỘNG LAI ĐO ÊM</t>
  </si>
  <si>
    <t>Leg Opening (Extended, Full-length)</t>
  </si>
  <si>
    <t>At hem edge or seam, extended to original pattern measurement</t>
  </si>
  <si>
    <t>RỘNG LAI ĐO CĂNG</t>
  </si>
  <si>
    <t>Front Rise Length</t>
  </si>
  <si>
    <t>CF top of waist to crotch seam, along curve</t>
  </si>
  <si>
    <t>ĐÁY TRƯỚC TỪ MÉP LƯNG ĐẾN ĐƯỜNG MAY ĐÁY - ĐO CONG</t>
  </si>
  <si>
    <t>Back Rise Length</t>
  </si>
  <si>
    <t>CB top of waist to crotch seam, along curve</t>
  </si>
  <si>
    <t>ĐÁY SAU TỪ MÉP LƯNG ĐẾN ĐƯỜNG MAY ĐÁY - ĐO CONG</t>
  </si>
  <si>
    <t>Inseam Length (Full-length)</t>
  </si>
  <si>
    <t>Crotch point (natural garment fold) to bottom hem edge, along inseam fold</t>
  </si>
  <si>
    <t>DÀI SƯỜN TRONG - TỪ ĐIỂM GẤP ĐÁY ĐẾN MÉP LAI</t>
  </si>
  <si>
    <t>Hand Pocket Opening (Graded)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</si>
  <si>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</si>
  <si>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</si>
  <si>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</si>
  <si>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</si>
  <si>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</si>
  <si>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 xml:space="preserve">SIZE - CHIỀU DÀI </t>
  </si>
  <si>
    <t>FLEECE_100%COTTON_OE20/2+CD8/1_420GSM_VTK5971B</t>
  </si>
  <si>
    <t>182CM</t>
  </si>
  <si>
    <t>K8399</t>
  </si>
  <si>
    <r>
      <t>IN :</t>
    </r>
    <r>
      <rPr>
        <b/>
        <sz val="26"/>
        <rFont val="Muli"/>
      </rPr>
      <t xml:space="preserve"> </t>
    </r>
  </si>
  <si>
    <r>
      <t>THÊU :</t>
    </r>
    <r>
      <rPr>
        <b/>
        <sz val="26"/>
        <rFont val="Muli"/>
      </rPr>
      <t xml:space="preserve"> </t>
    </r>
  </si>
  <si>
    <r>
      <t>WASH:</t>
    </r>
    <r>
      <rPr>
        <sz val="26"/>
        <rFont val="Muli"/>
      </rPr>
      <t xml:space="preserve"> </t>
    </r>
  </si>
  <si>
    <t>CRTZ-1165</t>
  </si>
  <si>
    <t>HMP OPEN HEM PANT</t>
  </si>
  <si>
    <t>QUẦN MẪU PROTO MÃ HÀNG CRTZ-1165 , SIZE L, MÀU HEATHER GREY CHUYỂN CÙNG TÁC NGHIỆP</t>
  </si>
  <si>
    <t>GẬP ĐÔI, MAY VÀO ĐƯỜNG MAY LƯNG GIỮA THÂN SAU NGƯỜI MẶT</t>
  </si>
  <si>
    <t>MAY DƯỚI CƠI TÚI THÂN SAU BÊN NGOÀI, MAY 4 CẠNH - CANH GIỮA CƠI TÚI, TỪ CẠNH DƯỚ TÚI XUỐNG 0.5"</t>
  </si>
  <si>
    <t>1"</t>
  </si>
  <si>
    <t>C21  FW24   G2739</t>
  </si>
  <si>
    <t>BÍCH/QUỲNH 251</t>
  </si>
  <si>
    <t>THAM KHẢO CÁCH MAY: QUẦN MẪU PROTO MÃ HÀNG CRTZ-1165 , SIZE L, MÀU BLACK CHUYỂN CÙNG TÁC NGHIỆP</t>
  </si>
  <si>
    <t>DROP 6</t>
  </si>
  <si>
    <t>FW24</t>
  </si>
  <si>
    <t>PHOTOSHOOT</t>
  </si>
  <si>
    <t>KEO MÈ 9015FB</t>
  </si>
  <si>
    <t>CHỈ 40/2 CHỈ MAY CHÍNH</t>
  </si>
  <si>
    <t>BLACK 1500</t>
  </si>
  <si>
    <t>NHÃN CHÍNH HMP</t>
  </si>
  <si>
    <t>NHÃN DỆT TRANG TRÍ 2"H X 2"W HMP</t>
  </si>
  <si>
    <t>C21-0442</t>
  </si>
  <si>
    <t>C21-0443</t>
  </si>
  <si>
    <t>C21-0439</t>
  </si>
  <si>
    <t>NHÃN THÀNH PHẦN 100%COTTON
PO# 00229
CRTZ_1165</t>
  </si>
  <si>
    <t>C21-0441</t>
  </si>
  <si>
    <t>W: 6CM</t>
  </si>
  <si>
    <t xml:space="preserve">-DUYỆT CHẤT LƯỢNG, MÀU SẮC NHƯ ÁO MẪU CRTZ_1165 BLACK CHUYỂN CÙNG TÁC NGHIỆP </t>
  </si>
  <si>
    <t>VJ548</t>
  </si>
  <si>
    <t>THẺ BÀI 3.13” (L) x 3” (W) + DÂY TREO HMP</t>
  </si>
  <si>
    <t>C21-0444</t>
  </si>
  <si>
    <t>C21-0455</t>
  </si>
  <si>
    <t>KHAKI</t>
  </si>
  <si>
    <t>POLYBAG 	370mm X 470mm  CÓ CHỮ HMP</t>
  </si>
  <si>
    <t>CUSTOMER</t>
  </si>
  <si>
    <t>Pattern-Marker
&amp; Cutting</t>
  </si>
  <si>
    <t xml:space="preserve">- CUNG CẤP RẬP FULL SIZE </t>
  </si>
  <si>
    <t>-MAY THEO MẪU ĐÃ DUYỆT</t>
  </si>
  <si>
    <t>Outsource</t>
  </si>
  <si>
    <t>QA/QC
(CFA)</t>
  </si>
  <si>
    <t>KHÔNG WASH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</si>
</sst>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409]dd\-mmm\-yy;@"/>
    <numFmt numFmtId="166" formatCode="0.0"/>
    <numFmt numFmtId="167" formatCode="0\ &quot;pcs&quot;"/>
    <numFmt numFmtId="168" formatCode="\$#,##0\ ;\(\$#,##0\)"/>
    <numFmt numFmtId="169" formatCode="0.00_)"/>
    <numFmt numFmtId="170" formatCode="&quot;\&quot;#,##0;[Red]&quot;\&quot;&quot;\&quot;\-#,##0"/>
    <numFmt numFmtId="171" formatCode="&quot;\&quot;#,##0.00;[Red]&quot;\&quot;&quot;\&quot;&quot;\&quot;&quot;\&quot;&quot;\&quot;&quot;\&quot;\-#,##0.00"/>
    <numFmt numFmtId="172" formatCode="&quot;\&quot;#,##0.00;[Red]&quot;\&quot;\-#,##0.00"/>
    <numFmt numFmtId="173" formatCode="&quot;\&quot;#,##0;[Red]&quot;\&quot;\-#,##0"/>
    <numFmt numFmtId="174" formatCode="0.0000"/>
    <numFmt numFmtId="175" formatCode="[$-409]d\-mmm;@"/>
    <numFmt numFmtId="176" formatCode="0.000"/>
    <numFmt numFmtId="177" formatCode="#,##0.0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9"/>
      <color indexed="81"/>
      <name val="Tahoma"/>
      <family val="2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b/>
      <sz val="33"/>
      <name val="Muli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8"/>
      <name val="Muli"/>
    </font>
    <font>
      <sz val="11"/>
      <name val="Muli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i/>
      <sz val="26"/>
      <name val="Muli"/>
    </font>
    <font>
      <sz val="30"/>
      <name val="Muli"/>
    </font>
    <font>
      <b/>
      <sz val="30"/>
      <color theme="1"/>
      <name val="Muli"/>
    </font>
    <font>
      <sz val="35"/>
      <name val="Muli"/>
    </font>
    <font>
      <b/>
      <sz val="8"/>
      <color theme="1"/>
      <name val="Muli"/>
    </font>
    <font>
      <sz val="8"/>
      <color theme="1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9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5" fontId="1" fillId="0" borderId="0"/>
    <xf numFmtId="164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0" fillId="0" borderId="0"/>
  </cellStyleXfs>
  <cellXfs count="63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5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7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7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6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6" fontId="37" fillId="0" borderId="41" xfId="0" applyNumberFormat="1" applyFont="1" applyBorder="1" applyAlignment="1">
      <alignment horizontal="center"/>
    </xf>
    <xf numFmtId="166" fontId="37" fillId="0" borderId="42" xfId="0" applyNumberFormat="1" applyFont="1" applyBorder="1" applyAlignment="1">
      <alignment horizontal="center" wrapText="1"/>
    </xf>
    <xf numFmtId="166" fontId="37" fillId="0" borderId="42" xfId="0" applyNumberFormat="1" applyFont="1" applyBorder="1" applyAlignment="1">
      <alignment horizontal="center"/>
    </xf>
    <xf numFmtId="166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6" fontId="37" fillId="0" borderId="43" xfId="0" applyNumberFormat="1" applyFont="1" applyBorder="1" applyAlignment="1">
      <alignment horizontal="center"/>
    </xf>
    <xf numFmtId="166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6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4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6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6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6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166" fontId="49" fillId="0" borderId="54" xfId="0" applyNumberFormat="1" applyFont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4" fontId="49" fillId="2" borderId="54" xfId="0" applyNumberFormat="1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1" fontId="49" fillId="2" borderId="54" xfId="0" applyNumberFormat="1" applyFont="1" applyFill="1" applyBorder="1" applyAlignment="1">
      <alignment horizontal="center" vertical="center" wrapText="1"/>
    </xf>
    <xf numFmtId="0" fontId="49" fillId="0" borderId="54" xfId="0" applyFont="1" applyBorder="1" applyAlignment="1">
      <alignment horizontal="center" vertical="center"/>
    </xf>
    <xf numFmtId="0" fontId="53" fillId="4" borderId="2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horizontal="right" vertical="center"/>
    </xf>
    <xf numFmtId="0" fontId="53" fillId="13" borderId="2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37" fillId="0" borderId="0" xfId="59" applyFont="1"/>
    <xf numFmtId="0" fontId="93" fillId="0" borderId="0" xfId="59" applyFont="1" applyAlignment="1">
      <alignment vertical="center"/>
    </xf>
    <xf numFmtId="0" fontId="93" fillId="5" borderId="71" xfId="59" applyFont="1" applyFill="1" applyBorder="1" applyAlignment="1">
      <alignment horizontal="left" vertical="center"/>
    </xf>
    <xf numFmtId="14" fontId="93" fillId="49" borderId="71" xfId="59" applyNumberFormat="1" applyFont="1" applyFill="1" applyBorder="1" applyAlignment="1">
      <alignment horizontal="center" vertical="center"/>
    </xf>
    <xf numFmtId="0" fontId="93" fillId="0" borderId="6" xfId="59" applyFont="1" applyBorder="1" applyAlignment="1">
      <alignment horizontal="center" vertical="center"/>
    </xf>
    <xf numFmtId="0" fontId="93" fillId="49" borderId="71" xfId="59" applyFont="1" applyFill="1" applyBorder="1" applyAlignment="1">
      <alignment horizontal="center" vertical="center"/>
    </xf>
    <xf numFmtId="0" fontId="93" fillId="0" borderId="0" xfId="59" applyFont="1" applyAlignment="1">
      <alignment horizontal="left" vertical="center"/>
    </xf>
    <xf numFmtId="0" fontId="93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71" xfId="59" applyFont="1" applyFill="1" applyBorder="1" applyAlignment="1">
      <alignment horizontal="center" vertical="center"/>
    </xf>
    <xf numFmtId="0" fontId="38" fillId="5" borderId="71" xfId="59" applyFont="1" applyFill="1" applyBorder="1" applyAlignment="1">
      <alignment horizontal="center" vertical="center" wrapText="1"/>
    </xf>
    <xf numFmtId="0" fontId="93" fillId="0" borderId="0" xfId="59" applyFont="1" applyAlignment="1">
      <alignment horizontal="left" vertical="center" wrapText="1"/>
    </xf>
    <xf numFmtId="0" fontId="93" fillId="0" borderId="0" xfId="0" applyFont="1" applyAlignment="1">
      <alignment vertical="center"/>
    </xf>
    <xf numFmtId="0" fontId="93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3" fontId="49" fillId="0" borderId="54" xfId="0" applyNumberFormat="1" applyFont="1" applyBorder="1" applyAlignment="1">
      <alignment horizontal="center"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101" fillId="0" borderId="0" xfId="128" applyFont="1" applyAlignment="1">
      <alignment wrapText="1"/>
    </xf>
    <xf numFmtId="0" fontId="102" fillId="5" borderId="54" xfId="0" applyFont="1" applyFill="1" applyBorder="1" applyAlignment="1">
      <alignment horizontal="center" vertical="center"/>
    </xf>
    <xf numFmtId="0" fontId="102" fillId="5" borderId="54" xfId="0" applyFont="1" applyFill="1" applyBorder="1" applyAlignment="1">
      <alignment horizontal="center" vertical="center" wrapText="1"/>
    </xf>
    <xf numFmtId="0" fontId="102" fillId="5" borderId="55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7" fontId="49" fillId="2" borderId="0" xfId="0" applyNumberFormat="1" applyFont="1" applyFill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65" fillId="48" borderId="2" xfId="0" applyFont="1" applyFill="1" applyBorder="1" applyAlignment="1">
      <alignment horizontal="left" vertical="center"/>
    </xf>
    <xf numFmtId="0" fontId="65" fillId="48" borderId="4" xfId="0" applyFont="1" applyFill="1" applyBorder="1" applyAlignment="1">
      <alignment horizontal="center" vertical="center"/>
    </xf>
    <xf numFmtId="0" fontId="65" fillId="48" borderId="0" xfId="0" applyFont="1" applyFill="1" applyAlignment="1">
      <alignment horizontal="center" vertical="center"/>
    </xf>
    <xf numFmtId="0" fontId="65" fillId="48" borderId="0" xfId="0" applyFont="1" applyFill="1" applyAlignment="1">
      <alignment horizontal="center" vertical="center" wrapText="1"/>
    </xf>
    <xf numFmtId="0" fontId="65" fillId="48" borderId="4" xfId="0" applyFont="1" applyFill="1" applyBorder="1" applyAlignment="1">
      <alignment horizontal="center" vertical="center" wrapText="1"/>
    </xf>
    <xf numFmtId="0" fontId="65" fillId="48" borderId="2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103" fillId="0" borderId="0" xfId="0" applyFont="1" applyAlignment="1">
      <alignment vertical="center"/>
    </xf>
    <xf numFmtId="0" fontId="103" fillId="0" borderId="0" xfId="0" applyFont="1" applyAlignment="1">
      <alignment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54" xfId="0" applyFont="1" applyFill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/>
    </xf>
    <xf numFmtId="166" fontId="29" fillId="0" borderId="54" xfId="0" applyNumberFormat="1" applyFont="1" applyBorder="1" applyAlignment="1">
      <alignment horizontal="center" vertical="center"/>
    </xf>
    <xf numFmtId="4" fontId="29" fillId="2" borderId="54" xfId="0" applyNumberFormat="1" applyFont="1" applyFill="1" applyBorder="1" applyAlignment="1">
      <alignment horizontal="center" vertical="center"/>
    </xf>
    <xf numFmtId="3" fontId="29" fillId="0" borderId="54" xfId="0" applyNumberFormat="1" applyFont="1" applyBorder="1" applyAlignment="1">
      <alignment horizontal="center" vertical="center"/>
    </xf>
    <xf numFmtId="1" fontId="29" fillId="0" borderId="51" xfId="1" applyNumberFormat="1" applyFont="1" applyBorder="1" applyAlignment="1">
      <alignment horizontal="center" vertical="center" wrapText="1"/>
    </xf>
    <xf numFmtId="1" fontId="26" fillId="0" borderId="54" xfId="1" applyNumberFormat="1" applyFont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/>
    </xf>
    <xf numFmtId="2" fontId="29" fillId="2" borderId="54" xfId="0" applyNumberFormat="1" applyFont="1" applyFill="1" applyBorder="1" applyAlignment="1">
      <alignment horizontal="center" vertical="center"/>
    </xf>
    <xf numFmtId="166" fontId="29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76" fontId="29" fillId="2" borderId="54" xfId="0" applyNumberFormat="1" applyFont="1" applyFill="1" applyBorder="1" applyAlignment="1">
      <alignment horizontal="center" vertical="center"/>
    </xf>
    <xf numFmtId="1" fontId="29" fillId="0" borderId="5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29" fillId="2" borderId="52" xfId="0" quotePrefix="1" applyFont="1" applyFill="1" applyBorder="1" applyAlignment="1">
      <alignment horizontal="center" vertical="center" wrapText="1"/>
    </xf>
    <xf numFmtId="0" fontId="26" fillId="0" borderId="11" xfId="0" quotePrefix="1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1" fontId="29" fillId="2" borderId="52" xfId="0" applyNumberFormat="1" applyFont="1" applyFill="1" applyBorder="1" applyAlignment="1">
      <alignment horizontal="left" vertical="center" wrapText="1"/>
    </xf>
    <xf numFmtId="167" fontId="29" fillId="2" borderId="0" xfId="0" applyNumberFormat="1" applyFont="1" applyFill="1" applyAlignment="1">
      <alignment horizontal="center" vertical="center"/>
    </xf>
    <xf numFmtId="0" fontId="29" fillId="2" borderId="0" xfId="0" quotePrefix="1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7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49" fontId="104" fillId="0" borderId="0" xfId="128" applyNumberFormat="1" applyFont="1" applyAlignment="1">
      <alignment wrapText="1"/>
    </xf>
    <xf numFmtId="0" fontId="105" fillId="0" borderId="0" xfId="128" applyFont="1" applyAlignment="1">
      <alignment wrapText="1"/>
    </xf>
    <xf numFmtId="49" fontId="104" fillId="0" borderId="0" xfId="128" applyNumberFormat="1" applyFont="1" applyAlignment="1">
      <alignment horizontal="center" wrapText="1"/>
    </xf>
    <xf numFmtId="0" fontId="45" fillId="0" borderId="0" xfId="128" applyFont="1" applyAlignment="1">
      <alignment wrapText="1"/>
    </xf>
    <xf numFmtId="49" fontId="104" fillId="0" borderId="54" xfId="128" applyNumberFormat="1" applyFont="1" applyBorder="1" applyAlignment="1">
      <alignment horizontal="center" wrapText="1"/>
    </xf>
    <xf numFmtId="49" fontId="104" fillId="50" borderId="54" xfId="128" applyNumberFormat="1" applyFont="1" applyFill="1" applyBorder="1" applyAlignment="1">
      <alignment horizontal="center" wrapText="1"/>
    </xf>
    <xf numFmtId="49" fontId="105" fillId="0" borderId="54" xfId="128" applyNumberFormat="1" applyFont="1" applyBorder="1" applyAlignment="1">
      <alignment wrapText="1"/>
    </xf>
    <xf numFmtId="177" fontId="105" fillId="0" borderId="54" xfId="128" applyNumberFormat="1" applyFont="1" applyBorder="1" applyAlignment="1">
      <alignment horizontal="center" wrapText="1"/>
    </xf>
    <xf numFmtId="177" fontId="105" fillId="50" borderId="54" xfId="128" applyNumberFormat="1" applyFont="1" applyFill="1" applyBorder="1" applyAlignment="1">
      <alignment horizontal="center" wrapText="1"/>
    </xf>
    <xf numFmtId="177" fontId="104" fillId="50" borderId="54" xfId="128" applyNumberFormat="1" applyFont="1" applyFill="1" applyBorder="1" applyAlignment="1">
      <alignment horizontal="center" wrapText="1"/>
    </xf>
    <xf numFmtId="0" fontId="100" fillId="0" borderId="0" xfId="128" applyAlignment="1">
      <alignment wrapText="1"/>
    </xf>
    <xf numFmtId="0" fontId="26" fillId="2" borderId="0" xfId="0" applyFont="1" applyFill="1" applyAlignment="1">
      <alignment horizontal="left" vertical="center" wrapText="1"/>
    </xf>
    <xf numFmtId="0" fontId="26" fillId="2" borderId="1" xfId="0" applyFont="1" applyFill="1" applyBorder="1" applyAlignment="1" applyProtection="1">
      <alignment vertical="center"/>
      <protection hidden="1"/>
    </xf>
    <xf numFmtId="0" fontId="108" fillId="2" borderId="50" xfId="0" applyFont="1" applyFill="1" applyBorder="1" applyAlignment="1">
      <alignment horizontal="left" vertical="center"/>
    </xf>
    <xf numFmtId="0" fontId="108" fillId="2" borderId="1" xfId="0" applyFont="1" applyFill="1" applyBorder="1" applyAlignment="1">
      <alignment horizontal="left" vertical="center"/>
    </xf>
    <xf numFmtId="0" fontId="108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vertical="center"/>
    </xf>
    <xf numFmtId="0" fontId="26" fillId="2" borderId="50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/>
    </xf>
    <xf numFmtId="15" fontId="26" fillId="2" borderId="1" xfId="0" applyNumberFormat="1" applyFont="1" applyFill="1" applyBorder="1" applyAlignment="1">
      <alignment horizontal="left"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165" fontId="26" fillId="2" borderId="1" xfId="0" quotePrefix="1" applyNumberFormat="1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vertical="center" wrapText="1"/>
    </xf>
    <xf numFmtId="0" fontId="109" fillId="2" borderId="0" xfId="0" applyFont="1" applyFill="1" applyAlignment="1">
      <alignment horizontal="left" vertical="center"/>
    </xf>
    <xf numFmtId="12" fontId="110" fillId="0" borderId="54" xfId="0" quotePrefix="1" applyNumberFormat="1" applyFont="1" applyBorder="1" applyAlignment="1">
      <alignment horizontal="center" vertical="center" wrapText="1"/>
    </xf>
    <xf numFmtId="0" fontId="109" fillId="2" borderId="0" xfId="0" applyFont="1" applyFill="1" applyAlignment="1">
      <alignment vertical="center" wrapText="1"/>
    </xf>
    <xf numFmtId="0" fontId="109" fillId="2" borderId="0" xfId="0" applyFont="1" applyFill="1" applyAlignment="1">
      <alignment vertical="center"/>
    </xf>
    <xf numFmtId="0" fontId="111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1" fontId="29" fillId="0" borderId="54" xfId="2" quotePrefix="1" applyNumberFormat="1" applyFont="1" applyBorder="1" applyAlignment="1">
      <alignment horizontal="center" vertical="center" wrapText="1"/>
    </xf>
    <xf numFmtId="0" fontId="112" fillId="9" borderId="54" xfId="0" applyFont="1" applyFill="1" applyBorder="1" applyAlignment="1">
      <alignment vertical="center"/>
    </xf>
    <xf numFmtId="0" fontId="113" fillId="0" borderId="54" xfId="0" applyFont="1" applyBorder="1" applyAlignment="1">
      <alignment horizontal="center"/>
    </xf>
    <xf numFmtId="0" fontId="113" fillId="0" borderId="54" xfId="0" quotePrefix="1" applyFont="1" applyBorder="1" applyAlignment="1">
      <alignment horizontal="center"/>
    </xf>
    <xf numFmtId="16" fontId="113" fillId="0" borderId="54" xfId="0" quotePrefix="1" applyNumberFormat="1" applyFont="1" applyBorder="1" applyAlignment="1">
      <alignment horizontal="center"/>
    </xf>
    <xf numFmtId="0" fontId="93" fillId="0" borderId="71" xfId="59" applyFont="1" applyBorder="1" applyAlignment="1">
      <alignment horizontal="center" vertical="center"/>
    </xf>
    <xf numFmtId="0" fontId="93" fillId="0" borderId="71" xfId="59" applyFont="1" applyBorder="1" applyAlignment="1">
      <alignment horizontal="center" vertical="center" wrapText="1"/>
    </xf>
    <xf numFmtId="0" fontId="26" fillId="2" borderId="0" xfId="0" quotePrefix="1" applyFont="1" applyFill="1" applyAlignment="1">
      <alignment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29" fillId="2" borderId="55" xfId="0" applyFont="1" applyFill="1" applyBorder="1" applyAlignment="1">
      <alignment horizontal="center" vertical="center" wrapText="1"/>
    </xf>
    <xf numFmtId="0" fontId="29" fillId="2" borderId="53" xfId="0" applyFont="1" applyFill="1" applyBorder="1" applyAlignment="1">
      <alignment horizontal="center" vertical="center" wrapText="1"/>
    </xf>
    <xf numFmtId="1" fontId="26" fillId="0" borderId="54" xfId="0" applyNumberFormat="1" applyFont="1" applyBorder="1" applyAlignment="1">
      <alignment horizontal="center" vertical="center" wrapText="1"/>
    </xf>
    <xf numFmtId="1" fontId="26" fillId="2" borderId="55" xfId="0" applyNumberFormat="1" applyFont="1" applyFill="1" applyBorder="1" applyAlignment="1">
      <alignment horizontal="center" vertical="center"/>
    </xf>
    <xf numFmtId="1" fontId="26" fillId="2" borderId="53" xfId="0" applyNumberFormat="1" applyFont="1" applyFill="1" applyBorder="1" applyAlignment="1">
      <alignment horizontal="center" vertical="center"/>
    </xf>
    <xf numFmtId="1" fontId="26" fillId="2" borderId="55" xfId="0" quotePrefix="1" applyNumberFormat="1" applyFont="1" applyFill="1" applyBorder="1" applyAlignment="1">
      <alignment horizontal="center" vertical="center" wrapText="1"/>
    </xf>
    <xf numFmtId="1" fontId="26" fillId="2" borderId="53" xfId="0" applyNumberFormat="1" applyFont="1" applyFill="1" applyBorder="1" applyAlignment="1">
      <alignment horizontal="center" vertical="center" wrapText="1"/>
    </xf>
    <xf numFmtId="1" fontId="29" fillId="2" borderId="55" xfId="0" applyNumberFormat="1" applyFont="1" applyFill="1" applyBorder="1" applyAlignment="1">
      <alignment horizontal="center" vertical="center" wrapText="1"/>
    </xf>
    <xf numFmtId="1" fontId="29" fillId="2" borderId="53" xfId="0" applyNumberFormat="1" applyFont="1" applyFill="1" applyBorder="1" applyAlignment="1">
      <alignment horizontal="center" vertical="center" wrapText="1"/>
    </xf>
    <xf numFmtId="1" fontId="26" fillId="0" borderId="55" xfId="0" applyNumberFormat="1" applyFont="1" applyBorder="1" applyAlignment="1">
      <alignment horizontal="center" vertical="center" wrapText="1"/>
    </xf>
    <xf numFmtId="1" fontId="26" fillId="0" borderId="52" xfId="0" applyNumberFormat="1" applyFont="1" applyBorder="1" applyAlignment="1">
      <alignment horizontal="center" vertical="center" wrapText="1"/>
    </xf>
    <xf numFmtId="1" fontId="26" fillId="0" borderId="53" xfId="0" applyNumberFormat="1" applyFont="1" applyBorder="1" applyAlignment="1">
      <alignment horizontal="center" vertical="center" wrapText="1"/>
    </xf>
    <xf numFmtId="15" fontId="26" fillId="2" borderId="1" xfId="0" quotePrefix="1" applyNumberFormat="1" applyFont="1" applyFill="1" applyBorder="1" applyAlignment="1">
      <alignment horizontal="left" vertical="center"/>
    </xf>
    <xf numFmtId="15" fontId="26" fillId="2" borderId="1" xfId="0" applyNumberFormat="1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1" fontId="48" fillId="0" borderId="54" xfId="0" applyNumberFormat="1" applyFont="1" applyBorder="1" applyAlignment="1">
      <alignment horizontal="center" vertical="center" wrapText="1"/>
    </xf>
    <xf numFmtId="0" fontId="32" fillId="10" borderId="54" xfId="0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0" fontId="102" fillId="5" borderId="54" xfId="0" applyFont="1" applyFill="1" applyBorder="1" applyAlignment="1">
      <alignment horizontal="center" vertical="center" wrapText="1"/>
    </xf>
    <xf numFmtId="1" fontId="26" fillId="0" borderId="54" xfId="0" applyNumberFormat="1" applyFont="1" applyBorder="1" applyAlignment="1">
      <alignment horizontal="center" vertical="top" wrapText="1"/>
    </xf>
    <xf numFmtId="0" fontId="102" fillId="5" borderId="54" xfId="0" applyFont="1" applyFill="1" applyBorder="1" applyAlignment="1">
      <alignment horizontal="center" vertical="center"/>
    </xf>
    <xf numFmtId="0" fontId="29" fillId="2" borderId="54" xfId="0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1" fontId="48" fillId="0" borderId="55" xfId="0" applyNumberFormat="1" applyFont="1" applyBorder="1" applyAlignment="1">
      <alignment horizontal="center" vertical="center" wrapText="1"/>
    </xf>
    <xf numFmtId="1" fontId="48" fillId="0" borderId="52" xfId="0" applyNumberFormat="1" applyFont="1" applyBorder="1" applyAlignment="1">
      <alignment horizontal="center" vertical="center" wrapText="1"/>
    </xf>
    <xf numFmtId="1" fontId="48" fillId="0" borderId="53" xfId="0" applyNumberFormat="1" applyFont="1" applyBorder="1" applyAlignment="1">
      <alignment horizontal="center" vertical="center" wrapText="1"/>
    </xf>
    <xf numFmtId="0" fontId="49" fillId="2" borderId="55" xfId="0" applyFont="1" applyFill="1" applyBorder="1" applyAlignment="1">
      <alignment horizontal="center" vertical="center" wrapText="1"/>
    </xf>
    <xf numFmtId="0" fontId="49" fillId="2" borderId="53" xfId="0" applyFont="1" applyFill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center" wrapText="1"/>
    </xf>
    <xf numFmtId="0" fontId="99" fillId="0" borderId="24" xfId="0" applyFont="1" applyBorder="1" applyAlignment="1">
      <alignment horizontal="center" vertical="center" wrapText="1"/>
    </xf>
    <xf numFmtId="0" fontId="99" fillId="0" borderId="25" xfId="0" applyFont="1" applyBorder="1" applyAlignment="1">
      <alignment horizontal="center" vertical="center" wrapText="1"/>
    </xf>
    <xf numFmtId="0" fontId="99" fillId="0" borderId="26" xfId="0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99" fillId="0" borderId="27" xfId="0" applyFont="1" applyBorder="1" applyAlignment="1">
      <alignment horizontal="center" vertical="center" wrapText="1"/>
    </xf>
    <xf numFmtId="0" fontId="99" fillId="0" borderId="31" xfId="0" applyFont="1" applyBorder="1" applyAlignment="1">
      <alignment horizontal="center" vertical="center" wrapText="1"/>
    </xf>
    <xf numFmtId="0" fontId="99" fillId="0" borderId="28" xfId="0" applyFont="1" applyBorder="1" applyAlignment="1">
      <alignment horizontal="center" vertical="center" wrapText="1"/>
    </xf>
    <xf numFmtId="0" fontId="99" fillId="0" borderId="32" xfId="0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left" vertical="center" wrapText="1"/>
    </xf>
    <xf numFmtId="1" fontId="29" fillId="2" borderId="54" xfId="0" applyNumberFormat="1" applyFont="1" applyFill="1" applyBorder="1" applyAlignment="1">
      <alignment horizontal="left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48" fillId="2" borderId="0" xfId="0" applyFont="1" applyFill="1" applyAlignment="1">
      <alignment horizontal="left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29" fillId="2" borderId="54" xfId="0" applyNumberFormat="1" applyFont="1" applyFill="1" applyBorder="1" applyAlignment="1">
      <alignment horizontal="center" vertical="center" wrapText="1"/>
    </xf>
    <xf numFmtId="0" fontId="29" fillId="2" borderId="60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12" fontId="26" fillId="0" borderId="55" xfId="0" quotePrefix="1" applyNumberFormat="1" applyFont="1" applyBorder="1" applyAlignment="1">
      <alignment horizontal="center" vertical="center" wrapText="1"/>
    </xf>
    <xf numFmtId="12" fontId="26" fillId="0" borderId="52" xfId="0" quotePrefix="1" applyNumberFormat="1" applyFont="1" applyBorder="1" applyAlignment="1">
      <alignment horizontal="center" vertical="center" wrapText="1"/>
    </xf>
    <xf numFmtId="12" fontId="26" fillId="0" borderId="53" xfId="0" quotePrefix="1" applyNumberFormat="1" applyFont="1" applyBorder="1" applyAlignment="1">
      <alignment horizontal="center" vertical="center" wrapText="1"/>
    </xf>
    <xf numFmtId="0" fontId="26" fillId="2" borderId="0" xfId="0" applyFont="1" applyFill="1" applyAlignment="1">
      <alignment horizontal="left" vertical="center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1" fontId="111" fillId="2" borderId="54" xfId="0" applyNumberFormat="1" applyFont="1" applyFill="1" applyBorder="1" applyAlignment="1">
      <alignment horizontal="left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111" fillId="2" borderId="55" xfId="0" quotePrefix="1" applyFont="1" applyFill="1" applyBorder="1" applyAlignment="1">
      <alignment horizontal="center" vertical="center" wrapText="1"/>
    </xf>
    <xf numFmtId="0" fontId="111" fillId="2" borderId="52" xfId="0" quotePrefix="1" applyFont="1" applyFill="1" applyBorder="1" applyAlignment="1">
      <alignment horizontal="center" vertical="center" wrapText="1"/>
    </xf>
    <xf numFmtId="0" fontId="111" fillId="2" borderId="53" xfId="0" quotePrefix="1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109" fillId="9" borderId="54" xfId="0" applyFont="1" applyFill="1" applyBorder="1" applyAlignment="1">
      <alignment horizontal="left" vertical="center" wrapText="1"/>
    </xf>
    <xf numFmtId="0" fontId="29" fillId="2" borderId="52" xfId="0" applyFont="1" applyFill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 wrapText="1"/>
    </xf>
    <xf numFmtId="0" fontId="102" fillId="5" borderId="72" xfId="0" applyFont="1" applyFill="1" applyBorder="1" applyAlignment="1">
      <alignment horizontal="center" vertical="center"/>
    </xf>
    <xf numFmtId="0" fontId="102" fillId="5" borderId="52" xfId="0" applyFont="1" applyFill="1" applyBorder="1" applyAlignment="1">
      <alignment horizontal="center" vertical="center"/>
    </xf>
    <xf numFmtId="0" fontId="102" fillId="5" borderId="53" xfId="0" applyFont="1" applyFill="1" applyBorder="1" applyAlignment="1">
      <alignment horizontal="center" vertical="center"/>
    </xf>
    <xf numFmtId="0" fontId="102" fillId="5" borderId="55" xfId="0" applyFont="1" applyFill="1" applyBorder="1" applyAlignment="1">
      <alignment horizontal="center" vertical="center" wrapText="1"/>
    </xf>
    <xf numFmtId="0" fontId="102" fillId="5" borderId="53" xfId="0" applyFont="1" applyFill="1" applyBorder="1" applyAlignment="1">
      <alignment horizontal="center" vertical="center" wrapText="1"/>
    </xf>
    <xf numFmtId="0" fontId="102" fillId="5" borderId="60" xfId="0" applyFont="1" applyFill="1" applyBorder="1" applyAlignment="1">
      <alignment horizontal="center" vertical="center" wrapText="1"/>
    </xf>
    <xf numFmtId="0" fontId="102" fillId="5" borderId="29" xfId="0" applyFont="1" applyFill="1" applyBorder="1" applyAlignment="1">
      <alignment horizontal="center" vertical="center" wrapText="1"/>
    </xf>
    <xf numFmtId="1" fontId="26" fillId="2" borderId="55" xfId="0" quotePrefix="1" applyNumberFormat="1" applyFont="1" applyFill="1" applyBorder="1" applyAlignment="1">
      <alignment horizontal="center" vertical="center"/>
    </xf>
    <xf numFmtId="0" fontId="26" fillId="0" borderId="55" xfId="0" quotePrefix="1" applyFont="1" applyBorder="1" applyAlignment="1">
      <alignment horizontal="center" vertical="center"/>
    </xf>
    <xf numFmtId="0" fontId="26" fillId="0" borderId="52" xfId="0" quotePrefix="1" applyFont="1" applyBorder="1" applyAlignment="1">
      <alignment horizontal="center" vertical="center"/>
    </xf>
    <xf numFmtId="0" fontId="26" fillId="0" borderId="53" xfId="0" quotePrefix="1" applyFont="1" applyBorder="1" applyAlignment="1">
      <alignment horizontal="center" vertical="center"/>
    </xf>
    <xf numFmtId="0" fontId="26" fillId="2" borderId="57" xfId="0" applyFont="1" applyFill="1" applyBorder="1" applyAlignment="1">
      <alignment horizontal="left" vertical="center" wrapText="1"/>
    </xf>
    <xf numFmtId="0" fontId="29" fillId="9" borderId="14" xfId="0" applyFont="1" applyFill="1" applyBorder="1" applyAlignment="1">
      <alignment horizontal="left" vertical="center" wrapText="1"/>
    </xf>
    <xf numFmtId="0" fontId="51" fillId="0" borderId="51" xfId="2" applyFont="1" applyBorder="1" applyAlignment="1">
      <alignment horizontal="center" vertical="center" wrapText="1"/>
    </xf>
    <xf numFmtId="0" fontId="51" fillId="0" borderId="10" xfId="2" applyFont="1" applyBorder="1" applyAlignment="1">
      <alignment horizontal="center" vertical="center" wrapText="1"/>
    </xf>
    <xf numFmtId="0" fontId="52" fillId="0" borderId="51" xfId="2" applyFont="1" applyBorder="1" applyAlignment="1">
      <alignment horizontal="center" wrapText="1"/>
    </xf>
    <xf numFmtId="0" fontId="52" fillId="0" borderId="10" xfId="2" applyFont="1" applyBorder="1" applyAlignment="1">
      <alignment horizont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0" fontId="102" fillId="0" borderId="71" xfId="59" quotePrefix="1" applyFont="1" applyBorder="1" applyAlignment="1">
      <alignment horizontal="left" vertical="center" wrapText="1"/>
    </xf>
    <xf numFmtId="0" fontId="102" fillId="0" borderId="71" xfId="59" applyFont="1" applyBorder="1" applyAlignment="1">
      <alignment horizontal="left" vertical="center" wrapText="1"/>
    </xf>
    <xf numFmtId="0" fontId="93" fillId="0" borderId="0" xfId="59" applyFont="1" applyAlignment="1">
      <alignment horizontal="left" vertical="center" wrapText="1"/>
    </xf>
    <xf numFmtId="0" fontId="93" fillId="0" borderId="71" xfId="59" applyFont="1" applyBorder="1" applyAlignment="1">
      <alignment horizontal="center" vertical="center"/>
    </xf>
    <xf numFmtId="0" fontId="102" fillId="0" borderId="71" xfId="59" quotePrefix="1" applyFont="1" applyBorder="1" applyAlignment="1">
      <alignment vertical="center" wrapText="1"/>
    </xf>
    <xf numFmtId="0" fontId="102" fillId="0" borderId="71" xfId="59" applyFont="1" applyBorder="1" applyAlignment="1">
      <alignment vertical="center" wrapText="1"/>
    </xf>
    <xf numFmtId="0" fontId="27" fillId="0" borderId="71" xfId="59" quotePrefix="1" applyFont="1" applyBorder="1" applyAlignment="1">
      <alignment horizontal="left" vertical="center" wrapText="1"/>
    </xf>
    <xf numFmtId="0" fontId="27" fillId="0" borderId="71" xfId="59" applyFont="1" applyBorder="1" applyAlignment="1">
      <alignment horizontal="left" vertical="center" wrapText="1"/>
    </xf>
    <xf numFmtId="0" fontId="38" fillId="5" borderId="71" xfId="59" applyFont="1" applyFill="1" applyBorder="1" applyAlignment="1">
      <alignment horizontal="center" vertical="center"/>
    </xf>
    <xf numFmtId="0" fontId="93" fillId="5" borderId="71" xfId="59" applyFont="1" applyFill="1" applyBorder="1" applyAlignment="1">
      <alignment horizontal="left" vertical="center"/>
    </xf>
    <xf numFmtId="0" fontId="93" fillId="0" borderId="6" xfId="59" applyFont="1" applyBorder="1" applyAlignment="1">
      <alignment vertical="center"/>
    </xf>
    <xf numFmtId="0" fontId="93" fillId="0" borderId="6" xfId="59" applyFont="1" applyBorder="1" applyAlignment="1">
      <alignment horizontal="left" vertical="center"/>
    </xf>
    <xf numFmtId="1" fontId="50" fillId="5" borderId="52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20" Type="http://schemas.openxmlformats.org/officeDocument/2006/relationships/externalLink" Target="externalLinks/externalLink12.xml"/><Relationship Id="rId4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2.png"/><Relationship Id="rId7" Type="http://schemas.openxmlformats.org/officeDocument/2006/relationships/image" Target="../media/image8.emf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29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8.emf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1.emf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842962</xdr:colOff>
      <xdr:row>76</xdr:row>
      <xdr:rowOff>1695260</xdr:rowOff>
    </xdr:from>
    <xdr:to>
      <xdr:col>16</xdr:col>
      <xdr:colOff>812800</xdr:colOff>
      <xdr:row>82</xdr:row>
      <xdr:rowOff>2210222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174D59-6232-E9B5-04A8-05656BAE3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8762" y="54578060"/>
          <a:ext cx="7615238" cy="5899762"/>
        </a:xfrm>
        <a:prstGeom prst="rect">
          <a:avLst/>
        </a:prstGeom>
      </xdr:spPr>
    </xdr:pic>
    <xdr:clientData/>
  </xdr:twoCellAnchor>
  <xdr:twoCellAnchor editAs="oneCell">
    <xdr:from>
      <xdr:col>13</xdr:col>
      <xdr:colOff>393699</xdr:colOff>
      <xdr:row>3</xdr:row>
      <xdr:rowOff>301625</xdr:rowOff>
    </xdr:from>
    <xdr:to>
      <xdr:col>16</xdr:col>
      <xdr:colOff>2105680</xdr:colOff>
      <xdr:row>8</xdr:row>
      <xdr:rowOff>327025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38482E-F118-4E6D-8EC0-4AC77ED5C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7074" y="1825625"/>
          <a:ext cx="4378981" cy="408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63500</xdr:colOff>
      <xdr:row>62</xdr:row>
      <xdr:rowOff>95250</xdr:rowOff>
    </xdr:from>
    <xdr:to>
      <xdr:col>16</xdr:col>
      <xdr:colOff>501080</xdr:colOff>
      <xdr:row>76</xdr:row>
      <xdr:rowOff>1492250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62C415-14EF-2736-04A2-A4B008612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3625" y="49657000"/>
          <a:ext cx="6247830" cy="5302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31</xdr:row>
      <xdr:rowOff>174625</xdr:rowOff>
    </xdr:from>
    <xdr:to>
      <xdr:col>2</xdr:col>
      <xdr:colOff>5137571</xdr:colOff>
      <xdr:row>32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1590000" y="66773425"/>
          <a:ext cx="0" cy="3914775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5856410</xdr:colOff>
      <xdr:row>21</xdr:row>
      <xdr:rowOff>509831</xdr:rowOff>
    </xdr:from>
    <xdr:to>
      <xdr:col>1</xdr:col>
      <xdr:colOff>10185399</xdr:colOff>
      <xdr:row>21</xdr:row>
      <xdr:rowOff>4763626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683140-32E6-060F-5C4D-311EE14A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74810" y="37517631"/>
          <a:ext cx="4328989" cy="4253795"/>
        </a:xfrm>
        <a:prstGeom prst="rect">
          <a:avLst/>
        </a:prstGeom>
      </xdr:spPr>
    </xdr:pic>
    <xdr:clientData/>
  </xdr:twoCellAnchor>
  <xdr:twoCellAnchor editAs="oneCell">
    <xdr:from>
      <xdr:col>1</xdr:col>
      <xdr:colOff>3046413</xdr:colOff>
      <xdr:row>33</xdr:row>
      <xdr:rowOff>222250</xdr:rowOff>
    </xdr:from>
    <xdr:to>
      <xdr:col>1</xdr:col>
      <xdr:colOff>10874230</xdr:colOff>
      <xdr:row>33</xdr:row>
      <xdr:rowOff>5110007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29E8A94-C388-47BA-A4B8-7E897910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64813" y="66109850"/>
          <a:ext cx="7827817" cy="4887757"/>
        </a:xfrm>
        <a:prstGeom prst="rect">
          <a:avLst/>
        </a:prstGeom>
      </xdr:spPr>
    </xdr:pic>
    <xdr:clientData/>
  </xdr:twoCellAnchor>
  <xdr:twoCellAnchor editAs="oneCell">
    <xdr:from>
      <xdr:col>1</xdr:col>
      <xdr:colOff>3452813</xdr:colOff>
      <xdr:row>29</xdr:row>
      <xdr:rowOff>47626</xdr:rowOff>
    </xdr:from>
    <xdr:to>
      <xdr:col>1</xdr:col>
      <xdr:colOff>11334751</xdr:colOff>
      <xdr:row>29</xdr:row>
      <xdr:rowOff>4960407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E61E558-2DC6-4675-95E0-6300777C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20376" y="54864001"/>
          <a:ext cx="7881938" cy="4912781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3286125</xdr:colOff>
      <xdr:row>31</xdr:row>
      <xdr:rowOff>23811</xdr:rowOff>
    </xdr:from>
    <xdr:to>
      <xdr:col>1</xdr:col>
      <xdr:colOff>9166468</xdr:colOff>
      <xdr:row>31</xdr:row>
      <xdr:rowOff>3500436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2DA5D5-B6E4-4E46-8DCC-A191AB96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53688" y="60840936"/>
          <a:ext cx="5880343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8539611</xdr:colOff>
      <xdr:row>0</xdr:row>
      <xdr:rowOff>102902</xdr:rowOff>
    </xdr:from>
    <xdr:to>
      <xdr:col>1</xdr:col>
      <xdr:colOff>11714611</xdr:colOff>
      <xdr:row>3</xdr:row>
      <xdr:rowOff>425597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897A00-AEA2-4E2C-AA7A-DCE0AC75F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8011" y="102902"/>
          <a:ext cx="3175000" cy="298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4597400</xdr:colOff>
      <xdr:row>17</xdr:row>
      <xdr:rowOff>355601</xdr:rowOff>
    </xdr:from>
    <xdr:to>
      <xdr:col>1</xdr:col>
      <xdr:colOff>13055599</xdr:colOff>
      <xdr:row>17</xdr:row>
      <xdr:rowOff>4318003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31B85BB-830D-4D92-986B-475CCFB3D445}"/>
            </a:ext>
          </a:extLst>
        </xdr:cNvPr>
        <xdr:cNvGrpSpPr/>
      </xdr:nvGrpSpPr>
      <xdr:grpSpPr>
        <a:xfrm rot="5400000">
          <a:off x="14363699" y="28435302"/>
          <a:ext cx="3962402" cy="8458199"/>
          <a:chOff x="9911616" y="136070"/>
          <a:chExt cx="2626653" cy="4363357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10E0B56-F89F-5858-B4CB-98A44A3BCA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9911616" y="136070"/>
            <a:ext cx="2626653" cy="436335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EEC0844-DA01-2BBD-5746-641F7F836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0737115" y="2932796"/>
            <a:ext cx="1563742" cy="295751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2-FW23/2-PRODUCTION/2-STYLE-FILE/CUTTING%20DOCKETS/BULK/DROP%2011/CRTZ%20BLANK%20HOODIEHEATHER%20GREY-%20CRTZ-1168A%20-%20BLACK.xlsx" TargetMode="External"/><Relationship Id="rId2" Type="http://schemas.microsoft.com/office/2019/04/relationships/externalLinkLongPath" Target="/sites/COMMERCIAL/Shared%20Documents/General/2-CUSTOMER-FOLDER/CORTEIZ/2-FW23/2-PRODUCTION/2-STYLE-FILE/CUTTING%20DOCKETS/BULK/DROP%2011/CRTZ%20BLANK%20HOODIEHEATHER%20GREY-%20CRTZ-1168A%20-%20BLACK.xlsx?01602774" TargetMode="External"/><Relationship Id="rId1" Type="http://schemas.openxmlformats.org/officeDocument/2006/relationships/externalLinkPath" Target="file:///\\01602774\CRTZ%20BLANK%20HOODIEHEATHER%20GREY-%20CRTZ-1168A%20-%20BLAC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CORTEIZ/4-FW24/2-PRODUCTION/2-STYLE-FILE/2.%20CUTTING%20DOCKET/DROP%206/CRTZ-1286%20-%20NAVY.xlsx" TargetMode="External"/><Relationship Id="rId1" Type="http://schemas.openxmlformats.org/officeDocument/2006/relationships/externalLinkPath" Target="CRTZ-1286%20-%20NAV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14">
          <cell r="M14" t="str">
            <v>CORTEIZ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"/>
      <sheetName val="2. TRIM"/>
      <sheetName val="CRTZ-1132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9">
          <cell r="D9" t="str">
            <v>FW24</v>
          </cell>
        </row>
        <row r="10">
          <cell r="L10" t="str">
            <v>DROP 6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386" t="s">
        <v>113</v>
      </c>
      <c r="N1" s="386" t="s">
        <v>113</v>
      </c>
      <c r="O1" s="387" t="s">
        <v>114</v>
      </c>
      <c r="P1" s="387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386" t="s">
        <v>115</v>
      </c>
      <c r="N2" s="386" t="s">
        <v>115</v>
      </c>
      <c r="O2" s="388" t="s">
        <v>116</v>
      </c>
      <c r="P2" s="388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386" t="s">
        <v>117</v>
      </c>
      <c r="N3" s="386" t="s">
        <v>117</v>
      </c>
      <c r="O3" s="389" t="s">
        <v>119</v>
      </c>
      <c r="P3" s="387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372" t="s">
        <v>179</v>
      </c>
      <c r="H5" s="373"/>
      <c r="I5" s="373"/>
      <c r="J5" s="373"/>
      <c r="K5" s="373"/>
      <c r="L5" s="374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375"/>
      <c r="H6" s="376"/>
      <c r="I6" s="376"/>
      <c r="J6" s="376"/>
      <c r="K6" s="376"/>
      <c r="L6" s="377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375"/>
      <c r="H7" s="376"/>
      <c r="I7" s="376"/>
      <c r="J7" s="376"/>
      <c r="K7" s="376"/>
      <c r="L7" s="377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381" t="s">
        <v>182</v>
      </c>
      <c r="E8" s="381"/>
      <c r="F8" s="381"/>
      <c r="G8" s="378"/>
      <c r="H8" s="379"/>
      <c r="I8" s="379"/>
      <c r="J8" s="379"/>
      <c r="K8" s="379"/>
      <c r="L8" s="380"/>
      <c r="M8" s="13"/>
      <c r="N8" s="13"/>
      <c r="O8" s="13"/>
      <c r="P8" s="13"/>
    </row>
    <row r="9" spans="1:16" s="15" customFormat="1" ht="32.5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382">
        <v>44964</v>
      </c>
      <c r="E11" s="383"/>
      <c r="F11" s="383"/>
      <c r="G11" s="25"/>
      <c r="H11" s="26"/>
      <c r="I11" s="23"/>
      <c r="J11" s="23" t="s">
        <v>4</v>
      </c>
      <c r="K11" s="23"/>
      <c r="L11" s="384" t="s">
        <v>168</v>
      </c>
      <c r="M11" s="384"/>
      <c r="N11" s="384"/>
      <c r="O11" s="384"/>
      <c r="P11" s="384"/>
    </row>
    <row r="12" spans="1:16" s="15" customFormat="1" ht="32.5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32.5">
      <c r="B13" s="385"/>
      <c r="C13" s="385"/>
      <c r="D13" s="385"/>
      <c r="E13" s="385"/>
      <c r="F13" s="385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32.5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398" t="s">
        <v>187</v>
      </c>
      <c r="E28" s="398"/>
      <c r="F28" s="398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398" t="str">
        <f>+D28</f>
        <v>WASHED BURGUNDY</v>
      </c>
      <c r="E29" s="398"/>
      <c r="F29" s="398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399" t="str">
        <f>+D29</f>
        <v>WASHED BURGUNDY</v>
      </c>
      <c r="E30" s="399"/>
      <c r="F30" s="399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9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400" t="s">
        <v>170</v>
      </c>
      <c r="E43" s="400"/>
      <c r="F43" s="400"/>
      <c r="G43" s="400"/>
      <c r="H43" s="400"/>
      <c r="I43" s="400"/>
      <c r="J43" s="400"/>
      <c r="K43" s="400"/>
      <c r="L43" s="400"/>
      <c r="M43" s="400"/>
      <c r="N43" s="400"/>
      <c r="O43" s="400"/>
      <c r="P43" s="400"/>
    </row>
    <row r="44" spans="1:16" s="4" customFormat="1" ht="59.15" customHeight="1" thickBot="1">
      <c r="B44" s="105" t="s">
        <v>14</v>
      </c>
      <c r="C44" s="35"/>
      <c r="D44" s="401"/>
      <c r="E44" s="401"/>
      <c r="F44" s="401"/>
      <c r="G44" s="401"/>
      <c r="H44" s="401"/>
      <c r="I44" s="401"/>
      <c r="J44" s="401"/>
      <c r="K44" s="401"/>
      <c r="L44" s="401"/>
      <c r="M44" s="401"/>
      <c r="N44" s="401"/>
      <c r="O44" s="401"/>
      <c r="P44" s="401"/>
    </row>
    <row r="45" spans="1:16" s="36" customFormat="1" ht="120.5" thickBot="1">
      <c r="A45" s="402" t="s">
        <v>15</v>
      </c>
      <c r="B45" s="403"/>
      <c r="C45" s="403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404" t="s">
        <v>51</v>
      </c>
      <c r="N45" s="405"/>
      <c r="O45" s="405"/>
      <c r="P45" s="406"/>
    </row>
    <row r="46" spans="1:16" s="46" customFormat="1" ht="45.75" hidden="1" customHeight="1">
      <c r="A46" s="390" t="str">
        <f>D18</f>
        <v>BLACK</v>
      </c>
      <c r="B46" s="391"/>
      <c r="C46" s="391"/>
      <c r="D46" s="391"/>
      <c r="E46" s="391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2"/>
    </row>
    <row r="47" spans="1:16" s="169" customFormat="1" ht="120" hidden="1" customHeight="1">
      <c r="A47" s="145">
        <v>1</v>
      </c>
      <c r="B47" s="393" t="str">
        <f>$L$11</f>
        <v>100% DRY COTTON FLEECE 410GSM</v>
      </c>
      <c r="C47" s="393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394"/>
      <c r="N47" s="395"/>
      <c r="O47" s="395"/>
      <c r="P47" s="396"/>
    </row>
    <row r="48" spans="1:16" s="169" customFormat="1" ht="89.25" hidden="1" customHeight="1">
      <c r="A48" s="174">
        <v>2</v>
      </c>
      <c r="B48" s="393" t="s">
        <v>189</v>
      </c>
      <c r="C48" s="393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394"/>
      <c r="N48" s="395"/>
      <c r="O48" s="395"/>
      <c r="P48" s="396"/>
    </row>
    <row r="49" spans="1:16" s="169" customFormat="1" ht="129" hidden="1" customHeight="1">
      <c r="A49" s="145">
        <v>3</v>
      </c>
      <c r="B49" s="397" t="s">
        <v>166</v>
      </c>
      <c r="C49" s="397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394"/>
      <c r="N49" s="395"/>
      <c r="O49" s="395"/>
      <c r="P49" s="396"/>
    </row>
    <row r="50" spans="1:16" s="46" customFormat="1" ht="51.75" customHeight="1">
      <c r="A50" s="407" t="str">
        <f>D23</f>
        <v>GREY HEATHER</v>
      </c>
      <c r="B50" s="408"/>
      <c r="C50" s="408"/>
      <c r="D50" s="408"/>
      <c r="E50" s="408"/>
      <c r="F50" s="408"/>
      <c r="G50" s="408"/>
      <c r="H50" s="408"/>
      <c r="I50" s="408"/>
      <c r="J50" s="408"/>
      <c r="K50" s="408"/>
      <c r="L50" s="408"/>
      <c r="M50" s="408"/>
      <c r="N50" s="408"/>
      <c r="O50" s="408"/>
      <c r="P50" s="409"/>
    </row>
    <row r="51" spans="1:16" s="169" customFormat="1" ht="186.75" customHeight="1">
      <c r="A51" s="145">
        <v>1</v>
      </c>
      <c r="B51" s="393" t="str">
        <f>$L$11</f>
        <v>100% DRY COTTON FLEECE 410GSM</v>
      </c>
      <c r="C51" s="393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394" t="s">
        <v>217</v>
      </c>
      <c r="N51" s="395"/>
      <c r="O51" s="395"/>
      <c r="P51" s="396"/>
    </row>
    <row r="52" spans="1:16" s="169" customFormat="1" ht="186.75" customHeight="1">
      <c r="A52" s="174">
        <v>2</v>
      </c>
      <c r="B52" s="393" t="s">
        <v>189</v>
      </c>
      <c r="C52" s="393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394" t="s">
        <v>208</v>
      </c>
      <c r="N52" s="395"/>
      <c r="O52" s="395"/>
      <c r="P52" s="396"/>
    </row>
    <row r="53" spans="1:16" s="169" customFormat="1" ht="186.75" customHeight="1">
      <c r="A53" s="145">
        <v>3</v>
      </c>
      <c r="B53" s="397" t="s">
        <v>166</v>
      </c>
      <c r="C53" s="397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394" t="s">
        <v>209</v>
      </c>
      <c r="N53" s="395"/>
      <c r="O53" s="395"/>
      <c r="P53" s="396"/>
    </row>
    <row r="54" spans="1:16" s="46" customFormat="1" ht="51.75" hidden="1" customHeight="1">
      <c r="A54" s="407" t="str">
        <f>D28</f>
        <v>WASHED BURGUNDY</v>
      </c>
      <c r="B54" s="408"/>
      <c r="C54" s="408"/>
      <c r="D54" s="408"/>
      <c r="E54" s="408"/>
      <c r="F54" s="408"/>
      <c r="G54" s="408"/>
      <c r="H54" s="408"/>
      <c r="I54" s="408"/>
      <c r="J54" s="408"/>
      <c r="K54" s="408"/>
      <c r="L54" s="408"/>
      <c r="M54" s="408"/>
      <c r="N54" s="408"/>
      <c r="O54" s="408"/>
      <c r="P54" s="409"/>
    </row>
    <row r="55" spans="1:16" s="169" customFormat="1" ht="96.75" hidden="1" customHeight="1">
      <c r="A55" s="145">
        <v>1</v>
      </c>
      <c r="B55" s="393" t="str">
        <f>$L$11</f>
        <v>100% DRY COTTON FLEECE 410GSM</v>
      </c>
      <c r="C55" s="393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394"/>
      <c r="N55" s="395"/>
      <c r="O55" s="395"/>
      <c r="P55" s="396"/>
    </row>
    <row r="56" spans="1:16" s="169" customFormat="1" ht="70.5" hidden="1" customHeight="1">
      <c r="A56" s="174">
        <v>2</v>
      </c>
      <c r="B56" s="393" t="s">
        <v>189</v>
      </c>
      <c r="C56" s="393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394"/>
      <c r="N56" s="395"/>
      <c r="O56" s="395"/>
      <c r="P56" s="396"/>
    </row>
    <row r="57" spans="1:16" s="169" customFormat="1" ht="125.25" hidden="1" customHeight="1">
      <c r="A57" s="145">
        <v>3</v>
      </c>
      <c r="B57" s="397" t="s">
        <v>166</v>
      </c>
      <c r="C57" s="397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394"/>
      <c r="N57" s="395"/>
      <c r="O57" s="395"/>
      <c r="P57" s="396"/>
    </row>
    <row r="58" spans="1:16" s="46" customFormat="1" ht="51.75" hidden="1" customHeight="1">
      <c r="A58" s="407" t="str">
        <f>D33</f>
        <v>LIME</v>
      </c>
      <c r="B58" s="408"/>
      <c r="C58" s="408"/>
      <c r="D58" s="408"/>
      <c r="E58" s="408"/>
      <c r="F58" s="408"/>
      <c r="G58" s="408"/>
      <c r="H58" s="408"/>
      <c r="I58" s="408"/>
      <c r="J58" s="408"/>
      <c r="K58" s="408"/>
      <c r="L58" s="408"/>
      <c r="M58" s="408"/>
      <c r="N58" s="408"/>
      <c r="O58" s="408"/>
      <c r="P58" s="409"/>
    </row>
    <row r="59" spans="1:16" s="169" customFormat="1" ht="96.75" hidden="1" customHeight="1">
      <c r="A59" s="145">
        <v>1</v>
      </c>
      <c r="B59" s="393" t="str">
        <f>$L$11</f>
        <v>100% DRY COTTON FLEECE 410GSM</v>
      </c>
      <c r="C59" s="393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394"/>
      <c r="N59" s="395"/>
      <c r="O59" s="395"/>
      <c r="P59" s="396"/>
    </row>
    <row r="60" spans="1:16" s="169" customFormat="1" ht="70.5" hidden="1" customHeight="1">
      <c r="A60" s="174">
        <v>2</v>
      </c>
      <c r="B60" s="393" t="s">
        <v>189</v>
      </c>
      <c r="C60" s="393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394"/>
      <c r="N60" s="395"/>
      <c r="O60" s="395"/>
      <c r="P60" s="396"/>
    </row>
    <row r="61" spans="1:16" s="169" customFormat="1" ht="125.25" hidden="1" customHeight="1">
      <c r="A61" s="145">
        <v>3</v>
      </c>
      <c r="B61" s="397" t="s">
        <v>166</v>
      </c>
      <c r="C61" s="397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394"/>
      <c r="N61" s="395"/>
      <c r="O61" s="395"/>
      <c r="P61" s="396"/>
    </row>
    <row r="62" spans="1:16" s="46" customFormat="1" ht="21.75" customHeight="1">
      <c r="A62" s="407"/>
      <c r="B62" s="408"/>
      <c r="C62" s="408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9"/>
    </row>
    <row r="63" spans="1:16" s="37" customFormat="1" ht="33" thickBot="1">
      <c r="B63" s="105" t="s">
        <v>21</v>
      </c>
      <c r="C63" s="38"/>
      <c r="D63" s="38"/>
      <c r="E63" s="38"/>
      <c r="G63" s="39"/>
      <c r="P63" s="40"/>
    </row>
    <row r="64" spans="1:16" s="54" customFormat="1" ht="96">
      <c r="A64" s="410" t="s">
        <v>22</v>
      </c>
      <c r="B64" s="411"/>
      <c r="C64" s="411"/>
      <c r="D64" s="411"/>
      <c r="E64" s="412"/>
      <c r="F64" s="102" t="s">
        <v>47</v>
      </c>
      <c r="G64" s="102" t="s">
        <v>23</v>
      </c>
      <c r="H64" s="413" t="s">
        <v>42</v>
      </c>
      <c r="I64" s="414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415" t="s">
        <v>41</v>
      </c>
      <c r="C65" s="415"/>
      <c r="D65" s="415"/>
      <c r="E65" s="415"/>
      <c r="F65" s="112" t="str">
        <f>H65</f>
        <v>BLACK</v>
      </c>
      <c r="G65" s="142"/>
      <c r="H65" s="416" t="str">
        <f>$D$18</f>
        <v>BLACK</v>
      </c>
      <c r="I65" s="417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415" t="s">
        <v>41</v>
      </c>
      <c r="C66" s="415"/>
      <c r="D66" s="415"/>
      <c r="E66" s="415"/>
      <c r="F66" s="112" t="str">
        <f t="shared" ref="F66:F68" si="18">H66</f>
        <v>GREY HEATHER</v>
      </c>
      <c r="G66" s="142" t="s">
        <v>216</v>
      </c>
      <c r="H66" s="416" t="str">
        <f>$D$23</f>
        <v>GREY HEATHER</v>
      </c>
      <c r="I66" s="417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415" t="s">
        <v>41</v>
      </c>
      <c r="C67" s="415"/>
      <c r="D67" s="415"/>
      <c r="E67" s="415"/>
      <c r="F67" s="112" t="str">
        <f t="shared" si="18"/>
        <v>WASHED BURGUNDY</v>
      </c>
      <c r="G67" s="142"/>
      <c r="H67" s="416" t="str">
        <f>$D$28</f>
        <v>WASHED BURGUNDY</v>
      </c>
      <c r="I67" s="417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415" t="s">
        <v>41</v>
      </c>
      <c r="C68" s="415"/>
      <c r="D68" s="415"/>
      <c r="E68" s="415"/>
      <c r="F68" s="112" t="str">
        <f t="shared" si="18"/>
        <v>LIME</v>
      </c>
      <c r="G68" s="142"/>
      <c r="H68" s="416" t="str">
        <f>$D$33</f>
        <v>LIME</v>
      </c>
      <c r="I68" s="417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415" t="s">
        <v>163</v>
      </c>
      <c r="C69" s="415"/>
      <c r="D69" s="415"/>
      <c r="E69" s="415"/>
      <c r="F69" s="418" t="s">
        <v>39</v>
      </c>
      <c r="G69" s="422" t="s">
        <v>171</v>
      </c>
      <c r="H69" s="426" t="str">
        <f t="shared" ref="H69" si="19">$D$18</f>
        <v>BLACK</v>
      </c>
      <c r="I69" s="427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415" t="s">
        <v>163</v>
      </c>
      <c r="C70" s="415"/>
      <c r="D70" s="415"/>
      <c r="E70" s="415"/>
      <c r="F70" s="419" t="s">
        <v>39</v>
      </c>
      <c r="G70" s="423" t="s">
        <v>171</v>
      </c>
      <c r="H70" s="428" t="str">
        <f t="shared" ref="H70" si="21">$D$23</f>
        <v>GREY HEATHER</v>
      </c>
      <c r="I70" s="428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415" t="s">
        <v>163</v>
      </c>
      <c r="C71" s="415"/>
      <c r="D71" s="415"/>
      <c r="E71" s="415"/>
      <c r="F71" s="420" t="s">
        <v>39</v>
      </c>
      <c r="G71" s="424" t="s">
        <v>171</v>
      </c>
      <c r="H71" s="429" t="str">
        <f t="shared" ref="H71" si="23">$D$28</f>
        <v>WASHED BURGUNDY</v>
      </c>
      <c r="I71" s="430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415" t="s">
        <v>163</v>
      </c>
      <c r="C72" s="415"/>
      <c r="D72" s="415"/>
      <c r="E72" s="415"/>
      <c r="F72" s="421" t="s">
        <v>39</v>
      </c>
      <c r="G72" s="425" t="s">
        <v>171</v>
      </c>
      <c r="H72" s="416" t="str">
        <f t="shared" ref="H72" si="25">$D$33</f>
        <v>LIME</v>
      </c>
      <c r="I72" s="417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31" t="s">
        <v>191</v>
      </c>
      <c r="C73" s="415"/>
      <c r="D73" s="415"/>
      <c r="E73" s="415"/>
      <c r="F73" s="418" t="s">
        <v>147</v>
      </c>
      <c r="G73" s="422" t="s">
        <v>192</v>
      </c>
      <c r="H73" s="426" t="str">
        <f t="shared" ref="H73" si="27">$D$18</f>
        <v>BLACK</v>
      </c>
      <c r="I73" s="427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31" t="s">
        <v>191</v>
      </c>
      <c r="C74" s="415"/>
      <c r="D74" s="415"/>
      <c r="E74" s="415"/>
      <c r="F74" s="419"/>
      <c r="G74" s="423"/>
      <c r="H74" s="428" t="str">
        <f t="shared" ref="H74" si="30">$D$23</f>
        <v>GREY HEATHER</v>
      </c>
      <c r="I74" s="428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31" t="s">
        <v>191</v>
      </c>
      <c r="C75" s="415"/>
      <c r="D75" s="415"/>
      <c r="E75" s="415"/>
      <c r="F75" s="420"/>
      <c r="G75" s="424"/>
      <c r="H75" s="429" t="str">
        <f t="shared" ref="H75" si="32">$D$28</f>
        <v>WASHED BURGUNDY</v>
      </c>
      <c r="I75" s="430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31" t="s">
        <v>191</v>
      </c>
      <c r="C76" s="415"/>
      <c r="D76" s="415"/>
      <c r="E76" s="415"/>
      <c r="F76" s="421"/>
      <c r="G76" s="425"/>
      <c r="H76" s="416" t="str">
        <f t="shared" ref="H76" si="34">$D$33</f>
        <v>LIME</v>
      </c>
      <c r="I76" s="417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31" t="s">
        <v>125</v>
      </c>
      <c r="C77" s="415"/>
      <c r="D77" s="415"/>
      <c r="E77" s="415"/>
      <c r="F77" s="418" t="s">
        <v>147</v>
      </c>
      <c r="G77" s="422" t="s">
        <v>126</v>
      </c>
      <c r="H77" s="426" t="str">
        <f t="shared" ref="H77" si="36">$D$18</f>
        <v>BLACK</v>
      </c>
      <c r="I77" s="427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31" t="s">
        <v>125</v>
      </c>
      <c r="C78" s="415"/>
      <c r="D78" s="415"/>
      <c r="E78" s="415"/>
      <c r="F78" s="419"/>
      <c r="G78" s="423"/>
      <c r="H78" s="428" t="str">
        <f t="shared" ref="H78" si="38">$D$23</f>
        <v>GREY HEATHER</v>
      </c>
      <c r="I78" s="428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31" t="s">
        <v>125</v>
      </c>
      <c r="C79" s="415"/>
      <c r="D79" s="415"/>
      <c r="E79" s="415"/>
      <c r="F79" s="420"/>
      <c r="G79" s="424"/>
      <c r="H79" s="429" t="str">
        <f t="shared" ref="H79" si="40">$D$28</f>
        <v>WASHED BURGUNDY</v>
      </c>
      <c r="I79" s="430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31" t="s">
        <v>125</v>
      </c>
      <c r="C80" s="415"/>
      <c r="D80" s="415"/>
      <c r="E80" s="415"/>
      <c r="F80" s="421"/>
      <c r="G80" s="425"/>
      <c r="H80" s="416" t="str">
        <f t="shared" ref="H80" si="42">$D$33</f>
        <v>LIME</v>
      </c>
      <c r="I80" s="417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31" t="s">
        <v>154</v>
      </c>
      <c r="C81" s="415"/>
      <c r="D81" s="415"/>
      <c r="E81" s="415"/>
      <c r="F81" s="418" t="s">
        <v>129</v>
      </c>
      <c r="G81" s="422"/>
      <c r="H81" s="426" t="str">
        <f t="shared" ref="H81" si="44">$D$18</f>
        <v>BLACK</v>
      </c>
      <c r="I81" s="427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31" t="s">
        <v>154</v>
      </c>
      <c r="C82" s="415"/>
      <c r="D82" s="415"/>
      <c r="E82" s="415"/>
      <c r="F82" s="419"/>
      <c r="G82" s="423"/>
      <c r="H82" s="428" t="str">
        <f t="shared" ref="H82" si="46">$D$23</f>
        <v>GREY HEATHER</v>
      </c>
      <c r="I82" s="428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31" t="s">
        <v>154</v>
      </c>
      <c r="C83" s="415"/>
      <c r="D83" s="415"/>
      <c r="E83" s="415"/>
      <c r="F83" s="420"/>
      <c r="G83" s="424"/>
      <c r="H83" s="429" t="str">
        <f t="shared" ref="H83" si="48">$D$28</f>
        <v>WASHED BURGUNDY</v>
      </c>
      <c r="I83" s="430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31" t="s">
        <v>154</v>
      </c>
      <c r="C84" s="415"/>
      <c r="D84" s="415"/>
      <c r="E84" s="415"/>
      <c r="F84" s="421"/>
      <c r="G84" s="425"/>
      <c r="H84" s="416" t="str">
        <f t="shared" ref="H84" si="50">$D$33</f>
        <v>LIME</v>
      </c>
      <c r="I84" s="417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415" t="s">
        <v>127</v>
      </c>
      <c r="C85" s="415"/>
      <c r="D85" s="415"/>
      <c r="E85" s="415"/>
      <c r="F85" s="418" t="s">
        <v>148</v>
      </c>
      <c r="G85" s="422" t="s">
        <v>128</v>
      </c>
      <c r="H85" s="426" t="str">
        <f t="shared" ref="H85" si="52">$D$18</f>
        <v>BLACK</v>
      </c>
      <c r="I85" s="427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415" t="s">
        <v>127</v>
      </c>
      <c r="C86" s="415"/>
      <c r="D86" s="415"/>
      <c r="E86" s="415"/>
      <c r="F86" s="419"/>
      <c r="G86" s="423"/>
      <c r="H86" s="428" t="str">
        <f t="shared" ref="H86" si="55">$D$23</f>
        <v>GREY HEATHER</v>
      </c>
      <c r="I86" s="428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32.5" hidden="1">
      <c r="A87" s="111">
        <v>6</v>
      </c>
      <c r="B87" s="415" t="s">
        <v>127</v>
      </c>
      <c r="C87" s="415"/>
      <c r="D87" s="415"/>
      <c r="E87" s="415"/>
      <c r="F87" s="420"/>
      <c r="G87" s="424"/>
      <c r="H87" s="429" t="str">
        <f t="shared" ref="H87" si="57">$D$28</f>
        <v>WASHED BURGUNDY</v>
      </c>
      <c r="I87" s="430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32.5" hidden="1">
      <c r="A88" s="111">
        <v>6</v>
      </c>
      <c r="B88" s="415" t="s">
        <v>127</v>
      </c>
      <c r="C88" s="415"/>
      <c r="D88" s="415"/>
      <c r="E88" s="415"/>
      <c r="F88" s="421"/>
      <c r="G88" s="425"/>
      <c r="H88" s="416" t="str">
        <f t="shared" ref="H88" si="59">$D$33</f>
        <v>LIME</v>
      </c>
      <c r="I88" s="417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33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96">
      <c r="A90" s="410" t="s">
        <v>22</v>
      </c>
      <c r="B90" s="411"/>
      <c r="C90" s="411"/>
      <c r="D90" s="411"/>
      <c r="E90" s="412"/>
      <c r="F90" s="102" t="s">
        <v>47</v>
      </c>
      <c r="G90" s="102" t="s">
        <v>23</v>
      </c>
      <c r="H90" s="413" t="s">
        <v>42</v>
      </c>
      <c r="I90" s="414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32.5" hidden="1">
      <c r="A91" s="111">
        <v>1</v>
      </c>
      <c r="B91" s="431" t="s">
        <v>172</v>
      </c>
      <c r="C91" s="415"/>
      <c r="D91" s="415"/>
      <c r="E91" s="415"/>
      <c r="F91" s="418" t="s">
        <v>129</v>
      </c>
      <c r="G91" s="422" t="s">
        <v>158</v>
      </c>
      <c r="H91" s="416" t="str">
        <f t="shared" ref="H91" si="61">$D$18</f>
        <v>BLACK</v>
      </c>
      <c r="I91" s="417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31" t="s">
        <v>172</v>
      </c>
      <c r="C92" s="415"/>
      <c r="D92" s="415"/>
      <c r="E92" s="415"/>
      <c r="F92" s="420"/>
      <c r="G92" s="424"/>
      <c r="H92" s="416" t="str">
        <f t="shared" ref="H92" si="66">$D$23</f>
        <v>GREY HEATHER</v>
      </c>
      <c r="I92" s="417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32.5" hidden="1">
      <c r="A93" s="111">
        <v>1</v>
      </c>
      <c r="B93" s="431" t="s">
        <v>172</v>
      </c>
      <c r="C93" s="415"/>
      <c r="D93" s="415"/>
      <c r="E93" s="415"/>
      <c r="F93" s="420"/>
      <c r="G93" s="424"/>
      <c r="H93" s="416" t="str">
        <f t="shared" ref="H93" si="68">$D$28</f>
        <v>WASHED BURGUNDY</v>
      </c>
      <c r="I93" s="417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32.5" hidden="1">
      <c r="A94" s="111">
        <v>1</v>
      </c>
      <c r="B94" s="431" t="s">
        <v>172</v>
      </c>
      <c r="C94" s="415"/>
      <c r="D94" s="415"/>
      <c r="E94" s="415"/>
      <c r="F94" s="421"/>
      <c r="G94" s="425"/>
      <c r="H94" s="416" t="str">
        <f t="shared" ref="H94" si="70">$D$33</f>
        <v>LIME</v>
      </c>
      <c r="I94" s="417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32.5" hidden="1">
      <c r="A95" s="111">
        <v>2</v>
      </c>
      <c r="B95" s="432" t="s">
        <v>173</v>
      </c>
      <c r="C95" s="433"/>
      <c r="D95" s="433"/>
      <c r="E95" s="434"/>
      <c r="F95" s="418" t="s">
        <v>129</v>
      </c>
      <c r="G95" s="422" t="s">
        <v>158</v>
      </c>
      <c r="H95" s="416" t="str">
        <f t="shared" ref="H95:H123" si="72">$D$18</f>
        <v>BLACK</v>
      </c>
      <c r="I95" s="417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432" t="s">
        <v>173</v>
      </c>
      <c r="C96" s="433"/>
      <c r="D96" s="433"/>
      <c r="E96" s="434"/>
      <c r="F96" s="420"/>
      <c r="G96" s="424"/>
      <c r="H96" s="416" t="str">
        <f t="shared" ref="H96:H124" si="73">$D$23</f>
        <v>GREY HEATHER</v>
      </c>
      <c r="I96" s="417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32.5" hidden="1">
      <c r="A97" s="111">
        <v>2</v>
      </c>
      <c r="B97" s="432" t="s">
        <v>173</v>
      </c>
      <c r="C97" s="433"/>
      <c r="D97" s="433"/>
      <c r="E97" s="434"/>
      <c r="F97" s="420"/>
      <c r="G97" s="424"/>
      <c r="H97" s="416" t="str">
        <f t="shared" ref="H97:H121" si="74">$D$28</f>
        <v>WASHED BURGUNDY</v>
      </c>
      <c r="I97" s="417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32.5" hidden="1">
      <c r="A98" s="111">
        <v>2</v>
      </c>
      <c r="B98" s="432" t="s">
        <v>173</v>
      </c>
      <c r="C98" s="433"/>
      <c r="D98" s="433"/>
      <c r="E98" s="434"/>
      <c r="F98" s="421"/>
      <c r="G98" s="425"/>
      <c r="H98" s="416" t="str">
        <f t="shared" ref="H98:H122" si="76">$D$33</f>
        <v>LIME</v>
      </c>
      <c r="I98" s="417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32.5" hidden="1">
      <c r="A99" s="111">
        <v>3</v>
      </c>
      <c r="B99" s="432" t="s">
        <v>193</v>
      </c>
      <c r="C99" s="433"/>
      <c r="D99" s="433"/>
      <c r="E99" s="434"/>
      <c r="F99" s="418" t="s">
        <v>131</v>
      </c>
      <c r="G99" s="422" t="s">
        <v>214</v>
      </c>
      <c r="H99" s="416" t="str">
        <f t="shared" si="72"/>
        <v>BLACK</v>
      </c>
      <c r="I99" s="417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432" t="s">
        <v>193</v>
      </c>
      <c r="C100" s="433"/>
      <c r="D100" s="433"/>
      <c r="E100" s="434"/>
      <c r="F100" s="420"/>
      <c r="G100" s="424"/>
      <c r="H100" s="416" t="str">
        <f t="shared" si="73"/>
        <v>GREY HEATHER</v>
      </c>
      <c r="I100" s="417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32.5" hidden="1">
      <c r="A101" s="111">
        <v>3</v>
      </c>
      <c r="B101" s="432" t="s">
        <v>193</v>
      </c>
      <c r="C101" s="433"/>
      <c r="D101" s="433"/>
      <c r="E101" s="434"/>
      <c r="F101" s="420"/>
      <c r="G101" s="424"/>
      <c r="H101" s="416" t="str">
        <f t="shared" si="74"/>
        <v>WASHED BURGUNDY</v>
      </c>
      <c r="I101" s="417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32.5" hidden="1">
      <c r="A102" s="111">
        <v>3</v>
      </c>
      <c r="B102" s="432" t="s">
        <v>193</v>
      </c>
      <c r="C102" s="433"/>
      <c r="D102" s="433"/>
      <c r="E102" s="434"/>
      <c r="F102" s="421"/>
      <c r="G102" s="425"/>
      <c r="H102" s="416" t="str">
        <f t="shared" si="76"/>
        <v>LIME</v>
      </c>
      <c r="I102" s="417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32.5" hidden="1">
      <c r="A103" s="111">
        <v>4</v>
      </c>
      <c r="B103" s="432" t="s">
        <v>156</v>
      </c>
      <c r="C103" s="433"/>
      <c r="D103" s="433"/>
      <c r="E103" s="434"/>
      <c r="F103" s="112" t="s">
        <v>132</v>
      </c>
      <c r="G103" s="112"/>
      <c r="H103" s="416" t="str">
        <f t="shared" si="72"/>
        <v>BLACK</v>
      </c>
      <c r="I103" s="417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432" t="s">
        <v>156</v>
      </c>
      <c r="C104" s="433"/>
      <c r="D104" s="433"/>
      <c r="E104" s="434"/>
      <c r="F104" s="112" t="s">
        <v>132</v>
      </c>
      <c r="G104" s="112"/>
      <c r="H104" s="416" t="str">
        <f t="shared" si="73"/>
        <v>GREY HEATHER</v>
      </c>
      <c r="I104" s="417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32.5" hidden="1">
      <c r="A105" s="111">
        <v>4</v>
      </c>
      <c r="B105" s="432" t="s">
        <v>156</v>
      </c>
      <c r="C105" s="433"/>
      <c r="D105" s="433"/>
      <c r="E105" s="434"/>
      <c r="F105" s="112" t="s">
        <v>132</v>
      </c>
      <c r="G105" s="112"/>
      <c r="H105" s="416" t="str">
        <f t="shared" si="74"/>
        <v>WASHED BURGUNDY</v>
      </c>
      <c r="I105" s="417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32.5" hidden="1">
      <c r="A106" s="111">
        <v>4</v>
      </c>
      <c r="B106" s="432" t="s">
        <v>156</v>
      </c>
      <c r="C106" s="433"/>
      <c r="D106" s="433"/>
      <c r="E106" s="434"/>
      <c r="F106" s="112" t="s">
        <v>132</v>
      </c>
      <c r="G106" s="112"/>
      <c r="H106" s="416" t="str">
        <f t="shared" si="76"/>
        <v>LIME</v>
      </c>
      <c r="I106" s="417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32.5" hidden="1">
      <c r="A107" s="111">
        <v>5</v>
      </c>
      <c r="B107" s="431" t="s">
        <v>133</v>
      </c>
      <c r="C107" s="415"/>
      <c r="D107" s="415"/>
      <c r="E107" s="415"/>
      <c r="F107" s="112" t="s">
        <v>55</v>
      </c>
      <c r="G107" s="112"/>
      <c r="H107" s="416" t="str">
        <f t="shared" si="72"/>
        <v>BLACK</v>
      </c>
      <c r="I107" s="417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31" t="s">
        <v>133</v>
      </c>
      <c r="C108" s="415"/>
      <c r="D108" s="415"/>
      <c r="E108" s="415"/>
      <c r="F108" s="112" t="s">
        <v>55</v>
      </c>
      <c r="G108" s="112"/>
      <c r="H108" s="416" t="str">
        <f t="shared" si="73"/>
        <v>GREY HEATHER</v>
      </c>
      <c r="I108" s="417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32.5" hidden="1">
      <c r="A109" s="111">
        <v>5</v>
      </c>
      <c r="B109" s="431" t="s">
        <v>133</v>
      </c>
      <c r="C109" s="415"/>
      <c r="D109" s="415"/>
      <c r="E109" s="415"/>
      <c r="F109" s="112" t="s">
        <v>55</v>
      </c>
      <c r="G109" s="112"/>
      <c r="H109" s="416" t="str">
        <f t="shared" si="74"/>
        <v>WASHED BURGUNDY</v>
      </c>
      <c r="I109" s="417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32.5" hidden="1">
      <c r="A110" s="111">
        <v>5</v>
      </c>
      <c r="B110" s="431" t="s">
        <v>133</v>
      </c>
      <c r="C110" s="415"/>
      <c r="D110" s="415"/>
      <c r="E110" s="415"/>
      <c r="F110" s="112" t="s">
        <v>55</v>
      </c>
      <c r="G110" s="112"/>
      <c r="H110" s="416" t="str">
        <f t="shared" si="76"/>
        <v>LIME</v>
      </c>
      <c r="I110" s="417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32.5" hidden="1">
      <c r="A111" s="111">
        <v>6</v>
      </c>
      <c r="B111" s="431" t="s">
        <v>134</v>
      </c>
      <c r="C111" s="415"/>
      <c r="D111" s="415"/>
      <c r="E111" s="415"/>
      <c r="F111" s="112" t="s">
        <v>55</v>
      </c>
      <c r="G111" s="112"/>
      <c r="H111" s="416" t="str">
        <f t="shared" si="72"/>
        <v>BLACK</v>
      </c>
      <c r="I111" s="417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31" t="s">
        <v>134</v>
      </c>
      <c r="C112" s="415"/>
      <c r="D112" s="415"/>
      <c r="E112" s="415"/>
      <c r="F112" s="112" t="s">
        <v>55</v>
      </c>
      <c r="G112" s="112"/>
      <c r="H112" s="416" t="str">
        <f t="shared" si="73"/>
        <v>GREY HEATHER</v>
      </c>
      <c r="I112" s="417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32.5" hidden="1">
      <c r="A113" s="111">
        <v>6</v>
      </c>
      <c r="B113" s="431" t="s">
        <v>134</v>
      </c>
      <c r="C113" s="415"/>
      <c r="D113" s="415"/>
      <c r="E113" s="415"/>
      <c r="F113" s="112" t="s">
        <v>55</v>
      </c>
      <c r="G113" s="112"/>
      <c r="H113" s="416" t="str">
        <f t="shared" si="74"/>
        <v>WASHED BURGUNDY</v>
      </c>
      <c r="I113" s="417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32.5" hidden="1">
      <c r="A114" s="111">
        <v>6</v>
      </c>
      <c r="B114" s="431" t="s">
        <v>134</v>
      </c>
      <c r="C114" s="415"/>
      <c r="D114" s="415"/>
      <c r="E114" s="415"/>
      <c r="F114" s="112" t="s">
        <v>55</v>
      </c>
      <c r="G114" s="112"/>
      <c r="H114" s="416" t="str">
        <f t="shared" si="76"/>
        <v>LIME</v>
      </c>
      <c r="I114" s="417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32.5" hidden="1">
      <c r="A115" s="111">
        <v>7</v>
      </c>
      <c r="B115" s="431" t="s">
        <v>135</v>
      </c>
      <c r="C115" s="415"/>
      <c r="D115" s="415"/>
      <c r="E115" s="415"/>
      <c r="F115" s="112" t="s">
        <v>132</v>
      </c>
      <c r="G115" s="112"/>
      <c r="H115" s="416" t="str">
        <f t="shared" si="72"/>
        <v>BLACK</v>
      </c>
      <c r="I115" s="417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31" t="s">
        <v>135</v>
      </c>
      <c r="C116" s="415"/>
      <c r="D116" s="415"/>
      <c r="E116" s="415"/>
      <c r="F116" s="112" t="s">
        <v>132</v>
      </c>
      <c r="G116" s="112"/>
      <c r="H116" s="416" t="str">
        <f t="shared" si="73"/>
        <v>GREY HEATHER</v>
      </c>
      <c r="I116" s="417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32.5" hidden="1">
      <c r="A117" s="111">
        <v>7</v>
      </c>
      <c r="B117" s="431" t="s">
        <v>135</v>
      </c>
      <c r="C117" s="415"/>
      <c r="D117" s="415"/>
      <c r="E117" s="415"/>
      <c r="F117" s="112" t="s">
        <v>132</v>
      </c>
      <c r="G117" s="112"/>
      <c r="H117" s="416" t="str">
        <f t="shared" si="74"/>
        <v>WASHED BURGUNDY</v>
      </c>
      <c r="I117" s="417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32.5" hidden="1">
      <c r="A118" s="111">
        <v>7</v>
      </c>
      <c r="B118" s="431" t="s">
        <v>135</v>
      </c>
      <c r="C118" s="415"/>
      <c r="D118" s="415"/>
      <c r="E118" s="415"/>
      <c r="F118" s="112" t="s">
        <v>132</v>
      </c>
      <c r="G118" s="112"/>
      <c r="H118" s="416" t="str">
        <f t="shared" si="76"/>
        <v>LIME</v>
      </c>
      <c r="I118" s="417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32.5" hidden="1">
      <c r="A119" s="111">
        <v>8</v>
      </c>
      <c r="B119" s="432" t="s">
        <v>136</v>
      </c>
      <c r="C119" s="433"/>
      <c r="D119" s="433"/>
      <c r="E119" s="434"/>
      <c r="F119" s="112" t="s">
        <v>38</v>
      </c>
      <c r="G119" s="112"/>
      <c r="H119" s="416" t="str">
        <f t="shared" si="72"/>
        <v>BLACK</v>
      </c>
      <c r="I119" s="417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31" t="s">
        <v>136</v>
      </c>
      <c r="C120" s="415"/>
      <c r="D120" s="415"/>
      <c r="E120" s="415"/>
      <c r="F120" s="112" t="s">
        <v>38</v>
      </c>
      <c r="G120" s="112"/>
      <c r="H120" s="416" t="str">
        <f t="shared" si="73"/>
        <v>GREY HEATHER</v>
      </c>
      <c r="I120" s="417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32.5" hidden="1">
      <c r="A121" s="111">
        <v>8</v>
      </c>
      <c r="B121" s="431" t="s">
        <v>136</v>
      </c>
      <c r="C121" s="415"/>
      <c r="D121" s="415"/>
      <c r="E121" s="415"/>
      <c r="F121" s="112" t="s">
        <v>38</v>
      </c>
      <c r="G121" s="112"/>
      <c r="H121" s="416" t="str">
        <f t="shared" si="74"/>
        <v>WASHED BURGUNDY</v>
      </c>
      <c r="I121" s="417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32.5" hidden="1">
      <c r="A122" s="111">
        <v>8</v>
      </c>
      <c r="B122" s="431" t="s">
        <v>136</v>
      </c>
      <c r="C122" s="415"/>
      <c r="D122" s="415"/>
      <c r="E122" s="415"/>
      <c r="F122" s="112" t="s">
        <v>38</v>
      </c>
      <c r="G122" s="112"/>
      <c r="H122" s="416" t="str">
        <f t="shared" si="76"/>
        <v>LIME</v>
      </c>
      <c r="I122" s="417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32.5" hidden="1">
      <c r="A123" s="111">
        <v>9</v>
      </c>
      <c r="B123" s="431" t="s">
        <v>137</v>
      </c>
      <c r="C123" s="415"/>
      <c r="D123" s="415"/>
      <c r="E123" s="415"/>
      <c r="F123" s="112" t="s">
        <v>132</v>
      </c>
      <c r="G123" s="112"/>
      <c r="H123" s="416" t="str">
        <f t="shared" si="72"/>
        <v>BLACK</v>
      </c>
      <c r="I123" s="417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432" t="s">
        <v>137</v>
      </c>
      <c r="C124" s="433"/>
      <c r="D124" s="433"/>
      <c r="E124" s="434"/>
      <c r="F124" s="112" t="s">
        <v>132</v>
      </c>
      <c r="G124" s="112"/>
      <c r="H124" s="416" t="str">
        <f t="shared" si="73"/>
        <v>GREY HEATHER</v>
      </c>
      <c r="I124" s="417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32.5" hidden="1">
      <c r="A125" s="111">
        <v>9</v>
      </c>
      <c r="B125" s="432" t="s">
        <v>137</v>
      </c>
      <c r="C125" s="433"/>
      <c r="D125" s="433"/>
      <c r="E125" s="434"/>
      <c r="F125" s="112" t="s">
        <v>132</v>
      </c>
      <c r="G125" s="112"/>
      <c r="H125" s="416" t="str">
        <f>$D$28</f>
        <v>WASHED BURGUNDY</v>
      </c>
      <c r="I125" s="417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32.5" hidden="1">
      <c r="A126" s="111">
        <v>9</v>
      </c>
      <c r="B126" s="432" t="s">
        <v>137</v>
      </c>
      <c r="C126" s="433"/>
      <c r="D126" s="433"/>
      <c r="E126" s="434"/>
      <c r="F126" s="112" t="s">
        <v>132</v>
      </c>
      <c r="G126" s="112"/>
      <c r="H126" s="416" t="str">
        <f>$D$33</f>
        <v>LIME</v>
      </c>
      <c r="I126" s="417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31" t="s">
        <v>150</v>
      </c>
      <c r="C127" s="415"/>
      <c r="D127" s="415"/>
      <c r="E127" s="415"/>
      <c r="F127" s="435" t="s">
        <v>151</v>
      </c>
      <c r="G127" s="112"/>
      <c r="H127" s="436" t="s">
        <v>174</v>
      </c>
      <c r="I127" s="417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31" t="s">
        <v>150</v>
      </c>
      <c r="C128" s="415"/>
      <c r="D128" s="415"/>
      <c r="E128" s="415"/>
      <c r="F128" s="435"/>
      <c r="G128" s="112"/>
      <c r="H128" s="436" t="s">
        <v>175</v>
      </c>
      <c r="I128" s="417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31" t="s">
        <v>150</v>
      </c>
      <c r="C129" s="415"/>
      <c r="D129" s="415"/>
      <c r="E129" s="415"/>
      <c r="F129" s="435"/>
      <c r="G129" s="112"/>
      <c r="H129" s="436" t="s">
        <v>176</v>
      </c>
      <c r="I129" s="417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31" t="s">
        <v>150</v>
      </c>
      <c r="C130" s="415"/>
      <c r="D130" s="415"/>
      <c r="E130" s="415"/>
      <c r="F130" s="435"/>
      <c r="G130" s="112"/>
      <c r="H130" s="436">
        <v>41</v>
      </c>
      <c r="I130" s="417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31" t="s">
        <v>150</v>
      </c>
      <c r="C131" s="415"/>
      <c r="D131" s="415"/>
      <c r="E131" s="415"/>
      <c r="F131" s="435"/>
      <c r="G131" s="112"/>
      <c r="H131" s="416">
        <v>42</v>
      </c>
      <c r="I131" s="417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32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437" t="s">
        <v>31</v>
      </c>
      <c r="K133" s="437"/>
      <c r="L133" s="437"/>
      <c r="M133" s="437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38" t="s">
        <v>49</v>
      </c>
      <c r="C135" s="439"/>
      <c r="D135" s="439"/>
      <c r="E135" s="439"/>
      <c r="F135" s="439"/>
      <c r="G135" s="439"/>
      <c r="H135" s="439"/>
      <c r="I135" s="440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41" t="s">
        <v>139</v>
      </c>
      <c r="E136" s="441"/>
      <c r="F136" s="441" t="s">
        <v>54</v>
      </c>
      <c r="G136" s="441"/>
      <c r="H136" s="441"/>
      <c r="I136" s="441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42" t="s">
        <v>162</v>
      </c>
      <c r="D137" s="444" t="s">
        <v>164</v>
      </c>
      <c r="E137" s="445"/>
      <c r="F137" s="446" t="s">
        <v>177</v>
      </c>
      <c r="G137" s="446"/>
      <c r="H137" s="446"/>
      <c r="I137" s="446"/>
      <c r="J137" s="47"/>
      <c r="K137" s="47"/>
      <c r="L137" s="47"/>
      <c r="M137" s="47"/>
      <c r="N137" s="47"/>
    </row>
    <row r="138" spans="1:16" s="15" customFormat="1" ht="65" hidden="1">
      <c r="A138" s="118"/>
      <c r="B138" s="122" t="str">
        <f t="shared" ref="B138" si="82">$D$23</f>
        <v>GREY HEATHER</v>
      </c>
      <c r="C138" s="443"/>
      <c r="D138" s="447" t="s">
        <v>165</v>
      </c>
      <c r="E138" s="448"/>
      <c r="F138" s="446" t="s">
        <v>178</v>
      </c>
      <c r="G138" s="446"/>
      <c r="H138" s="446"/>
      <c r="I138" s="446"/>
      <c r="J138" s="47"/>
      <c r="K138" s="47"/>
      <c r="L138" s="47"/>
      <c r="M138" s="47"/>
      <c r="N138" s="47"/>
    </row>
    <row r="139" spans="1:16" s="15" customFormat="1" ht="32.5" hidden="1"/>
    <row r="140" spans="1:16" s="15" customFormat="1" ht="32.5" hidden="1">
      <c r="A140" s="118"/>
      <c r="B140" s="438"/>
      <c r="C140" s="439"/>
      <c r="D140" s="455"/>
      <c r="E140" s="455"/>
      <c r="F140" s="455"/>
      <c r="G140" s="455"/>
      <c r="H140" s="455"/>
      <c r="I140" s="456"/>
      <c r="J140" s="47"/>
      <c r="K140" s="47"/>
    </row>
    <row r="141" spans="1:16" s="15" customFormat="1" ht="32.5" hidden="1">
      <c r="A141" s="118"/>
      <c r="B141" s="432"/>
      <c r="C141" s="434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457" t="s">
        <v>159</v>
      </c>
      <c r="C142" s="457"/>
      <c r="D142" s="130"/>
      <c r="E142" s="130">
        <v>2.2000000000000002</v>
      </c>
      <c r="F142" s="458">
        <v>3</v>
      </c>
      <c r="G142" s="459"/>
      <c r="H142" s="459"/>
      <c r="I142" s="460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32.5">
      <c r="A144" s="16">
        <v>2</v>
      </c>
      <c r="B144" s="120" t="s">
        <v>121</v>
      </c>
      <c r="C144" s="461" t="s">
        <v>195</v>
      </c>
      <c r="D144" s="461"/>
      <c r="E144" s="461"/>
      <c r="F144" s="461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32.5">
      <c r="A145" s="118"/>
      <c r="B145" s="438" t="s">
        <v>49</v>
      </c>
      <c r="C145" s="439"/>
      <c r="D145" s="439"/>
      <c r="E145" s="439"/>
      <c r="F145" s="439"/>
      <c r="G145" s="439"/>
      <c r="H145" s="439"/>
      <c r="I145" s="440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449" t="s">
        <v>70</v>
      </c>
      <c r="F146" s="450"/>
      <c r="G146" s="450"/>
      <c r="H146" s="450"/>
      <c r="I146" s="451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452" t="s">
        <v>201</v>
      </c>
      <c r="F147" s="453"/>
      <c r="G147" s="453"/>
      <c r="H147" s="453"/>
      <c r="I147" s="454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452" t="s">
        <v>211</v>
      </c>
      <c r="F148" s="453"/>
      <c r="G148" s="453"/>
      <c r="H148" s="453"/>
      <c r="I148" s="454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452" t="s">
        <v>201</v>
      </c>
      <c r="F149" s="453"/>
      <c r="G149" s="453"/>
      <c r="H149" s="453"/>
      <c r="I149" s="454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452" t="s">
        <v>201</v>
      </c>
      <c r="F150" s="453"/>
      <c r="G150" s="453"/>
      <c r="H150" s="453"/>
      <c r="I150" s="454"/>
      <c r="J150" s="47"/>
      <c r="K150" s="47"/>
      <c r="L150" s="47"/>
      <c r="M150" s="47"/>
      <c r="N150" s="47"/>
    </row>
    <row r="151" spans="1:16" s="15" customFormat="1" ht="32.5">
      <c r="A151" s="118"/>
      <c r="B151" s="438" t="s">
        <v>71</v>
      </c>
      <c r="C151" s="439"/>
      <c r="D151" s="455"/>
      <c r="E151" s="455"/>
      <c r="F151" s="455"/>
      <c r="G151" s="455"/>
      <c r="H151" s="455"/>
      <c r="I151" s="456"/>
      <c r="J151" s="47"/>
      <c r="K151" s="47"/>
    </row>
    <row r="152" spans="1:16" s="15" customFormat="1" ht="56.25" customHeight="1">
      <c r="A152" s="118"/>
      <c r="B152" s="432"/>
      <c r="C152" s="434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474" t="s">
        <v>202</v>
      </c>
      <c r="C153" s="475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476" t="s">
        <v>203</v>
      </c>
      <c r="C154" s="477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32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32.5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478" t="s">
        <v>72</v>
      </c>
      <c r="D157" s="479"/>
      <c r="E157" s="479"/>
      <c r="F157" s="479"/>
      <c r="G157" s="479"/>
      <c r="H157" s="479"/>
      <c r="I157" s="480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447" t="s">
        <v>204</v>
      </c>
      <c r="D158" s="462"/>
      <c r="E158" s="462"/>
      <c r="F158" s="462"/>
      <c r="G158" s="462"/>
      <c r="H158" s="462"/>
      <c r="I158" s="448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447" t="s">
        <v>205</v>
      </c>
      <c r="D159" s="462"/>
      <c r="E159" s="462"/>
      <c r="F159" s="462"/>
      <c r="G159" s="462"/>
      <c r="H159" s="462"/>
      <c r="I159" s="448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463" t="s">
        <v>204</v>
      </c>
      <c r="D160" s="464"/>
      <c r="E160" s="464"/>
      <c r="F160" s="464"/>
      <c r="G160" s="464"/>
      <c r="H160" s="464"/>
      <c r="I160" s="465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466"/>
      <c r="D161" s="467"/>
      <c r="E161" s="467"/>
      <c r="F161" s="467"/>
      <c r="G161" s="467"/>
      <c r="H161" s="467"/>
      <c r="I161" s="468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469"/>
      <c r="D162" s="470"/>
      <c r="E162" s="470"/>
      <c r="F162" s="470"/>
      <c r="G162" s="470"/>
      <c r="H162" s="470"/>
      <c r="I162" s="471"/>
      <c r="J162" s="47"/>
      <c r="K162" s="47"/>
      <c r="L162" s="47"/>
      <c r="M162" s="47"/>
      <c r="N162" s="47"/>
    </row>
    <row r="163" spans="1:16" s="15" customFormat="1" ht="32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437" t="s">
        <v>118</v>
      </c>
      <c r="C164" s="437"/>
      <c r="D164" s="437"/>
      <c r="E164" s="437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32.5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472"/>
      <c r="B170" s="473"/>
      <c r="C170" s="473"/>
      <c r="D170" s="473"/>
      <c r="E170" s="473"/>
      <c r="F170" s="473"/>
      <c r="G170" s="473"/>
      <c r="H170" s="473"/>
      <c r="I170" s="473"/>
      <c r="J170" s="473"/>
      <c r="K170" s="473"/>
      <c r="L170" s="473"/>
      <c r="M170" s="473"/>
      <c r="N170" s="473"/>
      <c r="O170" s="473"/>
      <c r="P170" s="473"/>
    </row>
    <row r="171" spans="1:16" s="125" customFormat="1" ht="133" customHeight="1">
      <c r="G171" s="126"/>
    </row>
    <row r="172" spans="1:16" s="125" customFormat="1" ht="32.5">
      <c r="G172" s="126"/>
    </row>
    <row r="173" spans="1:16" s="125" customFormat="1" ht="32.5">
      <c r="G173" s="126"/>
    </row>
    <row r="174" spans="1:16" s="125" customFormat="1" ht="32.5">
      <c r="G174" s="126"/>
    </row>
    <row r="175" spans="1:16" s="125" customFormat="1" ht="32.5">
      <c r="G175" s="126"/>
    </row>
    <row r="176" spans="1:16" s="125" customFormat="1" ht="32.5">
      <c r="G176" s="126"/>
    </row>
    <row r="177" spans="7:7" s="125" customFormat="1" ht="32.5">
      <c r="G177" s="126"/>
    </row>
    <row r="178" spans="7:7" s="125" customFormat="1" ht="32.5">
      <c r="G178" s="126"/>
    </row>
    <row r="179" spans="7:7" s="125" customFormat="1" ht="32.5">
      <c r="G179" s="126"/>
    </row>
    <row r="180" spans="7:7" s="125" customFormat="1" ht="32.5">
      <c r="G180" s="126"/>
    </row>
    <row r="181" spans="7:7" s="125" customFormat="1" ht="32.5">
      <c r="G181" s="126"/>
    </row>
    <row r="182" spans="7:7" s="125" customFormat="1" ht="32.5">
      <c r="G182" s="126"/>
    </row>
    <row r="183" spans="7:7" s="125" customFormat="1" ht="32.5">
      <c r="G183" s="126"/>
    </row>
    <row r="184" spans="7:7" s="125" customFormat="1" ht="32.5">
      <c r="G184" s="126"/>
    </row>
    <row r="185" spans="7:7" s="125" customFormat="1" ht="32.5">
      <c r="G185" s="126"/>
    </row>
    <row r="186" spans="7:7" s="125" customFormat="1" ht="32.5">
      <c r="G186" s="126"/>
    </row>
    <row r="187" spans="7:7" s="125" customFormat="1" ht="32.5">
      <c r="G187" s="126"/>
    </row>
    <row r="188" spans="7:7" s="125" customFormat="1" ht="32.5">
      <c r="G188" s="126"/>
    </row>
    <row r="189" spans="7:7" s="125" customFormat="1" ht="32.5">
      <c r="G189" s="126"/>
    </row>
    <row r="190" spans="7:7" s="125" customFormat="1" ht="32.5">
      <c r="G190" s="126"/>
    </row>
    <row r="191" spans="7:7" s="125" customFormat="1" ht="32.5">
      <c r="G191" s="126"/>
    </row>
    <row r="192" spans="7:7" s="125" customFormat="1" ht="32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S118"/>
  <sheetViews>
    <sheetView view="pageBreakPreview" topLeftCell="B50" zoomScale="40" zoomScaleNormal="41" zoomScaleSheetLayoutView="40" zoomScalePageLayoutView="25" workbookViewId="0">
      <selection activeCell="G18" sqref="G18:H18"/>
    </sheetView>
  </sheetViews>
  <sheetFormatPr defaultColWidth="9.1796875" defaultRowHeight="16.5"/>
  <cols>
    <col min="1" max="1" width="14.1796875" style="301" customWidth="1"/>
    <col min="2" max="2" width="43.26953125" style="301" customWidth="1"/>
    <col min="3" max="3" width="32.7265625" style="301" customWidth="1"/>
    <col min="4" max="4" width="29.54296875" style="301" customWidth="1"/>
    <col min="5" max="5" width="21.6328125" style="301" customWidth="1"/>
    <col min="6" max="6" width="27.453125" style="301" customWidth="1"/>
    <col min="7" max="7" width="27.1796875" style="302" customWidth="1"/>
    <col min="8" max="8" width="23.7265625" style="301" customWidth="1"/>
    <col min="9" max="9" width="19.54296875" style="301" customWidth="1"/>
    <col min="10" max="10" width="22.1796875" style="301" customWidth="1"/>
    <col min="11" max="11" width="25.7265625" style="301" customWidth="1"/>
    <col min="12" max="13" width="22.54296875" style="301" customWidth="1"/>
    <col min="14" max="14" width="13.453125" style="301" customWidth="1"/>
    <col min="15" max="15" width="17" style="301" customWidth="1"/>
    <col min="16" max="16" width="7.81640625" style="301" customWidth="1"/>
    <col min="17" max="17" width="38.81640625" style="301" customWidth="1"/>
    <col min="18" max="18" width="9.1796875" style="301"/>
    <col min="19" max="19" width="24.1796875" style="301" customWidth="1"/>
    <col min="20" max="16384" width="9.1796875" style="301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386" t="s">
        <v>113</v>
      </c>
      <c r="O1" s="386" t="s">
        <v>113</v>
      </c>
      <c r="P1" s="509" t="s">
        <v>114</v>
      </c>
      <c r="Q1" s="509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386" t="s">
        <v>115</v>
      </c>
      <c r="O2" s="386" t="s">
        <v>115</v>
      </c>
      <c r="P2" s="510" t="s">
        <v>116</v>
      </c>
      <c r="Q2" s="510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386" t="s">
        <v>117</v>
      </c>
      <c r="O3" s="386" t="s">
        <v>117</v>
      </c>
      <c r="P3" s="511" t="s">
        <v>119</v>
      </c>
      <c r="Q3" s="509"/>
    </row>
    <row r="4" spans="1:19" s="5" customFormat="1" ht="33" customHeight="1" thickBot="1">
      <c r="B4" s="6" t="s">
        <v>345</v>
      </c>
      <c r="G4" s="7"/>
    </row>
    <row r="5" spans="1:19" s="5" customFormat="1" ht="58" customHeight="1">
      <c r="B5" s="8" t="s">
        <v>0</v>
      </c>
      <c r="C5" s="8"/>
      <c r="D5" s="6"/>
      <c r="F5" s="9"/>
      <c r="G5" s="512" t="s">
        <v>346</v>
      </c>
      <c r="H5" s="513"/>
      <c r="I5" s="513"/>
      <c r="J5" s="513"/>
      <c r="K5" s="513"/>
      <c r="L5" s="513"/>
      <c r="M5" s="514"/>
    </row>
    <row r="6" spans="1:19" s="10" customFormat="1" ht="58" customHeight="1">
      <c r="B6" s="11" t="s">
        <v>43</v>
      </c>
      <c r="C6" s="11"/>
      <c r="D6" s="12" t="s">
        <v>344</v>
      </c>
      <c r="E6" s="14"/>
      <c r="F6" s="11"/>
      <c r="G6" s="515"/>
      <c r="H6" s="516"/>
      <c r="I6" s="516"/>
      <c r="J6" s="516"/>
      <c r="K6" s="516"/>
      <c r="L6" s="516"/>
      <c r="M6" s="517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12" t="s">
        <v>338</v>
      </c>
      <c r="E7" s="12"/>
      <c r="F7" s="11"/>
      <c r="G7" s="515"/>
      <c r="H7" s="516"/>
      <c r="I7" s="516"/>
      <c r="J7" s="516"/>
      <c r="K7" s="516"/>
      <c r="L7" s="516"/>
      <c r="M7" s="517"/>
      <c r="N7" s="13"/>
      <c r="O7" s="13"/>
      <c r="P7" s="13"/>
      <c r="Q7" s="13"/>
    </row>
    <row r="8" spans="1:19" s="10" customFormat="1" ht="114.5" customHeight="1" thickBot="1">
      <c r="B8" s="11" t="s">
        <v>45</v>
      </c>
      <c r="C8" s="11"/>
      <c r="D8" s="381" t="s">
        <v>339</v>
      </c>
      <c r="E8" s="381"/>
      <c r="F8" s="381"/>
      <c r="G8" s="518"/>
      <c r="H8" s="519"/>
      <c r="I8" s="519"/>
      <c r="J8" s="519"/>
      <c r="K8" s="519"/>
      <c r="L8" s="519"/>
      <c r="M8" s="520"/>
      <c r="N8" s="13"/>
      <c r="O8" s="13"/>
      <c r="P8" s="13"/>
      <c r="Q8" s="13"/>
    </row>
    <row r="9" spans="1:19" s="5" customFormat="1" ht="39">
      <c r="B9" s="323" t="s">
        <v>1</v>
      </c>
      <c r="C9" s="323"/>
      <c r="D9" s="138" t="s">
        <v>348</v>
      </c>
      <c r="E9" s="138"/>
      <c r="F9" s="6"/>
      <c r="G9" s="9"/>
      <c r="H9" s="6"/>
      <c r="I9" s="6"/>
      <c r="J9" s="6"/>
      <c r="K9" s="6"/>
      <c r="L9" s="6"/>
      <c r="M9" s="6"/>
      <c r="N9" s="6"/>
      <c r="O9" s="6"/>
      <c r="P9" s="6"/>
      <c r="Q9" s="6"/>
      <c r="S9" s="5" t="s">
        <v>245</v>
      </c>
    </row>
    <row r="10" spans="1:19" s="5" customFormat="1" ht="39">
      <c r="B10" s="344" t="s">
        <v>2</v>
      </c>
      <c r="C10" s="344"/>
      <c r="D10" s="345" t="s">
        <v>251</v>
      </c>
      <c r="E10" s="346"/>
      <c r="F10" s="346"/>
      <c r="G10" s="347"/>
      <c r="H10" s="346"/>
      <c r="I10" s="348"/>
      <c r="J10" s="348" t="s">
        <v>46</v>
      </c>
      <c r="K10" s="348"/>
      <c r="L10" s="349"/>
      <c r="M10" s="348" t="s">
        <v>347</v>
      </c>
      <c r="N10" s="350"/>
      <c r="O10" s="350"/>
      <c r="P10" s="350"/>
      <c r="Q10" s="350"/>
    </row>
    <row r="11" spans="1:19" s="5" customFormat="1" ht="68.25" customHeight="1">
      <c r="B11" s="348" t="s">
        <v>3</v>
      </c>
      <c r="C11" s="348"/>
      <c r="D11" s="493">
        <v>45546</v>
      </c>
      <c r="E11" s="494"/>
      <c r="F11" s="494"/>
      <c r="G11" s="352"/>
      <c r="H11" s="351"/>
      <c r="I11" s="348"/>
      <c r="J11" s="348" t="s">
        <v>4</v>
      </c>
      <c r="K11" s="348"/>
      <c r="L11" s="349"/>
      <c r="M11" s="521" t="s">
        <v>332</v>
      </c>
      <c r="N11" s="521"/>
      <c r="O11" s="521"/>
      <c r="P11" s="521"/>
      <c r="Q11" s="521"/>
    </row>
    <row r="12" spans="1:19" s="5" customFormat="1" ht="39">
      <c r="B12" s="348" t="s">
        <v>5</v>
      </c>
      <c r="C12" s="348"/>
      <c r="D12" s="353"/>
      <c r="E12" s="348"/>
      <c r="F12" s="348"/>
      <c r="G12" s="354"/>
      <c r="H12" s="355"/>
      <c r="I12" s="348"/>
      <c r="J12" s="348" t="s">
        <v>40</v>
      </c>
      <c r="M12" s="348" t="s">
        <v>152</v>
      </c>
      <c r="N12" s="348"/>
      <c r="O12" s="355"/>
      <c r="P12" s="355"/>
      <c r="Q12" s="350"/>
    </row>
    <row r="13" spans="1:19" s="5" customFormat="1" ht="39">
      <c r="B13" s="495"/>
      <c r="C13" s="495"/>
      <c r="D13" s="495"/>
      <c r="E13" s="495"/>
      <c r="F13" s="495"/>
      <c r="G13" s="354"/>
      <c r="H13" s="355"/>
      <c r="I13" s="348"/>
      <c r="J13" s="348" t="s">
        <v>6</v>
      </c>
      <c r="K13" s="348"/>
      <c r="L13" s="349"/>
      <c r="M13" s="348" t="s">
        <v>333</v>
      </c>
      <c r="N13" s="355"/>
      <c r="O13" s="350"/>
      <c r="P13" s="350"/>
      <c r="Q13" s="355"/>
    </row>
    <row r="14" spans="1:19" s="5" customFormat="1" ht="39">
      <c r="B14" s="348" t="s">
        <v>50</v>
      </c>
      <c r="C14" s="348"/>
      <c r="D14" s="348" t="s">
        <v>7</v>
      </c>
      <c r="E14" s="348"/>
      <c r="F14" s="348"/>
      <c r="G14" s="356"/>
      <c r="H14" s="348"/>
      <c r="I14" s="348"/>
      <c r="J14" s="348" t="s">
        <v>8</v>
      </c>
      <c r="K14" s="348"/>
      <c r="L14" s="349"/>
      <c r="M14" s="350" t="s">
        <v>252</v>
      </c>
      <c r="N14" s="350"/>
      <c r="O14" s="350"/>
      <c r="P14" s="350"/>
      <c r="Q14" s="350"/>
    </row>
    <row r="15" spans="1:19" s="5" customFormat="1" ht="32.5" customHeight="1">
      <c r="B15" s="12" t="s">
        <v>65</v>
      </c>
      <c r="C15" s="12"/>
      <c r="D15" s="12"/>
      <c r="E15" s="323"/>
      <c r="F15" s="323"/>
      <c r="G15" s="343"/>
      <c r="H15" s="323"/>
      <c r="I15" s="323"/>
      <c r="J15" s="323"/>
      <c r="K15" s="323"/>
      <c r="L15" s="323"/>
      <c r="M15" s="323"/>
      <c r="N15" s="323"/>
      <c r="O15" s="323"/>
      <c r="P15" s="323"/>
      <c r="Q15" s="323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7" customFormat="1" ht="83.5" customHeight="1">
      <c r="B17" s="289"/>
      <c r="C17" s="290" t="s">
        <v>112</v>
      </c>
      <c r="D17" s="290" t="s">
        <v>9</v>
      </c>
      <c r="E17" s="236" t="s">
        <v>57</v>
      </c>
      <c r="F17" s="236"/>
      <c r="G17" s="236" t="s">
        <v>222</v>
      </c>
      <c r="H17" s="236" t="s">
        <v>61</v>
      </c>
      <c r="I17" s="236" t="s">
        <v>10</v>
      </c>
      <c r="J17" s="236" t="s">
        <v>58</v>
      </c>
      <c r="K17" s="236" t="s">
        <v>59</v>
      </c>
      <c r="L17" s="236" t="s">
        <v>60</v>
      </c>
      <c r="M17" s="236"/>
      <c r="N17" s="236"/>
      <c r="O17" s="236"/>
      <c r="P17" s="236"/>
      <c r="Q17" s="253" t="s">
        <v>11</v>
      </c>
    </row>
    <row r="18" spans="2:17" s="237" customFormat="1" ht="83.5" customHeight="1">
      <c r="B18" s="291" t="s">
        <v>12</v>
      </c>
      <c r="C18" s="291"/>
      <c r="D18" s="238" t="s">
        <v>39</v>
      </c>
      <c r="E18" s="239"/>
      <c r="F18" s="240"/>
      <c r="G18" s="240">
        <v>60</v>
      </c>
      <c r="H18" s="240">
        <v>264</v>
      </c>
      <c r="I18" s="240">
        <v>504</v>
      </c>
      <c r="J18" s="240">
        <v>288</v>
      </c>
      <c r="K18" s="240">
        <v>72</v>
      </c>
      <c r="L18" s="240">
        <v>12</v>
      </c>
      <c r="M18" s="240"/>
      <c r="N18" s="240"/>
      <c r="O18" s="240"/>
      <c r="P18" s="240"/>
      <c r="Q18" s="241">
        <f>SUM(E18:P18)</f>
        <v>1200</v>
      </c>
    </row>
    <row r="19" spans="2:17" s="237" customFormat="1" ht="83.5" customHeight="1">
      <c r="B19" s="291" t="s">
        <v>64</v>
      </c>
      <c r="C19" s="291"/>
      <c r="D19" s="239" t="str">
        <f>+D18</f>
        <v>BLACK</v>
      </c>
      <c r="E19" s="239"/>
      <c r="F19" s="240"/>
      <c r="G19" s="242">
        <f>ROUNDUP(G18*5%,0)</f>
        <v>3</v>
      </c>
      <c r="H19" s="242">
        <f t="shared" ref="H19:L19" si="0">ROUNDUP(H18*5%,0)</f>
        <v>14</v>
      </c>
      <c r="I19" s="242">
        <f t="shared" si="0"/>
        <v>26</v>
      </c>
      <c r="J19" s="242">
        <f t="shared" si="0"/>
        <v>15</v>
      </c>
      <c r="K19" s="242">
        <f t="shared" si="0"/>
        <v>4</v>
      </c>
      <c r="L19" s="242">
        <f t="shared" si="0"/>
        <v>1</v>
      </c>
      <c r="M19" s="242"/>
      <c r="N19" s="242"/>
      <c r="O19" s="242"/>
      <c r="P19" s="242"/>
      <c r="Q19" s="241">
        <f>SUM(E19:P19)</f>
        <v>63</v>
      </c>
    </row>
    <row r="20" spans="2:17" s="237" customFormat="1" ht="83.5" customHeight="1">
      <c r="B20" s="291" t="s">
        <v>349</v>
      </c>
      <c r="C20" s="291"/>
      <c r="D20" s="239" t="str">
        <f>D19</f>
        <v>BLACK</v>
      </c>
      <c r="E20" s="239"/>
      <c r="F20" s="240"/>
      <c r="G20" s="242">
        <v>1</v>
      </c>
      <c r="H20" s="242">
        <v>2</v>
      </c>
      <c r="I20" s="242">
        <v>3</v>
      </c>
      <c r="J20" s="242">
        <v>3</v>
      </c>
      <c r="K20" s="242">
        <v>1</v>
      </c>
      <c r="L20" s="242">
        <v>1</v>
      </c>
      <c r="M20" s="242"/>
      <c r="N20" s="242"/>
      <c r="O20" s="242"/>
      <c r="P20" s="242"/>
      <c r="Q20" s="241">
        <f>SUM(G20:P20)</f>
        <v>11</v>
      </c>
    </row>
    <row r="21" spans="2:17" s="248" customFormat="1" ht="83.5" customHeight="1">
      <c r="B21" s="243" t="s">
        <v>13</v>
      </c>
      <c r="C21" s="243"/>
      <c r="D21" s="244" t="str">
        <f>+D19</f>
        <v>BLACK</v>
      </c>
      <c r="E21" s="245"/>
      <c r="F21" s="246"/>
      <c r="G21" s="247">
        <f t="shared" ref="G21:L21" si="1">SUM(G18:G20)</f>
        <v>64</v>
      </c>
      <c r="H21" s="247">
        <f t="shared" si="1"/>
        <v>280</v>
      </c>
      <c r="I21" s="247">
        <f t="shared" si="1"/>
        <v>533</v>
      </c>
      <c r="J21" s="247">
        <f t="shared" si="1"/>
        <v>306</v>
      </c>
      <c r="K21" s="247">
        <f t="shared" si="1"/>
        <v>77</v>
      </c>
      <c r="L21" s="247">
        <f t="shared" si="1"/>
        <v>14</v>
      </c>
      <c r="M21" s="246"/>
      <c r="N21" s="246"/>
      <c r="O21" s="246"/>
      <c r="P21" s="246"/>
      <c r="Q21" s="246">
        <f>SUM(Q18:Q19)</f>
        <v>1263</v>
      </c>
    </row>
    <row r="22" spans="2:17" s="237" customFormat="1" ht="53.5" hidden="1">
      <c r="B22" s="289"/>
      <c r="C22" s="290" t="s">
        <v>112</v>
      </c>
      <c r="D22" s="290" t="s">
        <v>9</v>
      </c>
      <c r="E22" s="254" t="s">
        <v>57</v>
      </c>
      <c r="F22" s="254"/>
      <c r="G22" s="236" t="s">
        <v>222</v>
      </c>
      <c r="H22" s="236" t="s">
        <v>61</v>
      </c>
      <c r="I22" s="236" t="s">
        <v>10</v>
      </c>
      <c r="J22" s="236" t="s">
        <v>58</v>
      </c>
      <c r="K22" s="236" t="s">
        <v>59</v>
      </c>
      <c r="L22" s="236" t="s">
        <v>60</v>
      </c>
      <c r="M22" s="254"/>
      <c r="N22" s="254"/>
      <c r="O22" s="254"/>
      <c r="P22" s="254"/>
      <c r="Q22" s="253" t="s">
        <v>11</v>
      </c>
    </row>
    <row r="23" spans="2:17" s="237" customFormat="1" ht="53.5" hidden="1">
      <c r="B23" s="291" t="s">
        <v>12</v>
      </c>
      <c r="C23" s="291"/>
      <c r="D23" s="238" t="s">
        <v>38</v>
      </c>
      <c r="E23" s="239"/>
      <c r="F23" s="240"/>
      <c r="G23" s="240">
        <v>0</v>
      </c>
      <c r="H23" s="240">
        <v>0</v>
      </c>
      <c r="I23" s="240">
        <v>0</v>
      </c>
      <c r="J23" s="240">
        <v>0</v>
      </c>
      <c r="K23" s="240">
        <v>0</v>
      </c>
      <c r="L23" s="240">
        <v>0</v>
      </c>
      <c r="M23" s="240"/>
      <c r="N23" s="240"/>
      <c r="O23" s="240"/>
      <c r="P23" s="240"/>
      <c r="Q23" s="241">
        <f>SUM(E23:P23)</f>
        <v>0</v>
      </c>
    </row>
    <row r="24" spans="2:17" s="237" customFormat="1" ht="53.5" hidden="1">
      <c r="B24" s="291" t="s">
        <v>64</v>
      </c>
      <c r="C24" s="291"/>
      <c r="D24" s="239" t="str">
        <f>+D23</f>
        <v>WHITE</v>
      </c>
      <c r="E24" s="239"/>
      <c r="F24" s="240"/>
      <c r="G24" s="242">
        <f>ROUNDUP(G23*0%,0)</f>
        <v>0</v>
      </c>
      <c r="H24" s="242">
        <f>ROUNDUP(H23*0%,0)</f>
        <v>0</v>
      </c>
      <c r="I24" s="242">
        <f t="shared" ref="I24:L24" si="2">ROUNDUP(I23*0%,0)</f>
        <v>0</v>
      </c>
      <c r="J24" s="242">
        <f t="shared" si="2"/>
        <v>0</v>
      </c>
      <c r="K24" s="242">
        <f t="shared" si="2"/>
        <v>0</v>
      </c>
      <c r="L24" s="242">
        <f t="shared" si="2"/>
        <v>0</v>
      </c>
      <c r="M24" s="242"/>
      <c r="N24" s="242"/>
      <c r="O24" s="242"/>
      <c r="P24" s="242"/>
      <c r="Q24" s="241">
        <f>SUM(E24:P24)</f>
        <v>0</v>
      </c>
    </row>
    <row r="25" spans="2:17" s="248" customFormat="1" ht="53.5" hidden="1">
      <c r="B25" s="243" t="s">
        <v>13</v>
      </c>
      <c r="C25" s="243"/>
      <c r="D25" s="244" t="str">
        <f>+D24</f>
        <v>WHITE</v>
      </c>
      <c r="E25" s="245"/>
      <c r="F25" s="246"/>
      <c r="G25" s="247">
        <f>SUM(G23:G24)</f>
        <v>0</v>
      </c>
      <c r="H25" s="247">
        <f t="shared" ref="H25:L25" si="3">SUM(H23:H24)</f>
        <v>0</v>
      </c>
      <c r="I25" s="247">
        <f t="shared" si="3"/>
        <v>0</v>
      </c>
      <c r="J25" s="247">
        <f t="shared" si="3"/>
        <v>0</v>
      </c>
      <c r="K25" s="247">
        <f t="shared" si="3"/>
        <v>0</v>
      </c>
      <c r="L25" s="247">
        <f t="shared" si="3"/>
        <v>0</v>
      </c>
      <c r="M25" s="246"/>
      <c r="N25" s="246"/>
      <c r="O25" s="246"/>
      <c r="P25" s="246"/>
      <c r="Q25" s="246">
        <f>SUM(Q23:Q24)</f>
        <v>0</v>
      </c>
    </row>
    <row r="26" spans="2:17" s="248" customFormat="1" ht="58.5" hidden="1">
      <c r="B26" s="292" t="s">
        <v>223</v>
      </c>
      <c r="C26" s="293"/>
      <c r="D26" s="293"/>
      <c r="E26" s="294"/>
      <c r="F26" s="294"/>
      <c r="G26" s="295">
        <v>0</v>
      </c>
      <c r="H26" s="294">
        <v>0</v>
      </c>
      <c r="I26" s="294">
        <v>0</v>
      </c>
      <c r="J26" s="294">
        <v>1</v>
      </c>
      <c r="K26" s="294">
        <v>0</v>
      </c>
      <c r="L26" s="294">
        <v>0</v>
      </c>
      <c r="M26" s="296"/>
      <c r="N26" s="296"/>
      <c r="O26" s="296"/>
      <c r="P26" s="296"/>
      <c r="Q26" s="297">
        <f>SUM(G26:P26)</f>
        <v>1</v>
      </c>
    </row>
    <row r="27" spans="2:17" s="237" customFormat="1" ht="53.5">
      <c r="B27" s="249"/>
      <c r="C27" s="249"/>
      <c r="D27" s="249"/>
      <c r="E27" s="250"/>
      <c r="F27" s="250"/>
      <c r="G27" s="251"/>
      <c r="H27" s="250"/>
      <c r="I27" s="250"/>
      <c r="J27" s="250"/>
      <c r="K27" s="250"/>
      <c r="L27" s="250"/>
      <c r="M27" s="252"/>
      <c r="N27" s="252"/>
      <c r="O27" s="252"/>
      <c r="P27" s="252"/>
      <c r="Q27" s="253"/>
    </row>
    <row r="28" spans="2:17" s="248" customFormat="1" ht="53.5">
      <c r="B28" s="255" t="s">
        <v>161</v>
      </c>
      <c r="C28" s="256"/>
      <c r="D28" s="255"/>
      <c r="E28" s="257"/>
      <c r="F28" s="258"/>
      <c r="G28" s="258">
        <f t="shared" ref="G28:L28" si="4">G21+G25</f>
        <v>64</v>
      </c>
      <c r="H28" s="258">
        <f t="shared" si="4"/>
        <v>280</v>
      </c>
      <c r="I28" s="258">
        <f t="shared" si="4"/>
        <v>533</v>
      </c>
      <c r="J28" s="258">
        <f t="shared" si="4"/>
        <v>306</v>
      </c>
      <c r="K28" s="258">
        <f t="shared" si="4"/>
        <v>77</v>
      </c>
      <c r="L28" s="258">
        <f t="shared" si="4"/>
        <v>14</v>
      </c>
      <c r="M28" s="258"/>
      <c r="N28" s="258"/>
      <c r="O28" s="258"/>
      <c r="P28" s="258"/>
      <c r="Q28" s="258">
        <f>Q21+Q25</f>
        <v>1263</v>
      </c>
    </row>
    <row r="29" spans="2:17" s="135" customFormat="1" ht="20.25" customHeight="1">
      <c r="B29" s="136"/>
      <c r="C29" s="137"/>
      <c r="D29" s="278"/>
      <c r="E29" s="278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</row>
    <row r="30" spans="2:17" s="135" customFormat="1" ht="84.75" hidden="1" customHeight="1">
      <c r="B30" s="503"/>
      <c r="C30" s="503"/>
      <c r="D30" s="503"/>
      <c r="E30" s="503"/>
      <c r="F30" s="503"/>
      <c r="G30" s="503"/>
      <c r="H30" s="503"/>
      <c r="I30" s="503"/>
      <c r="J30" s="503"/>
      <c r="K30" s="503"/>
      <c r="L30" s="503"/>
      <c r="M30" s="503"/>
      <c r="N30" s="503"/>
      <c r="O30" s="503"/>
      <c r="P30" s="503"/>
      <c r="Q30" s="503"/>
    </row>
    <row r="31" spans="2:17" s="135" customFormat="1" ht="37.5" customHeight="1">
      <c r="B31" s="136"/>
      <c r="C31" s="137"/>
      <c r="D31" s="278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8"/>
    </row>
    <row r="32" spans="2:17" s="4" customFormat="1" ht="59.15" customHeight="1">
      <c r="B32" s="18" t="s">
        <v>14</v>
      </c>
      <c r="C32" s="298"/>
      <c r="D32" s="278" t="s">
        <v>170</v>
      </c>
      <c r="E32" s="278"/>
      <c r="F32" s="278"/>
      <c r="G32" s="278"/>
      <c r="H32" s="278"/>
      <c r="I32" s="278"/>
      <c r="J32" s="278"/>
      <c r="K32" s="278"/>
      <c r="L32" s="278"/>
      <c r="M32" s="278"/>
      <c r="N32" s="278"/>
      <c r="O32" s="278"/>
      <c r="P32" s="278"/>
      <c r="Q32" s="278"/>
    </row>
    <row r="33" spans="1:17" s="54" customFormat="1" ht="194.5" customHeight="1">
      <c r="A33" s="501" t="s">
        <v>15</v>
      </c>
      <c r="B33" s="501"/>
      <c r="C33" s="501"/>
      <c r="D33" s="282" t="s">
        <v>16</v>
      </c>
      <c r="E33" s="282" t="s">
        <v>17</v>
      </c>
      <c r="F33" s="282" t="s">
        <v>18</v>
      </c>
      <c r="G33" s="283" t="s">
        <v>19</v>
      </c>
      <c r="H33" s="283" t="s">
        <v>20</v>
      </c>
      <c r="I33" s="283" t="s">
        <v>34</v>
      </c>
      <c r="J33" s="283" t="s">
        <v>220</v>
      </c>
      <c r="K33" s="283" t="s">
        <v>218</v>
      </c>
      <c r="L33" s="283" t="s">
        <v>219</v>
      </c>
      <c r="M33" s="283" t="s">
        <v>36</v>
      </c>
      <c r="N33" s="499" t="s">
        <v>51</v>
      </c>
      <c r="O33" s="499"/>
      <c r="P33" s="499"/>
      <c r="Q33" s="499"/>
    </row>
    <row r="34" spans="1:17" s="46" customFormat="1" ht="45.75" customHeight="1">
      <c r="A34" s="497" t="str">
        <f>D21</f>
        <v>BLACK</v>
      </c>
      <c r="B34" s="497"/>
      <c r="C34" s="497"/>
      <c r="D34" s="497"/>
      <c r="E34" s="497"/>
      <c r="F34" s="497"/>
      <c r="G34" s="497"/>
      <c r="H34" s="497"/>
      <c r="I34" s="497"/>
      <c r="J34" s="497"/>
      <c r="K34" s="497"/>
      <c r="L34" s="497"/>
      <c r="M34" s="497"/>
      <c r="N34" s="497"/>
      <c r="O34" s="497"/>
      <c r="P34" s="497"/>
      <c r="Q34" s="497"/>
    </row>
    <row r="35" spans="1:17" s="5" customFormat="1" ht="197" customHeight="1">
      <c r="A35" s="303">
        <v>1</v>
      </c>
      <c r="B35" s="502" t="str">
        <f>$M$11</f>
        <v>FLEECE_100%COTTON_OE20/2+CD8/1_420GSM_VTK5971B</v>
      </c>
      <c r="C35" s="502"/>
      <c r="D35" s="304" t="s">
        <v>153</v>
      </c>
      <c r="E35" s="304" t="s">
        <v>39</v>
      </c>
      <c r="F35" s="303" t="s">
        <v>10</v>
      </c>
      <c r="G35" s="305">
        <f>$Q$21</f>
        <v>1263</v>
      </c>
      <c r="H35" s="306">
        <v>1.415</v>
      </c>
      <c r="I35" s="307">
        <f>H35*G35</f>
        <v>1787.145</v>
      </c>
      <c r="J35" s="308">
        <f>I35*1%+(I35/30)*0.5</f>
        <v>47.657200000000003</v>
      </c>
      <c r="K35" s="308">
        <v>0</v>
      </c>
      <c r="L35" s="308">
        <v>3</v>
      </c>
      <c r="M35" s="309">
        <f>ROUNDUP(SUM(I35:J35),0)</f>
        <v>1835</v>
      </c>
      <c r="N35" s="500"/>
      <c r="O35" s="500"/>
      <c r="P35" s="500"/>
      <c r="Q35" s="500"/>
    </row>
    <row r="36" spans="1:17" s="5" customFormat="1" ht="133.5" customHeight="1">
      <c r="A36" s="303">
        <v>2</v>
      </c>
      <c r="B36" s="481" t="s">
        <v>253</v>
      </c>
      <c r="C36" s="482"/>
      <c r="D36" s="304" t="s">
        <v>254</v>
      </c>
      <c r="E36" s="304" t="str">
        <f>E35</f>
        <v>BLACK</v>
      </c>
      <c r="F36" s="303" t="s">
        <v>10</v>
      </c>
      <c r="G36" s="305">
        <f>$Q$21</f>
        <v>1263</v>
      </c>
      <c r="H36" s="306">
        <v>4.8000000000000001E-2</v>
      </c>
      <c r="I36" s="307">
        <f>H36*G36</f>
        <v>60.624000000000002</v>
      </c>
      <c r="J36" s="308">
        <f>I36*0.7%+(I36/50)*0.5</f>
        <v>1.030608</v>
      </c>
      <c r="K36" s="308">
        <v>0</v>
      </c>
      <c r="L36" s="308">
        <v>0</v>
      </c>
      <c r="M36" s="309">
        <f>ROUNDUP(SUM(I36:J36),0)</f>
        <v>62</v>
      </c>
      <c r="N36" s="483"/>
      <c r="O36" s="483"/>
      <c r="P36" s="483"/>
      <c r="Q36" s="483"/>
    </row>
    <row r="37" spans="1:17" s="5" customFormat="1" ht="133" customHeight="1">
      <c r="A37" s="303">
        <v>3</v>
      </c>
      <c r="B37" s="481" t="s">
        <v>350</v>
      </c>
      <c r="C37" s="482"/>
      <c r="D37" s="304" t="s">
        <v>255</v>
      </c>
      <c r="E37" s="304" t="s">
        <v>39</v>
      </c>
      <c r="F37" s="303" t="s">
        <v>10</v>
      </c>
      <c r="G37" s="305">
        <f>$Q$21</f>
        <v>1263</v>
      </c>
      <c r="H37" s="306">
        <v>0.04</v>
      </c>
      <c r="I37" s="307">
        <f>H37*G37</f>
        <v>50.52</v>
      </c>
      <c r="J37" s="308">
        <f>I37*0%</f>
        <v>0</v>
      </c>
      <c r="K37" s="308">
        <v>0</v>
      </c>
      <c r="L37" s="308">
        <v>0</v>
      </c>
      <c r="M37" s="309">
        <f>ROUNDUP(SUM(I37:J37),0)</f>
        <v>51</v>
      </c>
      <c r="N37" s="490"/>
      <c r="O37" s="491"/>
      <c r="P37" s="491"/>
      <c r="Q37" s="492"/>
    </row>
    <row r="38" spans="1:17" s="46" customFormat="1" ht="51.75" hidden="1" customHeight="1">
      <c r="A38" s="497" t="str">
        <f>D25</f>
        <v>WHITE</v>
      </c>
      <c r="B38" s="497"/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/>
    </row>
    <row r="39" spans="1:17" s="169" customFormat="1" ht="126" hidden="1" customHeight="1">
      <c r="A39" s="174">
        <v>3</v>
      </c>
      <c r="B39" s="498" t="str">
        <f>$M$11</f>
        <v>FLEECE_100%COTTON_OE20/2+CD8/1_420GSM_VTK5971B</v>
      </c>
      <c r="C39" s="498"/>
      <c r="D39" s="233" t="s">
        <v>153</v>
      </c>
      <c r="E39" s="233" t="str">
        <f>D23</f>
        <v>WHITE</v>
      </c>
      <c r="F39" s="174" t="s">
        <v>10</v>
      </c>
      <c r="G39" s="234">
        <f>$Q$25</f>
        <v>0</v>
      </c>
      <c r="H39" s="235">
        <v>0.995</v>
      </c>
      <c r="I39" s="229">
        <f t="shared" ref="I39:I40" si="5">G39*H39</f>
        <v>0</v>
      </c>
      <c r="J39" s="232">
        <f>I39*9.8%+(I39/70)*0.5</f>
        <v>0</v>
      </c>
      <c r="K39" s="232">
        <v>0</v>
      </c>
      <c r="L39" s="232">
        <v>2</v>
      </c>
      <c r="M39" s="275">
        <f>ROUNDUP(SUM(I39:J39),0)</f>
        <v>0</v>
      </c>
      <c r="N39" s="496" t="s">
        <v>248</v>
      </c>
      <c r="O39" s="496"/>
      <c r="P39" s="496"/>
      <c r="Q39" s="496"/>
    </row>
    <row r="40" spans="1:17" s="169" customFormat="1" ht="76.5" hidden="1" customHeight="1">
      <c r="A40" s="174">
        <v>4</v>
      </c>
      <c r="B40" s="507" t="s">
        <v>249</v>
      </c>
      <c r="C40" s="508"/>
      <c r="D40" s="233" t="s">
        <v>246</v>
      </c>
      <c r="E40" s="233" t="s">
        <v>38</v>
      </c>
      <c r="F40" s="174" t="s">
        <v>10</v>
      </c>
      <c r="G40" s="234">
        <f>$Q$25</f>
        <v>0</v>
      </c>
      <c r="H40" s="235">
        <v>0.2</v>
      </c>
      <c r="I40" s="229">
        <f t="shared" si="5"/>
        <v>0</v>
      </c>
      <c r="J40" s="232">
        <f>I40*0%</f>
        <v>0</v>
      </c>
      <c r="K40" s="232">
        <v>0</v>
      </c>
      <c r="L40" s="232">
        <v>0</v>
      </c>
      <c r="M40" s="275">
        <f>ROUNDUP(SUM(I40:J40),0)</f>
        <v>0</v>
      </c>
      <c r="N40" s="504" t="s">
        <v>250</v>
      </c>
      <c r="O40" s="505"/>
      <c r="P40" s="505"/>
      <c r="Q40" s="506"/>
    </row>
    <row r="41" spans="1:17" s="46" customFormat="1" ht="21.75" customHeight="1">
      <c r="A41" s="497"/>
      <c r="B41" s="497"/>
      <c r="C41" s="497"/>
      <c r="D41" s="497"/>
      <c r="E41" s="497"/>
      <c r="F41" s="497"/>
      <c r="G41" s="497"/>
      <c r="H41" s="497"/>
      <c r="I41" s="497"/>
      <c r="J41" s="497"/>
      <c r="K41" s="497"/>
      <c r="L41" s="497"/>
      <c r="M41" s="497"/>
      <c r="N41" s="497"/>
      <c r="O41" s="497"/>
      <c r="P41" s="497"/>
      <c r="Q41" s="497"/>
    </row>
    <row r="42" spans="1:17" s="37" customFormat="1" ht="37" customHeight="1">
      <c r="B42" s="18" t="s">
        <v>21</v>
      </c>
      <c r="G42" s="39"/>
      <c r="P42" s="554"/>
      <c r="Q42" s="554"/>
    </row>
    <row r="43" spans="1:17" s="54" customFormat="1" ht="140" customHeight="1">
      <c r="A43" s="555" t="s">
        <v>22</v>
      </c>
      <c r="B43" s="556"/>
      <c r="C43" s="556"/>
      <c r="D43" s="556"/>
      <c r="E43" s="557"/>
      <c r="F43" s="283" t="s">
        <v>47</v>
      </c>
      <c r="G43" s="283" t="s">
        <v>23</v>
      </c>
      <c r="H43" s="558" t="s">
        <v>42</v>
      </c>
      <c r="I43" s="559"/>
      <c r="J43" s="282" t="s">
        <v>18</v>
      </c>
      <c r="K43" s="283" t="s">
        <v>48</v>
      </c>
      <c r="L43" s="283" t="s">
        <v>24</v>
      </c>
      <c r="M43" s="284" t="s">
        <v>25</v>
      </c>
      <c r="N43" s="284" t="s">
        <v>26</v>
      </c>
      <c r="O43" s="284" t="s">
        <v>27</v>
      </c>
      <c r="P43" s="560" t="s">
        <v>28</v>
      </c>
      <c r="Q43" s="561"/>
    </row>
    <row r="44" spans="1:17" s="5" customFormat="1" ht="112.5" customHeight="1">
      <c r="A44" s="303">
        <v>1</v>
      </c>
      <c r="B44" s="529" t="s">
        <v>351</v>
      </c>
      <c r="C44" s="530"/>
      <c r="D44" s="530"/>
      <c r="E44" s="531"/>
      <c r="F44" s="310" t="str">
        <f>E35</f>
        <v>BLACK</v>
      </c>
      <c r="G44" s="311" t="s">
        <v>352</v>
      </c>
      <c r="H44" s="488" t="str">
        <f t="shared" ref="H44:H51" si="6">$D$21</f>
        <v>BLACK</v>
      </c>
      <c r="I44" s="489" t="str">
        <f t="shared" ref="I44:I51" si="7">$E$35</f>
        <v>BLACK</v>
      </c>
      <c r="J44" s="312" t="s">
        <v>29</v>
      </c>
      <c r="K44" s="312">
        <f t="shared" ref="K44:K51" si="8">$Q$21</f>
        <v>1263</v>
      </c>
      <c r="L44" s="313">
        <f>480/5000</f>
        <v>9.6000000000000002E-2</v>
      </c>
      <c r="M44" s="314">
        <f t="shared" ref="M44:M47" si="9">K44*L44</f>
        <v>121.248</v>
      </c>
      <c r="N44" s="314"/>
      <c r="O44" s="315">
        <f>ROUNDUP(N44+M44,0)</f>
        <v>122</v>
      </c>
      <c r="P44" s="484"/>
      <c r="Q44" s="485"/>
    </row>
    <row r="45" spans="1:17" s="5" customFormat="1" ht="90.5" customHeight="1">
      <c r="A45" s="303">
        <v>2</v>
      </c>
      <c r="B45" s="529" t="s">
        <v>256</v>
      </c>
      <c r="C45" s="530"/>
      <c r="D45" s="530"/>
      <c r="E45" s="531"/>
      <c r="F45" s="310" t="s">
        <v>55</v>
      </c>
      <c r="G45" s="311" t="s">
        <v>334</v>
      </c>
      <c r="H45" s="488" t="str">
        <f t="shared" si="6"/>
        <v>BLACK</v>
      </c>
      <c r="I45" s="489" t="str">
        <f t="shared" si="7"/>
        <v>BLACK</v>
      </c>
      <c r="J45" s="312" t="s">
        <v>29</v>
      </c>
      <c r="K45" s="312">
        <f t="shared" si="8"/>
        <v>1263</v>
      </c>
      <c r="L45" s="316">
        <f>3/4500</f>
        <v>6.6666666666666664E-4</v>
      </c>
      <c r="M45" s="314">
        <f t="shared" si="9"/>
        <v>0.84199999999999997</v>
      </c>
      <c r="N45" s="314"/>
      <c r="O45" s="315">
        <f t="shared" ref="O45:O49" si="10">ROUNDUP(N45+M45,0)</f>
        <v>1</v>
      </c>
      <c r="P45" s="484"/>
      <c r="Q45" s="485"/>
    </row>
    <row r="46" spans="1:17" s="5" customFormat="1" ht="112.5" customHeight="1">
      <c r="A46" s="303">
        <v>3</v>
      </c>
      <c r="B46" s="502" t="s">
        <v>353</v>
      </c>
      <c r="C46" s="502"/>
      <c r="D46" s="502"/>
      <c r="E46" s="502"/>
      <c r="F46" s="317" t="s">
        <v>55</v>
      </c>
      <c r="G46" s="311"/>
      <c r="H46" s="488" t="str">
        <f t="shared" si="6"/>
        <v>BLACK</v>
      </c>
      <c r="I46" s="489" t="str">
        <f t="shared" si="7"/>
        <v>BLACK</v>
      </c>
      <c r="J46" s="312" t="s">
        <v>130</v>
      </c>
      <c r="K46" s="312">
        <f t="shared" si="8"/>
        <v>1263</v>
      </c>
      <c r="L46" s="313">
        <v>1</v>
      </c>
      <c r="M46" s="314">
        <f t="shared" si="9"/>
        <v>1263</v>
      </c>
      <c r="N46" s="314"/>
      <c r="O46" s="315">
        <f t="shared" si="10"/>
        <v>1263</v>
      </c>
      <c r="P46" s="484"/>
      <c r="Q46" s="485"/>
    </row>
    <row r="47" spans="1:17" s="5" customFormat="1" ht="172.5" customHeight="1">
      <c r="A47" s="303">
        <f t="shared" ref="A47" si="11">A46+1</f>
        <v>4</v>
      </c>
      <c r="B47" s="502" t="s">
        <v>358</v>
      </c>
      <c r="C47" s="502"/>
      <c r="D47" s="502"/>
      <c r="E47" s="502"/>
      <c r="F47" s="317" t="s">
        <v>38</v>
      </c>
      <c r="G47" s="311"/>
      <c r="H47" s="488" t="str">
        <f t="shared" si="6"/>
        <v>BLACK</v>
      </c>
      <c r="I47" s="489" t="str">
        <f t="shared" si="7"/>
        <v>BLACK</v>
      </c>
      <c r="J47" s="312" t="s">
        <v>130</v>
      </c>
      <c r="K47" s="312">
        <f t="shared" si="8"/>
        <v>1263</v>
      </c>
      <c r="L47" s="313">
        <v>1</v>
      </c>
      <c r="M47" s="314">
        <f t="shared" si="9"/>
        <v>1263</v>
      </c>
      <c r="N47" s="314"/>
      <c r="O47" s="315">
        <f t="shared" si="10"/>
        <v>1263</v>
      </c>
      <c r="P47" s="484" t="s">
        <v>357</v>
      </c>
      <c r="Q47" s="485"/>
    </row>
    <row r="48" spans="1:17" s="5" customFormat="1" ht="94.5" customHeight="1">
      <c r="A48" s="303">
        <f>A47+1</f>
        <v>5</v>
      </c>
      <c r="B48" s="481" t="s">
        <v>257</v>
      </c>
      <c r="C48" s="553"/>
      <c r="D48" s="553"/>
      <c r="E48" s="482"/>
      <c r="F48" s="317" t="str">
        <f>F44</f>
        <v>BLACK</v>
      </c>
      <c r="G48" s="311"/>
      <c r="H48" s="488" t="str">
        <f t="shared" si="6"/>
        <v>BLACK</v>
      </c>
      <c r="I48" s="489" t="str">
        <f t="shared" si="7"/>
        <v>BLACK</v>
      </c>
      <c r="J48" s="312" t="s">
        <v>10</v>
      </c>
      <c r="K48" s="312">
        <f t="shared" si="8"/>
        <v>1263</v>
      </c>
      <c r="L48" s="313">
        <v>1.7</v>
      </c>
      <c r="M48" s="314">
        <f>(K48*L48)*1.05</f>
        <v>2254.4549999999999</v>
      </c>
      <c r="N48" s="314"/>
      <c r="O48" s="315">
        <f t="shared" si="10"/>
        <v>2255</v>
      </c>
      <c r="P48" s="562" t="s">
        <v>355</v>
      </c>
      <c r="Q48" s="485"/>
    </row>
    <row r="49" spans="1:17" s="5" customFormat="1" ht="94.5" customHeight="1">
      <c r="A49" s="303">
        <f>A48+1</f>
        <v>6</v>
      </c>
      <c r="B49" s="481" t="s">
        <v>258</v>
      </c>
      <c r="C49" s="553"/>
      <c r="D49" s="553"/>
      <c r="E49" s="482"/>
      <c r="F49" s="317" t="s">
        <v>39</v>
      </c>
      <c r="G49" s="311"/>
      <c r="H49" s="488" t="str">
        <f t="shared" si="6"/>
        <v>BLACK</v>
      </c>
      <c r="I49" s="489" t="str">
        <f t="shared" si="7"/>
        <v>BLACK</v>
      </c>
      <c r="J49" s="312" t="s">
        <v>10</v>
      </c>
      <c r="K49" s="312">
        <f t="shared" si="8"/>
        <v>1263</v>
      </c>
      <c r="L49" s="313">
        <v>1</v>
      </c>
      <c r="M49" s="314">
        <f>(K49*L49)*1.04</f>
        <v>1313.52</v>
      </c>
      <c r="N49" s="314"/>
      <c r="O49" s="315">
        <f t="shared" si="10"/>
        <v>1314</v>
      </c>
      <c r="P49" s="562" t="s">
        <v>356</v>
      </c>
      <c r="Q49" s="485"/>
    </row>
    <row r="50" spans="1:17" s="5" customFormat="1" ht="94.5" customHeight="1">
      <c r="A50" s="303">
        <f t="shared" ref="A50:A51" si="12">A49+1</f>
        <v>7</v>
      </c>
      <c r="B50" s="481" t="s">
        <v>354</v>
      </c>
      <c r="C50" s="553"/>
      <c r="D50" s="553"/>
      <c r="E50" s="482"/>
      <c r="F50" s="317" t="s">
        <v>55</v>
      </c>
      <c r="G50" s="311"/>
      <c r="H50" s="488" t="str">
        <f t="shared" si="6"/>
        <v>BLACK</v>
      </c>
      <c r="I50" s="489" t="str">
        <f t="shared" si="7"/>
        <v>BLACK</v>
      </c>
      <c r="J50" s="312" t="s">
        <v>130</v>
      </c>
      <c r="K50" s="312">
        <f t="shared" si="8"/>
        <v>1263</v>
      </c>
      <c r="L50" s="313">
        <v>1</v>
      </c>
      <c r="M50" s="314">
        <f t="shared" ref="M50" si="13">K50*L50</f>
        <v>1263</v>
      </c>
      <c r="N50" s="314"/>
      <c r="O50" s="315">
        <f t="shared" ref="O50" si="14">ROUNDUP(N50+M50,0)</f>
        <v>1263</v>
      </c>
      <c r="P50" s="484" t="s">
        <v>357</v>
      </c>
      <c r="Q50" s="485"/>
    </row>
    <row r="51" spans="1:17" s="5" customFormat="1" ht="144.5" customHeight="1">
      <c r="A51" s="303">
        <f t="shared" si="12"/>
        <v>8</v>
      </c>
      <c r="B51" s="481" t="s">
        <v>259</v>
      </c>
      <c r="C51" s="553"/>
      <c r="D51" s="553"/>
      <c r="E51" s="482"/>
      <c r="F51" s="317" t="str">
        <f>H51</f>
        <v>BLACK</v>
      </c>
      <c r="G51" s="311" t="s">
        <v>362</v>
      </c>
      <c r="H51" s="488" t="str">
        <f t="shared" si="6"/>
        <v>BLACK</v>
      </c>
      <c r="I51" s="489" t="str">
        <f t="shared" si="7"/>
        <v>BLACK</v>
      </c>
      <c r="J51" s="312" t="s">
        <v>130</v>
      </c>
      <c r="K51" s="312">
        <f t="shared" si="8"/>
        <v>1263</v>
      </c>
      <c r="L51" s="313">
        <v>2</v>
      </c>
      <c r="M51" s="314">
        <f t="shared" ref="M51" si="15">K51*L51</f>
        <v>2526</v>
      </c>
      <c r="N51" s="314"/>
      <c r="O51" s="315">
        <f t="shared" ref="O51" si="16">ROUNDUP(N51+M51,0)</f>
        <v>2526</v>
      </c>
      <c r="P51" s="486" t="s">
        <v>359</v>
      </c>
      <c r="Q51" s="487"/>
    </row>
    <row r="52" spans="1:17" s="46" customFormat="1" ht="21.75" customHeight="1">
      <c r="A52" s="497"/>
      <c r="B52" s="497"/>
      <c r="C52" s="497"/>
      <c r="D52" s="497"/>
      <c r="E52" s="497"/>
      <c r="F52" s="497"/>
      <c r="G52" s="497"/>
      <c r="H52" s="497"/>
      <c r="I52" s="497"/>
      <c r="J52" s="497"/>
      <c r="K52" s="497"/>
      <c r="L52" s="497"/>
      <c r="M52" s="497"/>
      <c r="N52" s="497"/>
      <c r="O52" s="497"/>
      <c r="P52" s="497"/>
      <c r="Q52" s="497"/>
    </row>
    <row r="53" spans="1:17" s="37" customFormat="1" ht="39" customHeight="1">
      <c r="B53" s="18" t="s">
        <v>66</v>
      </c>
      <c r="F53" s="42"/>
      <c r="G53" s="43"/>
      <c r="H53" s="42"/>
      <c r="I53" s="42"/>
      <c r="J53" s="42"/>
      <c r="K53" s="42"/>
      <c r="L53" s="42"/>
      <c r="M53" s="42"/>
      <c r="N53" s="42"/>
      <c r="O53" s="42"/>
      <c r="Q53" s="40"/>
    </row>
    <row r="54" spans="1:17" s="54" customFormat="1" ht="144" customHeight="1">
      <c r="A54" s="501" t="s">
        <v>22</v>
      </c>
      <c r="B54" s="501"/>
      <c r="C54" s="501"/>
      <c r="D54" s="501"/>
      <c r="E54" s="501"/>
      <c r="F54" s="283" t="s">
        <v>47</v>
      </c>
      <c r="G54" s="283" t="s">
        <v>23</v>
      </c>
      <c r="H54" s="499" t="s">
        <v>42</v>
      </c>
      <c r="I54" s="499"/>
      <c r="J54" s="282" t="s">
        <v>18</v>
      </c>
      <c r="K54" s="283" t="s">
        <v>48</v>
      </c>
      <c r="L54" s="283" t="s">
        <v>24</v>
      </c>
      <c r="M54" s="283" t="s">
        <v>25</v>
      </c>
      <c r="N54" s="283" t="s">
        <v>26</v>
      </c>
      <c r="O54" s="283" t="s">
        <v>27</v>
      </c>
      <c r="P54" s="499" t="s">
        <v>28</v>
      </c>
      <c r="Q54" s="499"/>
    </row>
    <row r="55" spans="1:17" s="318" customFormat="1" ht="67" customHeight="1">
      <c r="A55" s="303">
        <v>1</v>
      </c>
      <c r="B55" s="529" t="s">
        <v>367</v>
      </c>
      <c r="C55" s="530"/>
      <c r="D55" s="530"/>
      <c r="E55" s="531"/>
      <c r="F55" s="317" t="s">
        <v>132</v>
      </c>
      <c r="G55" s="311"/>
      <c r="H55" s="528" t="str">
        <f t="shared" ref="H55:H61" si="17">$D$21</f>
        <v>BLACK</v>
      </c>
      <c r="I55" s="528" t="str">
        <f t="shared" ref="I55:I61" si="18">$E$35</f>
        <v>BLACK</v>
      </c>
      <c r="J55" s="312" t="s">
        <v>30</v>
      </c>
      <c r="K55" s="312">
        <f t="shared" ref="K55:K61" si="19">$Q$21</f>
        <v>1263</v>
      </c>
      <c r="L55" s="313">
        <v>1</v>
      </c>
      <c r="M55" s="312">
        <f>K55*L55</f>
        <v>1263</v>
      </c>
      <c r="N55" s="314"/>
      <c r="O55" s="315">
        <f>ROUNDUP(N55+M55,0)</f>
        <v>1263</v>
      </c>
      <c r="P55" s="527"/>
      <c r="Q55" s="527"/>
    </row>
    <row r="56" spans="1:17" s="318" customFormat="1" ht="67" customHeight="1">
      <c r="A56" s="303">
        <v>2</v>
      </c>
      <c r="B56" s="529" t="s">
        <v>261</v>
      </c>
      <c r="C56" s="530"/>
      <c r="D56" s="530"/>
      <c r="E56" s="531"/>
      <c r="F56" s="317" t="s">
        <v>38</v>
      </c>
      <c r="G56" s="311"/>
      <c r="H56" s="528" t="str">
        <f t="shared" si="17"/>
        <v>BLACK</v>
      </c>
      <c r="I56" s="528" t="str">
        <f t="shared" si="18"/>
        <v>BLACK</v>
      </c>
      <c r="J56" s="312" t="s">
        <v>30</v>
      </c>
      <c r="K56" s="312">
        <f t="shared" si="19"/>
        <v>1263</v>
      </c>
      <c r="L56" s="313">
        <v>1</v>
      </c>
      <c r="M56" s="312">
        <f t="shared" ref="M56:M61" si="20">K56*L56</f>
        <v>1263</v>
      </c>
      <c r="N56" s="314"/>
      <c r="O56" s="315">
        <f t="shared" ref="O56:O59" si="21">ROUNDUP(N56+M56,0)</f>
        <v>1263</v>
      </c>
      <c r="P56" s="527" t="s">
        <v>364</v>
      </c>
      <c r="Q56" s="527"/>
    </row>
    <row r="57" spans="1:17" s="318" customFormat="1" ht="67" customHeight="1">
      <c r="A57" s="303">
        <v>3</v>
      </c>
      <c r="B57" s="502" t="s">
        <v>363</v>
      </c>
      <c r="C57" s="502"/>
      <c r="D57" s="502"/>
      <c r="E57" s="502"/>
      <c r="F57" s="317" t="s">
        <v>366</v>
      </c>
      <c r="G57" s="311"/>
      <c r="H57" s="528" t="str">
        <f t="shared" si="17"/>
        <v>BLACK</v>
      </c>
      <c r="I57" s="528" t="str">
        <f t="shared" si="18"/>
        <v>BLACK</v>
      </c>
      <c r="J57" s="312" t="s">
        <v>30</v>
      </c>
      <c r="K57" s="312">
        <f t="shared" si="19"/>
        <v>1263</v>
      </c>
      <c r="L57" s="313">
        <v>1</v>
      </c>
      <c r="M57" s="312">
        <f t="shared" si="20"/>
        <v>1263</v>
      </c>
      <c r="N57" s="314"/>
      <c r="O57" s="315">
        <f t="shared" ref="O57:O58" si="22">ROUNDUP(N57+M57,0)</f>
        <v>1263</v>
      </c>
      <c r="P57" s="527" t="s">
        <v>365</v>
      </c>
      <c r="Q57" s="527"/>
    </row>
    <row r="58" spans="1:17" s="318" customFormat="1" ht="66.75" customHeight="1">
      <c r="A58" s="303">
        <v>5</v>
      </c>
      <c r="B58" s="529" t="s">
        <v>262</v>
      </c>
      <c r="C58" s="530"/>
      <c r="D58" s="530"/>
      <c r="E58" s="531"/>
      <c r="F58" s="317" t="s">
        <v>38</v>
      </c>
      <c r="G58" s="311"/>
      <c r="H58" s="528" t="str">
        <f t="shared" si="17"/>
        <v>BLACK</v>
      </c>
      <c r="I58" s="528" t="str">
        <f t="shared" si="18"/>
        <v>BLACK</v>
      </c>
      <c r="J58" s="312" t="s">
        <v>30</v>
      </c>
      <c r="K58" s="312">
        <f t="shared" si="19"/>
        <v>1263</v>
      </c>
      <c r="L58" s="313">
        <v>1</v>
      </c>
      <c r="M58" s="312">
        <f t="shared" si="20"/>
        <v>1263</v>
      </c>
      <c r="N58" s="314"/>
      <c r="O58" s="315">
        <f t="shared" si="22"/>
        <v>1263</v>
      </c>
      <c r="P58" s="527"/>
      <c r="Q58" s="527"/>
    </row>
    <row r="59" spans="1:17" s="318" customFormat="1" ht="67" customHeight="1">
      <c r="A59" s="303">
        <v>6</v>
      </c>
      <c r="B59" s="529" t="s">
        <v>263</v>
      </c>
      <c r="C59" s="530"/>
      <c r="D59" s="530"/>
      <c r="E59" s="531"/>
      <c r="F59" s="317" t="s">
        <v>132</v>
      </c>
      <c r="G59" s="311"/>
      <c r="H59" s="528" t="str">
        <f t="shared" si="17"/>
        <v>BLACK</v>
      </c>
      <c r="I59" s="528" t="str">
        <f t="shared" si="18"/>
        <v>BLACK</v>
      </c>
      <c r="J59" s="312" t="s">
        <v>30</v>
      </c>
      <c r="K59" s="312">
        <f t="shared" si="19"/>
        <v>1263</v>
      </c>
      <c r="L59" s="313">
        <f>1/12</f>
        <v>8.3333333333333329E-2</v>
      </c>
      <c r="M59" s="312">
        <f t="shared" si="20"/>
        <v>105.25</v>
      </c>
      <c r="N59" s="314"/>
      <c r="O59" s="315">
        <f t="shared" si="21"/>
        <v>106</v>
      </c>
      <c r="P59" s="527"/>
      <c r="Q59" s="527"/>
    </row>
    <row r="60" spans="1:17" s="318" customFormat="1" ht="67" customHeight="1">
      <c r="A60" s="303">
        <v>7</v>
      </c>
      <c r="B60" s="529" t="s">
        <v>264</v>
      </c>
      <c r="C60" s="530"/>
      <c r="D60" s="530"/>
      <c r="E60" s="531"/>
      <c r="F60" s="317" t="s">
        <v>55</v>
      </c>
      <c r="G60" s="311"/>
      <c r="H60" s="528" t="str">
        <f t="shared" si="17"/>
        <v>BLACK</v>
      </c>
      <c r="I60" s="528" t="str">
        <f t="shared" si="18"/>
        <v>BLACK</v>
      </c>
      <c r="J60" s="312" t="s">
        <v>242</v>
      </c>
      <c r="K60" s="312">
        <f t="shared" si="19"/>
        <v>1263</v>
      </c>
      <c r="L60" s="313">
        <f>L61*2</f>
        <v>0.16666666666666666</v>
      </c>
      <c r="M60" s="312">
        <f t="shared" si="20"/>
        <v>210.5</v>
      </c>
      <c r="N60" s="314"/>
      <c r="O60" s="315">
        <f t="shared" ref="O60:O61" si="23">ROUNDUP(N60+M60,0)</f>
        <v>211</v>
      </c>
      <c r="P60" s="527"/>
      <c r="Q60" s="527"/>
    </row>
    <row r="61" spans="1:17" s="318" customFormat="1" ht="67" customHeight="1">
      <c r="A61" s="303">
        <v>8</v>
      </c>
      <c r="B61" s="502" t="s">
        <v>265</v>
      </c>
      <c r="C61" s="502"/>
      <c r="D61" s="502"/>
      <c r="E61" s="502"/>
      <c r="F61" s="317" t="s">
        <v>55</v>
      </c>
      <c r="G61" s="311"/>
      <c r="H61" s="528" t="str">
        <f t="shared" si="17"/>
        <v>BLACK</v>
      </c>
      <c r="I61" s="528" t="str">
        <f t="shared" si="18"/>
        <v>BLACK</v>
      </c>
      <c r="J61" s="312" t="s">
        <v>242</v>
      </c>
      <c r="K61" s="312">
        <f t="shared" si="19"/>
        <v>1263</v>
      </c>
      <c r="L61" s="313">
        <f>1/12</f>
        <v>8.3333333333333329E-2</v>
      </c>
      <c r="M61" s="312">
        <f t="shared" si="20"/>
        <v>105.25</v>
      </c>
      <c r="N61" s="314"/>
      <c r="O61" s="315">
        <f t="shared" si="23"/>
        <v>106</v>
      </c>
      <c r="P61" s="527"/>
      <c r="Q61" s="527"/>
    </row>
    <row r="62" spans="1:17" s="15" customFormat="1" ht="32.5">
      <c r="A62" s="118"/>
      <c r="B62" s="118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</row>
    <row r="63" spans="1:17" s="169" customFormat="1" ht="33" customHeight="1">
      <c r="B63" s="129" t="s">
        <v>67</v>
      </c>
      <c r="C63" s="287"/>
      <c r="G63" s="288"/>
      <c r="J63" s="526" t="s">
        <v>31</v>
      </c>
      <c r="K63" s="526"/>
      <c r="L63" s="526"/>
      <c r="M63" s="526"/>
      <c r="N63" s="526"/>
      <c r="O63" s="286"/>
      <c r="P63" s="286"/>
      <c r="Q63" s="285"/>
    </row>
    <row r="64" spans="1:17" s="319" customFormat="1" ht="54.65" customHeight="1">
      <c r="A64" s="319">
        <v>1</v>
      </c>
      <c r="B64" s="320" t="s">
        <v>335</v>
      </c>
      <c r="C64" s="6" t="s">
        <v>244</v>
      </c>
      <c r="D64" s="5"/>
      <c r="E64" s="5"/>
      <c r="F64" s="5"/>
      <c r="G64" s="7"/>
      <c r="H64" s="7"/>
      <c r="I64" s="7"/>
      <c r="J64" s="7"/>
      <c r="K64" s="9"/>
      <c r="L64" s="9"/>
      <c r="M64" s="7"/>
      <c r="N64" s="7"/>
      <c r="O64" s="7"/>
      <c r="P64" s="7"/>
      <c r="Q64" s="7"/>
    </row>
    <row r="65" spans="1:17" s="5" customFormat="1" ht="34.5" hidden="1" customHeight="1">
      <c r="A65" s="319"/>
      <c r="B65" s="536" t="s">
        <v>49</v>
      </c>
      <c r="C65" s="537"/>
      <c r="D65" s="537"/>
      <c r="E65" s="537"/>
      <c r="F65" s="537"/>
      <c r="G65" s="537"/>
      <c r="H65" s="537"/>
      <c r="I65" s="538"/>
      <c r="J65" s="7"/>
      <c r="K65" s="9"/>
      <c r="L65" s="9"/>
      <c r="M65" s="7"/>
      <c r="N65" s="7"/>
      <c r="O65" s="7"/>
      <c r="P65" s="7"/>
      <c r="Q65" s="7"/>
    </row>
    <row r="66" spans="1:17" s="5" customFormat="1" ht="59.25" hidden="1" customHeight="1">
      <c r="A66" s="319"/>
      <c r="B66" s="542" t="s">
        <v>42</v>
      </c>
      <c r="C66" s="543"/>
      <c r="D66" s="544" t="s">
        <v>243</v>
      </c>
      <c r="E66" s="545"/>
      <c r="F66" s="545"/>
      <c r="G66" s="545"/>
      <c r="H66" s="545"/>
      <c r="I66" s="546"/>
      <c r="J66" s="7"/>
      <c r="K66" s="7"/>
      <c r="L66" s="7"/>
      <c r="M66" s="7"/>
      <c r="N66" s="7"/>
      <c r="O66" s="7"/>
      <c r="P66" s="7"/>
      <c r="Q66" s="7"/>
    </row>
    <row r="67" spans="1:17" s="5" customFormat="1" ht="78.650000000000006" hidden="1" customHeight="1">
      <c r="A67" s="319"/>
      <c r="B67" s="522" t="str">
        <f>$D$21</f>
        <v>BLACK</v>
      </c>
      <c r="C67" s="522" t="str">
        <f t="shared" ref="C67" si="24">$E$35</f>
        <v>BLACK</v>
      </c>
      <c r="D67" s="523"/>
      <c r="E67" s="524"/>
      <c r="F67" s="524"/>
      <c r="G67" s="524"/>
      <c r="H67" s="524"/>
      <c r="I67" s="525"/>
      <c r="J67" s="7"/>
      <c r="K67" s="7"/>
      <c r="L67" s="7"/>
      <c r="M67" s="7"/>
      <c r="N67" s="7"/>
      <c r="O67" s="7"/>
    </row>
    <row r="68" spans="1:17" s="5" customFormat="1" ht="78.75" hidden="1" customHeight="1">
      <c r="A68" s="319"/>
      <c r="B68" s="522" t="str">
        <f t="shared" ref="B68" si="25">$D$25</f>
        <v>WHITE</v>
      </c>
      <c r="C68" s="522"/>
      <c r="D68" s="523"/>
      <c r="E68" s="524"/>
      <c r="F68" s="524"/>
      <c r="G68" s="524"/>
      <c r="H68" s="524"/>
      <c r="I68" s="525"/>
      <c r="J68" s="7"/>
      <c r="K68" s="7"/>
      <c r="L68" s="7"/>
      <c r="M68" s="7"/>
      <c r="N68" s="7"/>
      <c r="O68" s="7"/>
    </row>
    <row r="69" spans="1:17" s="5" customFormat="1" ht="39" hidden="1"/>
    <row r="70" spans="1:17" s="5" customFormat="1" ht="39" hidden="1">
      <c r="A70" s="319"/>
      <c r="B70" s="536"/>
      <c r="C70" s="537"/>
      <c r="D70" s="539"/>
      <c r="E70" s="539"/>
      <c r="F70" s="539"/>
      <c r="G70" s="539"/>
      <c r="H70" s="539"/>
      <c r="I70" s="540"/>
      <c r="J70" s="7"/>
      <c r="K70" s="7"/>
      <c r="L70" s="7"/>
    </row>
    <row r="71" spans="1:17" s="5" customFormat="1" ht="40.5" hidden="1" customHeight="1">
      <c r="A71" s="319"/>
      <c r="B71" s="550"/>
      <c r="C71" s="551"/>
      <c r="D71" s="322" t="s">
        <v>222</v>
      </c>
      <c r="E71" s="322" t="s">
        <v>61</v>
      </c>
      <c r="F71" s="322" t="s">
        <v>10</v>
      </c>
      <c r="G71" s="322" t="s">
        <v>58</v>
      </c>
      <c r="H71" s="322" t="s">
        <v>59</v>
      </c>
      <c r="I71" s="322" t="s">
        <v>60</v>
      </c>
      <c r="J71" s="7"/>
    </row>
    <row r="72" spans="1:17" s="5" customFormat="1" ht="178.5" hidden="1" customHeight="1">
      <c r="A72" s="319"/>
      <c r="B72" s="567" t="s">
        <v>221</v>
      </c>
      <c r="C72" s="567"/>
      <c r="D72" s="532"/>
      <c r="E72" s="533"/>
      <c r="F72" s="533"/>
      <c r="G72" s="533"/>
      <c r="H72" s="533"/>
      <c r="I72" s="534"/>
      <c r="J72" s="7"/>
    </row>
    <row r="73" spans="1:17" s="5" customFormat="1" ht="12.75" customHeight="1">
      <c r="A73" s="319"/>
      <c r="B73" s="319"/>
      <c r="C73" s="319"/>
      <c r="D73" s="319"/>
      <c r="E73" s="319"/>
      <c r="F73" s="319"/>
      <c r="G73" s="319"/>
      <c r="H73" s="319"/>
      <c r="I73" s="319"/>
      <c r="J73" s="7"/>
      <c r="K73" s="7"/>
      <c r="L73" s="7"/>
      <c r="M73" s="7"/>
      <c r="N73" s="7"/>
      <c r="O73" s="7"/>
      <c r="P73" s="7"/>
      <c r="Q73" s="7"/>
    </row>
    <row r="74" spans="1:17" s="319" customFormat="1" ht="95.25" customHeight="1">
      <c r="A74" s="323">
        <v>2</v>
      </c>
      <c r="B74" s="320" t="s">
        <v>336</v>
      </c>
      <c r="C74" s="566" t="s">
        <v>266</v>
      </c>
      <c r="D74" s="566"/>
      <c r="E74" s="566"/>
      <c r="F74" s="566"/>
      <c r="G74" s="566"/>
      <c r="H74" s="566"/>
      <c r="I74" s="566"/>
      <c r="J74" s="7"/>
      <c r="K74" s="9"/>
      <c r="L74" s="9"/>
      <c r="M74" s="7"/>
      <c r="N74" s="7"/>
      <c r="O74" s="7"/>
      <c r="P74" s="7"/>
      <c r="Q74" s="7"/>
    </row>
    <row r="75" spans="1:17" s="5" customFormat="1" ht="50.25" customHeight="1">
      <c r="A75" s="319"/>
      <c r="B75" s="536" t="s">
        <v>49</v>
      </c>
      <c r="C75" s="537"/>
      <c r="D75" s="537"/>
      <c r="E75" s="537"/>
      <c r="F75" s="537"/>
      <c r="G75" s="537"/>
      <c r="H75" s="537"/>
      <c r="I75" s="538"/>
      <c r="J75" s="7"/>
      <c r="K75" s="9"/>
      <c r="L75" s="9"/>
      <c r="M75" s="7"/>
      <c r="N75" s="7"/>
      <c r="O75" s="7"/>
      <c r="P75" s="7"/>
      <c r="Q75" s="7"/>
    </row>
    <row r="76" spans="1:17" s="5" customFormat="1" ht="63" customHeight="1">
      <c r="A76" s="319"/>
      <c r="B76" s="542" t="s">
        <v>42</v>
      </c>
      <c r="C76" s="543"/>
      <c r="D76" s="544" t="s">
        <v>70</v>
      </c>
      <c r="E76" s="545"/>
      <c r="F76" s="545"/>
      <c r="G76" s="545"/>
      <c r="H76" s="545"/>
      <c r="I76" s="546"/>
      <c r="J76" s="7"/>
      <c r="K76" s="7"/>
      <c r="L76" s="7"/>
      <c r="M76" s="7"/>
      <c r="N76" s="7"/>
      <c r="O76" s="7"/>
      <c r="P76" s="7"/>
      <c r="Q76" s="7"/>
    </row>
    <row r="77" spans="1:17" s="363" customFormat="1" ht="171.75" customHeight="1">
      <c r="A77" s="361"/>
      <c r="B77" s="541" t="str">
        <f>$D$21</f>
        <v>BLACK</v>
      </c>
      <c r="C77" s="541" t="str">
        <f t="shared" ref="C77" si="26">$E$35</f>
        <v>BLACK</v>
      </c>
      <c r="D77" s="547" t="s">
        <v>361</v>
      </c>
      <c r="E77" s="548"/>
      <c r="F77" s="548"/>
      <c r="G77" s="548"/>
      <c r="H77" s="548"/>
      <c r="I77" s="549"/>
      <c r="J77" s="362"/>
      <c r="K77" s="362"/>
      <c r="L77" s="362"/>
      <c r="M77" s="362"/>
      <c r="N77" s="362"/>
      <c r="O77" s="362"/>
    </row>
    <row r="78" spans="1:17" s="5" customFormat="1" ht="108.75" hidden="1" customHeight="1">
      <c r="A78" s="319"/>
      <c r="B78" s="522"/>
      <c r="C78" s="522"/>
      <c r="D78" s="523"/>
      <c r="E78" s="524"/>
      <c r="F78" s="524"/>
      <c r="G78" s="524"/>
      <c r="H78" s="524"/>
      <c r="I78" s="525"/>
      <c r="J78" s="7"/>
      <c r="K78" s="7"/>
      <c r="L78" s="7"/>
      <c r="M78" s="7"/>
      <c r="N78" s="7"/>
      <c r="O78" s="7"/>
    </row>
    <row r="79" spans="1:17" s="5" customFormat="1" ht="39.75" customHeight="1">
      <c r="A79" s="319"/>
      <c r="B79" s="324"/>
      <c r="C79" s="324"/>
      <c r="D79" s="321"/>
      <c r="E79" s="321"/>
      <c r="F79" s="321"/>
      <c r="G79" s="321"/>
      <c r="H79" s="321"/>
      <c r="I79" s="321"/>
      <c r="J79" s="7"/>
      <c r="K79" s="7"/>
      <c r="L79" s="7"/>
      <c r="M79" s="7"/>
      <c r="N79" s="7"/>
      <c r="O79" s="7"/>
    </row>
    <row r="80" spans="1:17" s="5" customFormat="1" ht="54" customHeight="1">
      <c r="A80" s="319"/>
      <c r="B80" s="536" t="s">
        <v>71</v>
      </c>
      <c r="C80" s="537"/>
      <c r="D80" s="539"/>
      <c r="E80" s="539"/>
      <c r="F80" s="539"/>
      <c r="G80" s="539"/>
      <c r="H80" s="539"/>
      <c r="I80" s="540"/>
      <c r="J80" s="7"/>
      <c r="K80" s="7"/>
      <c r="L80" s="7"/>
    </row>
    <row r="81" spans="1:17" s="5" customFormat="1" ht="56.25" customHeight="1">
      <c r="A81" s="319"/>
      <c r="B81" s="550"/>
      <c r="C81" s="551"/>
      <c r="D81" s="322" t="s">
        <v>222</v>
      </c>
      <c r="E81" s="322" t="s">
        <v>61</v>
      </c>
      <c r="F81" s="322" t="s">
        <v>10</v>
      </c>
      <c r="G81" s="322" t="s">
        <v>58</v>
      </c>
      <c r="H81" s="322" t="s">
        <v>59</v>
      </c>
      <c r="I81" s="322" t="s">
        <v>60</v>
      </c>
      <c r="J81" s="7"/>
    </row>
    <row r="82" spans="1:17" s="5" customFormat="1" ht="102" customHeight="1">
      <c r="A82" s="319"/>
      <c r="B82" s="481" t="s">
        <v>138</v>
      </c>
      <c r="C82" s="482"/>
      <c r="D82" s="563" t="s">
        <v>360</v>
      </c>
      <c r="E82" s="564"/>
      <c r="F82" s="564"/>
      <c r="G82" s="564"/>
      <c r="H82" s="564"/>
      <c r="I82" s="565"/>
      <c r="J82" s="7"/>
    </row>
    <row r="83" spans="1:17" s="360" customFormat="1" ht="285" customHeight="1">
      <c r="A83" s="357"/>
      <c r="B83" s="552" t="s">
        <v>267</v>
      </c>
      <c r="C83" s="552"/>
      <c r="D83" s="358" t="s">
        <v>343</v>
      </c>
      <c r="E83" s="358" t="s">
        <v>343</v>
      </c>
      <c r="F83" s="358" t="s">
        <v>343</v>
      </c>
      <c r="G83" s="358" t="s">
        <v>343</v>
      </c>
      <c r="H83" s="358" t="s">
        <v>343</v>
      </c>
      <c r="I83" s="358" t="s">
        <v>343</v>
      </c>
      <c r="J83" s="359"/>
    </row>
    <row r="84" spans="1:17" s="5" customFormat="1" ht="39">
      <c r="A84" s="319"/>
      <c r="B84" s="319"/>
      <c r="C84" s="319"/>
      <c r="D84" s="319"/>
      <c r="E84" s="319"/>
      <c r="F84" s="319"/>
      <c r="G84" s="319"/>
      <c r="H84" s="319"/>
      <c r="I84" s="319"/>
      <c r="J84" s="7"/>
      <c r="K84" s="7"/>
      <c r="L84" s="7"/>
      <c r="M84" s="7"/>
      <c r="N84" s="7"/>
      <c r="O84" s="7"/>
      <c r="P84" s="7"/>
      <c r="Q84" s="7"/>
    </row>
    <row r="85" spans="1:17" s="319" customFormat="1" ht="48.65" customHeight="1">
      <c r="A85" s="323">
        <v>3</v>
      </c>
      <c r="B85" s="320" t="s">
        <v>337</v>
      </c>
      <c r="C85" s="371" t="s">
        <v>374</v>
      </c>
      <c r="D85" s="6"/>
      <c r="E85" s="6"/>
      <c r="F85" s="6"/>
      <c r="G85" s="7"/>
      <c r="H85" s="7"/>
      <c r="I85" s="7"/>
      <c r="J85" s="7"/>
      <c r="K85" s="9"/>
      <c r="L85" s="9"/>
      <c r="M85" s="7"/>
      <c r="N85" s="7"/>
      <c r="O85" s="7"/>
      <c r="P85" s="7"/>
      <c r="Q85" s="7"/>
    </row>
    <row r="86" spans="1:17" s="5" customFormat="1" ht="39.75" hidden="1" customHeight="1">
      <c r="A86" s="319"/>
      <c r="B86" s="542" t="s">
        <v>42</v>
      </c>
      <c r="C86" s="543"/>
      <c r="D86" s="544" t="s">
        <v>70</v>
      </c>
      <c r="E86" s="545"/>
      <c r="F86" s="545"/>
      <c r="G86" s="545"/>
      <c r="H86" s="545"/>
      <c r="I86" s="546"/>
      <c r="J86" s="7"/>
      <c r="K86" s="7"/>
      <c r="L86" s="7"/>
      <c r="M86" s="7"/>
      <c r="N86" s="7"/>
      <c r="O86" s="7"/>
      <c r="P86" s="7"/>
      <c r="Q86" s="7"/>
    </row>
    <row r="87" spans="1:17" s="5" customFormat="1" ht="138.75" hidden="1" customHeight="1">
      <c r="A87" s="319"/>
      <c r="B87" s="522" t="str">
        <f>$D$21</f>
        <v>BLACK</v>
      </c>
      <c r="C87" s="522" t="str">
        <f t="shared" ref="C87" si="27">$E$35</f>
        <v>BLACK</v>
      </c>
      <c r="D87" s="523" t="s">
        <v>340</v>
      </c>
      <c r="E87" s="524"/>
      <c r="F87" s="524"/>
      <c r="G87" s="524"/>
      <c r="H87" s="524"/>
      <c r="I87" s="525"/>
      <c r="J87" s="7"/>
      <c r="K87" s="7"/>
      <c r="L87" s="7"/>
      <c r="M87" s="7"/>
      <c r="N87" s="7"/>
      <c r="O87" s="7"/>
    </row>
    <row r="88" spans="1:17" s="5" customFormat="1" ht="77.150000000000006" hidden="1" customHeight="1">
      <c r="A88" s="319"/>
      <c r="B88" s="522"/>
      <c r="C88" s="522"/>
      <c r="D88" s="523"/>
      <c r="E88" s="524"/>
      <c r="F88" s="524"/>
      <c r="G88" s="524"/>
      <c r="H88" s="524"/>
      <c r="I88" s="525"/>
      <c r="J88" s="7"/>
      <c r="K88" s="7"/>
      <c r="L88" s="7"/>
      <c r="M88" s="7"/>
      <c r="N88" s="7"/>
      <c r="O88" s="7"/>
    </row>
    <row r="89" spans="1:17" s="5" customFormat="1" ht="39">
      <c r="A89" s="319"/>
      <c r="B89" s="319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</row>
    <row r="90" spans="1:17" s="5" customFormat="1" ht="29.25" customHeight="1">
      <c r="B90" s="535" t="s">
        <v>118</v>
      </c>
      <c r="C90" s="535"/>
      <c r="D90" s="535"/>
      <c r="E90" s="535"/>
      <c r="G90" s="7"/>
      <c r="N90" s="318"/>
      <c r="O90" s="325"/>
      <c r="P90" s="325"/>
      <c r="Q90" s="318"/>
    </row>
    <row r="91" spans="1:17" s="5" customFormat="1" ht="35.25" customHeight="1">
      <c r="A91" s="319">
        <v>1</v>
      </c>
      <c r="B91" s="326" t="s">
        <v>53</v>
      </c>
      <c r="C91" s="319"/>
      <c r="D91" s="319"/>
      <c r="G91" s="7"/>
      <c r="N91" s="318"/>
      <c r="O91" s="325"/>
      <c r="P91" s="325"/>
      <c r="Q91" s="318"/>
    </row>
    <row r="92" spans="1:17" s="5" customFormat="1" ht="35.25" customHeight="1">
      <c r="A92" s="319">
        <v>2</v>
      </c>
      <c r="B92" s="326" t="s">
        <v>68</v>
      </c>
      <c r="C92" s="319"/>
      <c r="D92" s="319"/>
      <c r="G92" s="7"/>
      <c r="N92" s="318"/>
      <c r="O92" s="325"/>
      <c r="P92" s="325"/>
      <c r="Q92" s="318"/>
    </row>
    <row r="93" spans="1:17" s="5" customFormat="1" ht="35.25" customHeight="1">
      <c r="A93" s="319">
        <v>3</v>
      </c>
      <c r="B93" s="326" t="s">
        <v>69</v>
      </c>
      <c r="C93" s="319"/>
      <c r="D93" s="319"/>
      <c r="G93" s="7"/>
      <c r="N93" s="318"/>
      <c r="O93" s="325"/>
      <c r="P93" s="325"/>
      <c r="Q93" s="318"/>
    </row>
    <row r="94" spans="1:17" s="6" customFormat="1" ht="50.25" customHeight="1">
      <c r="A94" s="323"/>
      <c r="B94" s="327" t="s">
        <v>62</v>
      </c>
      <c r="C94" s="328" t="s">
        <v>222</v>
      </c>
      <c r="D94" s="328" t="s">
        <v>61</v>
      </c>
      <c r="E94" s="328" t="s">
        <v>10</v>
      </c>
      <c r="F94" s="328" t="s">
        <v>58</v>
      </c>
      <c r="G94" s="328" t="s">
        <v>59</v>
      </c>
      <c r="H94" s="328" t="s">
        <v>60</v>
      </c>
      <c r="I94" s="328" t="s">
        <v>11</v>
      </c>
      <c r="M94" s="329"/>
      <c r="N94" s="330"/>
      <c r="O94" s="330"/>
      <c r="P94" s="329"/>
    </row>
    <row r="95" spans="1:17" s="6" customFormat="1" ht="70" customHeight="1">
      <c r="A95" s="323"/>
      <c r="B95" s="327" t="s">
        <v>63</v>
      </c>
      <c r="C95" s="331">
        <f>G28</f>
        <v>64</v>
      </c>
      <c r="D95" s="331">
        <f t="shared" ref="D95:H95" si="28">H28</f>
        <v>280</v>
      </c>
      <c r="E95" s="331">
        <f t="shared" si="28"/>
        <v>533</v>
      </c>
      <c r="F95" s="331">
        <f t="shared" si="28"/>
        <v>306</v>
      </c>
      <c r="G95" s="331">
        <f t="shared" si="28"/>
        <v>77</v>
      </c>
      <c r="H95" s="331">
        <f t="shared" si="28"/>
        <v>14</v>
      </c>
      <c r="I95" s="331">
        <f>SUM(C95:H95)</f>
        <v>1274</v>
      </c>
      <c r="M95" s="329"/>
      <c r="N95" s="330"/>
      <c r="O95" s="330"/>
      <c r="P95" s="329"/>
    </row>
    <row r="96" spans="1:17" s="5" customFormat="1" ht="50.25" customHeight="1">
      <c r="A96" s="319">
        <v>3</v>
      </c>
      <c r="B96" s="326" t="s">
        <v>260</v>
      </c>
      <c r="C96" s="319"/>
      <c r="D96" s="319"/>
      <c r="G96" s="7"/>
      <c r="N96" s="318"/>
      <c r="O96" s="325"/>
      <c r="P96" s="325"/>
      <c r="Q96" s="318"/>
    </row>
    <row r="97" spans="1:16" s="6" customFormat="1" ht="50.25" customHeight="1">
      <c r="A97" s="323"/>
      <c r="B97" s="327" t="s">
        <v>331</v>
      </c>
      <c r="C97" s="328" t="s">
        <v>268</v>
      </c>
      <c r="D97" s="328" t="s">
        <v>269</v>
      </c>
      <c r="E97" s="328" t="s">
        <v>270</v>
      </c>
      <c r="F97" s="328" t="s">
        <v>271</v>
      </c>
      <c r="G97" s="328" t="s">
        <v>272</v>
      </c>
      <c r="H97" s="328" t="s">
        <v>273</v>
      </c>
      <c r="I97" s="328" t="s">
        <v>11</v>
      </c>
      <c r="M97" s="329"/>
      <c r="N97" s="330"/>
      <c r="O97" s="330"/>
      <c r="P97" s="329"/>
    </row>
    <row r="98" spans="1:16" s="6" customFormat="1" ht="50.25" customHeight="1">
      <c r="A98" s="323"/>
      <c r="B98" s="327" t="s">
        <v>63</v>
      </c>
      <c r="C98" s="331">
        <f>G28*2</f>
        <v>128</v>
      </c>
      <c r="D98" s="331">
        <f t="shared" ref="D98:H98" si="29">H28*2</f>
        <v>560</v>
      </c>
      <c r="E98" s="331">
        <f t="shared" si="29"/>
        <v>1066</v>
      </c>
      <c r="F98" s="331">
        <f t="shared" si="29"/>
        <v>612</v>
      </c>
      <c r="G98" s="331">
        <f t="shared" si="29"/>
        <v>154</v>
      </c>
      <c r="H98" s="331">
        <f t="shared" si="29"/>
        <v>28</v>
      </c>
      <c r="I98" s="331">
        <f>SUM(C98:H98)</f>
        <v>2548</v>
      </c>
      <c r="M98" s="329"/>
      <c r="N98" s="330"/>
      <c r="O98" s="330"/>
      <c r="P98" s="329"/>
    </row>
    <row r="99" spans="1:16" s="299" customFormat="1" ht="32.5"/>
    <row r="100" spans="1:16" s="299" customFormat="1" ht="32.5">
      <c r="G100" s="300"/>
    </row>
    <row r="101" spans="1:16" s="299" customFormat="1" ht="32.5">
      <c r="G101" s="300"/>
    </row>
    <row r="102" spans="1:16" s="299" customFormat="1" ht="32.5">
      <c r="G102" s="300"/>
    </row>
    <row r="103" spans="1:16" s="299" customFormat="1" ht="32.5">
      <c r="G103" s="300"/>
    </row>
    <row r="104" spans="1:16" s="299" customFormat="1" ht="32.5">
      <c r="G104" s="300"/>
    </row>
    <row r="105" spans="1:16" s="299" customFormat="1" ht="32.5">
      <c r="G105" s="300"/>
    </row>
    <row r="106" spans="1:16" s="299" customFormat="1" ht="32.5">
      <c r="G106" s="300"/>
    </row>
    <row r="107" spans="1:16" s="299" customFormat="1" ht="32.5">
      <c r="G107" s="300"/>
    </row>
    <row r="108" spans="1:16" s="299" customFormat="1" ht="32.5">
      <c r="G108" s="300"/>
    </row>
    <row r="109" spans="1:16" s="299" customFormat="1" ht="32.5">
      <c r="G109" s="300"/>
    </row>
    <row r="110" spans="1:16" s="299" customFormat="1" ht="32.5">
      <c r="G110" s="300"/>
    </row>
    <row r="111" spans="1:16" s="299" customFormat="1" ht="32.5">
      <c r="G111" s="300"/>
    </row>
    <row r="112" spans="1:16" s="299" customFormat="1" ht="32.5">
      <c r="G112" s="300"/>
    </row>
    <row r="113" spans="7:7" s="299" customFormat="1" ht="32.5">
      <c r="G113" s="300"/>
    </row>
    <row r="114" spans="7:7" s="299" customFormat="1" ht="32.5">
      <c r="G114" s="300"/>
    </row>
    <row r="115" spans="7:7" s="299" customFormat="1" ht="32.5">
      <c r="G115" s="300"/>
    </row>
    <row r="116" spans="7:7" s="299" customFormat="1" ht="32.5">
      <c r="G116" s="300"/>
    </row>
    <row r="117" spans="7:7" s="299" customFormat="1" ht="32.5">
      <c r="G117" s="300"/>
    </row>
    <row r="118" spans="7:7" s="299" customFormat="1" ht="32.5">
      <c r="G118" s="300"/>
    </row>
  </sheetData>
  <autoFilter ref="A43:R61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2">
    <mergeCell ref="H49:I49"/>
    <mergeCell ref="B50:E50"/>
    <mergeCell ref="B51:E51"/>
    <mergeCell ref="D82:I82"/>
    <mergeCell ref="B82:C82"/>
    <mergeCell ref="C74:I74"/>
    <mergeCell ref="B61:E61"/>
    <mergeCell ref="H51:I51"/>
    <mergeCell ref="P59:Q59"/>
    <mergeCell ref="P57:Q57"/>
    <mergeCell ref="P58:Q58"/>
    <mergeCell ref="B59:E59"/>
    <mergeCell ref="P60:Q60"/>
    <mergeCell ref="B71:C71"/>
    <mergeCell ref="B72:C72"/>
    <mergeCell ref="B70:I70"/>
    <mergeCell ref="H59:I59"/>
    <mergeCell ref="B55:E55"/>
    <mergeCell ref="H55:I55"/>
    <mergeCell ref="P49:Q49"/>
    <mergeCell ref="B49:E49"/>
    <mergeCell ref="A52:Q52"/>
    <mergeCell ref="P56:Q56"/>
    <mergeCell ref="D67:I67"/>
    <mergeCell ref="B48:E48"/>
    <mergeCell ref="B45:E45"/>
    <mergeCell ref="H45:I45"/>
    <mergeCell ref="H44:I44"/>
    <mergeCell ref="A41:Q41"/>
    <mergeCell ref="P42:Q42"/>
    <mergeCell ref="P46:Q46"/>
    <mergeCell ref="A43:E43"/>
    <mergeCell ref="B44:E44"/>
    <mergeCell ref="H43:I43"/>
    <mergeCell ref="B46:E46"/>
    <mergeCell ref="B47:E47"/>
    <mergeCell ref="H47:I47"/>
    <mergeCell ref="P47:Q47"/>
    <mergeCell ref="P43:Q43"/>
    <mergeCell ref="P48:Q48"/>
    <mergeCell ref="B87:C87"/>
    <mergeCell ref="D87:I87"/>
    <mergeCell ref="B57:E57"/>
    <mergeCell ref="H57:I57"/>
    <mergeCell ref="B58:E58"/>
    <mergeCell ref="D72:I72"/>
    <mergeCell ref="B90:E90"/>
    <mergeCell ref="B65:I65"/>
    <mergeCell ref="B80:I80"/>
    <mergeCell ref="B75:I75"/>
    <mergeCell ref="B77:C77"/>
    <mergeCell ref="B78:C78"/>
    <mergeCell ref="B76:C76"/>
    <mergeCell ref="D76:I76"/>
    <mergeCell ref="D77:I77"/>
    <mergeCell ref="B86:C86"/>
    <mergeCell ref="D86:I86"/>
    <mergeCell ref="B88:C88"/>
    <mergeCell ref="D88:I88"/>
    <mergeCell ref="B81:C81"/>
    <mergeCell ref="D78:I78"/>
    <mergeCell ref="B66:C66"/>
    <mergeCell ref="D66:I66"/>
    <mergeCell ref="B83:C83"/>
    <mergeCell ref="B68:C68"/>
    <mergeCell ref="D68:I68"/>
    <mergeCell ref="J63:N63"/>
    <mergeCell ref="P54:Q54"/>
    <mergeCell ref="P55:Q55"/>
    <mergeCell ref="H58:I58"/>
    <mergeCell ref="B60:E60"/>
    <mergeCell ref="H60:I60"/>
    <mergeCell ref="H61:I61"/>
    <mergeCell ref="H56:I56"/>
    <mergeCell ref="B67:C67"/>
    <mergeCell ref="P61:Q61"/>
    <mergeCell ref="A54:E54"/>
    <mergeCell ref="H54:I54"/>
    <mergeCell ref="B56:E56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B36:C36"/>
    <mergeCell ref="N36:Q36"/>
    <mergeCell ref="B37:C37"/>
    <mergeCell ref="P50:Q50"/>
    <mergeCell ref="P51:Q51"/>
    <mergeCell ref="H50:I50"/>
    <mergeCell ref="N37:Q37"/>
    <mergeCell ref="D11:F11"/>
    <mergeCell ref="B13:F13"/>
    <mergeCell ref="N39:Q39"/>
    <mergeCell ref="A38:Q38"/>
    <mergeCell ref="B39:C39"/>
    <mergeCell ref="N33:Q33"/>
    <mergeCell ref="N35:Q35"/>
    <mergeCell ref="A33:C33"/>
    <mergeCell ref="B35:C35"/>
    <mergeCell ref="A34:Q34"/>
    <mergeCell ref="B30:Q30"/>
    <mergeCell ref="N40:Q40"/>
    <mergeCell ref="B40:C40"/>
    <mergeCell ref="P44:Q44"/>
    <mergeCell ref="P45:Q45"/>
    <mergeCell ref="H48:I48"/>
    <mergeCell ref="H46:I46"/>
  </mergeCells>
  <printOptions horizontalCentered="1"/>
  <pageMargins left="0" right="0" top="0.61388888888888904" bottom="0.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1" max="16" man="1"/>
    <brk id="61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E42"/>
  <sheetViews>
    <sheetView view="pageBreakPreview" zoomScale="25" zoomScaleNormal="55" zoomScaleSheetLayoutView="25" zoomScalePageLayoutView="25" workbookViewId="0">
      <selection activeCell="G18" sqref="G18:H18"/>
    </sheetView>
  </sheetViews>
  <sheetFormatPr defaultColWidth="9.1796875" defaultRowHeight="24"/>
  <cols>
    <col min="1" max="1" width="107.453125" style="97" customWidth="1"/>
    <col min="2" max="2" width="201.54296875" style="98" customWidth="1"/>
    <col min="3" max="3" width="99.453125" style="98" hidden="1" customWidth="1"/>
    <col min="4" max="16384" width="9.1796875" style="98"/>
  </cols>
  <sheetData>
    <row r="1" spans="1:5" s="88" customFormat="1" ht="134.25" customHeight="1">
      <c r="A1" s="86"/>
      <c r="B1" s="87"/>
      <c r="C1" s="87"/>
    </row>
    <row r="2" spans="1:5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/>
    </row>
    <row r="3" spans="1:5" s="88" customFormat="1" ht="37.5" customHeight="1">
      <c r="A3" s="89" t="str">
        <f>'1. CUTTING DOCKET'!B7</f>
        <v xml:space="preserve">STYLE NUMBER: </v>
      </c>
      <c r="B3" s="89" t="str">
        <f>'1. CUTTING DOCKET'!D7</f>
        <v>CRTZ-1165</v>
      </c>
      <c r="C3" s="89"/>
    </row>
    <row r="4" spans="1:5" s="88" customFormat="1" ht="37.5" customHeight="1">
      <c r="A4" s="89" t="str">
        <f>'1. CUTTING DOCKET'!B8</f>
        <v xml:space="preserve">STYLE NAME : </v>
      </c>
      <c r="B4" s="89" t="str">
        <f>'1. CUTTING DOCKET'!D8</f>
        <v>HMP OPEN HEM PANT</v>
      </c>
      <c r="C4" s="89"/>
    </row>
    <row r="5" spans="1:5" s="88" customFormat="1" ht="76" customHeight="1">
      <c r="A5" s="230"/>
      <c r="B5" s="189" t="str">
        <f>'1. CUTTING DOCKET'!$D$21</f>
        <v>BLACK</v>
      </c>
      <c r="C5" s="189" t="str">
        <f>'1. CUTTING DOCKET'!$D$25</f>
        <v>WHITE</v>
      </c>
    </row>
    <row r="6" spans="1:5" s="92" customFormat="1" ht="69.75" customHeight="1">
      <c r="A6" s="191" t="s">
        <v>32</v>
      </c>
      <c r="B6" s="191" t="str">
        <f>'1. CUTTING DOCKET'!$E$35</f>
        <v>BLACK</v>
      </c>
      <c r="C6" s="191" t="str">
        <f>'1. CUTTING DOCKET'!$E$39</f>
        <v>WHITE</v>
      </c>
    </row>
    <row r="7" spans="1:5" s="92" customFormat="1" ht="104.25" customHeight="1">
      <c r="A7" s="231" t="s">
        <v>33</v>
      </c>
      <c r="B7" s="574" t="str">
        <f>'1. CUTTING DOCKET'!M11</f>
        <v>FLEECE_100%COTTON_OE20/2+CD8/1_420GSM_VTK5971B</v>
      </c>
      <c r="C7" s="574"/>
    </row>
    <row r="8" spans="1:5" s="92" customFormat="1" ht="409.6" customHeight="1">
      <c r="A8" s="568" t="str">
        <f>'1. CUTTING DOCKET'!D35</f>
        <v>VẢI CHÍNH</v>
      </c>
      <c r="B8" s="570"/>
      <c r="C8" s="194"/>
      <c r="E8" s="95"/>
    </row>
    <row r="9" spans="1:5" s="92" customFormat="1" ht="409.6" customHeight="1">
      <c r="A9" s="569"/>
      <c r="B9" s="571"/>
      <c r="C9" s="194"/>
      <c r="E9" s="95"/>
    </row>
    <row r="10" spans="1:5" s="92" customFormat="1" ht="104.25" customHeight="1">
      <c r="A10" s="191" t="s">
        <v>190</v>
      </c>
      <c r="B10" s="574" t="str">
        <f>'1. CUTTING DOCKET'!$B$36</f>
        <v>RIB 1X1_100%COTTON_CM20S/2_415GSM_VTK5947M</v>
      </c>
      <c r="C10" s="574"/>
    </row>
    <row r="11" spans="1:5" s="92" customFormat="1" ht="237.75" customHeight="1">
      <c r="A11" s="192" t="str">
        <f>'1. CUTTING DOCKET'!$D$36</f>
        <v>ĐÁY QUẦN</v>
      </c>
      <c r="B11" s="575"/>
      <c r="C11" s="575"/>
      <c r="E11" s="95"/>
    </row>
    <row r="12" spans="1:5" s="92" customFormat="1" ht="104.25" customHeight="1">
      <c r="A12" s="191" t="s">
        <v>247</v>
      </c>
      <c r="B12" s="574" t="str">
        <f>'1. CUTTING DOCKET'!E37</f>
        <v>BLACK</v>
      </c>
      <c r="C12" s="574"/>
    </row>
    <row r="13" spans="1:5" s="92" customFormat="1" ht="266.5" customHeight="1">
      <c r="A13" s="192" t="str">
        <f>'1. CUTTING DOCKET'!$D$37</f>
        <v xml:space="preserve">CƠI TÚI </v>
      </c>
      <c r="B13" s="575"/>
      <c r="C13" s="575"/>
      <c r="E13" s="95"/>
    </row>
    <row r="14" spans="1:5" s="92" customFormat="1" ht="74.25" customHeight="1">
      <c r="A14" s="191" t="s">
        <v>52</v>
      </c>
      <c r="B14" s="195" t="str">
        <f>'1. CUTTING DOCKET'!$F$44</f>
        <v>BLACK</v>
      </c>
      <c r="C14" s="195" t="e">
        <f>'1. CUTTING DOCKET'!#REF!</f>
        <v>#REF!</v>
      </c>
    </row>
    <row r="15" spans="1:5" s="92" customFormat="1" ht="93.5" customHeight="1">
      <c r="A15" s="192" t="str">
        <f>'1. CUTTING DOCKET'!B44</f>
        <v>CHỈ 40/2 CHỈ MAY CHÍNH</v>
      </c>
      <c r="B15" s="190" t="str">
        <f>'1. CUTTING DOCKET'!G44</f>
        <v>BLACK 1500</v>
      </c>
      <c r="C15" s="190" t="e">
        <f>'1. CUTTING DOCKET'!#REF!</f>
        <v>#REF!</v>
      </c>
    </row>
    <row r="16" spans="1:5" s="92" customFormat="1" ht="115.5" customHeight="1">
      <c r="A16" s="192" t="str">
        <f>'1. CUTTING DOCKET'!B45</f>
        <v>CHỈ MAY NHÃN TRANG TRÍ 40/2</v>
      </c>
      <c r="B16" s="572" t="str">
        <f>'1. CUTTING DOCKET'!G45</f>
        <v>K8399</v>
      </c>
      <c r="C16" s="573"/>
    </row>
    <row r="17" spans="1:3" s="92" customFormat="1" ht="74.25" customHeight="1">
      <c r="A17" s="191" t="str">
        <f>'1. CUTTING DOCKET'!B46</f>
        <v>NHÃN CHÍNH HMP</v>
      </c>
      <c r="B17" s="576" t="str">
        <f>'1. CUTTING DOCKET'!F46</f>
        <v>NATURAL</v>
      </c>
      <c r="C17" s="577"/>
    </row>
    <row r="18" spans="1:3" s="92" customFormat="1" ht="409" customHeight="1">
      <c r="A18" s="280" t="s">
        <v>341</v>
      </c>
      <c r="B18" s="572"/>
      <c r="C18" s="573"/>
    </row>
    <row r="19" spans="1:3" s="92" customFormat="1" ht="190" customHeight="1">
      <c r="A19" s="191" t="str">
        <f>'1. CUTTING DOCKET'!$B$47</f>
        <v>NHÃN THÀNH PHẦN 100%COTTON
PO# 00229
CRTZ_1165</v>
      </c>
      <c r="B19" s="576" t="str">
        <f>'1. CUTTING DOCKET'!F47</f>
        <v>WHITE</v>
      </c>
      <c r="C19" s="577"/>
    </row>
    <row r="20" spans="1:3" s="92" customFormat="1" ht="304" customHeight="1">
      <c r="A20" s="280" t="s">
        <v>280</v>
      </c>
      <c r="B20" s="572"/>
      <c r="C20" s="573"/>
    </row>
    <row r="21" spans="1:3" s="92" customFormat="1" ht="74.25" customHeight="1">
      <c r="A21" s="191" t="str">
        <f>'1. CUTTING DOCKET'!$B$50</f>
        <v>NHÃN DỆT TRANG TRÍ 2"H X 2"W HMP</v>
      </c>
      <c r="B21" s="576" t="str">
        <f>'1. CUTTING DOCKET'!F50</f>
        <v>NATURAL</v>
      </c>
      <c r="C21" s="577"/>
    </row>
    <row r="22" spans="1:3" s="92" customFormat="1" ht="409.6" customHeight="1">
      <c r="A22" s="196" t="s">
        <v>342</v>
      </c>
      <c r="B22" s="572"/>
      <c r="C22" s="573"/>
    </row>
    <row r="23" spans="1:3" s="92" customFormat="1" ht="74.25" customHeight="1">
      <c r="A23" s="191" t="str">
        <f>'1. CUTTING DOCKET'!B48</f>
        <v>DÂY LUỒN DẸP 10MM</v>
      </c>
      <c r="B23" s="195" t="str">
        <f>'1. CUTTING DOCKET'!F48</f>
        <v>BLACK</v>
      </c>
      <c r="C23" s="195" t="e">
        <f>'1. CUTTING DOCKET'!#REF!</f>
        <v>#REF!</v>
      </c>
    </row>
    <row r="24" spans="1:3" s="92" customFormat="1" ht="185.25" customHeight="1">
      <c r="A24" s="364" t="s">
        <v>279</v>
      </c>
      <c r="B24" s="277"/>
      <c r="C24" s="277" t="e">
        <f>'1. CUTTING DOCKET'!#REF!</f>
        <v>#REF!</v>
      </c>
    </row>
    <row r="25" spans="1:3" s="92" customFormat="1" ht="74.25" customHeight="1">
      <c r="A25" s="191" t="str">
        <f>'1. CUTTING DOCKET'!$B$49</f>
        <v>THUN LƯNG 5.5CM</v>
      </c>
      <c r="B25" s="195" t="str">
        <f>'1. CUTTING DOCKET'!F49</f>
        <v>BLACK</v>
      </c>
      <c r="C25" s="195" t="e">
        <f>'1. CUTTING DOCKET'!#REF!</f>
        <v>#REF!</v>
      </c>
    </row>
    <row r="26" spans="1:3" s="92" customFormat="1" ht="185.25" customHeight="1">
      <c r="A26" s="364" t="s">
        <v>278</v>
      </c>
      <c r="B26" s="277"/>
      <c r="C26" s="277" t="e">
        <f>'1. CUTTING DOCKET'!#REF!</f>
        <v>#REF!</v>
      </c>
    </row>
    <row r="27" spans="1:3" s="92" customFormat="1" ht="74.25" customHeight="1">
      <c r="A27" s="191" t="str">
        <f>'1. CUTTING DOCKET'!B51</f>
        <v>DÂY KÉO TÚI SƯỜN</v>
      </c>
      <c r="B27" s="195" t="str">
        <f>'1. CUTTING DOCKET'!F51</f>
        <v>BLACK</v>
      </c>
      <c r="C27" s="195" t="e">
        <f>'1. CUTTING DOCKET'!#REF!</f>
        <v>#REF!</v>
      </c>
    </row>
    <row r="28" spans="1:3" s="92" customFormat="1" ht="267" customHeight="1">
      <c r="A28" s="364" t="s">
        <v>277</v>
      </c>
      <c r="B28" s="277"/>
      <c r="C28" s="277" t="e">
        <f>'1. CUTTING DOCKET'!#REF!</f>
        <v>#REF!</v>
      </c>
    </row>
    <row r="29" spans="1:3" s="92" customFormat="1" ht="74.25" customHeight="1">
      <c r="A29" s="191" t="str">
        <f>'1. CUTTING DOCKET'!$B$56</f>
        <v>POLYBAG STICKER 2” (L) x 1” (W)</v>
      </c>
      <c r="B29" s="195" t="str">
        <f>'1. CUTTING DOCKET'!F56</f>
        <v>WHITE</v>
      </c>
      <c r="C29" s="195" t="s">
        <v>129</v>
      </c>
    </row>
    <row r="30" spans="1:3" s="92" customFormat="1" ht="398.25" customHeight="1">
      <c r="A30" s="279" t="s">
        <v>276</v>
      </c>
      <c r="B30" s="277"/>
      <c r="C30" s="277"/>
    </row>
    <row r="31" spans="1:3" s="92" customFormat="1" ht="134" customHeight="1">
      <c r="A31" s="191" t="str">
        <f>'1. CUTTING DOCKET'!$B$57</f>
        <v>THẺ BÀI 3.13” (L) x 3” (W) + DÂY TREO HMP</v>
      </c>
      <c r="B31" s="195" t="str">
        <f>'1. CUTTING DOCKET'!F57</f>
        <v>KHAKI</v>
      </c>
      <c r="C31" s="195" t="s">
        <v>129</v>
      </c>
    </row>
    <row r="32" spans="1:3" s="92" customFormat="1" ht="322.5" customHeight="1">
      <c r="A32" s="279" t="s">
        <v>274</v>
      </c>
      <c r="B32" s="277"/>
      <c r="C32" s="277"/>
    </row>
    <row r="33" spans="1:3" s="92" customFormat="1" ht="74.25" customHeight="1">
      <c r="A33" s="191" t="str">
        <f>'1. CUTTING DOCKET'!$B$55</f>
        <v>POLYBAG 	370mm X 470mm  CÓ CHỮ HMP</v>
      </c>
      <c r="B33" s="195" t="str">
        <f>'1. CUTTING DOCKET'!F55</f>
        <v>CLEAR</v>
      </c>
      <c r="C33" s="195" t="s">
        <v>39</v>
      </c>
    </row>
    <row r="34" spans="1:3" s="92" customFormat="1" ht="405" customHeight="1">
      <c r="A34" s="276"/>
      <c r="B34" s="277"/>
      <c r="C34" s="277"/>
    </row>
    <row r="35" spans="1:3" s="92" customFormat="1" ht="74.25" customHeight="1">
      <c r="A35" s="191" t="str">
        <f>'1. CUTTING DOCKET'!$B$59</f>
        <v>BAO LỚN (100CMX120CM)</v>
      </c>
      <c r="B35" s="195" t="str">
        <f>'1. CUTTING DOCKET'!F55</f>
        <v>CLEAR</v>
      </c>
      <c r="C35" s="195" t="s">
        <v>38</v>
      </c>
    </row>
    <row r="36" spans="1:3" s="92" customFormat="1" ht="229.5" customHeight="1">
      <c r="A36" s="276"/>
      <c r="B36" s="277"/>
      <c r="C36" s="277"/>
    </row>
    <row r="37" spans="1:3" s="92" customFormat="1" ht="74.25" customHeight="1">
      <c r="A37" s="191" t="str">
        <f>'1. CUTTING DOCKET'!$B$58</f>
        <v>GIẤY CHỐNG ẨM</v>
      </c>
      <c r="B37" s="195" t="str">
        <f>'1. CUTTING DOCKET'!F58</f>
        <v>WHITE</v>
      </c>
      <c r="C37" s="195" t="s">
        <v>241</v>
      </c>
    </row>
    <row r="38" spans="1:3" s="92" customFormat="1" ht="88" customHeight="1">
      <c r="A38" s="276"/>
      <c r="B38" s="277"/>
      <c r="C38" s="277"/>
    </row>
    <row r="39" spans="1:3" s="92" customFormat="1" ht="74.25" customHeight="1">
      <c r="A39" s="191" t="str">
        <f>'1. CUTTING DOCKET'!$B$60</f>
        <v>LÓT THÙNG</v>
      </c>
      <c r="B39" s="195" t="str">
        <f>'1. CUTTING DOCKET'!F60</f>
        <v>NATURAL</v>
      </c>
      <c r="C39" s="195" t="s">
        <v>55</v>
      </c>
    </row>
    <row r="40" spans="1:3" s="92" customFormat="1" ht="83.15" customHeight="1">
      <c r="A40" s="279" t="s">
        <v>275</v>
      </c>
      <c r="B40" s="277"/>
      <c r="C40" s="277"/>
    </row>
    <row r="41" spans="1:3" s="92" customFormat="1" ht="74.25" customHeight="1">
      <c r="A41" s="191" t="str">
        <f>'1. CUTTING DOCKET'!$B$61</f>
        <v>THÙNG CARTON</v>
      </c>
      <c r="B41" s="195" t="str">
        <f>'1. CUTTING DOCKET'!F61</f>
        <v>NATURAL</v>
      </c>
      <c r="C41" s="195" t="s">
        <v>55</v>
      </c>
    </row>
    <row r="42" spans="1:3" s="92" customFormat="1" ht="83.15" customHeight="1">
      <c r="A42" s="276"/>
      <c r="B42" s="277"/>
      <c r="C42" s="277"/>
    </row>
  </sheetData>
  <mergeCells count="14">
    <mergeCell ref="B7:C7"/>
    <mergeCell ref="B17:C17"/>
    <mergeCell ref="B18:C18"/>
    <mergeCell ref="B19:C19"/>
    <mergeCell ref="B20:C20"/>
    <mergeCell ref="B16:C16"/>
    <mergeCell ref="B10:C10"/>
    <mergeCell ref="B11:C11"/>
    <mergeCell ref="A8:A9"/>
    <mergeCell ref="B8:B9"/>
    <mergeCell ref="B22:C22"/>
    <mergeCell ref="B12:C12"/>
    <mergeCell ref="B13:C13"/>
    <mergeCell ref="B21:C21"/>
  </mergeCells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2" man="1"/>
    <brk id="34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66975-10AE-4875-9E2F-001B66548A04}">
  <sheetPr codeName="Sheet6"/>
  <dimension ref="A1:AA1000"/>
  <sheetViews>
    <sheetView tabSelected="1" view="pageBreakPreview" topLeftCell="A8" zoomScale="85" zoomScaleNormal="100" zoomScaleSheetLayoutView="85" workbookViewId="0">
      <selection activeCell="B14" sqref="B14"/>
    </sheetView>
  </sheetViews>
  <sheetFormatPr defaultColWidth="12.7265625" defaultRowHeight="13"/>
  <cols>
    <col min="1" max="1" width="39" style="342" customWidth="1"/>
    <col min="2" max="2" width="70.453125" style="342" customWidth="1"/>
    <col min="3" max="3" width="49.453125" style="342" customWidth="1"/>
    <col min="4" max="9" width="10.7265625" style="342" customWidth="1"/>
    <col min="10" max="16384" width="12.7265625" style="342"/>
  </cols>
  <sheetData>
    <row r="1" spans="1:27" s="335" customFormat="1" ht="51.75" customHeight="1">
      <c r="A1" s="332" t="s">
        <v>281</v>
      </c>
      <c r="B1" s="333" t="s">
        <v>338</v>
      </c>
      <c r="C1" s="333"/>
      <c r="D1" s="333"/>
      <c r="E1" s="333"/>
      <c r="F1" s="334" t="s">
        <v>282</v>
      </c>
      <c r="G1" s="334" t="s">
        <v>282</v>
      </c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</row>
    <row r="2" spans="1:27" s="335" customFormat="1" ht="51.75" customHeight="1">
      <c r="A2" s="332" t="s">
        <v>283</v>
      </c>
      <c r="B2" s="332" t="s">
        <v>284</v>
      </c>
      <c r="C2" s="332"/>
      <c r="D2" s="336" t="s">
        <v>222</v>
      </c>
      <c r="E2" s="336" t="s">
        <v>61</v>
      </c>
      <c r="F2" s="337" t="s">
        <v>10</v>
      </c>
      <c r="G2" s="337" t="s">
        <v>58</v>
      </c>
      <c r="H2" s="336" t="s">
        <v>59</v>
      </c>
      <c r="I2" s="336" t="s">
        <v>285</v>
      </c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</row>
    <row r="3" spans="1:27" s="335" customFormat="1" ht="36.75" customHeight="1">
      <c r="A3" s="338" t="s">
        <v>286</v>
      </c>
      <c r="B3" s="338" t="s">
        <v>287</v>
      </c>
      <c r="C3" s="338" t="s">
        <v>288</v>
      </c>
      <c r="D3" s="339">
        <v>5</v>
      </c>
      <c r="E3" s="339">
        <v>5</v>
      </c>
      <c r="F3" s="340">
        <v>5</v>
      </c>
      <c r="G3" s="340">
        <v>5</v>
      </c>
      <c r="H3" s="339">
        <v>5</v>
      </c>
      <c r="I3" s="339">
        <v>5</v>
      </c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</row>
    <row r="4" spans="1:27" s="335" customFormat="1" ht="36.75" customHeight="1">
      <c r="A4" s="338" t="s">
        <v>289</v>
      </c>
      <c r="B4" s="338" t="s">
        <v>290</v>
      </c>
      <c r="C4" s="338" t="s">
        <v>291</v>
      </c>
      <c r="D4" s="339">
        <v>31</v>
      </c>
      <c r="E4" s="339">
        <v>34.5</v>
      </c>
      <c r="F4" s="341">
        <v>38</v>
      </c>
      <c r="G4" s="341">
        <v>41.5</v>
      </c>
      <c r="H4" s="339">
        <v>45</v>
      </c>
      <c r="I4" s="339">
        <v>48.5</v>
      </c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</row>
    <row r="5" spans="1:27" s="335" customFormat="1" ht="36.75" customHeight="1">
      <c r="A5" s="338" t="s">
        <v>292</v>
      </c>
      <c r="B5" s="338" t="s">
        <v>293</v>
      </c>
      <c r="C5" s="338" t="s">
        <v>294</v>
      </c>
      <c r="D5" s="339">
        <v>49.5</v>
      </c>
      <c r="E5" s="339">
        <v>53</v>
      </c>
      <c r="F5" s="341">
        <v>56.5</v>
      </c>
      <c r="G5" s="341">
        <v>60</v>
      </c>
      <c r="H5" s="339">
        <v>63.5</v>
      </c>
      <c r="I5" s="339">
        <v>67</v>
      </c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</row>
    <row r="6" spans="1:27" s="335" customFormat="1" ht="36.75" customHeight="1">
      <c r="A6" s="338" t="s">
        <v>295</v>
      </c>
      <c r="B6" s="338" t="s">
        <v>296</v>
      </c>
      <c r="C6" s="338" t="s">
        <v>297</v>
      </c>
      <c r="D6" s="339">
        <v>18.399999999999999</v>
      </c>
      <c r="E6" s="339">
        <v>19.2</v>
      </c>
      <c r="F6" s="341">
        <v>20</v>
      </c>
      <c r="G6" s="341">
        <v>20.8</v>
      </c>
      <c r="H6" s="339">
        <v>21.6</v>
      </c>
      <c r="I6" s="339">
        <v>22.4</v>
      </c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</row>
    <row r="7" spans="1:27" s="335" customFormat="1" ht="36.75" customHeight="1">
      <c r="A7" s="338" t="s">
        <v>298</v>
      </c>
      <c r="B7" s="338" t="s">
        <v>299</v>
      </c>
      <c r="C7" s="338" t="s">
        <v>300</v>
      </c>
      <c r="D7" s="339">
        <v>53</v>
      </c>
      <c r="E7" s="339">
        <v>56.5</v>
      </c>
      <c r="F7" s="341">
        <v>60</v>
      </c>
      <c r="G7" s="341">
        <v>63.5</v>
      </c>
      <c r="H7" s="339">
        <v>67</v>
      </c>
      <c r="I7" s="339">
        <v>70.5</v>
      </c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</row>
    <row r="8" spans="1:27" s="335" customFormat="1" ht="36.75" customHeight="1">
      <c r="A8" s="338" t="s">
        <v>301</v>
      </c>
      <c r="B8" s="338" t="s">
        <v>302</v>
      </c>
      <c r="C8" s="338" t="s">
        <v>303</v>
      </c>
      <c r="D8" s="339">
        <v>33.1</v>
      </c>
      <c r="E8" s="339">
        <v>34.9</v>
      </c>
      <c r="F8" s="341">
        <v>37</v>
      </c>
      <c r="G8" s="341">
        <v>39.1</v>
      </c>
      <c r="H8" s="339">
        <v>41.5</v>
      </c>
      <c r="I8" s="339">
        <v>43.9</v>
      </c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</row>
    <row r="9" spans="1:27" s="335" customFormat="1" ht="36.75" customHeight="1">
      <c r="A9" s="338" t="s">
        <v>304</v>
      </c>
      <c r="B9" s="338" t="s">
        <v>305</v>
      </c>
      <c r="C9" s="338" t="s">
        <v>306</v>
      </c>
      <c r="D9" s="339">
        <v>41</v>
      </c>
      <c r="E9" s="339">
        <v>41</v>
      </c>
      <c r="F9" s="341">
        <v>41</v>
      </c>
      <c r="G9" s="341">
        <v>41</v>
      </c>
      <c r="H9" s="339">
        <v>41</v>
      </c>
      <c r="I9" s="339">
        <v>41</v>
      </c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</row>
    <row r="10" spans="1:27" s="335" customFormat="1" ht="36.75" customHeight="1">
      <c r="A10" s="338" t="s">
        <v>307</v>
      </c>
      <c r="B10" s="338" t="s">
        <v>308</v>
      </c>
      <c r="C10" s="338" t="s">
        <v>309</v>
      </c>
      <c r="D10" s="339">
        <v>27.6</v>
      </c>
      <c r="E10" s="339">
        <v>28.8</v>
      </c>
      <c r="F10" s="341">
        <v>30</v>
      </c>
      <c r="G10" s="341">
        <v>31.2</v>
      </c>
      <c r="H10" s="339">
        <v>32.4</v>
      </c>
      <c r="I10" s="339">
        <v>33.6</v>
      </c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</row>
    <row r="11" spans="1:27" s="335" customFormat="1" ht="36.75" customHeight="1">
      <c r="A11" s="338" t="s">
        <v>310</v>
      </c>
      <c r="B11" s="338" t="s">
        <v>311</v>
      </c>
      <c r="C11" s="338" t="s">
        <v>312</v>
      </c>
      <c r="D11" s="339">
        <f>E11-1.2</f>
        <v>21.6</v>
      </c>
      <c r="E11" s="339">
        <f>F11-1.2</f>
        <v>22.8</v>
      </c>
      <c r="F11" s="341">
        <v>24</v>
      </c>
      <c r="G11" s="341">
        <f>F11+1.2</f>
        <v>25.2</v>
      </c>
      <c r="H11" s="339">
        <f>G11+1.2</f>
        <v>26.4</v>
      </c>
      <c r="I11" s="339">
        <f>H11+1.2</f>
        <v>27.599999999999998</v>
      </c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</row>
    <row r="12" spans="1:27" s="335" customFormat="1" ht="36.75" hidden="1" customHeight="1">
      <c r="A12" s="338" t="s">
        <v>313</v>
      </c>
      <c r="B12" s="338" t="s">
        <v>314</v>
      </c>
      <c r="C12" s="338" t="s">
        <v>315</v>
      </c>
      <c r="D12" s="339"/>
      <c r="E12" s="339"/>
      <c r="F12" s="341"/>
      <c r="G12" s="341"/>
      <c r="H12" s="339"/>
      <c r="I12" s="339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</row>
    <row r="13" spans="1:27" s="335" customFormat="1" ht="36.75" customHeight="1">
      <c r="A13" s="338" t="s">
        <v>316</v>
      </c>
      <c r="B13" s="338" t="s">
        <v>317</v>
      </c>
      <c r="C13" s="338" t="s">
        <v>318</v>
      </c>
      <c r="D13" s="339">
        <v>30.8</v>
      </c>
      <c r="E13" s="339">
        <v>31.8</v>
      </c>
      <c r="F13" s="341">
        <v>33</v>
      </c>
      <c r="G13" s="341">
        <v>34.200000000000003</v>
      </c>
      <c r="H13" s="339">
        <v>35.700000000000003</v>
      </c>
      <c r="I13" s="339">
        <v>37.200000000000003</v>
      </c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</row>
    <row r="14" spans="1:27" s="335" customFormat="1" ht="36.75" customHeight="1">
      <c r="A14" s="338" t="s">
        <v>319</v>
      </c>
      <c r="B14" s="338" t="s">
        <v>320</v>
      </c>
      <c r="C14" s="338" t="s">
        <v>321</v>
      </c>
      <c r="D14" s="339">
        <v>41.8</v>
      </c>
      <c r="E14" s="339">
        <v>42.8</v>
      </c>
      <c r="F14" s="341">
        <v>44</v>
      </c>
      <c r="G14" s="341">
        <v>45.2</v>
      </c>
      <c r="H14" s="339">
        <v>46.7</v>
      </c>
      <c r="I14" s="339">
        <v>48.2</v>
      </c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  <c r="AA14" s="333"/>
    </row>
    <row r="15" spans="1:27" s="335" customFormat="1" ht="36.75" customHeight="1">
      <c r="A15" s="338" t="s">
        <v>322</v>
      </c>
      <c r="B15" s="338" t="s">
        <v>323</v>
      </c>
      <c r="C15" s="338" t="s">
        <v>324</v>
      </c>
      <c r="D15" s="339">
        <v>76</v>
      </c>
      <c r="E15" s="339">
        <v>76.5</v>
      </c>
      <c r="F15" s="341">
        <v>77</v>
      </c>
      <c r="G15" s="341">
        <v>77.5</v>
      </c>
      <c r="H15" s="339">
        <v>78</v>
      </c>
      <c r="I15" s="339">
        <v>78.5</v>
      </c>
      <c r="J15" s="333"/>
      <c r="K15" s="333"/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</row>
    <row r="16" spans="1:27" s="335" customFormat="1" ht="36.75" customHeight="1">
      <c r="A16" s="338" t="s">
        <v>325</v>
      </c>
      <c r="B16" s="338" t="s">
        <v>326</v>
      </c>
      <c r="C16" s="338" t="s">
        <v>327</v>
      </c>
      <c r="D16" s="339">
        <v>18</v>
      </c>
      <c r="E16" s="339">
        <v>18</v>
      </c>
      <c r="F16" s="341">
        <v>19</v>
      </c>
      <c r="G16" s="341">
        <v>19</v>
      </c>
      <c r="H16" s="339">
        <v>19</v>
      </c>
      <c r="I16" s="339">
        <v>20</v>
      </c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</row>
    <row r="17" spans="1:27" s="335" customFormat="1" ht="36.75" customHeight="1">
      <c r="A17" s="338" t="s">
        <v>328</v>
      </c>
      <c r="B17" s="338" t="s">
        <v>329</v>
      </c>
      <c r="C17" s="338" t="s">
        <v>330</v>
      </c>
      <c r="D17" s="339">
        <v>14.5</v>
      </c>
      <c r="E17" s="339">
        <v>14.5</v>
      </c>
      <c r="F17" s="341">
        <v>14.5</v>
      </c>
      <c r="G17" s="341">
        <v>14.5</v>
      </c>
      <c r="H17" s="339">
        <v>14.5</v>
      </c>
      <c r="I17" s="339">
        <v>14.5</v>
      </c>
      <c r="J17" s="333"/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</row>
    <row r="18" spans="1:27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</row>
    <row r="19" spans="1:27">
      <c r="A19" s="281"/>
      <c r="B19" s="281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  <c r="AA19" s="281"/>
    </row>
    <row r="20" spans="1:27">
      <c r="A20" s="281"/>
      <c r="B20" s="281"/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</row>
    <row r="21" spans="1:27">
      <c r="A21" s="281"/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</row>
    <row r="22" spans="1:27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</row>
    <row r="23" spans="1:27">
      <c r="A23" s="281"/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281"/>
    </row>
    <row r="24" spans="1:27">
      <c r="A24" s="281"/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</row>
    <row r="25" spans="1:27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</row>
    <row r="26" spans="1:27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</row>
    <row r="27" spans="1:27">
      <c r="A27" s="281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  <c r="AA27" s="281"/>
    </row>
    <row r="28" spans="1:27">
      <c r="A28" s="281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</row>
    <row r="29" spans="1:27">
      <c r="A29" s="281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</row>
    <row r="30" spans="1:27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</row>
    <row r="31" spans="1:27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</row>
    <row r="32" spans="1:27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</row>
    <row r="33" spans="1:27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</row>
    <row r="34" spans="1:27">
      <c r="A34" s="281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</row>
    <row r="35" spans="1:27">
      <c r="A35" s="281"/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</row>
    <row r="36" spans="1:27">
      <c r="A36" s="281"/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</row>
    <row r="37" spans="1:27">
      <c r="A37" s="281"/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</row>
    <row r="38" spans="1:27">
      <c r="A38" s="281"/>
      <c r="B38" s="281"/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</row>
    <row r="39" spans="1:27">
      <c r="A39" s="281"/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</row>
    <row r="40" spans="1:27">
      <c r="A40" s="281"/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  <c r="AA40" s="281"/>
    </row>
    <row r="41" spans="1:27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</row>
    <row r="42" spans="1:27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</row>
    <row r="43" spans="1:27">
      <c r="A43" s="281"/>
      <c r="B43" s="281"/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</row>
    <row r="44" spans="1:27">
      <c r="A44" s="281"/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</row>
    <row r="45" spans="1:27">
      <c r="A45" s="281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</row>
    <row r="46" spans="1:27">
      <c r="A46" s="281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</row>
    <row r="47" spans="1:27">
      <c r="A47" s="281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</row>
    <row r="48" spans="1:27">
      <c r="A48" s="281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</row>
    <row r="49" spans="1:27">
      <c r="A49" s="281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</row>
    <row r="50" spans="1:27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</row>
    <row r="51" spans="1:27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</row>
    <row r="52" spans="1:27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</row>
    <row r="53" spans="1:27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</row>
    <row r="54" spans="1:27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</row>
    <row r="55" spans="1:27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</row>
    <row r="56" spans="1:27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  <c r="AA56" s="281"/>
    </row>
    <row r="57" spans="1:27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</row>
    <row r="58" spans="1:27">
      <c r="A58" s="281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</row>
    <row r="59" spans="1:27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</row>
    <row r="60" spans="1:27">
      <c r="A60" s="281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</row>
    <row r="61" spans="1:27">
      <c r="A61" s="281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</row>
    <row r="62" spans="1:27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</row>
    <row r="63" spans="1:27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</row>
    <row r="64" spans="1:27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</row>
    <row r="65" spans="1:27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</row>
    <row r="66" spans="1:27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</row>
    <row r="67" spans="1:27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</row>
    <row r="68" spans="1:27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</row>
    <row r="69" spans="1:27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</row>
    <row r="70" spans="1:27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</row>
    <row r="71" spans="1:27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</row>
    <row r="72" spans="1:27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</row>
    <row r="73" spans="1:27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</row>
    <row r="74" spans="1:27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</row>
    <row r="75" spans="1:27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</row>
    <row r="76" spans="1:27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</row>
    <row r="77" spans="1:27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</row>
    <row r="78" spans="1:27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281"/>
    </row>
    <row r="79" spans="1:27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</row>
    <row r="80" spans="1:27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</row>
    <row r="81" spans="1:27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</row>
    <row r="82" spans="1:27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</row>
    <row r="83" spans="1:27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</row>
    <row r="84" spans="1:27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</row>
    <row r="85" spans="1:27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</row>
    <row r="86" spans="1:27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  <c r="AA86" s="281"/>
    </row>
    <row r="87" spans="1:27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  <c r="AA87" s="281"/>
    </row>
    <row r="88" spans="1:27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</row>
    <row r="89" spans="1:27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</row>
    <row r="90" spans="1:27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</row>
    <row r="91" spans="1:27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</row>
    <row r="92" spans="1:27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</row>
    <row r="93" spans="1:27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</row>
    <row r="94" spans="1:27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</row>
    <row r="95" spans="1:27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</row>
    <row r="96" spans="1:27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  <c r="AA96" s="281"/>
    </row>
    <row r="97" spans="1:27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</row>
    <row r="98" spans="1:27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</row>
    <row r="99" spans="1:27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  <c r="AA99" s="281"/>
    </row>
    <row r="100" spans="1:27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</row>
    <row r="101" spans="1:27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  <c r="AA101" s="281"/>
    </row>
    <row r="102" spans="1:27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/>
    </row>
    <row r="103" spans="1:27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  <c r="AA103" s="281"/>
    </row>
    <row r="104" spans="1:27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</row>
    <row r="105" spans="1:27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</row>
    <row r="106" spans="1:27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</row>
    <row r="107" spans="1:27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</row>
    <row r="108" spans="1:27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</row>
    <row r="109" spans="1:27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  <c r="AA109" s="281"/>
    </row>
    <row r="110" spans="1:27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</row>
    <row r="111" spans="1:27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1"/>
    </row>
    <row r="112" spans="1:27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</row>
    <row r="113" spans="1:27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</row>
    <row r="114" spans="1:27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</row>
    <row r="115" spans="1:27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</row>
    <row r="116" spans="1:27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</row>
    <row r="117" spans="1:27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</row>
    <row r="118" spans="1:27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</row>
    <row r="119" spans="1:27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</row>
    <row r="120" spans="1:27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</row>
    <row r="121" spans="1:27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</row>
    <row r="122" spans="1:27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</row>
    <row r="123" spans="1:27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</row>
    <row r="124" spans="1:27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</row>
    <row r="125" spans="1:27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</row>
    <row r="126" spans="1:27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</row>
    <row r="127" spans="1:27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</row>
    <row r="128" spans="1:27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</row>
    <row r="129" spans="1:27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</row>
    <row r="130" spans="1:27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</row>
    <row r="131" spans="1:27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</row>
    <row r="132" spans="1:27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</row>
    <row r="133" spans="1:27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</row>
    <row r="134" spans="1:27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</row>
    <row r="135" spans="1:27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</row>
    <row r="136" spans="1:27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</row>
    <row r="137" spans="1:27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</row>
    <row r="138" spans="1:27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  <c r="AA138" s="281"/>
    </row>
    <row r="139" spans="1:27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  <c r="AA139" s="281"/>
    </row>
    <row r="140" spans="1:27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  <c r="AA140" s="281"/>
    </row>
    <row r="141" spans="1:27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</row>
    <row r="142" spans="1:27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  <c r="AA142" s="281"/>
    </row>
    <row r="143" spans="1:27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</row>
    <row r="144" spans="1:27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  <c r="AA144" s="281"/>
    </row>
    <row r="145" spans="1:27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  <c r="AA145" s="281"/>
    </row>
    <row r="146" spans="1:27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  <c r="AA146" s="281"/>
    </row>
    <row r="147" spans="1:27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  <c r="AA147" s="281"/>
    </row>
    <row r="148" spans="1:27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  <c r="AA148" s="281"/>
    </row>
    <row r="149" spans="1:27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  <c r="AA149" s="281"/>
    </row>
    <row r="150" spans="1:27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  <c r="AA150" s="281"/>
    </row>
    <row r="151" spans="1:27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  <c r="AA151" s="281"/>
    </row>
    <row r="152" spans="1:27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  <c r="AA152" s="281"/>
    </row>
    <row r="153" spans="1:27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</row>
    <row r="154" spans="1:27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  <c r="AA154" s="281"/>
    </row>
    <row r="155" spans="1:27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  <c r="AA155" s="281"/>
    </row>
    <row r="156" spans="1:27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  <c r="AA156" s="281"/>
    </row>
    <row r="157" spans="1:27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  <c r="AA157" s="281"/>
    </row>
    <row r="158" spans="1:27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  <c r="AA158" s="281"/>
    </row>
    <row r="159" spans="1:27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  <c r="AA159" s="281"/>
    </row>
    <row r="160" spans="1:27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  <c r="AA160" s="281"/>
    </row>
    <row r="161" spans="1:27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  <c r="AA161" s="281"/>
    </row>
    <row r="162" spans="1:27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  <c r="AA162" s="281"/>
    </row>
    <row r="163" spans="1:27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  <c r="AA163" s="281"/>
    </row>
    <row r="164" spans="1:27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  <c r="AA164" s="281"/>
    </row>
    <row r="165" spans="1:27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</row>
    <row r="166" spans="1:27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  <c r="AA166" s="281"/>
    </row>
    <row r="167" spans="1:27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  <c r="AA167" s="281"/>
    </row>
    <row r="168" spans="1:27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  <c r="AA168" s="281"/>
    </row>
    <row r="169" spans="1:27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  <c r="AA169" s="281"/>
    </row>
    <row r="170" spans="1:27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  <c r="AA170" s="281"/>
    </row>
    <row r="171" spans="1:27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  <c r="AA171" s="281"/>
    </row>
    <row r="172" spans="1:27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  <c r="AA172" s="281"/>
    </row>
    <row r="173" spans="1:27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  <c r="AA173" s="281"/>
    </row>
    <row r="174" spans="1:27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</row>
    <row r="175" spans="1:27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  <c r="AA175" s="281"/>
    </row>
    <row r="176" spans="1:27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  <c r="AA176" s="281"/>
    </row>
    <row r="177" spans="1:27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  <c r="AA177" s="281"/>
    </row>
    <row r="178" spans="1:27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  <c r="AA178" s="281"/>
    </row>
    <row r="179" spans="1:27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  <c r="AA179" s="281"/>
    </row>
    <row r="180" spans="1:27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  <c r="AA180" s="281"/>
    </row>
    <row r="181" spans="1:27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  <c r="AA181" s="281"/>
    </row>
    <row r="182" spans="1:27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</row>
    <row r="183" spans="1:27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  <c r="AA183" s="281"/>
    </row>
    <row r="184" spans="1:27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281"/>
    </row>
    <row r="185" spans="1:27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  <c r="AA185" s="281"/>
    </row>
    <row r="186" spans="1:27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  <c r="AA186" s="281"/>
    </row>
    <row r="187" spans="1:27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  <c r="AA187" s="281"/>
    </row>
    <row r="188" spans="1:27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281"/>
    </row>
    <row r="189" spans="1:27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  <c r="AA189" s="281"/>
    </row>
    <row r="190" spans="1:27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</row>
    <row r="191" spans="1:27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  <c r="AA191" s="281"/>
    </row>
    <row r="192" spans="1:27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  <c r="AA192" s="281"/>
    </row>
    <row r="193" spans="1:27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281"/>
    </row>
    <row r="194" spans="1:27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  <c r="AA194" s="281"/>
    </row>
    <row r="195" spans="1:27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  <c r="AA195" s="281"/>
    </row>
    <row r="196" spans="1:27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  <c r="AA196" s="281"/>
    </row>
    <row r="197" spans="1:27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281"/>
    </row>
    <row r="198" spans="1:27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  <c r="AA198" s="281"/>
    </row>
    <row r="199" spans="1:27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  <c r="AA199" s="281"/>
    </row>
    <row r="200" spans="1:27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  <c r="AA200" s="281"/>
    </row>
    <row r="201" spans="1:27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  <c r="AA201" s="281"/>
    </row>
    <row r="202" spans="1:27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  <c r="AA202" s="281"/>
    </row>
    <row r="203" spans="1:27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  <c r="AA203" s="281"/>
    </row>
    <row r="204" spans="1:27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  <c r="AA204" s="281"/>
    </row>
    <row r="205" spans="1:27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  <c r="AA205" s="281"/>
    </row>
    <row r="206" spans="1:27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  <c r="AA206" s="281"/>
    </row>
    <row r="207" spans="1:27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  <c r="AA207" s="281"/>
    </row>
    <row r="208" spans="1:27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  <c r="AA208" s="281"/>
    </row>
    <row r="209" spans="1:27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  <c r="AA209" s="281"/>
    </row>
    <row r="210" spans="1:27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  <c r="AA210" s="281"/>
    </row>
    <row r="211" spans="1:27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  <c r="AA211" s="281"/>
    </row>
    <row r="212" spans="1:27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  <c r="AA212" s="281"/>
    </row>
    <row r="213" spans="1:27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  <c r="AA213" s="281"/>
    </row>
    <row r="214" spans="1:27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  <c r="AA214" s="281"/>
    </row>
    <row r="215" spans="1:27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  <c r="AA215" s="281"/>
    </row>
    <row r="216" spans="1:27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  <c r="AA216" s="281"/>
    </row>
    <row r="217" spans="1:27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  <c r="AA217" s="281"/>
    </row>
    <row r="218" spans="1:27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  <c r="AA218" s="281"/>
    </row>
    <row r="219" spans="1:27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  <c r="AA219" s="281"/>
    </row>
    <row r="220" spans="1:27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  <c r="AA220" s="281"/>
    </row>
    <row r="221" spans="1:27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  <c r="AA221" s="281"/>
    </row>
    <row r="222" spans="1:27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  <c r="AA222" s="281"/>
    </row>
    <row r="223" spans="1:27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  <c r="AA223" s="281"/>
    </row>
    <row r="224" spans="1:27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  <c r="AA224" s="281"/>
    </row>
    <row r="225" spans="1:27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  <c r="AA225" s="281"/>
    </row>
    <row r="226" spans="1:27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  <c r="AA226" s="281"/>
    </row>
    <row r="227" spans="1:27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  <c r="AA227" s="281"/>
    </row>
    <row r="228" spans="1:27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  <c r="AA228" s="281"/>
    </row>
    <row r="229" spans="1:27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  <c r="AA229" s="281"/>
    </row>
    <row r="230" spans="1:27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  <c r="AA230" s="281"/>
    </row>
    <row r="231" spans="1:27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  <c r="AA231" s="281"/>
    </row>
    <row r="232" spans="1:27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  <c r="AA232" s="281"/>
    </row>
    <row r="233" spans="1:27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  <c r="AA233" s="281"/>
    </row>
    <row r="234" spans="1:27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  <c r="AA234" s="281"/>
    </row>
    <row r="235" spans="1:27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  <c r="AA235" s="281"/>
    </row>
    <row r="236" spans="1:27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  <c r="AA236" s="281"/>
    </row>
    <row r="237" spans="1:27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  <c r="AA237" s="281"/>
    </row>
    <row r="238" spans="1:27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  <c r="AA238" s="281"/>
    </row>
    <row r="239" spans="1:27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  <c r="AA239" s="281"/>
    </row>
    <row r="240" spans="1:27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  <c r="AA240" s="281"/>
    </row>
    <row r="241" spans="1:27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  <c r="AA241" s="281"/>
    </row>
    <row r="242" spans="1:27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  <c r="AA242" s="281"/>
    </row>
    <row r="243" spans="1:27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  <c r="AA243" s="281"/>
    </row>
    <row r="244" spans="1:27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  <c r="AA244" s="281"/>
    </row>
    <row r="245" spans="1:27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  <c r="AA245" s="281"/>
    </row>
    <row r="246" spans="1:27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  <c r="AA246" s="281"/>
    </row>
    <row r="247" spans="1:27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  <c r="AA247" s="281"/>
    </row>
    <row r="248" spans="1:27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  <c r="AA248" s="281"/>
    </row>
    <row r="249" spans="1:27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  <c r="AA249" s="281"/>
    </row>
    <row r="250" spans="1:27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  <c r="AA250" s="281"/>
    </row>
    <row r="251" spans="1:27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  <c r="AA251" s="281"/>
    </row>
    <row r="252" spans="1:27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  <c r="AA252" s="281"/>
    </row>
    <row r="253" spans="1:27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  <c r="AA253" s="281"/>
    </row>
    <row r="254" spans="1:27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  <c r="AA254" s="281"/>
    </row>
    <row r="255" spans="1:27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  <c r="AA255" s="281"/>
    </row>
    <row r="256" spans="1:27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  <c r="AA256" s="281"/>
    </row>
    <row r="257" spans="1:27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  <c r="AA257" s="281"/>
    </row>
    <row r="258" spans="1:27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  <c r="AA258" s="281"/>
    </row>
    <row r="259" spans="1:27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  <c r="AA259" s="281"/>
    </row>
    <row r="260" spans="1:27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  <c r="AA260" s="281"/>
    </row>
    <row r="261" spans="1:27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  <c r="AA261" s="281"/>
    </row>
    <row r="262" spans="1:27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  <c r="AA262" s="281"/>
    </row>
    <row r="263" spans="1:27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  <c r="AA263" s="281"/>
    </row>
    <row r="264" spans="1:27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  <c r="AA264" s="281"/>
    </row>
    <row r="265" spans="1:27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  <c r="AA265" s="281"/>
    </row>
    <row r="266" spans="1:27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  <c r="AA266" s="281"/>
    </row>
    <row r="267" spans="1:27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  <c r="AA267" s="281"/>
    </row>
    <row r="268" spans="1:27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  <c r="AA268" s="281"/>
    </row>
    <row r="269" spans="1:27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  <c r="AA269" s="281"/>
    </row>
    <row r="270" spans="1:27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  <c r="AA270" s="281"/>
    </row>
    <row r="271" spans="1:27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  <c r="AA271" s="281"/>
    </row>
    <row r="272" spans="1:27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  <c r="AA272" s="281"/>
    </row>
    <row r="273" spans="1:27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  <c r="AA273" s="281"/>
    </row>
    <row r="274" spans="1:27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  <c r="AA274" s="281"/>
    </row>
    <row r="275" spans="1:27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  <c r="AA275" s="281"/>
    </row>
    <row r="276" spans="1:27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  <c r="AA276" s="281"/>
    </row>
    <row r="277" spans="1:27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  <c r="AA277" s="281"/>
    </row>
    <row r="278" spans="1:27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  <c r="AA278" s="281"/>
    </row>
    <row r="279" spans="1:27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  <c r="AA279" s="281"/>
    </row>
    <row r="280" spans="1:27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  <c r="AA280" s="281"/>
    </row>
    <row r="281" spans="1:27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  <c r="AA281" s="281"/>
    </row>
    <row r="282" spans="1:27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  <c r="AA282" s="281"/>
    </row>
    <row r="283" spans="1:27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  <c r="AA283" s="281"/>
    </row>
    <row r="284" spans="1:27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  <c r="AA284" s="281"/>
    </row>
    <row r="285" spans="1:27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  <c r="AA285" s="281"/>
    </row>
    <row r="286" spans="1:27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  <c r="AA286" s="281"/>
    </row>
    <row r="287" spans="1:27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  <c r="AA287" s="281"/>
    </row>
    <row r="288" spans="1:27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  <c r="AA288" s="281"/>
    </row>
    <row r="289" spans="1:27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  <c r="AA289" s="281"/>
    </row>
    <row r="290" spans="1:27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  <c r="AA290" s="281"/>
    </row>
    <row r="291" spans="1:27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  <c r="AA291" s="281"/>
    </row>
    <row r="292" spans="1:27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  <c r="AA292" s="281"/>
    </row>
    <row r="293" spans="1:27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  <c r="AA293" s="281"/>
    </row>
    <row r="294" spans="1:27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  <c r="AA294" s="281"/>
    </row>
    <row r="295" spans="1:27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  <c r="AA295" s="281"/>
    </row>
    <row r="296" spans="1:27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  <c r="AA296" s="281"/>
    </row>
    <row r="297" spans="1:27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  <c r="AA297" s="281"/>
    </row>
    <row r="298" spans="1:27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  <c r="AA298" s="281"/>
    </row>
    <row r="299" spans="1:27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  <c r="AA299" s="281"/>
    </row>
    <row r="300" spans="1:27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  <c r="AA300" s="281"/>
    </row>
    <row r="301" spans="1:27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  <c r="AA301" s="281"/>
    </row>
    <row r="302" spans="1:27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  <c r="AA302" s="281"/>
    </row>
    <row r="303" spans="1:27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  <c r="AA303" s="281"/>
    </row>
    <row r="304" spans="1:27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  <c r="AA304" s="281"/>
    </row>
    <row r="305" spans="1:27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  <c r="AA305" s="281"/>
    </row>
    <row r="306" spans="1:27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  <c r="AA306" s="281"/>
    </row>
    <row r="307" spans="1:27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  <c r="AA307" s="281"/>
    </row>
    <row r="308" spans="1:27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  <c r="AA308" s="281"/>
    </row>
    <row r="309" spans="1:27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  <c r="AA309" s="281"/>
    </row>
    <row r="310" spans="1:27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  <c r="AA310" s="281"/>
    </row>
    <row r="311" spans="1:27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  <c r="AA311" s="281"/>
    </row>
    <row r="312" spans="1:27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  <c r="AA312" s="281"/>
    </row>
    <row r="313" spans="1:27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  <c r="AA313" s="281"/>
    </row>
    <row r="314" spans="1:27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  <c r="AA314" s="281"/>
    </row>
    <row r="315" spans="1:27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  <c r="AA315" s="281"/>
    </row>
    <row r="316" spans="1:27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  <c r="AA316" s="281"/>
    </row>
    <row r="317" spans="1:27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  <c r="AA317" s="281"/>
    </row>
    <row r="318" spans="1:27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  <c r="AA318" s="281"/>
    </row>
    <row r="319" spans="1:27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  <c r="AA319" s="281"/>
    </row>
    <row r="320" spans="1:27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  <c r="AA320" s="281"/>
    </row>
    <row r="321" spans="1:27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  <c r="AA321" s="281"/>
    </row>
    <row r="322" spans="1:27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  <c r="AA322" s="281"/>
    </row>
    <row r="323" spans="1:27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  <c r="AA323" s="281"/>
    </row>
    <row r="324" spans="1:27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  <c r="AA324" s="281"/>
    </row>
    <row r="325" spans="1:27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  <c r="AA325" s="281"/>
    </row>
    <row r="326" spans="1:27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  <c r="AA326" s="281"/>
    </row>
    <row r="327" spans="1:27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  <c r="AA327" s="281"/>
    </row>
    <row r="328" spans="1:27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  <c r="AA328" s="281"/>
    </row>
    <row r="329" spans="1:27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  <c r="AA329" s="281"/>
    </row>
    <row r="330" spans="1:27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  <c r="AA330" s="281"/>
    </row>
    <row r="331" spans="1:27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  <c r="AA331" s="281"/>
    </row>
    <row r="332" spans="1:27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  <c r="AA332" s="281"/>
    </row>
    <row r="333" spans="1:27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  <c r="AA333" s="281"/>
    </row>
    <row r="334" spans="1:27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  <c r="AA334" s="281"/>
    </row>
    <row r="335" spans="1:27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  <c r="AA335" s="281"/>
    </row>
    <row r="336" spans="1:27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  <c r="AA336" s="281"/>
    </row>
    <row r="337" spans="1:27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  <c r="AA337" s="281"/>
    </row>
    <row r="338" spans="1:27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  <c r="AA338" s="281"/>
    </row>
    <row r="339" spans="1:27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  <c r="AA339" s="281"/>
    </row>
    <row r="340" spans="1:27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  <c r="AA340" s="281"/>
    </row>
    <row r="341" spans="1:27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  <c r="AA341" s="281"/>
    </row>
    <row r="342" spans="1:27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  <c r="AA342" s="281"/>
    </row>
    <row r="343" spans="1:27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  <c r="AA343" s="281"/>
    </row>
    <row r="344" spans="1:27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  <c r="AA344" s="281"/>
    </row>
    <row r="345" spans="1:27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  <c r="AA345" s="281"/>
    </row>
    <row r="346" spans="1:27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  <c r="AA346" s="281"/>
    </row>
    <row r="347" spans="1:27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  <c r="AA347" s="281"/>
    </row>
    <row r="348" spans="1:27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  <c r="AA348" s="281"/>
    </row>
    <row r="349" spans="1:27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  <c r="AA349" s="281"/>
    </row>
    <row r="350" spans="1:27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  <c r="AA350" s="281"/>
    </row>
    <row r="351" spans="1:27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  <c r="AA351" s="281"/>
    </row>
    <row r="352" spans="1:27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  <c r="AA352" s="281"/>
    </row>
    <row r="353" spans="1:27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  <c r="AA353" s="281"/>
    </row>
    <row r="354" spans="1:27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  <c r="AA354" s="281"/>
    </row>
    <row r="355" spans="1:27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  <c r="AA355" s="281"/>
    </row>
    <row r="356" spans="1:27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  <c r="AA356" s="281"/>
    </row>
    <row r="357" spans="1:27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  <c r="AA357" s="281"/>
    </row>
    <row r="358" spans="1:27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  <c r="AA358" s="281"/>
    </row>
    <row r="359" spans="1:27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  <c r="AA359" s="281"/>
    </row>
    <row r="360" spans="1:27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  <c r="AA360" s="281"/>
    </row>
    <row r="361" spans="1:27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  <c r="AA361" s="281"/>
    </row>
    <row r="362" spans="1:27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  <c r="AA362" s="281"/>
    </row>
    <row r="363" spans="1:27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  <c r="AA363" s="281"/>
    </row>
    <row r="364" spans="1:27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  <c r="AA364" s="281"/>
    </row>
    <row r="365" spans="1:27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  <c r="AA365" s="281"/>
    </row>
    <row r="366" spans="1:27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  <c r="AA366" s="281"/>
    </row>
    <row r="367" spans="1:27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  <c r="AA367" s="281"/>
    </row>
    <row r="368" spans="1:27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  <c r="AA368" s="281"/>
    </row>
    <row r="369" spans="1:27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  <c r="AA369" s="281"/>
    </row>
    <row r="370" spans="1:27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  <c r="AA370" s="281"/>
    </row>
    <row r="371" spans="1:27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  <c r="AA371" s="281"/>
    </row>
    <row r="372" spans="1:27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  <c r="AA372" s="281"/>
    </row>
    <row r="373" spans="1:27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  <c r="AA373" s="281"/>
    </row>
    <row r="374" spans="1:27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  <c r="AA374" s="281"/>
    </row>
    <row r="375" spans="1:27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  <c r="AA375" s="281"/>
    </row>
    <row r="376" spans="1:27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  <c r="AA376" s="281"/>
    </row>
    <row r="377" spans="1:27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  <c r="AA377" s="281"/>
    </row>
    <row r="378" spans="1:27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  <c r="AA378" s="281"/>
    </row>
    <row r="379" spans="1:27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  <c r="AA379" s="281"/>
    </row>
    <row r="380" spans="1:27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  <c r="AA380" s="281"/>
    </row>
    <row r="381" spans="1:27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  <c r="AA381" s="281"/>
    </row>
    <row r="382" spans="1:27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  <c r="AA382" s="281"/>
    </row>
    <row r="383" spans="1:27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  <c r="AA383" s="281"/>
    </row>
    <row r="384" spans="1:27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  <c r="AA384" s="281"/>
    </row>
    <row r="385" spans="1:27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  <c r="AA385" s="281"/>
    </row>
    <row r="386" spans="1:27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  <c r="AA386" s="281"/>
    </row>
    <row r="387" spans="1:27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  <c r="AA387" s="281"/>
    </row>
    <row r="388" spans="1:27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  <c r="AA388" s="281"/>
    </row>
    <row r="389" spans="1:27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  <c r="AA389" s="281"/>
    </row>
    <row r="390" spans="1:27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  <c r="AA390" s="281"/>
    </row>
    <row r="391" spans="1:27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  <c r="AA391" s="281"/>
    </row>
    <row r="392" spans="1:27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  <c r="AA392" s="281"/>
    </row>
    <row r="393" spans="1:27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  <c r="AA393" s="281"/>
    </row>
    <row r="394" spans="1:27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  <c r="AA394" s="281"/>
    </row>
    <row r="395" spans="1:27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  <c r="AA395" s="281"/>
    </row>
    <row r="396" spans="1:27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  <c r="AA396" s="281"/>
    </row>
    <row r="397" spans="1:27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  <c r="AA397" s="281"/>
    </row>
    <row r="398" spans="1:27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  <c r="AA398" s="281"/>
    </row>
    <row r="399" spans="1:27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  <c r="AA399" s="281"/>
    </row>
    <row r="400" spans="1:27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  <c r="AA400" s="281"/>
    </row>
    <row r="401" spans="1:27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  <c r="AA401" s="281"/>
    </row>
    <row r="402" spans="1:27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  <c r="AA402" s="281"/>
    </row>
    <row r="403" spans="1:27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  <c r="AA403" s="281"/>
    </row>
    <row r="404" spans="1:27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  <c r="AA404" s="281"/>
    </row>
    <row r="405" spans="1:27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  <c r="AA405" s="281"/>
    </row>
    <row r="406" spans="1:27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  <c r="AA406" s="281"/>
    </row>
    <row r="407" spans="1:27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  <c r="AA407" s="281"/>
    </row>
    <row r="408" spans="1:27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  <c r="AA408" s="281"/>
    </row>
    <row r="409" spans="1:27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  <c r="AA409" s="281"/>
    </row>
    <row r="410" spans="1:27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  <c r="AA410" s="281"/>
    </row>
    <row r="411" spans="1:27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  <c r="AA411" s="281"/>
    </row>
    <row r="412" spans="1:27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  <c r="AA412" s="281"/>
    </row>
    <row r="413" spans="1:27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  <c r="AA413" s="281"/>
    </row>
    <row r="414" spans="1:27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  <c r="AA414" s="281"/>
    </row>
    <row r="415" spans="1:27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  <c r="AA415" s="281"/>
    </row>
    <row r="416" spans="1:27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  <c r="AA416" s="281"/>
    </row>
    <row r="417" spans="1:27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  <c r="AA417" s="281"/>
    </row>
    <row r="418" spans="1:27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  <c r="AA418" s="281"/>
    </row>
    <row r="419" spans="1:27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  <c r="AA419" s="281"/>
    </row>
    <row r="420" spans="1:27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  <c r="AA420" s="281"/>
    </row>
    <row r="421" spans="1:27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  <c r="AA421" s="281"/>
    </row>
    <row r="422" spans="1:27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  <c r="AA422" s="281"/>
    </row>
    <row r="423" spans="1:27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  <c r="AA423" s="281"/>
    </row>
    <row r="424" spans="1:27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  <c r="AA424" s="281"/>
    </row>
    <row r="425" spans="1:27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  <c r="AA425" s="281"/>
    </row>
    <row r="426" spans="1:27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  <c r="AA426" s="281"/>
    </row>
    <row r="427" spans="1:27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  <c r="AA427" s="281"/>
    </row>
    <row r="428" spans="1:27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  <c r="AA428" s="281"/>
    </row>
    <row r="429" spans="1:27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  <c r="AA429" s="281"/>
    </row>
    <row r="430" spans="1:27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  <c r="AA430" s="281"/>
    </row>
    <row r="431" spans="1:27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  <c r="AA431" s="281"/>
    </row>
    <row r="432" spans="1:27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  <c r="AA432" s="281"/>
    </row>
    <row r="433" spans="1:27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  <c r="AA433" s="281"/>
    </row>
    <row r="434" spans="1:27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  <c r="AA434" s="281"/>
    </row>
    <row r="435" spans="1:27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  <c r="AA435" s="281"/>
    </row>
    <row r="436" spans="1:27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  <c r="AA436" s="281"/>
    </row>
    <row r="437" spans="1:27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  <c r="AA437" s="281"/>
    </row>
    <row r="438" spans="1:27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  <c r="AA438" s="281"/>
    </row>
    <row r="439" spans="1:27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  <c r="AA439" s="281"/>
    </row>
    <row r="440" spans="1:27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  <c r="AA440" s="281"/>
    </row>
    <row r="441" spans="1:27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  <c r="AA441" s="281"/>
    </row>
    <row r="442" spans="1:27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  <c r="AA442" s="281"/>
    </row>
    <row r="443" spans="1:27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  <c r="AA443" s="281"/>
    </row>
    <row r="444" spans="1:27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  <c r="AA444" s="281"/>
    </row>
    <row r="445" spans="1:27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  <c r="AA445" s="281"/>
    </row>
    <row r="446" spans="1:27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  <c r="AA446" s="281"/>
    </row>
    <row r="447" spans="1:27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  <c r="AA447" s="281"/>
    </row>
    <row r="448" spans="1:27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  <c r="AA448" s="281"/>
    </row>
    <row r="449" spans="1:27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  <c r="AA449" s="281"/>
    </row>
    <row r="450" spans="1:27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  <c r="AA450" s="281"/>
    </row>
    <row r="451" spans="1:27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  <c r="AA451" s="281"/>
    </row>
    <row r="452" spans="1:27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  <c r="AA452" s="281"/>
    </row>
    <row r="453" spans="1:27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  <c r="AA453" s="281"/>
    </row>
    <row r="454" spans="1:27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  <c r="AA454" s="281"/>
    </row>
    <row r="455" spans="1:27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  <c r="AA455" s="281"/>
    </row>
    <row r="456" spans="1:27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  <c r="AA456" s="281"/>
    </row>
    <row r="457" spans="1:27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  <c r="AA457" s="281"/>
    </row>
    <row r="458" spans="1:27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  <c r="AA458" s="281"/>
    </row>
    <row r="459" spans="1:27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  <c r="AA459" s="281"/>
    </row>
    <row r="460" spans="1:27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  <c r="AA460" s="281"/>
    </row>
    <row r="461" spans="1:27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  <c r="AA461" s="281"/>
    </row>
    <row r="462" spans="1:27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  <c r="AA462" s="281"/>
    </row>
    <row r="463" spans="1:27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  <c r="AA463" s="281"/>
    </row>
    <row r="464" spans="1:27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  <c r="AA464" s="281"/>
    </row>
    <row r="465" spans="1:27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  <c r="AA465" s="281"/>
    </row>
    <row r="466" spans="1:27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  <c r="AA466" s="281"/>
    </row>
    <row r="467" spans="1:27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  <c r="AA467" s="281"/>
    </row>
    <row r="468" spans="1:27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  <c r="AA468" s="281"/>
    </row>
    <row r="469" spans="1:27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  <c r="AA469" s="281"/>
    </row>
    <row r="470" spans="1:27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  <c r="AA470" s="281"/>
    </row>
    <row r="471" spans="1:27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  <c r="AA471" s="281"/>
    </row>
    <row r="472" spans="1:27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  <c r="AA472" s="281"/>
    </row>
    <row r="473" spans="1:27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  <c r="AA473" s="281"/>
    </row>
    <row r="474" spans="1:27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  <c r="AA474" s="281"/>
    </row>
    <row r="475" spans="1:27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  <c r="AA475" s="281"/>
    </row>
    <row r="476" spans="1:27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  <c r="AA476" s="281"/>
    </row>
    <row r="477" spans="1:27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  <c r="AA477" s="281"/>
    </row>
    <row r="478" spans="1:27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  <c r="AA478" s="281"/>
    </row>
    <row r="479" spans="1:27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  <c r="AA479" s="281"/>
    </row>
    <row r="480" spans="1:27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  <c r="AA480" s="281"/>
    </row>
    <row r="481" spans="1:27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  <c r="AA481" s="281"/>
    </row>
    <row r="482" spans="1:27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  <c r="AA482" s="281"/>
    </row>
    <row r="483" spans="1:27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  <c r="AA483" s="281"/>
    </row>
    <row r="484" spans="1:27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  <c r="AA484" s="281"/>
    </row>
    <row r="485" spans="1:27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  <c r="AA485" s="281"/>
    </row>
    <row r="486" spans="1:27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  <c r="AA486" s="281"/>
    </row>
    <row r="487" spans="1:27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  <c r="AA487" s="281"/>
    </row>
    <row r="488" spans="1:27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  <c r="AA488" s="281"/>
    </row>
    <row r="489" spans="1:27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  <c r="AA489" s="281"/>
    </row>
    <row r="490" spans="1:27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  <c r="AA490" s="281"/>
    </row>
    <row r="491" spans="1:27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  <c r="AA491" s="281"/>
    </row>
    <row r="492" spans="1:27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  <c r="AA492" s="281"/>
    </row>
    <row r="493" spans="1:27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  <c r="AA493" s="281"/>
    </row>
    <row r="494" spans="1:27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  <c r="AA494" s="281"/>
    </row>
    <row r="495" spans="1:27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  <c r="AA495" s="281"/>
    </row>
    <row r="496" spans="1:27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  <c r="AA496" s="281"/>
    </row>
    <row r="497" spans="1:27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  <c r="AA497" s="281"/>
    </row>
    <row r="498" spans="1:27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  <c r="AA498" s="281"/>
    </row>
    <row r="499" spans="1:27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  <c r="AA499" s="281"/>
    </row>
    <row r="500" spans="1:27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  <c r="AA500" s="281"/>
    </row>
    <row r="501" spans="1:27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  <c r="AA501" s="281"/>
    </row>
    <row r="502" spans="1:27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  <c r="AA502" s="281"/>
    </row>
    <row r="503" spans="1:27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  <c r="AA503" s="281"/>
    </row>
    <row r="504" spans="1:27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  <c r="AA504" s="281"/>
    </row>
    <row r="505" spans="1:27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  <c r="AA505" s="281"/>
    </row>
    <row r="506" spans="1:27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  <c r="AA506" s="281"/>
    </row>
    <row r="507" spans="1:27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  <c r="AA507" s="281"/>
    </row>
    <row r="508" spans="1:27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  <c r="AA508" s="281"/>
    </row>
    <row r="509" spans="1:27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  <c r="AA509" s="281"/>
    </row>
    <row r="510" spans="1:27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  <c r="AA510" s="281"/>
    </row>
    <row r="511" spans="1:27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  <c r="AA511" s="281"/>
    </row>
    <row r="512" spans="1:27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  <c r="AA512" s="281"/>
    </row>
    <row r="513" spans="1:27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  <c r="AA513" s="281"/>
    </row>
    <row r="514" spans="1:27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  <c r="AA514" s="281"/>
    </row>
    <row r="515" spans="1:27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  <c r="AA515" s="281"/>
    </row>
    <row r="516" spans="1:27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  <c r="AA516" s="281"/>
    </row>
    <row r="517" spans="1:27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  <c r="AA517" s="281"/>
    </row>
    <row r="518" spans="1:27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  <c r="AA518" s="281"/>
    </row>
    <row r="519" spans="1:27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  <c r="AA519" s="281"/>
    </row>
    <row r="520" spans="1:27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  <c r="AA520" s="281"/>
    </row>
    <row r="521" spans="1:27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  <c r="AA521" s="281"/>
    </row>
    <row r="522" spans="1:27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  <c r="AA522" s="281"/>
    </row>
    <row r="523" spans="1:27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  <c r="AA523" s="281"/>
    </row>
    <row r="524" spans="1:27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  <c r="AA524" s="281"/>
    </row>
    <row r="525" spans="1:27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  <c r="AA525" s="281"/>
    </row>
    <row r="526" spans="1:27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  <c r="AA526" s="281"/>
    </row>
    <row r="527" spans="1:27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  <c r="AA527" s="281"/>
    </row>
    <row r="528" spans="1:27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  <c r="AA528" s="281"/>
    </row>
    <row r="529" spans="1:27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  <c r="AA529" s="281"/>
    </row>
    <row r="530" spans="1:27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  <c r="AA530" s="281"/>
    </row>
    <row r="531" spans="1:27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  <c r="AA531" s="281"/>
    </row>
    <row r="532" spans="1:27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  <c r="AA532" s="281"/>
    </row>
    <row r="533" spans="1:27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  <c r="AA533" s="281"/>
    </row>
    <row r="534" spans="1:27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  <c r="AA534" s="281"/>
    </row>
    <row r="535" spans="1:27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  <c r="AA535" s="281"/>
    </row>
    <row r="536" spans="1:27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  <c r="AA536" s="281"/>
    </row>
    <row r="537" spans="1:27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  <c r="AA537" s="281"/>
    </row>
    <row r="538" spans="1:27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  <c r="AA538" s="281"/>
    </row>
    <row r="539" spans="1:27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  <c r="AA539" s="281"/>
    </row>
    <row r="540" spans="1:27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  <c r="AA540" s="281"/>
    </row>
    <row r="541" spans="1:27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  <c r="AA541" s="281"/>
    </row>
    <row r="542" spans="1:27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  <c r="AA542" s="281"/>
    </row>
    <row r="543" spans="1:27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  <c r="AA543" s="281"/>
    </row>
    <row r="544" spans="1:27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  <c r="AA544" s="281"/>
    </row>
    <row r="545" spans="1:27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  <c r="AA545" s="281"/>
    </row>
    <row r="546" spans="1:27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  <c r="AA546" s="281"/>
    </row>
    <row r="547" spans="1:27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  <c r="AA547" s="281"/>
    </row>
    <row r="548" spans="1:27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  <c r="AA548" s="281"/>
    </row>
    <row r="549" spans="1:27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  <c r="AA549" s="281"/>
    </row>
    <row r="550" spans="1:27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  <c r="AA550" s="281"/>
    </row>
    <row r="551" spans="1:27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  <c r="AA551" s="281"/>
    </row>
    <row r="552" spans="1:27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  <c r="AA552" s="281"/>
    </row>
    <row r="553" spans="1:27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  <c r="AA553" s="281"/>
    </row>
    <row r="554" spans="1:27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  <c r="AA554" s="281"/>
    </row>
    <row r="555" spans="1:27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  <c r="AA555" s="281"/>
    </row>
    <row r="556" spans="1:27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  <c r="AA556" s="281"/>
    </row>
    <row r="557" spans="1:27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  <c r="AA557" s="281"/>
    </row>
    <row r="558" spans="1:27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  <c r="AA558" s="281"/>
    </row>
    <row r="559" spans="1:27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  <c r="AA559" s="281"/>
    </row>
    <row r="560" spans="1:27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  <c r="AA560" s="281"/>
    </row>
    <row r="561" spans="1:27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  <c r="AA561" s="281"/>
    </row>
    <row r="562" spans="1:27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  <c r="AA562" s="281"/>
    </row>
    <row r="563" spans="1:27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  <c r="AA563" s="281"/>
    </row>
    <row r="564" spans="1:27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  <c r="AA564" s="281"/>
    </row>
    <row r="565" spans="1:27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  <c r="AA565" s="281"/>
    </row>
    <row r="566" spans="1:27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  <c r="AA566" s="281"/>
    </row>
    <row r="567" spans="1:27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  <c r="AA567" s="281"/>
    </row>
    <row r="568" spans="1:27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  <c r="AA568" s="281"/>
    </row>
    <row r="569" spans="1:27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  <c r="AA569" s="281"/>
    </row>
    <row r="570" spans="1:27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  <c r="AA570" s="281"/>
    </row>
    <row r="571" spans="1:27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  <c r="AA571" s="281"/>
    </row>
    <row r="572" spans="1:27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  <c r="AA572" s="281"/>
    </row>
    <row r="573" spans="1:27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  <c r="AA573" s="281"/>
    </row>
    <row r="574" spans="1:27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  <c r="AA574" s="281"/>
    </row>
    <row r="575" spans="1:27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  <c r="AA575" s="281"/>
    </row>
    <row r="576" spans="1:27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  <c r="AA576" s="281"/>
    </row>
    <row r="577" spans="1:27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  <c r="AA577" s="281"/>
    </row>
    <row r="578" spans="1:27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  <c r="AA578" s="281"/>
    </row>
    <row r="579" spans="1:27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  <c r="AA579" s="281"/>
    </row>
    <row r="580" spans="1:27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  <c r="AA580" s="281"/>
    </row>
    <row r="581" spans="1:27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  <c r="AA581" s="281"/>
    </row>
    <row r="582" spans="1:27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  <c r="AA582" s="281"/>
    </row>
    <row r="583" spans="1:27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  <c r="AA583" s="281"/>
    </row>
    <row r="584" spans="1:27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  <c r="AA584" s="281"/>
    </row>
    <row r="585" spans="1:27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  <c r="AA585" s="281"/>
    </row>
    <row r="586" spans="1:27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  <c r="AA586" s="281"/>
    </row>
    <row r="587" spans="1:27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  <c r="AA587" s="281"/>
    </row>
    <row r="588" spans="1:27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  <c r="AA588" s="281"/>
    </row>
    <row r="589" spans="1:27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  <c r="AA589" s="281"/>
    </row>
    <row r="590" spans="1:27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  <c r="AA590" s="281"/>
    </row>
    <row r="591" spans="1:27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  <c r="AA591" s="281"/>
    </row>
    <row r="592" spans="1:27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  <c r="AA592" s="281"/>
    </row>
    <row r="593" spans="1:27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  <c r="AA593" s="281"/>
    </row>
    <row r="594" spans="1:27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  <c r="AA594" s="281"/>
    </row>
    <row r="595" spans="1:27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  <c r="AA595" s="281"/>
    </row>
    <row r="596" spans="1:27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  <c r="AA596" s="281"/>
    </row>
    <row r="597" spans="1:27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  <c r="AA597" s="281"/>
    </row>
    <row r="598" spans="1:27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  <c r="AA598" s="281"/>
    </row>
    <row r="599" spans="1:27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  <c r="AA599" s="281"/>
    </row>
    <row r="600" spans="1:27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  <c r="AA600" s="281"/>
    </row>
    <row r="601" spans="1:27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  <c r="AA601" s="281"/>
    </row>
    <row r="602" spans="1:27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  <c r="AA602" s="281"/>
    </row>
    <row r="603" spans="1:27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  <c r="AA603" s="281"/>
    </row>
    <row r="604" spans="1:27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  <c r="AA604" s="281"/>
    </row>
    <row r="605" spans="1:27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  <c r="AA605" s="281"/>
    </row>
    <row r="606" spans="1:27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  <c r="AA606" s="281"/>
    </row>
    <row r="607" spans="1:27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  <c r="AA607" s="281"/>
    </row>
    <row r="608" spans="1:27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  <c r="AA608" s="281"/>
    </row>
    <row r="609" spans="1:27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  <c r="AA609" s="281"/>
    </row>
    <row r="610" spans="1:27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  <c r="AA610" s="281"/>
    </row>
    <row r="611" spans="1:27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  <c r="AA611" s="281"/>
    </row>
    <row r="612" spans="1:27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  <c r="AA612" s="281"/>
    </row>
    <row r="613" spans="1:27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  <c r="AA613" s="281"/>
    </row>
    <row r="614" spans="1:27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  <c r="AA614" s="281"/>
    </row>
    <row r="615" spans="1:27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  <c r="AA615" s="281"/>
    </row>
    <row r="616" spans="1:27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  <c r="AA616" s="281"/>
    </row>
    <row r="617" spans="1:27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  <c r="AA617" s="281"/>
    </row>
    <row r="618" spans="1:27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  <c r="AA618" s="281"/>
    </row>
    <row r="619" spans="1:27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  <c r="AA619" s="281"/>
    </row>
    <row r="620" spans="1:27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  <c r="AA620" s="281"/>
    </row>
    <row r="621" spans="1:27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  <c r="AA621" s="281"/>
    </row>
    <row r="622" spans="1:27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  <c r="AA622" s="281"/>
    </row>
    <row r="623" spans="1:27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  <c r="AA623" s="281"/>
    </row>
    <row r="624" spans="1:27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  <c r="AA624" s="281"/>
    </row>
    <row r="625" spans="1:27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  <c r="AA625" s="281"/>
    </row>
    <row r="626" spans="1:27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  <c r="AA626" s="281"/>
    </row>
    <row r="627" spans="1:27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  <c r="AA627" s="281"/>
    </row>
    <row r="628" spans="1:27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  <c r="AA628" s="281"/>
    </row>
    <row r="629" spans="1:27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  <c r="AA629" s="281"/>
    </row>
    <row r="630" spans="1:27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  <c r="AA630" s="281"/>
    </row>
    <row r="631" spans="1:27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  <c r="AA631" s="281"/>
    </row>
    <row r="632" spans="1:27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  <c r="AA632" s="281"/>
    </row>
    <row r="633" spans="1:27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  <c r="AA633" s="281"/>
    </row>
    <row r="634" spans="1:27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  <c r="AA634" s="281"/>
    </row>
    <row r="635" spans="1:27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  <c r="AA635" s="281"/>
    </row>
    <row r="636" spans="1:27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  <c r="AA636" s="281"/>
    </row>
    <row r="637" spans="1:27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  <c r="AA637" s="281"/>
    </row>
    <row r="638" spans="1:27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  <c r="AA638" s="281"/>
    </row>
    <row r="639" spans="1:27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  <c r="AA639" s="281"/>
    </row>
    <row r="640" spans="1:27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  <c r="AA640" s="281"/>
    </row>
    <row r="641" spans="1:27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  <c r="AA641" s="281"/>
    </row>
    <row r="642" spans="1:27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  <c r="AA642" s="281"/>
    </row>
    <row r="643" spans="1:27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  <c r="AA643" s="281"/>
    </row>
    <row r="644" spans="1:27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  <c r="AA644" s="281"/>
    </row>
    <row r="645" spans="1:27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  <c r="AA645" s="281"/>
    </row>
    <row r="646" spans="1:27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  <c r="AA646" s="281"/>
    </row>
    <row r="647" spans="1:27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  <c r="AA647" s="281"/>
    </row>
    <row r="648" spans="1:27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  <c r="AA648" s="281"/>
    </row>
    <row r="649" spans="1:27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  <c r="AA649" s="281"/>
    </row>
    <row r="650" spans="1:27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  <c r="AA650" s="281"/>
    </row>
    <row r="651" spans="1:27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  <c r="AA651" s="281"/>
    </row>
    <row r="652" spans="1:27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  <c r="AA652" s="281"/>
    </row>
    <row r="653" spans="1:27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  <c r="AA653" s="281"/>
    </row>
    <row r="654" spans="1:27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  <c r="AA654" s="281"/>
    </row>
    <row r="655" spans="1:27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  <c r="AA655" s="281"/>
    </row>
    <row r="656" spans="1:27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  <c r="AA656" s="281"/>
    </row>
    <row r="657" spans="1:27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  <c r="AA657" s="281"/>
    </row>
    <row r="658" spans="1:27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  <c r="AA658" s="281"/>
    </row>
    <row r="659" spans="1:27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  <c r="AA659" s="281"/>
    </row>
    <row r="660" spans="1:27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  <c r="AA660" s="281"/>
    </row>
    <row r="661" spans="1:27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  <c r="AA661" s="281"/>
    </row>
    <row r="662" spans="1:27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  <c r="AA662" s="281"/>
    </row>
    <row r="663" spans="1:27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  <c r="AA663" s="281"/>
    </row>
    <row r="664" spans="1:27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  <c r="AA664" s="281"/>
    </row>
    <row r="665" spans="1:27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  <c r="AA665" s="281"/>
    </row>
    <row r="666" spans="1:27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  <c r="AA666" s="281"/>
    </row>
    <row r="667" spans="1:27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  <c r="AA667" s="281"/>
    </row>
    <row r="668" spans="1:27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  <c r="AA668" s="281"/>
    </row>
    <row r="669" spans="1:27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  <c r="AA669" s="281"/>
    </row>
    <row r="670" spans="1:27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  <c r="AA670" s="281"/>
    </row>
    <row r="671" spans="1:27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  <c r="AA671" s="281"/>
    </row>
    <row r="672" spans="1:27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  <c r="AA672" s="281"/>
    </row>
    <row r="673" spans="1:27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  <c r="AA673" s="281"/>
    </row>
    <row r="674" spans="1:27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  <c r="AA674" s="281"/>
    </row>
    <row r="675" spans="1:27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  <c r="AA675" s="281"/>
    </row>
    <row r="676" spans="1:27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  <c r="AA676" s="281"/>
    </row>
    <row r="677" spans="1:27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  <c r="AA677" s="281"/>
    </row>
    <row r="678" spans="1:27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  <c r="AA678" s="281"/>
    </row>
    <row r="679" spans="1:27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  <c r="AA679" s="281"/>
    </row>
    <row r="680" spans="1:27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  <c r="AA680" s="281"/>
    </row>
    <row r="681" spans="1:27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  <c r="AA681" s="281"/>
    </row>
    <row r="682" spans="1:27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  <c r="AA682" s="281"/>
    </row>
    <row r="683" spans="1:27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  <c r="AA683" s="281"/>
    </row>
    <row r="684" spans="1:27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  <c r="AA684" s="281"/>
    </row>
    <row r="685" spans="1:27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  <c r="AA685" s="281"/>
    </row>
    <row r="686" spans="1:27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  <c r="AA686" s="281"/>
    </row>
    <row r="687" spans="1:27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  <c r="AA687" s="281"/>
    </row>
    <row r="688" spans="1:27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  <c r="AA688" s="281"/>
    </row>
    <row r="689" spans="1:27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  <c r="AA689" s="281"/>
    </row>
    <row r="690" spans="1:27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  <c r="AA690" s="281"/>
    </row>
    <row r="691" spans="1:27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  <c r="AA691" s="281"/>
    </row>
    <row r="692" spans="1:27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  <c r="AA692" s="281"/>
    </row>
    <row r="693" spans="1:27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  <c r="AA693" s="281"/>
    </row>
    <row r="694" spans="1:27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  <c r="AA694" s="281"/>
    </row>
    <row r="695" spans="1:27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  <c r="AA695" s="281"/>
    </row>
    <row r="696" spans="1:27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  <c r="AA696" s="281"/>
    </row>
    <row r="697" spans="1:27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  <c r="AA697" s="281"/>
    </row>
    <row r="698" spans="1:27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  <c r="AA698" s="281"/>
    </row>
    <row r="699" spans="1:27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  <c r="AA699" s="281"/>
    </row>
    <row r="700" spans="1:27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  <c r="AA700" s="281"/>
    </row>
    <row r="701" spans="1:27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  <c r="AA701" s="281"/>
    </row>
    <row r="702" spans="1:27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  <c r="AA702" s="281"/>
    </row>
    <row r="703" spans="1:27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  <c r="AA703" s="281"/>
    </row>
    <row r="704" spans="1:27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  <c r="AA704" s="281"/>
    </row>
    <row r="705" spans="1:27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  <c r="AA705" s="281"/>
    </row>
    <row r="706" spans="1:27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  <c r="AA706" s="281"/>
    </row>
    <row r="707" spans="1:27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  <c r="AA707" s="281"/>
    </row>
    <row r="708" spans="1:27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  <c r="AA708" s="281"/>
    </row>
    <row r="709" spans="1:27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  <c r="AA709" s="281"/>
    </row>
    <row r="710" spans="1:27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  <c r="AA710" s="281"/>
    </row>
    <row r="711" spans="1:27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  <c r="AA711" s="281"/>
    </row>
    <row r="712" spans="1:27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  <c r="AA712" s="281"/>
    </row>
    <row r="713" spans="1:27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  <c r="AA713" s="281"/>
    </row>
    <row r="714" spans="1:27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  <c r="AA714" s="281"/>
    </row>
    <row r="715" spans="1:27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  <c r="AA715" s="281"/>
    </row>
    <row r="716" spans="1:27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  <c r="AA716" s="281"/>
    </row>
    <row r="717" spans="1:27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  <c r="AA717" s="281"/>
    </row>
    <row r="718" spans="1:27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  <c r="AA718" s="281"/>
    </row>
    <row r="719" spans="1:27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  <c r="AA719" s="281"/>
    </row>
    <row r="720" spans="1:27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  <c r="AA720" s="281"/>
    </row>
    <row r="721" spans="1:27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  <c r="AA721" s="281"/>
    </row>
    <row r="722" spans="1:27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  <c r="AA722" s="281"/>
    </row>
    <row r="723" spans="1:27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  <c r="AA723" s="281"/>
    </row>
    <row r="724" spans="1:27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  <c r="AA724" s="281"/>
    </row>
    <row r="725" spans="1:27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  <c r="AA725" s="281"/>
    </row>
    <row r="726" spans="1:27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  <c r="AA726" s="281"/>
    </row>
    <row r="727" spans="1:27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  <c r="AA727" s="281"/>
    </row>
    <row r="728" spans="1:27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  <c r="AA728" s="281"/>
    </row>
    <row r="729" spans="1:27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  <c r="AA729" s="281"/>
    </row>
    <row r="730" spans="1:27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  <c r="AA730" s="281"/>
    </row>
    <row r="731" spans="1:27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  <c r="AA731" s="281"/>
    </row>
    <row r="732" spans="1:27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  <c r="AA732" s="281"/>
    </row>
    <row r="733" spans="1:27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  <c r="AA733" s="281"/>
    </row>
    <row r="734" spans="1:27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  <c r="AA734" s="281"/>
    </row>
    <row r="735" spans="1:27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  <c r="AA735" s="281"/>
    </row>
    <row r="736" spans="1:27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  <c r="AA736" s="281"/>
    </row>
    <row r="737" spans="1:27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  <c r="AA737" s="281"/>
    </row>
    <row r="738" spans="1:27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  <c r="AA738" s="281"/>
    </row>
    <row r="739" spans="1:27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  <c r="AA739" s="281"/>
    </row>
    <row r="740" spans="1:27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  <c r="AA740" s="281"/>
    </row>
    <row r="741" spans="1:27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  <c r="AA741" s="281"/>
    </row>
    <row r="742" spans="1:27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  <c r="AA742" s="281"/>
    </row>
    <row r="743" spans="1:27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  <c r="AA743" s="281"/>
    </row>
    <row r="744" spans="1:27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  <c r="AA744" s="281"/>
    </row>
    <row r="745" spans="1:27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  <c r="AA745" s="281"/>
    </row>
    <row r="746" spans="1:27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  <c r="AA746" s="281"/>
    </row>
    <row r="747" spans="1:27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  <c r="AA747" s="281"/>
    </row>
    <row r="748" spans="1:27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  <c r="AA748" s="281"/>
    </row>
    <row r="749" spans="1:27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  <c r="AA749" s="281"/>
    </row>
    <row r="750" spans="1:27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  <c r="AA750" s="281"/>
    </row>
    <row r="751" spans="1:27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  <c r="AA751" s="281"/>
    </row>
    <row r="752" spans="1:27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  <c r="AA752" s="281"/>
    </row>
    <row r="753" spans="1:27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  <c r="AA753" s="281"/>
    </row>
    <row r="754" spans="1:27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  <c r="AA754" s="281"/>
    </row>
    <row r="755" spans="1:27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  <c r="AA755" s="281"/>
    </row>
    <row r="756" spans="1:27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  <c r="AA756" s="281"/>
    </row>
    <row r="757" spans="1:27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  <c r="AA757" s="281"/>
    </row>
    <row r="758" spans="1:27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  <c r="AA758" s="281"/>
    </row>
    <row r="759" spans="1:27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  <c r="AA759" s="281"/>
    </row>
    <row r="760" spans="1:27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  <c r="AA760" s="281"/>
    </row>
    <row r="761" spans="1:27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  <c r="AA761" s="281"/>
    </row>
    <row r="762" spans="1:27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  <c r="AA762" s="281"/>
    </row>
    <row r="763" spans="1:27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  <c r="AA763" s="281"/>
    </row>
    <row r="764" spans="1:27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  <c r="AA764" s="281"/>
    </row>
    <row r="765" spans="1:27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  <c r="AA765" s="281"/>
    </row>
    <row r="766" spans="1:27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  <c r="AA766" s="281"/>
    </row>
    <row r="767" spans="1:27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  <c r="AA767" s="281"/>
    </row>
    <row r="768" spans="1:27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  <c r="AA768" s="281"/>
    </row>
    <row r="769" spans="1:27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  <c r="AA769" s="281"/>
    </row>
    <row r="770" spans="1:27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  <c r="AA770" s="281"/>
    </row>
    <row r="771" spans="1:27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  <c r="AA771" s="281"/>
    </row>
    <row r="772" spans="1:27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  <c r="AA772" s="281"/>
    </row>
    <row r="773" spans="1:27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  <c r="AA773" s="281"/>
    </row>
    <row r="774" spans="1:27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  <c r="AA774" s="281"/>
    </row>
    <row r="775" spans="1:27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  <c r="AA775" s="281"/>
    </row>
    <row r="776" spans="1:27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  <c r="AA776" s="281"/>
    </row>
    <row r="777" spans="1:27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  <c r="AA777" s="281"/>
    </row>
    <row r="778" spans="1:27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  <c r="AA778" s="281"/>
    </row>
    <row r="779" spans="1:27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  <c r="AA779" s="281"/>
    </row>
    <row r="780" spans="1:27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  <c r="AA780" s="281"/>
    </row>
    <row r="781" spans="1:27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  <c r="AA781" s="281"/>
    </row>
    <row r="782" spans="1:27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  <c r="AA782" s="281"/>
    </row>
    <row r="783" spans="1:27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  <c r="AA783" s="281"/>
    </row>
    <row r="784" spans="1:27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  <c r="AA784" s="281"/>
    </row>
    <row r="785" spans="1:27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  <c r="AA785" s="281"/>
    </row>
    <row r="786" spans="1:27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  <c r="AA786" s="281"/>
    </row>
    <row r="787" spans="1:27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  <c r="AA787" s="281"/>
    </row>
    <row r="788" spans="1:27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  <c r="AA788" s="281"/>
    </row>
    <row r="789" spans="1:27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  <c r="AA789" s="281"/>
    </row>
    <row r="790" spans="1:27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  <c r="AA790" s="281"/>
    </row>
    <row r="791" spans="1:27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  <c r="AA791" s="281"/>
    </row>
    <row r="792" spans="1:27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  <c r="AA792" s="281"/>
    </row>
    <row r="793" spans="1:27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  <c r="AA793" s="281"/>
    </row>
    <row r="794" spans="1:27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  <c r="AA794" s="281"/>
    </row>
    <row r="795" spans="1:27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  <c r="AA795" s="281"/>
    </row>
    <row r="796" spans="1:27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  <c r="AA796" s="281"/>
    </row>
    <row r="797" spans="1:27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  <c r="AA797" s="281"/>
    </row>
    <row r="798" spans="1:27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  <c r="AA798" s="281"/>
    </row>
    <row r="799" spans="1:27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  <c r="AA799" s="281"/>
    </row>
    <row r="800" spans="1:27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  <c r="AA800" s="281"/>
    </row>
    <row r="801" spans="1:27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  <c r="AA801" s="281"/>
    </row>
    <row r="802" spans="1:27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  <c r="AA802" s="281"/>
    </row>
    <row r="803" spans="1:27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  <c r="AA803" s="281"/>
    </row>
    <row r="804" spans="1:27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  <c r="AA804" s="281"/>
    </row>
    <row r="805" spans="1:27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  <c r="AA805" s="281"/>
    </row>
    <row r="806" spans="1:27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  <c r="AA806" s="281"/>
    </row>
    <row r="807" spans="1:27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  <c r="AA807" s="281"/>
    </row>
    <row r="808" spans="1:27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  <c r="AA808" s="281"/>
    </row>
    <row r="809" spans="1:27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  <c r="AA809" s="281"/>
    </row>
    <row r="810" spans="1:27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  <c r="AA810" s="281"/>
    </row>
    <row r="811" spans="1:27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  <c r="AA811" s="281"/>
    </row>
    <row r="812" spans="1:27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  <c r="AA812" s="281"/>
    </row>
    <row r="813" spans="1:27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  <c r="AA813" s="281"/>
    </row>
    <row r="814" spans="1:27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  <c r="AA814" s="281"/>
    </row>
    <row r="815" spans="1:27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  <c r="AA815" s="281"/>
    </row>
    <row r="816" spans="1:27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  <c r="AA816" s="281"/>
    </row>
    <row r="817" spans="1:27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  <c r="AA817" s="281"/>
    </row>
    <row r="818" spans="1:27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  <c r="AA818" s="281"/>
    </row>
    <row r="819" spans="1:27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  <c r="AA819" s="281"/>
    </row>
    <row r="820" spans="1:27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  <c r="AA820" s="281"/>
    </row>
    <row r="821" spans="1:27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  <c r="AA821" s="281"/>
    </row>
    <row r="822" spans="1:27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  <c r="AA822" s="281"/>
    </row>
    <row r="823" spans="1:27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  <c r="AA823" s="281"/>
    </row>
    <row r="824" spans="1:27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  <c r="AA824" s="281"/>
    </row>
    <row r="825" spans="1:27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  <c r="AA825" s="281"/>
    </row>
    <row r="826" spans="1:27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  <c r="AA826" s="281"/>
    </row>
    <row r="827" spans="1:27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  <c r="AA827" s="281"/>
    </row>
    <row r="828" spans="1:27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  <c r="AA828" s="281"/>
    </row>
    <row r="829" spans="1:27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  <c r="AA829" s="281"/>
    </row>
    <row r="830" spans="1:27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  <c r="AA830" s="281"/>
    </row>
    <row r="831" spans="1:27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  <c r="AA831" s="281"/>
    </row>
    <row r="832" spans="1:27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  <c r="AA832" s="281"/>
    </row>
    <row r="833" spans="1:27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  <c r="AA833" s="281"/>
    </row>
    <row r="834" spans="1:27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  <c r="AA834" s="281"/>
    </row>
    <row r="835" spans="1:27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  <c r="AA835" s="281"/>
    </row>
    <row r="836" spans="1:27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  <c r="AA836" s="281"/>
    </row>
    <row r="837" spans="1:27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  <c r="AA837" s="281"/>
    </row>
    <row r="838" spans="1:27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  <c r="AA838" s="281"/>
    </row>
    <row r="839" spans="1:27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  <c r="AA839" s="281"/>
    </row>
    <row r="840" spans="1:27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  <c r="AA840" s="281"/>
    </row>
    <row r="841" spans="1:27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  <c r="AA841" s="281"/>
    </row>
    <row r="842" spans="1:27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  <c r="AA842" s="281"/>
    </row>
    <row r="843" spans="1:27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  <c r="AA843" s="281"/>
    </row>
    <row r="844" spans="1:27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  <c r="AA844" s="281"/>
    </row>
    <row r="845" spans="1:27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  <c r="AA845" s="281"/>
    </row>
    <row r="846" spans="1:27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  <c r="AA846" s="281"/>
    </row>
    <row r="847" spans="1:27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  <c r="AA847" s="281"/>
    </row>
    <row r="848" spans="1:27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  <c r="AA848" s="281"/>
    </row>
    <row r="849" spans="1:27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  <c r="AA849" s="281"/>
    </row>
    <row r="850" spans="1:27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  <c r="AA850" s="281"/>
    </row>
    <row r="851" spans="1:27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  <c r="AA851" s="281"/>
    </row>
    <row r="852" spans="1:27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  <c r="AA852" s="281"/>
    </row>
    <row r="853" spans="1:27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  <c r="AA853" s="281"/>
    </row>
    <row r="854" spans="1:27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  <c r="AA854" s="281"/>
    </row>
    <row r="855" spans="1:27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  <c r="AA855" s="281"/>
    </row>
    <row r="856" spans="1:27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  <c r="AA856" s="281"/>
    </row>
    <row r="857" spans="1:27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  <c r="AA857" s="281"/>
    </row>
    <row r="858" spans="1:27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  <c r="AA858" s="281"/>
    </row>
    <row r="859" spans="1:27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  <c r="AA859" s="281"/>
    </row>
    <row r="860" spans="1:27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  <c r="AA860" s="281"/>
    </row>
    <row r="861" spans="1:27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  <c r="AA861" s="281"/>
    </row>
    <row r="862" spans="1:27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  <c r="AA862" s="281"/>
    </row>
    <row r="863" spans="1:27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  <c r="AA863" s="281"/>
    </row>
    <row r="864" spans="1:27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  <c r="AA864" s="281"/>
    </row>
    <row r="865" spans="1:27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  <c r="AA865" s="281"/>
    </row>
    <row r="866" spans="1:27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  <c r="AA866" s="281"/>
    </row>
    <row r="867" spans="1:27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  <c r="AA867" s="281"/>
    </row>
    <row r="868" spans="1:27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  <c r="AA868" s="281"/>
    </row>
    <row r="869" spans="1:27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  <c r="AA869" s="281"/>
    </row>
    <row r="870" spans="1:27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  <c r="AA870" s="281"/>
    </row>
    <row r="871" spans="1:27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  <c r="AA871" s="281"/>
    </row>
    <row r="872" spans="1:27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  <c r="AA872" s="281"/>
    </row>
    <row r="873" spans="1:27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  <c r="AA873" s="281"/>
    </row>
    <row r="874" spans="1:27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  <c r="AA874" s="281"/>
    </row>
    <row r="875" spans="1:27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  <c r="AA875" s="281"/>
    </row>
    <row r="876" spans="1:27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  <c r="AA876" s="281"/>
    </row>
    <row r="877" spans="1:27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  <c r="AA877" s="281"/>
    </row>
    <row r="878" spans="1:27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  <c r="AA878" s="281"/>
    </row>
    <row r="879" spans="1:27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  <c r="AA879" s="281"/>
    </row>
    <row r="880" spans="1:27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  <c r="AA880" s="281"/>
    </row>
    <row r="881" spans="1:27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  <c r="AA881" s="281"/>
    </row>
    <row r="882" spans="1:27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  <c r="AA882" s="281"/>
    </row>
    <row r="883" spans="1:27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  <c r="AA883" s="281"/>
    </row>
    <row r="884" spans="1:27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  <c r="AA884" s="281"/>
    </row>
    <row r="885" spans="1:27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  <c r="AA885" s="281"/>
    </row>
    <row r="886" spans="1:27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  <c r="AA886" s="281"/>
    </row>
    <row r="887" spans="1:27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  <c r="AA887" s="281"/>
    </row>
    <row r="888" spans="1:27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  <c r="AA888" s="281"/>
    </row>
    <row r="889" spans="1:27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  <c r="AA889" s="281"/>
    </row>
    <row r="890" spans="1:27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  <c r="AA890" s="281"/>
    </row>
    <row r="891" spans="1:27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  <c r="AA891" s="281"/>
    </row>
    <row r="892" spans="1:27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  <c r="AA892" s="281"/>
    </row>
    <row r="893" spans="1:27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  <c r="AA893" s="281"/>
    </row>
    <row r="894" spans="1:27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  <c r="AA894" s="281"/>
    </row>
    <row r="895" spans="1:27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  <c r="AA895" s="281"/>
    </row>
    <row r="896" spans="1:27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  <c r="AA896" s="281"/>
    </row>
    <row r="897" spans="1:27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  <c r="AA897" s="281"/>
    </row>
    <row r="898" spans="1:27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  <c r="AA898" s="281"/>
    </row>
    <row r="899" spans="1:27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  <c r="AA899" s="281"/>
    </row>
    <row r="900" spans="1:27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  <c r="AA900" s="281"/>
    </row>
    <row r="901" spans="1:27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  <c r="AA901" s="281"/>
    </row>
    <row r="902" spans="1:27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  <c r="AA902" s="281"/>
    </row>
    <row r="903" spans="1:27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  <c r="AA903" s="281"/>
    </row>
    <row r="904" spans="1:27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  <c r="AA904" s="281"/>
    </row>
    <row r="905" spans="1:27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  <c r="AA905" s="281"/>
    </row>
    <row r="906" spans="1:27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  <c r="AA906" s="281"/>
    </row>
    <row r="907" spans="1:27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  <c r="AA907" s="281"/>
    </row>
    <row r="908" spans="1:27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  <c r="AA908" s="281"/>
    </row>
    <row r="909" spans="1:27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  <c r="AA909" s="281"/>
    </row>
    <row r="910" spans="1:27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  <c r="AA910" s="281"/>
    </row>
    <row r="911" spans="1:27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  <c r="AA911" s="281"/>
    </row>
    <row r="912" spans="1:27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  <c r="AA912" s="281"/>
    </row>
    <row r="913" spans="1:27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  <c r="AA913" s="281"/>
    </row>
    <row r="914" spans="1:27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  <c r="AA914" s="281"/>
    </row>
    <row r="915" spans="1:27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  <c r="AA915" s="281"/>
    </row>
    <row r="916" spans="1:27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  <c r="AA916" s="281"/>
    </row>
    <row r="917" spans="1:27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  <c r="AA917" s="281"/>
    </row>
    <row r="918" spans="1:27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  <c r="AA918" s="281"/>
    </row>
    <row r="919" spans="1:27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  <c r="AA919" s="281"/>
    </row>
    <row r="920" spans="1:27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  <c r="AA920" s="281"/>
    </row>
    <row r="921" spans="1:27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  <c r="AA921" s="281"/>
    </row>
    <row r="922" spans="1:27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  <c r="AA922" s="281"/>
    </row>
    <row r="923" spans="1:27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  <c r="AA923" s="281"/>
    </row>
    <row r="924" spans="1:27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  <c r="AA924" s="281"/>
    </row>
    <row r="925" spans="1:27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  <c r="AA925" s="281"/>
    </row>
    <row r="926" spans="1:27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  <c r="AA926" s="281"/>
    </row>
    <row r="927" spans="1:27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  <c r="AA927" s="281"/>
    </row>
    <row r="928" spans="1:27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  <c r="AA928" s="281"/>
    </row>
    <row r="929" spans="1:27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  <c r="AA929" s="281"/>
    </row>
    <row r="930" spans="1:27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  <c r="AA930" s="281"/>
    </row>
    <row r="931" spans="1:27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  <c r="AA931" s="281"/>
    </row>
    <row r="932" spans="1:27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  <c r="AA932" s="281"/>
    </row>
    <row r="933" spans="1:27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  <c r="AA933" s="281"/>
    </row>
    <row r="934" spans="1:27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  <c r="AA934" s="281"/>
    </row>
    <row r="935" spans="1:27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  <c r="AA935" s="281"/>
    </row>
    <row r="936" spans="1:27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  <c r="AA936" s="281"/>
    </row>
    <row r="937" spans="1:27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  <c r="AA937" s="281"/>
    </row>
    <row r="938" spans="1:27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  <c r="AA938" s="281"/>
    </row>
    <row r="939" spans="1:27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  <c r="AA939" s="281"/>
    </row>
    <row r="940" spans="1:27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  <c r="AA940" s="281"/>
    </row>
    <row r="941" spans="1:27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  <c r="AA941" s="281"/>
    </row>
    <row r="942" spans="1:27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  <c r="AA942" s="281"/>
    </row>
    <row r="943" spans="1:27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  <c r="AA943" s="281"/>
    </row>
    <row r="944" spans="1:27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  <c r="AA944" s="281"/>
    </row>
    <row r="945" spans="1:27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  <c r="AA945" s="281"/>
    </row>
    <row r="946" spans="1:27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  <c r="AA946" s="281"/>
    </row>
    <row r="947" spans="1:27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  <c r="AA947" s="281"/>
    </row>
    <row r="948" spans="1:27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  <c r="AA948" s="281"/>
    </row>
    <row r="949" spans="1:27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  <c r="AA949" s="281"/>
    </row>
    <row r="950" spans="1:27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  <c r="AA950" s="281"/>
    </row>
    <row r="951" spans="1:27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  <c r="AA951" s="281"/>
    </row>
    <row r="952" spans="1:27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  <c r="AA952" s="281"/>
    </row>
    <row r="953" spans="1:27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  <c r="AA953" s="281"/>
    </row>
    <row r="954" spans="1:27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  <c r="AA954" s="281"/>
    </row>
    <row r="955" spans="1:27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  <c r="AA955" s="281"/>
    </row>
    <row r="956" spans="1:27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  <c r="AA956" s="281"/>
    </row>
    <row r="957" spans="1:27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  <c r="AA957" s="281"/>
    </row>
    <row r="958" spans="1:27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  <c r="AA958" s="281"/>
    </row>
    <row r="959" spans="1:27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  <c r="AA959" s="281"/>
    </row>
    <row r="960" spans="1:27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  <c r="AA960" s="281"/>
    </row>
    <row r="961" spans="1:27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  <c r="AA961" s="281"/>
    </row>
    <row r="962" spans="1:27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  <c r="AA962" s="281"/>
    </row>
    <row r="963" spans="1:27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  <c r="AA963" s="281"/>
    </row>
    <row r="964" spans="1:27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  <c r="AA964" s="281"/>
    </row>
    <row r="965" spans="1:27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  <c r="AA965" s="281"/>
    </row>
    <row r="966" spans="1:27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  <c r="AA966" s="281"/>
    </row>
    <row r="967" spans="1:27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  <c r="AA967" s="281"/>
    </row>
    <row r="968" spans="1:27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  <c r="AA968" s="281"/>
    </row>
    <row r="969" spans="1:27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  <c r="AA969" s="281"/>
    </row>
    <row r="970" spans="1:27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  <c r="AA970" s="281"/>
    </row>
    <row r="971" spans="1:27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  <c r="AA971" s="281"/>
    </row>
    <row r="972" spans="1:27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  <c r="AA972" s="281"/>
    </row>
    <row r="973" spans="1:27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  <c r="AA973" s="281"/>
    </row>
    <row r="974" spans="1:27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  <c r="AA974" s="281"/>
    </row>
    <row r="975" spans="1:27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  <c r="AA975" s="281"/>
    </row>
    <row r="976" spans="1:27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  <c r="AA976" s="281"/>
    </row>
    <row r="977" spans="1:27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  <c r="AA977" s="281"/>
    </row>
    <row r="978" spans="1:27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  <c r="AA978" s="281"/>
    </row>
    <row r="979" spans="1:27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  <c r="AA979" s="281"/>
    </row>
    <row r="980" spans="1:27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  <c r="AA980" s="281"/>
    </row>
    <row r="981" spans="1:27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  <c r="AA981" s="281"/>
    </row>
    <row r="982" spans="1:27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  <c r="AA982" s="281"/>
    </row>
    <row r="983" spans="1:27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  <c r="AA983" s="281"/>
    </row>
    <row r="984" spans="1:27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  <c r="AA984" s="281"/>
    </row>
    <row r="985" spans="1:27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  <c r="AA985" s="281"/>
    </row>
    <row r="986" spans="1:27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  <c r="AA986" s="281"/>
    </row>
    <row r="987" spans="1:27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  <c r="AA987" s="281"/>
    </row>
    <row r="988" spans="1:27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  <c r="AA988" s="281"/>
    </row>
    <row r="989" spans="1:27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  <c r="AA989" s="281"/>
    </row>
    <row r="990" spans="1:27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  <c r="AA990" s="281"/>
    </row>
    <row r="991" spans="1:27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  <c r="AA991" s="281"/>
    </row>
    <row r="992" spans="1:27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  <c r="AA992" s="281"/>
    </row>
    <row r="993" spans="1:27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  <c r="AA993" s="281"/>
    </row>
    <row r="994" spans="1:27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  <c r="AA994" s="281"/>
    </row>
    <row r="995" spans="1:27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  <c r="AA995" s="281"/>
    </row>
    <row r="996" spans="1:27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  <c r="AA996" s="281"/>
    </row>
    <row r="997" spans="1:27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  <c r="AA997" s="281"/>
    </row>
    <row r="998" spans="1:27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  <c r="AA998" s="281"/>
    </row>
    <row r="999" spans="1:27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  <c r="AA999" s="281"/>
    </row>
    <row r="1000" spans="1:27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  <c r="AA1000" s="281"/>
    </row>
  </sheetData>
  <printOptions horizontalCentered="1"/>
  <pageMargins left="0" right="0" top="0" bottom="0" header="0" footer="0"/>
  <pageSetup paperSize="9" scale="6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2BE7C-8ADC-4C28-A0D4-2B725C0ED7EC}">
  <sheetPr>
    <pageSetUpPr fitToPage="1"/>
  </sheetPr>
  <dimension ref="A1:H66"/>
  <sheetViews>
    <sheetView view="pageBreakPreview" topLeftCell="A15" zoomScaleNormal="100" zoomScaleSheetLayoutView="100" zoomScalePageLayoutView="70" workbookViewId="0">
      <selection activeCell="G18" sqref="G18:H18"/>
    </sheetView>
  </sheetViews>
  <sheetFormatPr defaultColWidth="9.81640625" defaultRowHeight="18"/>
  <cols>
    <col min="1" max="1" width="5.453125" style="272" bestFit="1" customWidth="1"/>
    <col min="2" max="2" width="17.7265625" style="272" customWidth="1"/>
    <col min="3" max="3" width="10.54296875" style="272" customWidth="1"/>
    <col min="4" max="4" width="20" style="272" customWidth="1"/>
    <col min="5" max="5" width="2.26953125" style="272" customWidth="1"/>
    <col min="6" max="6" width="15.81640625" style="272" customWidth="1"/>
    <col min="7" max="7" width="19.26953125" style="272" customWidth="1"/>
    <col min="8" max="8" width="45.54296875" style="272" customWidth="1"/>
    <col min="9" max="254" width="9.81640625" style="272"/>
    <col min="255" max="255" width="3.81640625" style="272" customWidth="1"/>
    <col min="256" max="257" width="9.54296875" style="272" customWidth="1"/>
    <col min="258" max="259" width="14.7265625" style="272" customWidth="1"/>
    <col min="260" max="260" width="0" style="272" hidden="1" customWidth="1"/>
    <col min="261" max="267" width="9.54296875" style="272" customWidth="1"/>
    <col min="268" max="510" width="9.81640625" style="272"/>
    <col min="511" max="511" width="3.81640625" style="272" customWidth="1"/>
    <col min="512" max="513" width="9.54296875" style="272" customWidth="1"/>
    <col min="514" max="515" width="14.7265625" style="272" customWidth="1"/>
    <col min="516" max="516" width="0" style="272" hidden="1" customWidth="1"/>
    <col min="517" max="523" width="9.54296875" style="272" customWidth="1"/>
    <col min="524" max="766" width="9.81640625" style="272"/>
    <col min="767" max="767" width="3.81640625" style="272" customWidth="1"/>
    <col min="768" max="769" width="9.54296875" style="272" customWidth="1"/>
    <col min="770" max="771" width="14.7265625" style="272" customWidth="1"/>
    <col min="772" max="772" width="0" style="272" hidden="1" customWidth="1"/>
    <col min="773" max="779" width="9.54296875" style="272" customWidth="1"/>
    <col min="780" max="1022" width="9.81640625" style="272"/>
    <col min="1023" max="1023" width="3.81640625" style="272" customWidth="1"/>
    <col min="1024" max="1025" width="9.54296875" style="272" customWidth="1"/>
    <col min="1026" max="1027" width="14.7265625" style="272" customWidth="1"/>
    <col min="1028" max="1028" width="0" style="272" hidden="1" customWidth="1"/>
    <col min="1029" max="1035" width="9.54296875" style="272" customWidth="1"/>
    <col min="1036" max="1278" width="9.81640625" style="272"/>
    <col min="1279" max="1279" width="3.81640625" style="272" customWidth="1"/>
    <col min="1280" max="1281" width="9.54296875" style="272" customWidth="1"/>
    <col min="1282" max="1283" width="14.7265625" style="272" customWidth="1"/>
    <col min="1284" max="1284" width="0" style="272" hidden="1" customWidth="1"/>
    <col min="1285" max="1291" width="9.54296875" style="272" customWidth="1"/>
    <col min="1292" max="1534" width="9.81640625" style="272"/>
    <col min="1535" max="1535" width="3.81640625" style="272" customWidth="1"/>
    <col min="1536" max="1537" width="9.54296875" style="272" customWidth="1"/>
    <col min="1538" max="1539" width="14.7265625" style="272" customWidth="1"/>
    <col min="1540" max="1540" width="0" style="272" hidden="1" customWidth="1"/>
    <col min="1541" max="1547" width="9.54296875" style="272" customWidth="1"/>
    <col min="1548" max="1790" width="9.81640625" style="272"/>
    <col min="1791" max="1791" width="3.81640625" style="272" customWidth="1"/>
    <col min="1792" max="1793" width="9.54296875" style="272" customWidth="1"/>
    <col min="1794" max="1795" width="14.7265625" style="272" customWidth="1"/>
    <col min="1796" max="1796" width="0" style="272" hidden="1" customWidth="1"/>
    <col min="1797" max="1803" width="9.54296875" style="272" customWidth="1"/>
    <col min="1804" max="2046" width="9.81640625" style="272"/>
    <col min="2047" max="2047" width="3.81640625" style="272" customWidth="1"/>
    <col min="2048" max="2049" width="9.54296875" style="272" customWidth="1"/>
    <col min="2050" max="2051" width="14.7265625" style="272" customWidth="1"/>
    <col min="2052" max="2052" width="0" style="272" hidden="1" customWidth="1"/>
    <col min="2053" max="2059" width="9.54296875" style="272" customWidth="1"/>
    <col min="2060" max="2302" width="9.81640625" style="272"/>
    <col min="2303" max="2303" width="3.81640625" style="272" customWidth="1"/>
    <col min="2304" max="2305" width="9.54296875" style="272" customWidth="1"/>
    <col min="2306" max="2307" width="14.7265625" style="272" customWidth="1"/>
    <col min="2308" max="2308" width="0" style="272" hidden="1" customWidth="1"/>
    <col min="2309" max="2315" width="9.54296875" style="272" customWidth="1"/>
    <col min="2316" max="2558" width="9.81640625" style="272"/>
    <col min="2559" max="2559" width="3.81640625" style="272" customWidth="1"/>
    <col min="2560" max="2561" width="9.54296875" style="272" customWidth="1"/>
    <col min="2562" max="2563" width="14.7265625" style="272" customWidth="1"/>
    <col min="2564" max="2564" width="0" style="272" hidden="1" customWidth="1"/>
    <col min="2565" max="2571" width="9.54296875" style="272" customWidth="1"/>
    <col min="2572" max="2814" width="9.81640625" style="272"/>
    <col min="2815" max="2815" width="3.81640625" style="272" customWidth="1"/>
    <col min="2816" max="2817" width="9.54296875" style="272" customWidth="1"/>
    <col min="2818" max="2819" width="14.7265625" style="272" customWidth="1"/>
    <col min="2820" max="2820" width="0" style="272" hidden="1" customWidth="1"/>
    <col min="2821" max="2827" width="9.54296875" style="272" customWidth="1"/>
    <col min="2828" max="3070" width="9.81640625" style="272"/>
    <col min="3071" max="3071" width="3.81640625" style="272" customWidth="1"/>
    <col min="3072" max="3073" width="9.54296875" style="272" customWidth="1"/>
    <col min="3074" max="3075" width="14.7265625" style="272" customWidth="1"/>
    <col min="3076" max="3076" width="0" style="272" hidden="1" customWidth="1"/>
    <col min="3077" max="3083" width="9.54296875" style="272" customWidth="1"/>
    <col min="3084" max="3326" width="9.81640625" style="272"/>
    <col min="3327" max="3327" width="3.81640625" style="272" customWidth="1"/>
    <col min="3328" max="3329" width="9.54296875" style="272" customWidth="1"/>
    <col min="3330" max="3331" width="14.7265625" style="272" customWidth="1"/>
    <col min="3332" max="3332" width="0" style="272" hidden="1" customWidth="1"/>
    <col min="3333" max="3339" width="9.54296875" style="272" customWidth="1"/>
    <col min="3340" max="3582" width="9.81640625" style="272"/>
    <col min="3583" max="3583" width="3.81640625" style="272" customWidth="1"/>
    <col min="3584" max="3585" width="9.54296875" style="272" customWidth="1"/>
    <col min="3586" max="3587" width="14.7265625" style="272" customWidth="1"/>
    <col min="3588" max="3588" width="0" style="272" hidden="1" customWidth="1"/>
    <col min="3589" max="3595" width="9.54296875" style="272" customWidth="1"/>
    <col min="3596" max="3838" width="9.81640625" style="272"/>
    <col min="3839" max="3839" width="3.81640625" style="272" customWidth="1"/>
    <col min="3840" max="3841" width="9.54296875" style="272" customWidth="1"/>
    <col min="3842" max="3843" width="14.7265625" style="272" customWidth="1"/>
    <col min="3844" max="3844" width="0" style="272" hidden="1" customWidth="1"/>
    <col min="3845" max="3851" width="9.54296875" style="272" customWidth="1"/>
    <col min="3852" max="4094" width="9.81640625" style="272"/>
    <col min="4095" max="4095" width="3.81640625" style="272" customWidth="1"/>
    <col min="4096" max="4097" width="9.54296875" style="272" customWidth="1"/>
    <col min="4098" max="4099" width="14.7265625" style="272" customWidth="1"/>
    <col min="4100" max="4100" width="0" style="272" hidden="1" customWidth="1"/>
    <col min="4101" max="4107" width="9.54296875" style="272" customWidth="1"/>
    <col min="4108" max="4350" width="9.81640625" style="272"/>
    <col min="4351" max="4351" width="3.81640625" style="272" customWidth="1"/>
    <col min="4352" max="4353" width="9.54296875" style="272" customWidth="1"/>
    <col min="4354" max="4355" width="14.7265625" style="272" customWidth="1"/>
    <col min="4356" max="4356" width="0" style="272" hidden="1" customWidth="1"/>
    <col min="4357" max="4363" width="9.54296875" style="272" customWidth="1"/>
    <col min="4364" max="4606" width="9.81640625" style="272"/>
    <col min="4607" max="4607" width="3.81640625" style="272" customWidth="1"/>
    <col min="4608" max="4609" width="9.54296875" style="272" customWidth="1"/>
    <col min="4610" max="4611" width="14.7265625" style="272" customWidth="1"/>
    <col min="4612" max="4612" width="0" style="272" hidden="1" customWidth="1"/>
    <col min="4613" max="4619" width="9.54296875" style="272" customWidth="1"/>
    <col min="4620" max="4862" width="9.81640625" style="272"/>
    <col min="4863" max="4863" width="3.81640625" style="272" customWidth="1"/>
    <col min="4864" max="4865" width="9.54296875" style="272" customWidth="1"/>
    <col min="4866" max="4867" width="14.7265625" style="272" customWidth="1"/>
    <col min="4868" max="4868" width="0" style="272" hidden="1" customWidth="1"/>
    <col min="4869" max="4875" width="9.54296875" style="272" customWidth="1"/>
    <col min="4876" max="5118" width="9.81640625" style="272"/>
    <col min="5119" max="5119" width="3.81640625" style="272" customWidth="1"/>
    <col min="5120" max="5121" width="9.54296875" style="272" customWidth="1"/>
    <col min="5122" max="5123" width="14.7265625" style="272" customWidth="1"/>
    <col min="5124" max="5124" width="0" style="272" hidden="1" customWidth="1"/>
    <col min="5125" max="5131" width="9.54296875" style="272" customWidth="1"/>
    <col min="5132" max="5374" width="9.81640625" style="272"/>
    <col min="5375" max="5375" width="3.81640625" style="272" customWidth="1"/>
    <col min="5376" max="5377" width="9.54296875" style="272" customWidth="1"/>
    <col min="5378" max="5379" width="14.7265625" style="272" customWidth="1"/>
    <col min="5380" max="5380" width="0" style="272" hidden="1" customWidth="1"/>
    <col min="5381" max="5387" width="9.54296875" style="272" customWidth="1"/>
    <col min="5388" max="5630" width="9.81640625" style="272"/>
    <col min="5631" max="5631" width="3.81640625" style="272" customWidth="1"/>
    <col min="5632" max="5633" width="9.54296875" style="272" customWidth="1"/>
    <col min="5634" max="5635" width="14.7265625" style="272" customWidth="1"/>
    <col min="5636" max="5636" width="0" style="272" hidden="1" customWidth="1"/>
    <col min="5637" max="5643" width="9.54296875" style="272" customWidth="1"/>
    <col min="5644" max="5886" width="9.81640625" style="272"/>
    <col min="5887" max="5887" width="3.81640625" style="272" customWidth="1"/>
    <col min="5888" max="5889" width="9.54296875" style="272" customWidth="1"/>
    <col min="5890" max="5891" width="14.7265625" style="272" customWidth="1"/>
    <col min="5892" max="5892" width="0" style="272" hidden="1" customWidth="1"/>
    <col min="5893" max="5899" width="9.54296875" style="272" customWidth="1"/>
    <col min="5900" max="6142" width="9.81640625" style="272"/>
    <col min="6143" max="6143" width="3.81640625" style="272" customWidth="1"/>
    <col min="6144" max="6145" width="9.54296875" style="272" customWidth="1"/>
    <col min="6146" max="6147" width="14.7265625" style="272" customWidth="1"/>
    <col min="6148" max="6148" width="0" style="272" hidden="1" customWidth="1"/>
    <col min="6149" max="6155" width="9.54296875" style="272" customWidth="1"/>
    <col min="6156" max="6398" width="9.81640625" style="272"/>
    <col min="6399" max="6399" width="3.81640625" style="272" customWidth="1"/>
    <col min="6400" max="6401" width="9.54296875" style="272" customWidth="1"/>
    <col min="6402" max="6403" width="14.7265625" style="272" customWidth="1"/>
    <col min="6404" max="6404" width="0" style="272" hidden="1" customWidth="1"/>
    <col min="6405" max="6411" width="9.54296875" style="272" customWidth="1"/>
    <col min="6412" max="6654" width="9.81640625" style="272"/>
    <col min="6655" max="6655" width="3.81640625" style="272" customWidth="1"/>
    <col min="6656" max="6657" width="9.54296875" style="272" customWidth="1"/>
    <col min="6658" max="6659" width="14.7265625" style="272" customWidth="1"/>
    <col min="6660" max="6660" width="0" style="272" hidden="1" customWidth="1"/>
    <col min="6661" max="6667" width="9.54296875" style="272" customWidth="1"/>
    <col min="6668" max="6910" width="9.81640625" style="272"/>
    <col min="6911" max="6911" width="3.81640625" style="272" customWidth="1"/>
    <col min="6912" max="6913" width="9.54296875" style="272" customWidth="1"/>
    <col min="6914" max="6915" width="14.7265625" style="272" customWidth="1"/>
    <col min="6916" max="6916" width="0" style="272" hidden="1" customWidth="1"/>
    <col min="6917" max="6923" width="9.54296875" style="272" customWidth="1"/>
    <col min="6924" max="7166" width="9.81640625" style="272"/>
    <col min="7167" max="7167" width="3.81640625" style="272" customWidth="1"/>
    <col min="7168" max="7169" width="9.54296875" style="272" customWidth="1"/>
    <col min="7170" max="7171" width="14.7265625" style="272" customWidth="1"/>
    <col min="7172" max="7172" width="0" style="272" hidden="1" customWidth="1"/>
    <col min="7173" max="7179" width="9.54296875" style="272" customWidth="1"/>
    <col min="7180" max="7422" width="9.81640625" style="272"/>
    <col min="7423" max="7423" width="3.81640625" style="272" customWidth="1"/>
    <col min="7424" max="7425" width="9.54296875" style="272" customWidth="1"/>
    <col min="7426" max="7427" width="14.7265625" style="272" customWidth="1"/>
    <col min="7428" max="7428" width="0" style="272" hidden="1" customWidth="1"/>
    <col min="7429" max="7435" width="9.54296875" style="272" customWidth="1"/>
    <col min="7436" max="7678" width="9.81640625" style="272"/>
    <col min="7679" max="7679" width="3.81640625" style="272" customWidth="1"/>
    <col min="7680" max="7681" width="9.54296875" style="272" customWidth="1"/>
    <col min="7682" max="7683" width="14.7265625" style="272" customWidth="1"/>
    <col min="7684" max="7684" width="0" style="272" hidden="1" customWidth="1"/>
    <col min="7685" max="7691" width="9.54296875" style="272" customWidth="1"/>
    <col min="7692" max="7934" width="9.81640625" style="272"/>
    <col min="7935" max="7935" width="3.81640625" style="272" customWidth="1"/>
    <col min="7936" max="7937" width="9.54296875" style="272" customWidth="1"/>
    <col min="7938" max="7939" width="14.7265625" style="272" customWidth="1"/>
    <col min="7940" max="7940" width="0" style="272" hidden="1" customWidth="1"/>
    <col min="7941" max="7947" width="9.54296875" style="272" customWidth="1"/>
    <col min="7948" max="8190" width="9.81640625" style="272"/>
    <col min="8191" max="8191" width="3.81640625" style="272" customWidth="1"/>
    <col min="8192" max="8193" width="9.54296875" style="272" customWidth="1"/>
    <col min="8194" max="8195" width="14.7265625" style="272" customWidth="1"/>
    <col min="8196" max="8196" width="0" style="272" hidden="1" customWidth="1"/>
    <col min="8197" max="8203" width="9.54296875" style="272" customWidth="1"/>
    <col min="8204" max="8446" width="9.81640625" style="272"/>
    <col min="8447" max="8447" width="3.81640625" style="272" customWidth="1"/>
    <col min="8448" max="8449" width="9.54296875" style="272" customWidth="1"/>
    <col min="8450" max="8451" width="14.7265625" style="272" customWidth="1"/>
    <col min="8452" max="8452" width="0" style="272" hidden="1" customWidth="1"/>
    <col min="8453" max="8459" width="9.54296875" style="272" customWidth="1"/>
    <col min="8460" max="8702" width="9.81640625" style="272"/>
    <col min="8703" max="8703" width="3.81640625" style="272" customWidth="1"/>
    <col min="8704" max="8705" width="9.54296875" style="272" customWidth="1"/>
    <col min="8706" max="8707" width="14.7265625" style="272" customWidth="1"/>
    <col min="8708" max="8708" width="0" style="272" hidden="1" customWidth="1"/>
    <col min="8709" max="8715" width="9.54296875" style="272" customWidth="1"/>
    <col min="8716" max="8958" width="9.81640625" style="272"/>
    <col min="8959" max="8959" width="3.81640625" style="272" customWidth="1"/>
    <col min="8960" max="8961" width="9.54296875" style="272" customWidth="1"/>
    <col min="8962" max="8963" width="14.7265625" style="272" customWidth="1"/>
    <col min="8964" max="8964" width="0" style="272" hidden="1" customWidth="1"/>
    <col min="8965" max="8971" width="9.54296875" style="272" customWidth="1"/>
    <col min="8972" max="9214" width="9.81640625" style="272"/>
    <col min="9215" max="9215" width="3.81640625" style="272" customWidth="1"/>
    <col min="9216" max="9217" width="9.54296875" style="272" customWidth="1"/>
    <col min="9218" max="9219" width="14.7265625" style="272" customWidth="1"/>
    <col min="9220" max="9220" width="0" style="272" hidden="1" customWidth="1"/>
    <col min="9221" max="9227" width="9.54296875" style="272" customWidth="1"/>
    <col min="9228" max="9470" width="9.81640625" style="272"/>
    <col min="9471" max="9471" width="3.81640625" style="272" customWidth="1"/>
    <col min="9472" max="9473" width="9.54296875" style="272" customWidth="1"/>
    <col min="9474" max="9475" width="14.7265625" style="272" customWidth="1"/>
    <col min="9476" max="9476" width="0" style="272" hidden="1" customWidth="1"/>
    <col min="9477" max="9483" width="9.54296875" style="272" customWidth="1"/>
    <col min="9484" max="9726" width="9.81640625" style="272"/>
    <col min="9727" max="9727" width="3.81640625" style="272" customWidth="1"/>
    <col min="9728" max="9729" width="9.54296875" style="272" customWidth="1"/>
    <col min="9730" max="9731" width="14.7265625" style="272" customWidth="1"/>
    <col min="9732" max="9732" width="0" style="272" hidden="1" customWidth="1"/>
    <col min="9733" max="9739" width="9.54296875" style="272" customWidth="1"/>
    <col min="9740" max="9982" width="9.81640625" style="272"/>
    <col min="9983" max="9983" width="3.81640625" style="272" customWidth="1"/>
    <col min="9984" max="9985" width="9.54296875" style="272" customWidth="1"/>
    <col min="9986" max="9987" width="14.7265625" style="272" customWidth="1"/>
    <col min="9988" max="9988" width="0" style="272" hidden="1" customWidth="1"/>
    <col min="9989" max="9995" width="9.54296875" style="272" customWidth="1"/>
    <col min="9996" max="10238" width="9.81640625" style="272"/>
    <col min="10239" max="10239" width="3.81640625" style="272" customWidth="1"/>
    <col min="10240" max="10241" width="9.54296875" style="272" customWidth="1"/>
    <col min="10242" max="10243" width="14.7265625" style="272" customWidth="1"/>
    <col min="10244" max="10244" width="0" style="272" hidden="1" customWidth="1"/>
    <col min="10245" max="10251" width="9.54296875" style="272" customWidth="1"/>
    <col min="10252" max="10494" width="9.81640625" style="272"/>
    <col min="10495" max="10495" width="3.81640625" style="272" customWidth="1"/>
    <col min="10496" max="10497" width="9.54296875" style="272" customWidth="1"/>
    <col min="10498" max="10499" width="14.7265625" style="272" customWidth="1"/>
    <col min="10500" max="10500" width="0" style="272" hidden="1" customWidth="1"/>
    <col min="10501" max="10507" width="9.54296875" style="272" customWidth="1"/>
    <col min="10508" max="10750" width="9.81640625" style="272"/>
    <col min="10751" max="10751" width="3.81640625" style="272" customWidth="1"/>
    <col min="10752" max="10753" width="9.54296875" style="272" customWidth="1"/>
    <col min="10754" max="10755" width="14.7265625" style="272" customWidth="1"/>
    <col min="10756" max="10756" width="0" style="272" hidden="1" customWidth="1"/>
    <col min="10757" max="10763" width="9.54296875" style="272" customWidth="1"/>
    <col min="10764" max="11006" width="9.81640625" style="272"/>
    <col min="11007" max="11007" width="3.81640625" style="272" customWidth="1"/>
    <col min="11008" max="11009" width="9.54296875" style="272" customWidth="1"/>
    <col min="11010" max="11011" width="14.7265625" style="272" customWidth="1"/>
    <col min="11012" max="11012" width="0" style="272" hidden="1" customWidth="1"/>
    <col min="11013" max="11019" width="9.54296875" style="272" customWidth="1"/>
    <col min="11020" max="11262" width="9.81640625" style="272"/>
    <col min="11263" max="11263" width="3.81640625" style="272" customWidth="1"/>
    <col min="11264" max="11265" width="9.54296875" style="272" customWidth="1"/>
    <col min="11266" max="11267" width="14.7265625" style="272" customWidth="1"/>
    <col min="11268" max="11268" width="0" style="272" hidden="1" customWidth="1"/>
    <col min="11269" max="11275" width="9.54296875" style="272" customWidth="1"/>
    <col min="11276" max="11518" width="9.81640625" style="272"/>
    <col min="11519" max="11519" width="3.81640625" style="272" customWidth="1"/>
    <col min="11520" max="11521" width="9.54296875" style="272" customWidth="1"/>
    <col min="11522" max="11523" width="14.7265625" style="272" customWidth="1"/>
    <col min="11524" max="11524" width="0" style="272" hidden="1" customWidth="1"/>
    <col min="11525" max="11531" width="9.54296875" style="272" customWidth="1"/>
    <col min="11532" max="11774" width="9.81640625" style="272"/>
    <col min="11775" max="11775" width="3.81640625" style="272" customWidth="1"/>
    <col min="11776" max="11777" width="9.54296875" style="272" customWidth="1"/>
    <col min="11778" max="11779" width="14.7265625" style="272" customWidth="1"/>
    <col min="11780" max="11780" width="0" style="272" hidden="1" customWidth="1"/>
    <col min="11781" max="11787" width="9.54296875" style="272" customWidth="1"/>
    <col min="11788" max="12030" width="9.81640625" style="272"/>
    <col min="12031" max="12031" width="3.81640625" style="272" customWidth="1"/>
    <col min="12032" max="12033" width="9.54296875" style="272" customWidth="1"/>
    <col min="12034" max="12035" width="14.7265625" style="272" customWidth="1"/>
    <col min="12036" max="12036" width="0" style="272" hidden="1" customWidth="1"/>
    <col min="12037" max="12043" width="9.54296875" style="272" customWidth="1"/>
    <col min="12044" max="12286" width="9.81640625" style="272"/>
    <col min="12287" max="12287" width="3.81640625" style="272" customWidth="1"/>
    <col min="12288" max="12289" width="9.54296875" style="272" customWidth="1"/>
    <col min="12290" max="12291" width="14.7265625" style="272" customWidth="1"/>
    <col min="12292" max="12292" width="0" style="272" hidden="1" customWidth="1"/>
    <col min="12293" max="12299" width="9.54296875" style="272" customWidth="1"/>
    <col min="12300" max="12542" width="9.81640625" style="272"/>
    <col min="12543" max="12543" width="3.81640625" style="272" customWidth="1"/>
    <col min="12544" max="12545" width="9.54296875" style="272" customWidth="1"/>
    <col min="12546" max="12547" width="14.7265625" style="272" customWidth="1"/>
    <col min="12548" max="12548" width="0" style="272" hidden="1" customWidth="1"/>
    <col min="12549" max="12555" width="9.54296875" style="272" customWidth="1"/>
    <col min="12556" max="12798" width="9.81640625" style="272"/>
    <col min="12799" max="12799" width="3.81640625" style="272" customWidth="1"/>
    <col min="12800" max="12801" width="9.54296875" style="272" customWidth="1"/>
    <col min="12802" max="12803" width="14.7265625" style="272" customWidth="1"/>
    <col min="12804" max="12804" width="0" style="272" hidden="1" customWidth="1"/>
    <col min="12805" max="12811" width="9.54296875" style="272" customWidth="1"/>
    <col min="12812" max="13054" width="9.81640625" style="272"/>
    <col min="13055" max="13055" width="3.81640625" style="272" customWidth="1"/>
    <col min="13056" max="13057" width="9.54296875" style="272" customWidth="1"/>
    <col min="13058" max="13059" width="14.7265625" style="272" customWidth="1"/>
    <col min="13060" max="13060" width="0" style="272" hidden="1" customWidth="1"/>
    <col min="13061" max="13067" width="9.54296875" style="272" customWidth="1"/>
    <col min="13068" max="13310" width="9.81640625" style="272"/>
    <col min="13311" max="13311" width="3.81640625" style="272" customWidth="1"/>
    <col min="13312" max="13313" width="9.54296875" style="272" customWidth="1"/>
    <col min="13314" max="13315" width="14.7265625" style="272" customWidth="1"/>
    <col min="13316" max="13316" width="0" style="272" hidden="1" customWidth="1"/>
    <col min="13317" max="13323" width="9.54296875" style="272" customWidth="1"/>
    <col min="13324" max="13566" width="9.81640625" style="272"/>
    <col min="13567" max="13567" width="3.81640625" style="272" customWidth="1"/>
    <col min="13568" max="13569" width="9.54296875" style="272" customWidth="1"/>
    <col min="13570" max="13571" width="14.7265625" style="272" customWidth="1"/>
    <col min="13572" max="13572" width="0" style="272" hidden="1" customWidth="1"/>
    <col min="13573" max="13579" width="9.54296875" style="272" customWidth="1"/>
    <col min="13580" max="13822" width="9.81640625" style="272"/>
    <col min="13823" max="13823" width="3.81640625" style="272" customWidth="1"/>
    <col min="13824" max="13825" width="9.54296875" style="272" customWidth="1"/>
    <col min="13826" max="13827" width="14.7265625" style="272" customWidth="1"/>
    <col min="13828" max="13828" width="0" style="272" hidden="1" customWidth="1"/>
    <col min="13829" max="13835" width="9.54296875" style="272" customWidth="1"/>
    <col min="13836" max="14078" width="9.81640625" style="272"/>
    <col min="14079" max="14079" width="3.81640625" style="272" customWidth="1"/>
    <col min="14080" max="14081" width="9.54296875" style="272" customWidth="1"/>
    <col min="14082" max="14083" width="14.7265625" style="272" customWidth="1"/>
    <col min="14084" max="14084" width="0" style="272" hidden="1" customWidth="1"/>
    <col min="14085" max="14091" width="9.54296875" style="272" customWidth="1"/>
    <col min="14092" max="14334" width="9.81640625" style="272"/>
    <col min="14335" max="14335" width="3.81640625" style="272" customWidth="1"/>
    <col min="14336" max="14337" width="9.54296875" style="272" customWidth="1"/>
    <col min="14338" max="14339" width="14.7265625" style="272" customWidth="1"/>
    <col min="14340" max="14340" width="0" style="272" hidden="1" customWidth="1"/>
    <col min="14341" max="14347" width="9.54296875" style="272" customWidth="1"/>
    <col min="14348" max="14590" width="9.81640625" style="272"/>
    <col min="14591" max="14591" width="3.81640625" style="272" customWidth="1"/>
    <col min="14592" max="14593" width="9.54296875" style="272" customWidth="1"/>
    <col min="14594" max="14595" width="14.7265625" style="272" customWidth="1"/>
    <col min="14596" max="14596" width="0" style="272" hidden="1" customWidth="1"/>
    <col min="14597" max="14603" width="9.54296875" style="272" customWidth="1"/>
    <col min="14604" max="14846" width="9.81640625" style="272"/>
    <col min="14847" max="14847" width="3.81640625" style="272" customWidth="1"/>
    <col min="14848" max="14849" width="9.54296875" style="272" customWidth="1"/>
    <col min="14850" max="14851" width="14.7265625" style="272" customWidth="1"/>
    <col min="14852" max="14852" width="0" style="272" hidden="1" customWidth="1"/>
    <col min="14853" max="14859" width="9.54296875" style="272" customWidth="1"/>
    <col min="14860" max="15102" width="9.81640625" style="272"/>
    <col min="15103" max="15103" width="3.81640625" style="272" customWidth="1"/>
    <col min="15104" max="15105" width="9.54296875" style="272" customWidth="1"/>
    <col min="15106" max="15107" width="14.7265625" style="272" customWidth="1"/>
    <col min="15108" max="15108" width="0" style="272" hidden="1" customWidth="1"/>
    <col min="15109" max="15115" width="9.54296875" style="272" customWidth="1"/>
    <col min="15116" max="15358" width="9.81640625" style="272"/>
    <col min="15359" max="15359" width="3.81640625" style="272" customWidth="1"/>
    <col min="15360" max="15361" width="9.54296875" style="272" customWidth="1"/>
    <col min="15362" max="15363" width="14.7265625" style="272" customWidth="1"/>
    <col min="15364" max="15364" width="0" style="272" hidden="1" customWidth="1"/>
    <col min="15365" max="15371" width="9.54296875" style="272" customWidth="1"/>
    <col min="15372" max="15614" width="9.81640625" style="272"/>
    <col min="15615" max="15615" width="3.81640625" style="272" customWidth="1"/>
    <col min="15616" max="15617" width="9.54296875" style="272" customWidth="1"/>
    <col min="15618" max="15619" width="14.7265625" style="272" customWidth="1"/>
    <col min="15620" max="15620" width="0" style="272" hidden="1" customWidth="1"/>
    <col min="15621" max="15627" width="9.54296875" style="272" customWidth="1"/>
    <col min="15628" max="15870" width="9.81640625" style="272"/>
    <col min="15871" max="15871" width="3.81640625" style="272" customWidth="1"/>
    <col min="15872" max="15873" width="9.54296875" style="272" customWidth="1"/>
    <col min="15874" max="15875" width="14.7265625" style="272" customWidth="1"/>
    <col min="15876" max="15876" width="0" style="272" hidden="1" customWidth="1"/>
    <col min="15877" max="15883" width="9.54296875" style="272" customWidth="1"/>
    <col min="15884" max="16126" width="9.81640625" style="272"/>
    <col min="16127" max="16127" width="3.81640625" style="272" customWidth="1"/>
    <col min="16128" max="16129" width="9.54296875" style="272" customWidth="1"/>
    <col min="16130" max="16131" width="14.7265625" style="272" customWidth="1"/>
    <col min="16132" max="16132" width="0" style="272" hidden="1" customWidth="1"/>
    <col min="16133" max="16139" width="9.54296875" style="272" customWidth="1"/>
    <col min="16140" max="16384" width="9.81640625" style="272"/>
  </cols>
  <sheetData>
    <row r="1" spans="1:8" s="259" customFormat="1" ht="18" customHeight="1">
      <c r="B1"/>
      <c r="C1"/>
      <c r="D1"/>
      <c r="E1"/>
      <c r="F1" s="365" t="s">
        <v>113</v>
      </c>
      <c r="G1" s="366" t="s">
        <v>224</v>
      </c>
      <c r="H1"/>
    </row>
    <row r="2" spans="1:8" s="259" customFormat="1" ht="14.5" customHeight="1">
      <c r="B2"/>
      <c r="C2"/>
      <c r="D2"/>
      <c r="E2"/>
      <c r="F2" s="365" t="s">
        <v>115</v>
      </c>
      <c r="G2" s="367" t="s">
        <v>225</v>
      </c>
      <c r="H2"/>
    </row>
    <row r="3" spans="1:8" s="259" customFormat="1" ht="14.5" customHeight="1" thickBot="1">
      <c r="B3"/>
      <c r="C3"/>
      <c r="D3"/>
      <c r="E3"/>
      <c r="F3" s="365" t="s">
        <v>117</v>
      </c>
      <c r="G3" s="368" t="s">
        <v>226</v>
      </c>
      <c r="H3"/>
    </row>
    <row r="4" spans="1:8" s="259" customFormat="1" ht="17.25" customHeight="1" thickBot="1">
      <c r="A4" s="260"/>
      <c r="B4" s="587" t="s">
        <v>227</v>
      </c>
      <c r="C4" s="587"/>
      <c r="D4" s="262">
        <f ca="1">NOW()</f>
        <v>45568.758497453702</v>
      </c>
      <c r="E4"/>
      <c r="F4"/>
      <c r="G4"/>
      <c r="H4"/>
    </row>
    <row r="5" spans="1:8" s="259" customFormat="1" ht="4" customHeight="1" thickBot="1">
      <c r="A5" s="260"/>
      <c r="B5" s="588"/>
      <c r="C5" s="588"/>
      <c r="D5" s="263"/>
      <c r="E5"/>
      <c r="F5" s="260"/>
      <c r="G5" s="260"/>
      <c r="H5"/>
    </row>
    <row r="6" spans="1:8" s="259" customFormat="1" ht="17.25" customHeight="1" thickBot="1">
      <c r="A6" s="260"/>
      <c r="B6" s="587" t="s">
        <v>368</v>
      </c>
      <c r="C6" s="587"/>
      <c r="D6" s="264" t="str">
        <f>'[29]1. CUTTING'!M14</f>
        <v>CORTEIZ</v>
      </c>
      <c r="E6"/>
      <c r="F6" s="261" t="s">
        <v>228</v>
      </c>
      <c r="G6" s="264" t="str">
        <f>'[30]1. CUTTING'!D9</f>
        <v>FW24</v>
      </c>
      <c r="H6"/>
    </row>
    <row r="7" spans="1:8" s="259" customFormat="1" ht="4" customHeight="1" thickBot="1">
      <c r="A7" s="260"/>
      <c r="B7" s="589"/>
      <c r="C7" s="589"/>
      <c r="D7" s="263"/>
      <c r="E7"/>
      <c r="F7" s="265"/>
      <c r="G7" s="266"/>
      <c r="H7"/>
    </row>
    <row r="8" spans="1:8" s="259" customFormat="1" ht="17.25" customHeight="1" thickBot="1">
      <c r="A8" s="260"/>
      <c r="B8" s="587" t="s">
        <v>229</v>
      </c>
      <c r="C8" s="587"/>
      <c r="D8" s="264" t="str">
        <f>'1. CUTTING DOCKET'!D7</f>
        <v>CRTZ-1165</v>
      </c>
      <c r="E8" s="267"/>
      <c r="F8" s="261" t="s">
        <v>230</v>
      </c>
      <c r="G8" s="264" t="str">
        <f>'[30]1. CUTTING'!L10</f>
        <v>DROP 6</v>
      </c>
      <c r="H8"/>
    </row>
    <row r="9" spans="1:8" s="259" customFormat="1" ht="9" customHeight="1" thickBot="1">
      <c r="B9" s="268"/>
      <c r="C9" s="268"/>
      <c r="D9" s="268"/>
      <c r="F9" s="268"/>
      <c r="G9" s="268"/>
    </row>
    <row r="10" spans="1:8" s="266" customFormat="1" ht="33.75" customHeight="1" thickBot="1">
      <c r="A10" s="269" t="s">
        <v>231</v>
      </c>
      <c r="B10" s="269" t="s">
        <v>232</v>
      </c>
      <c r="C10" s="586" t="s">
        <v>233</v>
      </c>
      <c r="D10" s="586"/>
      <c r="E10" s="586"/>
      <c r="F10" s="586"/>
      <c r="G10" s="270" t="s">
        <v>234</v>
      </c>
      <c r="H10" s="270" t="s">
        <v>235</v>
      </c>
    </row>
    <row r="11" spans="1:8" s="259" customFormat="1" ht="76.5" customHeight="1" thickBot="1">
      <c r="A11" s="581">
        <v>1</v>
      </c>
      <c r="B11" s="370" t="s">
        <v>369</v>
      </c>
      <c r="C11" s="582" t="s">
        <v>370</v>
      </c>
      <c r="D11" s="583"/>
      <c r="E11" s="583"/>
      <c r="F11" s="583"/>
      <c r="G11" s="581"/>
      <c r="H11" s="369"/>
    </row>
    <row r="12" spans="1:8" s="259" customFormat="1" ht="54" customHeight="1" thickBot="1">
      <c r="A12" s="581"/>
      <c r="B12" s="370" t="s">
        <v>236</v>
      </c>
      <c r="C12" s="582" t="s">
        <v>371</v>
      </c>
      <c r="D12" s="583"/>
      <c r="E12" s="583"/>
      <c r="F12" s="583"/>
      <c r="G12" s="581"/>
      <c r="H12" s="369"/>
    </row>
    <row r="13" spans="1:8" s="259" customFormat="1" ht="76.5" customHeight="1" thickBot="1">
      <c r="A13" s="369">
        <v>2</v>
      </c>
      <c r="B13" s="370" t="s">
        <v>237</v>
      </c>
      <c r="C13" s="578" t="str">
        <f>'1. CUTTING DOCKET'!C64</f>
        <v xml:space="preserve">KHÔNG IN </v>
      </c>
      <c r="D13" s="579"/>
      <c r="E13" s="579"/>
      <c r="F13" s="579"/>
      <c r="G13" s="369"/>
      <c r="H13" s="369"/>
    </row>
    <row r="14" spans="1:8" s="259" customFormat="1" ht="76.5" customHeight="1" thickBot="1">
      <c r="A14" s="369">
        <v>3</v>
      </c>
      <c r="B14" s="370" t="s">
        <v>372</v>
      </c>
      <c r="C14" s="584" t="str">
        <f>'1. CUTTING DOCKET'!C74</f>
        <v>THÊU BÁN THÀNH PHẨM TẠI CHÂN TRƯỚC TRÁI NGƯỜI MẶC</v>
      </c>
      <c r="D14" s="585"/>
      <c r="E14" s="585"/>
      <c r="F14" s="585"/>
      <c r="G14" s="369"/>
      <c r="H14" s="369"/>
    </row>
    <row r="15" spans="1:8" s="259" customFormat="1" ht="89.5" customHeight="1" thickBot="1">
      <c r="A15" s="369">
        <v>4</v>
      </c>
      <c r="B15" s="370" t="s">
        <v>238</v>
      </c>
      <c r="C15" s="578" t="str">
        <f>'1. CUTTING DOCKET'!C85</f>
        <v>KHÔNG WASH</v>
      </c>
      <c r="D15" s="579"/>
      <c r="E15" s="579"/>
      <c r="F15" s="579"/>
      <c r="G15" s="369"/>
      <c r="H15" s="369"/>
    </row>
    <row r="16" spans="1:8" s="259" customFormat="1" ht="76.5" customHeight="1" thickBot="1">
      <c r="A16" s="369">
        <v>5</v>
      </c>
      <c r="B16" s="370" t="s">
        <v>373</v>
      </c>
      <c r="C16" s="579"/>
      <c r="D16" s="579"/>
      <c r="E16" s="579"/>
      <c r="F16" s="579"/>
      <c r="G16" s="369"/>
      <c r="H16" s="369"/>
    </row>
    <row r="17" spans="1:8" s="259" customFormat="1" ht="76.5" customHeight="1">
      <c r="A17" s="266"/>
      <c r="B17" s="266"/>
      <c r="C17" s="271"/>
      <c r="D17" s="271"/>
      <c r="E17" s="271"/>
      <c r="F17" s="271"/>
      <c r="G17" s="266"/>
      <c r="H17" s="266"/>
    </row>
    <row r="18" spans="1:8" s="259" customFormat="1" ht="76.5" customHeight="1">
      <c r="A18" s="266"/>
      <c r="B18" s="580" t="s">
        <v>239</v>
      </c>
      <c r="C18" s="580"/>
      <c r="D18" s="580"/>
      <c r="E18" s="271"/>
      <c r="F18" s="271"/>
      <c r="G18" s="580" t="s">
        <v>240</v>
      </c>
      <c r="H18" s="580"/>
    </row>
    <row r="19" spans="1:8" s="259" customFormat="1" ht="76.5" customHeight="1">
      <c r="A19" s="266"/>
      <c r="B19" s="273"/>
      <c r="C19" s="273"/>
      <c r="D19" s="273"/>
      <c r="E19" s="273"/>
      <c r="G19" s="273"/>
      <c r="H19" s="273"/>
    </row>
    <row r="20" spans="1:8" s="259" customFormat="1" ht="76.5" customHeight="1">
      <c r="A20" s="260"/>
      <c r="B20" s="274"/>
      <c r="C20" s="274"/>
      <c r="D20" s="274"/>
      <c r="E20" s="274"/>
      <c r="F20" s="274"/>
      <c r="G20" s="274"/>
      <c r="H20" s="274"/>
    </row>
    <row r="21" spans="1:8" ht="12" customHeight="1">
      <c r="A21" s="260"/>
      <c r="B21" s="274"/>
      <c r="C21" s="274"/>
      <c r="D21" s="274"/>
      <c r="E21" s="274"/>
      <c r="F21" s="274"/>
      <c r="G21" s="274"/>
      <c r="H21" s="274"/>
    </row>
    <row r="22" spans="1:8" ht="34.5" customHeight="1">
      <c r="A22" s="260"/>
      <c r="B22" s="274"/>
      <c r="C22" s="274"/>
      <c r="D22" s="274"/>
      <c r="E22" s="274"/>
      <c r="F22" s="274"/>
      <c r="G22" s="274"/>
      <c r="H22" s="274"/>
    </row>
    <row r="23" spans="1:8" ht="40" customHeight="1">
      <c r="A23" s="260"/>
      <c r="B23" s="274"/>
      <c r="C23" s="274"/>
      <c r="D23" s="274"/>
      <c r="E23" s="274"/>
      <c r="F23" s="274"/>
      <c r="G23" s="274"/>
      <c r="H23" s="274"/>
    </row>
    <row r="24" spans="1:8" ht="40" customHeight="1">
      <c r="A24" s="260"/>
      <c r="B24" s="274"/>
      <c r="C24" s="274"/>
      <c r="D24" s="274"/>
      <c r="E24" s="274"/>
      <c r="F24" s="274"/>
      <c r="G24" s="274"/>
      <c r="H24" s="274"/>
    </row>
    <row r="25" spans="1:8" ht="40" customHeight="1">
      <c r="A25" s="260"/>
      <c r="B25" s="274"/>
      <c r="C25" s="274"/>
      <c r="D25" s="274"/>
      <c r="E25" s="274"/>
      <c r="F25" s="274"/>
      <c r="G25" s="274"/>
      <c r="H25" s="274"/>
    </row>
    <row r="26" spans="1:8" ht="40" customHeight="1">
      <c r="A26" s="260"/>
      <c r="B26" s="274"/>
      <c r="C26" s="274"/>
      <c r="D26" s="274"/>
      <c r="E26" s="274"/>
      <c r="F26" s="274"/>
      <c r="G26" s="274"/>
      <c r="H26" s="274"/>
    </row>
    <row r="27" spans="1:8" ht="40" customHeight="1">
      <c r="A27" s="260"/>
      <c r="B27" s="274"/>
      <c r="C27" s="274"/>
      <c r="D27" s="274"/>
      <c r="E27" s="274"/>
      <c r="F27" s="274"/>
      <c r="G27" s="274"/>
      <c r="H27" s="274"/>
    </row>
    <row r="28" spans="1:8" ht="40" customHeight="1">
      <c r="A28" s="260"/>
      <c r="B28" s="274"/>
      <c r="C28" s="274"/>
      <c r="D28" s="274"/>
      <c r="E28" s="274"/>
      <c r="F28" s="274"/>
      <c r="G28" s="274"/>
      <c r="H28" s="274"/>
    </row>
    <row r="29" spans="1:8" ht="40" customHeight="1">
      <c r="A29" s="260"/>
      <c r="B29" s="274"/>
      <c r="C29" s="274"/>
      <c r="D29" s="274"/>
      <c r="E29" s="274"/>
      <c r="F29" s="274"/>
      <c r="G29" s="274"/>
      <c r="H29" s="274"/>
    </row>
    <row r="30" spans="1:8" ht="40" customHeight="1">
      <c r="A30" s="260"/>
      <c r="B30" s="274"/>
      <c r="C30" s="274"/>
      <c r="D30" s="274"/>
      <c r="E30" s="274"/>
      <c r="F30" s="274"/>
      <c r="G30" s="274"/>
      <c r="H30" s="274"/>
    </row>
    <row r="31" spans="1:8" ht="40" customHeight="1">
      <c r="A31" s="260"/>
      <c r="B31" s="274"/>
      <c r="C31" s="274"/>
      <c r="D31" s="274"/>
      <c r="E31" s="274"/>
      <c r="F31" s="274"/>
      <c r="G31" s="274"/>
      <c r="H31" s="274"/>
    </row>
    <row r="32" spans="1:8" ht="40" customHeight="1">
      <c r="A32" s="260"/>
      <c r="B32" s="274"/>
      <c r="C32" s="274"/>
      <c r="D32" s="274"/>
      <c r="E32" s="274"/>
      <c r="F32" s="274"/>
      <c r="G32" s="274"/>
      <c r="H32" s="274"/>
    </row>
    <row r="33" spans="1:8" ht="40" customHeight="1">
      <c r="A33" s="260"/>
      <c r="B33" s="274"/>
      <c r="C33" s="274"/>
      <c r="D33" s="274"/>
      <c r="E33" s="274"/>
      <c r="F33" s="274"/>
      <c r="G33" s="274"/>
      <c r="H33" s="274"/>
    </row>
    <row r="34" spans="1:8" ht="40" customHeight="1">
      <c r="A34" s="260"/>
      <c r="B34" s="274"/>
      <c r="C34" s="274"/>
      <c r="D34" s="274"/>
      <c r="E34" s="274"/>
      <c r="F34" s="274"/>
      <c r="G34" s="274"/>
      <c r="H34" s="274"/>
    </row>
    <row r="35" spans="1:8" ht="40" customHeight="1">
      <c r="A35" s="260"/>
      <c r="B35" s="274"/>
      <c r="C35" s="274"/>
      <c r="D35" s="274"/>
      <c r="E35" s="274"/>
      <c r="F35" s="274"/>
      <c r="G35" s="274"/>
      <c r="H35" s="274"/>
    </row>
    <row r="36" spans="1:8" ht="40" customHeight="1">
      <c r="A36" s="260"/>
      <c r="B36" s="274"/>
      <c r="C36" s="274"/>
      <c r="D36" s="274"/>
      <c r="E36" s="274"/>
      <c r="F36" s="274"/>
      <c r="G36" s="274"/>
      <c r="H36" s="274"/>
    </row>
    <row r="37" spans="1:8" ht="40" customHeight="1">
      <c r="A37" s="260"/>
      <c r="B37" s="274"/>
      <c r="C37" s="274"/>
      <c r="D37" s="274"/>
      <c r="E37" s="274"/>
      <c r="F37" s="274"/>
      <c r="G37" s="274"/>
      <c r="H37" s="274"/>
    </row>
    <row r="38" spans="1:8" ht="40" customHeight="1">
      <c r="A38" s="260"/>
      <c r="B38" s="274"/>
      <c r="C38" s="274"/>
      <c r="D38" s="274"/>
      <c r="E38" s="274"/>
      <c r="F38" s="274"/>
      <c r="G38" s="274"/>
      <c r="H38" s="274"/>
    </row>
    <row r="39" spans="1:8" ht="40" customHeight="1">
      <c r="A39" s="260"/>
      <c r="B39" s="274"/>
      <c r="C39" s="274"/>
      <c r="D39" s="274"/>
      <c r="E39" s="274"/>
      <c r="F39" s="274"/>
      <c r="G39" s="274"/>
      <c r="H39" s="274"/>
    </row>
    <row r="40" spans="1:8" ht="40" customHeight="1">
      <c r="A40" s="260"/>
      <c r="B40" s="274"/>
      <c r="C40" s="274"/>
      <c r="D40" s="274"/>
      <c r="E40" s="274"/>
      <c r="F40" s="274"/>
      <c r="G40" s="274"/>
      <c r="H40" s="274"/>
    </row>
    <row r="41" spans="1:8" ht="40" customHeight="1">
      <c r="A41" s="260"/>
      <c r="B41" s="274"/>
      <c r="C41" s="274"/>
      <c r="D41" s="274"/>
      <c r="E41" s="274"/>
      <c r="F41" s="274"/>
      <c r="G41" s="274"/>
      <c r="H41" s="274"/>
    </row>
    <row r="42" spans="1:8" ht="40" customHeight="1">
      <c r="A42" s="260"/>
      <c r="B42" s="274"/>
      <c r="C42" s="274"/>
      <c r="D42" s="274"/>
      <c r="E42" s="274"/>
      <c r="F42" s="274"/>
      <c r="G42" s="274"/>
      <c r="H42" s="274"/>
    </row>
    <row r="43" spans="1:8" ht="40" customHeight="1">
      <c r="A43" s="260"/>
      <c r="B43" s="274"/>
      <c r="C43" s="274"/>
      <c r="D43" s="274"/>
      <c r="E43" s="274"/>
      <c r="F43" s="274"/>
      <c r="G43" s="274"/>
      <c r="H43" s="274"/>
    </row>
    <row r="44" spans="1:8" ht="40" customHeight="1">
      <c r="A44" s="260"/>
      <c r="B44" s="274"/>
      <c r="C44" s="274"/>
      <c r="D44" s="274"/>
      <c r="E44" s="274"/>
      <c r="F44" s="274"/>
      <c r="G44" s="274"/>
      <c r="H44" s="274"/>
    </row>
    <row r="45" spans="1:8" ht="40" customHeight="1">
      <c r="A45" s="260"/>
      <c r="B45" s="274"/>
      <c r="C45" s="274"/>
      <c r="D45" s="274"/>
      <c r="E45" s="274"/>
      <c r="F45" s="274"/>
      <c r="G45" s="274"/>
      <c r="H45" s="274"/>
    </row>
    <row r="46" spans="1:8" ht="40" customHeight="1">
      <c r="A46" s="260"/>
      <c r="B46" s="274"/>
      <c r="C46" s="274"/>
      <c r="D46" s="274"/>
      <c r="E46" s="274"/>
      <c r="F46" s="274"/>
      <c r="G46" s="274"/>
      <c r="H46" s="274"/>
    </row>
    <row r="47" spans="1:8" ht="40" customHeight="1">
      <c r="A47" s="260"/>
      <c r="B47" s="274"/>
      <c r="C47" s="274"/>
      <c r="D47" s="274"/>
      <c r="E47" s="274"/>
      <c r="F47" s="274"/>
      <c r="G47" s="274"/>
      <c r="H47" s="274"/>
    </row>
    <row r="48" spans="1:8" ht="40" customHeight="1">
      <c r="A48" s="260"/>
      <c r="B48" s="274"/>
      <c r="C48" s="274"/>
      <c r="D48" s="274"/>
      <c r="E48" s="274"/>
      <c r="F48" s="274"/>
      <c r="G48" s="274"/>
      <c r="H48" s="274"/>
    </row>
    <row r="49" spans="1:8" ht="40" customHeight="1">
      <c r="A49" s="260"/>
      <c r="B49" s="274"/>
      <c r="C49" s="274"/>
      <c r="D49" s="274"/>
      <c r="E49" s="274"/>
      <c r="F49" s="274"/>
      <c r="G49" s="274"/>
      <c r="H49" s="274"/>
    </row>
    <row r="50" spans="1:8" ht="40" customHeight="1">
      <c r="A50" s="260"/>
      <c r="B50" s="274"/>
      <c r="C50" s="274"/>
      <c r="D50" s="274"/>
      <c r="E50" s="274"/>
      <c r="F50" s="274"/>
      <c r="G50" s="274"/>
      <c r="H50" s="274"/>
    </row>
    <row r="51" spans="1:8" ht="40" customHeight="1">
      <c r="A51" s="260"/>
      <c r="B51" s="274"/>
      <c r="C51" s="274"/>
      <c r="D51" s="274"/>
      <c r="E51" s="274"/>
      <c r="F51" s="274"/>
      <c r="G51" s="274"/>
      <c r="H51" s="274"/>
    </row>
    <row r="52" spans="1:8" ht="40" customHeight="1">
      <c r="A52" s="260"/>
      <c r="B52" s="274"/>
      <c r="C52" s="274"/>
      <c r="D52" s="274"/>
      <c r="E52" s="274"/>
      <c r="F52" s="274"/>
      <c r="G52" s="274"/>
      <c r="H52" s="274"/>
    </row>
    <row r="53" spans="1:8" ht="40" customHeight="1">
      <c r="A53" s="260"/>
      <c r="B53" s="274"/>
      <c r="C53" s="274"/>
      <c r="D53" s="274"/>
      <c r="E53" s="274"/>
      <c r="F53" s="274"/>
      <c r="G53" s="274"/>
      <c r="H53" s="274"/>
    </row>
    <row r="54" spans="1:8" ht="40" customHeight="1">
      <c r="A54" s="260"/>
      <c r="B54" s="274"/>
      <c r="C54" s="274"/>
      <c r="D54" s="274"/>
      <c r="E54" s="274"/>
      <c r="F54" s="274"/>
      <c r="G54" s="274"/>
      <c r="H54" s="274"/>
    </row>
    <row r="55" spans="1:8" ht="40" customHeight="1">
      <c r="A55" s="260"/>
      <c r="B55" s="274"/>
      <c r="C55" s="274"/>
      <c r="D55" s="274"/>
      <c r="E55" s="274"/>
      <c r="F55" s="274"/>
      <c r="G55" s="274"/>
      <c r="H55" s="274"/>
    </row>
    <row r="56" spans="1:8" ht="40" customHeight="1">
      <c r="A56" s="260"/>
      <c r="B56" s="274"/>
      <c r="C56" s="274"/>
      <c r="D56" s="274"/>
      <c r="E56" s="274"/>
      <c r="F56" s="274"/>
      <c r="G56" s="274"/>
      <c r="H56" s="274"/>
    </row>
    <row r="57" spans="1:8" ht="40" customHeight="1">
      <c r="A57" s="260"/>
      <c r="B57" s="274"/>
      <c r="C57" s="274"/>
      <c r="D57" s="274"/>
      <c r="E57" s="274"/>
      <c r="F57" s="274"/>
      <c r="G57" s="274"/>
      <c r="H57" s="274"/>
    </row>
    <row r="58" spans="1:8" ht="40" customHeight="1">
      <c r="A58" s="260"/>
      <c r="B58" s="274"/>
      <c r="C58" s="274"/>
      <c r="D58" s="274"/>
      <c r="E58" s="274"/>
      <c r="F58" s="274"/>
      <c r="G58" s="274"/>
      <c r="H58" s="274"/>
    </row>
    <row r="59" spans="1:8" ht="40" customHeight="1">
      <c r="A59" s="260"/>
      <c r="B59" s="274"/>
      <c r="C59" s="274"/>
      <c r="D59" s="274"/>
      <c r="E59" s="274"/>
      <c r="F59" s="274"/>
      <c r="G59" s="274"/>
      <c r="H59" s="274"/>
    </row>
    <row r="60" spans="1:8" ht="40" customHeight="1">
      <c r="A60" s="260"/>
      <c r="B60" s="274"/>
      <c r="C60" s="274"/>
      <c r="D60" s="274"/>
      <c r="E60" s="274"/>
      <c r="F60" s="274"/>
      <c r="G60" s="274"/>
      <c r="H60" s="274"/>
    </row>
    <row r="61" spans="1:8" ht="40" customHeight="1">
      <c r="A61" s="260"/>
      <c r="B61" s="274"/>
      <c r="C61" s="274"/>
      <c r="D61" s="274"/>
      <c r="E61" s="274"/>
      <c r="F61" s="274"/>
      <c r="G61" s="274"/>
      <c r="H61" s="274"/>
    </row>
    <row r="62" spans="1:8" ht="40" customHeight="1">
      <c r="A62" s="260"/>
      <c r="B62" s="274"/>
      <c r="C62" s="274"/>
      <c r="D62" s="274"/>
      <c r="E62" s="274"/>
      <c r="F62" s="274"/>
      <c r="G62" s="274"/>
      <c r="H62" s="274"/>
    </row>
    <row r="63" spans="1:8" ht="40" customHeight="1">
      <c r="A63" s="260"/>
      <c r="B63" s="274"/>
      <c r="C63" s="274"/>
      <c r="D63" s="274"/>
      <c r="E63" s="274"/>
      <c r="F63" s="274"/>
      <c r="G63" s="274"/>
      <c r="H63" s="274"/>
    </row>
    <row r="64" spans="1:8" ht="40" customHeight="1">
      <c r="A64" s="260"/>
      <c r="B64" s="274"/>
      <c r="C64" s="274"/>
      <c r="D64" s="274"/>
      <c r="E64" s="274"/>
      <c r="F64" s="274"/>
      <c r="G64" s="274"/>
      <c r="H64" s="274"/>
    </row>
    <row r="65" spans="1:8" ht="40" customHeight="1">
      <c r="A65" s="260"/>
      <c r="B65" s="274"/>
      <c r="C65" s="274"/>
      <c r="D65" s="274"/>
      <c r="E65" s="274"/>
      <c r="F65" s="274"/>
      <c r="G65" s="274"/>
      <c r="H65" s="274"/>
    </row>
    <row r="66" spans="1:8" ht="40" customHeight="1">
      <c r="A66" s="260"/>
      <c r="B66" s="274"/>
      <c r="C66" s="274"/>
      <c r="D66" s="274"/>
      <c r="E66" s="274"/>
      <c r="F66" s="274"/>
      <c r="G66" s="274"/>
      <c r="H66" s="27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CRTZ-1165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HMP OPEN HEM PANT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DOCKET'!$D$21</f>
        <v>BLACK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DOCKET'!$E$35</f>
        <v>BLACK</v>
      </c>
      <c r="C6" s="191" t="str">
        <f>'1. CUTTING DOCKET'!$E$39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591" t="str">
        <f>'1. CUTTING DOCKET'!M11</f>
        <v>FLEECE_100%COTTON_OE20/2+CD8/1_420GSM_VTK5971B</v>
      </c>
      <c r="C7" s="592"/>
      <c r="D7" s="592"/>
      <c r="E7" s="593"/>
    </row>
    <row r="8" spans="1:12" s="92" customFormat="1" ht="409.6" customHeight="1">
      <c r="A8" s="94" t="str">
        <f>'1. CUTTING DOCKET'!D35</f>
        <v>VẢI CHÍNH</v>
      </c>
      <c r="B8" s="594"/>
      <c r="C8" s="595"/>
      <c r="D8" s="596"/>
      <c r="E8" s="597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598" t="e">
        <f>'1. CUTTING DOCKET'!#REF!</f>
        <v>#REF!</v>
      </c>
      <c r="C13" s="592"/>
      <c r="D13" s="599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594"/>
      <c r="C14" s="595"/>
      <c r="D14" s="596"/>
      <c r="E14" s="134"/>
      <c r="L14" s="95"/>
    </row>
    <row r="15" spans="1:12" s="92" customFormat="1" ht="74.25" customHeight="1">
      <c r="A15" s="91" t="s">
        <v>52</v>
      </c>
      <c r="B15" s="195" t="str">
        <f>'1. CUTTING DOCKET'!$F$44</f>
        <v>BLACK</v>
      </c>
      <c r="C15" s="195" t="e">
        <f>'1. CUTTING DOCKET'!#REF!</f>
        <v>#REF!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str">
        <f>'1. CUTTING DOCKET'!$G$44</f>
        <v>BLACK 1500</v>
      </c>
      <c r="C16" s="190" t="e">
        <f>'1. CUTTING DOCKET'!#REF!</f>
        <v>#REF!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600" t="e">
        <f>'1. CUTTING DOCKET'!#REF!</f>
        <v>#REF!</v>
      </c>
      <c r="C17" s="601"/>
      <c r="D17" s="602"/>
      <c r="E17" s="603"/>
    </row>
    <row r="18" spans="1:5" s="92" customFormat="1" ht="90" customHeight="1">
      <c r="A18" s="91" t="e">
        <f>'1. CUTTING DOCKET'!#REF!</f>
        <v>#REF!</v>
      </c>
      <c r="B18" s="576" t="e">
        <f>'1. CUTTING DOCKET'!#REF!</f>
        <v>#REF!</v>
      </c>
      <c r="C18" s="590"/>
      <c r="D18" s="590"/>
      <c r="E18" s="577"/>
    </row>
    <row r="19" spans="1:5" s="92" customFormat="1" ht="409.6" customHeight="1">
      <c r="A19" s="196" t="s">
        <v>206</v>
      </c>
      <c r="B19" s="606"/>
      <c r="C19" s="607"/>
      <c r="D19" s="608"/>
      <c r="E19" s="608"/>
    </row>
    <row r="20" spans="1:5" s="92" customFormat="1" ht="79.5" customHeight="1">
      <c r="A20" s="91" t="e">
        <f>'1. CUTTING DOCKET'!#REF!</f>
        <v>#REF!</v>
      </c>
      <c r="B20" s="576" t="e">
        <f>'1. CUTTING DOCKET'!#REF!</f>
        <v>#REF!</v>
      </c>
      <c r="C20" s="590"/>
      <c r="D20" s="590"/>
      <c r="E20" s="577"/>
    </row>
    <row r="21" spans="1:5" s="92" customFormat="1" ht="346.5" customHeight="1">
      <c r="A21" s="94" t="s">
        <v>157</v>
      </c>
      <c r="B21" s="609"/>
      <c r="C21" s="610"/>
      <c r="D21" s="611"/>
      <c r="E21" s="612"/>
    </row>
    <row r="22" spans="1:5" s="92" customFormat="1" ht="41.5">
      <c r="A22" s="91" t="e">
        <f>'1. CUTTING DOCKET'!#REF!</f>
        <v>#REF!</v>
      </c>
      <c r="B22" s="604" t="e">
        <f>'1. CUTTING DOCKET'!#REF!</f>
        <v>#REF!</v>
      </c>
      <c r="C22" s="590"/>
      <c r="D22" s="605"/>
      <c r="E22" s="131"/>
    </row>
    <row r="23" spans="1:5" s="92" customFormat="1" ht="299.25" customHeight="1">
      <c r="A23" s="96" t="s">
        <v>140</v>
      </c>
      <c r="B23" s="613"/>
      <c r="C23" s="614"/>
      <c r="D23" s="615"/>
      <c r="E23" s="615"/>
    </row>
    <row r="24" spans="1:5" s="92" customFormat="1" ht="101.5" customHeight="1">
      <c r="A24" s="91" t="e">
        <f>'1. CUTTING DOCKET'!#REF!</f>
        <v>#REF!</v>
      </c>
      <c r="B24" s="604" t="e">
        <f>'1. CUTTING DOCKET'!#REF!</f>
        <v>#REF!</v>
      </c>
      <c r="C24" s="590"/>
      <c r="D24" s="605"/>
      <c r="E24" s="131"/>
    </row>
    <row r="25" spans="1:5" s="92" customFormat="1" ht="362.25" customHeight="1">
      <c r="A25" s="96" t="s">
        <v>212</v>
      </c>
      <c r="B25" s="616" t="s">
        <v>213</v>
      </c>
      <c r="C25" s="617"/>
      <c r="D25" s="618"/>
      <c r="E25" s="143"/>
    </row>
    <row r="26" spans="1:5" s="92" customFormat="1" ht="109.5" customHeight="1">
      <c r="A26" s="91" t="s">
        <v>141</v>
      </c>
      <c r="B26" s="604" t="str">
        <f>'1. CUTTING DOCKET'!F55</f>
        <v>CLEAR</v>
      </c>
      <c r="C26" s="590"/>
      <c r="D26" s="605"/>
      <c r="E26" s="132"/>
    </row>
    <row r="27" spans="1:5" s="92" customFormat="1" ht="282" customHeight="1">
      <c r="A27" s="96" t="s">
        <v>142</v>
      </c>
      <c r="B27" s="619" t="s">
        <v>207</v>
      </c>
      <c r="C27" s="620"/>
      <c r="D27" s="621"/>
      <c r="E27" s="621"/>
    </row>
    <row r="28" spans="1:5" s="92" customFormat="1" ht="93.65" customHeight="1">
      <c r="A28" s="91" t="e">
        <f>'1. CUTTING DOCKET'!#REF!</f>
        <v>#REF!</v>
      </c>
      <c r="B28" s="604" t="e">
        <f>'1. CUTTING DOCKET'!#REF!</f>
        <v>#REF!</v>
      </c>
      <c r="C28" s="590"/>
      <c r="D28" s="605"/>
      <c r="E28" s="132"/>
    </row>
    <row r="29" spans="1:5" s="92" customFormat="1" ht="273" customHeight="1">
      <c r="A29" s="94" t="s">
        <v>143</v>
      </c>
      <c r="B29" s="622"/>
      <c r="C29" s="623"/>
      <c r="D29" s="624"/>
      <c r="E29" s="624"/>
    </row>
    <row r="30" spans="1:5" s="92" customFormat="1" ht="95.25" customHeight="1">
      <c r="A30" s="91" t="e">
        <f>'1. CUTTING DOCKET'!#REF!</f>
        <v>#REF!</v>
      </c>
      <c r="B30" s="604" t="e">
        <f>'1. CUTTING DOCKET'!#REF!</f>
        <v>#REF!</v>
      </c>
      <c r="C30" s="590"/>
      <c r="D30" s="605"/>
      <c r="E30" s="132"/>
    </row>
    <row r="31" spans="1:5" s="92" customFormat="1" ht="324.75" customHeight="1">
      <c r="A31" s="94"/>
      <c r="B31" s="622"/>
      <c r="C31" s="623"/>
      <c r="D31" s="624"/>
      <c r="E31" s="624"/>
    </row>
    <row r="32" spans="1:5" s="92" customFormat="1" ht="119.5" customHeight="1">
      <c r="A32" s="91" t="s">
        <v>145</v>
      </c>
      <c r="B32" s="604" t="e">
        <f>'1. CUTTING DOCKET'!#REF!</f>
        <v>#REF!</v>
      </c>
      <c r="C32" s="590"/>
      <c r="D32" s="605"/>
      <c r="E32" s="132"/>
    </row>
    <row r="33" spans="1:9" s="92" customFormat="1" ht="287.25" customHeight="1">
      <c r="A33" s="94" t="s">
        <v>146</v>
      </c>
      <c r="B33" s="622"/>
      <c r="C33" s="623"/>
      <c r="D33" s="624"/>
      <c r="E33" s="624"/>
    </row>
    <row r="34" spans="1:9" s="92" customFormat="1" ht="71.5" customHeight="1">
      <c r="A34" s="91" t="s">
        <v>136</v>
      </c>
      <c r="B34" s="604" t="s">
        <v>38</v>
      </c>
      <c r="C34" s="590"/>
      <c r="D34" s="605"/>
      <c r="E34" s="132"/>
    </row>
    <row r="35" spans="1:9" s="92" customFormat="1" ht="87" customHeight="1">
      <c r="A35" s="94" t="s">
        <v>144</v>
      </c>
      <c r="B35" s="622"/>
      <c r="C35" s="623"/>
      <c r="D35" s="624"/>
      <c r="E35" s="624"/>
    </row>
    <row r="36" spans="1:9" s="92" customFormat="1" ht="63.65" customHeight="1">
      <c r="A36" s="91" t="s">
        <v>137</v>
      </c>
      <c r="B36" s="604" t="s">
        <v>132</v>
      </c>
      <c r="C36" s="590"/>
      <c r="D36" s="605"/>
      <c r="E36" s="132"/>
    </row>
    <row r="37" spans="1:9" s="92" customFormat="1" ht="97.5" customHeight="1">
      <c r="A37" s="94" t="s">
        <v>144</v>
      </c>
      <c r="B37" s="622"/>
      <c r="C37" s="623"/>
      <c r="D37" s="624"/>
      <c r="E37" s="624"/>
    </row>
    <row r="38" spans="1:9" s="92" customFormat="1" ht="97.5" customHeight="1">
      <c r="A38" s="128" t="e">
        <f>'1. CUTTING DOCKET'!#REF!</f>
        <v>#REF!</v>
      </c>
      <c r="B38" s="625" t="e">
        <f>'1. CUTTING DOCKET'!#REF!</f>
        <v>#REF!</v>
      </c>
      <c r="C38" s="626"/>
      <c r="D38" s="627"/>
      <c r="E38" s="133"/>
    </row>
    <row r="39" spans="1:9" s="92" customFormat="1" ht="221.5" customHeight="1">
      <c r="A39" s="94"/>
      <c r="B39" s="628"/>
      <c r="C39" s="629"/>
      <c r="D39" s="628"/>
      <c r="E39" s="628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630" t="s">
        <v>74</v>
      </c>
      <c r="E1" s="630"/>
      <c r="F1" s="630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631" t="s">
        <v>77</v>
      </c>
      <c r="E2" s="631"/>
      <c r="F2" s="631"/>
      <c r="G2" s="631"/>
      <c r="H2" s="631"/>
      <c r="I2" s="632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126D06-90B8-4F53-9F59-E9DA592F5B76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2BD1F8EC-191E-44A9-AD5A-96DDC4DC0B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D44BFFE-5337-4E40-AD7D-09D41CFA64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GREY</vt:lpstr>
      <vt:lpstr>1. CUTTING DOCKET</vt:lpstr>
      <vt:lpstr>2. TRIM CARD</vt:lpstr>
      <vt:lpstr>SPEC</vt:lpstr>
      <vt:lpstr>PP MEETING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'PP MEETING'!Print_Area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Bich Nguyen Thi</cp:lastModifiedBy>
  <cp:lastPrinted>2024-09-13T03:10:10Z</cp:lastPrinted>
  <dcterms:created xsi:type="dcterms:W3CDTF">2016-05-06T01:47:29Z</dcterms:created>
  <dcterms:modified xsi:type="dcterms:W3CDTF">2024-10-03T11:12:28Z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