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CORTEIZ/4-FW24/2-PRODUCTION/2-STYLE-FILE/2. CUTTING DOCKET/DROP 2/DONE 18.07/"/>
    </mc:Choice>
  </mc:AlternateContent>
  <xr:revisionPtr revIDLastSave="155" documentId="13_ncr:1_{B48FE2BA-2797-4A4E-9C97-05AB210E7368}" xr6:coauthVersionLast="47" xr6:coauthVersionMax="47" xr10:uidLastSave="{324D5423-647A-434E-BA6F-1C7BD6D0445D}"/>
  <bookViews>
    <workbookView xWindow="-110" yWindow="-110" windowWidth="19420" windowHeight="10300" tabRatio="753" firstSheet="1" activeTab="2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MEETING PP" sheetId="21" r:id="rId4"/>
    <sheet name="SPEC" sheetId="22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2DATA_DATA2_L">'[4]#REF'!#REF!</definedName>
    <definedName name="_DATA_DATA2_L">'[5]#REF'!#REF!</definedName>
    <definedName name="_Fill" localSheetId="2" hidden="1">#REF!</definedName>
    <definedName name="_Fill" localSheetId="5" hidden="1">#REF!</definedName>
    <definedName name="_Fill" hidden="1">#REF!</definedName>
    <definedName name="_xlnm._FilterDatabase" localSheetId="1" hidden="1">'1. CUTTING DOCKET'!$A$44:$R$58</definedName>
    <definedName name="_xlnm._FilterDatabase" localSheetId="0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1">'1. CUTTING DOCKET'!$A$1:$Q$89</definedName>
    <definedName name="_xlnm.Print_Area" localSheetId="2">'2. TRIM CARD'!$A$1:$C$34</definedName>
    <definedName name="_xlnm.Print_Area" localSheetId="5">'2. TRIM CARD (GREY)'!$A$1:$E$39</definedName>
    <definedName name="_xlnm.Print_Area" localSheetId="0">GREY!$A$1:$P$169</definedName>
    <definedName name="_xlnm.Print_Titles" localSheetId="1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0">GREY!$1:$15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5" i="1" l="1"/>
  <c r="I19" i="1"/>
  <c r="I21" i="1" s="1"/>
  <c r="H19" i="1"/>
  <c r="H21" i="1" s="1"/>
  <c r="J21" i="1"/>
  <c r="K21" i="1"/>
  <c r="L21" i="1"/>
  <c r="G21" i="1"/>
  <c r="J19" i="1"/>
  <c r="K19" i="1"/>
  <c r="L19" i="1"/>
  <c r="G19" i="1"/>
  <c r="B31" i="5" l="1"/>
  <c r="B13" i="5"/>
  <c r="H37" i="1" l="1"/>
  <c r="H11" i="22" l="1"/>
  <c r="I11" i="22" s="1"/>
  <c r="J11" i="22" s="1"/>
  <c r="F11" i="22"/>
  <c r="E11" i="22" s="1"/>
  <c r="D8" i="21" l="1"/>
  <c r="G8" i="21"/>
  <c r="G6" i="21"/>
  <c r="D6" i="21"/>
  <c r="A29" i="5" l="1"/>
  <c r="A27" i="5"/>
  <c r="A25" i="5"/>
  <c r="A23" i="5"/>
  <c r="L55" i="1"/>
  <c r="L54" i="1"/>
  <c r="L53" i="1"/>
  <c r="E37" i="1" l="1"/>
  <c r="E36" i="1"/>
  <c r="B11" i="5" l="1"/>
  <c r="A33" i="5" l="1"/>
  <c r="A31" i="5"/>
  <c r="A21" i="5"/>
  <c r="C22" i="5"/>
  <c r="C21" i="5"/>
  <c r="B21" i="5"/>
  <c r="B19" i="5"/>
  <c r="C20" i="5"/>
  <c r="C19" i="5"/>
  <c r="A19" i="5"/>
  <c r="B17" i="5"/>
  <c r="B15" i="5"/>
  <c r="A17" i="5"/>
  <c r="A15" i="5"/>
  <c r="B14" i="5"/>
  <c r="A14" i="5"/>
  <c r="A12" i="5"/>
  <c r="A10" i="5"/>
  <c r="B9" i="5"/>
  <c r="I48" i="1" l="1"/>
  <c r="I49" i="1"/>
  <c r="I45" i="1"/>
  <c r="I46" i="1"/>
  <c r="I47" i="1"/>
  <c r="I25" i="1" l="1"/>
  <c r="J25" i="1"/>
  <c r="K25" i="1"/>
  <c r="L25" i="1"/>
  <c r="H25" i="1"/>
  <c r="E40" i="1" l="1"/>
  <c r="G25" i="1" l="1"/>
  <c r="B3" i="5" l="1"/>
  <c r="A47" i="1" l="1"/>
  <c r="A48" i="1" s="1"/>
  <c r="A49" i="1" s="1"/>
  <c r="H26" i="1" l="1"/>
  <c r="I26" i="1"/>
  <c r="J26" i="1"/>
  <c r="K26" i="1"/>
  <c r="L26" i="1"/>
  <c r="L29" i="1" l="1"/>
  <c r="K29" i="1"/>
  <c r="I29" i="1"/>
  <c r="H29" i="1"/>
  <c r="J29" i="1"/>
  <c r="Q27" i="1"/>
  <c r="Q20" i="1"/>
  <c r="C82" i="1"/>
  <c r="C64" i="1"/>
  <c r="C72" i="1"/>
  <c r="D25" i="1"/>
  <c r="D26" i="1" s="1"/>
  <c r="Q24" i="1"/>
  <c r="B40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F89" i="1" l="1"/>
  <c r="D89" i="1"/>
  <c r="E89" i="1"/>
  <c r="G89" i="1"/>
  <c r="H89" i="1"/>
  <c r="A39" i="1"/>
  <c r="C5" i="5"/>
  <c r="B65" i="1"/>
  <c r="Q25" i="1"/>
  <c r="Q26" i="1" s="1"/>
  <c r="G26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P20" i="16" s="1"/>
  <c r="P35" i="16" l="1"/>
  <c r="K118" i="16" s="1"/>
  <c r="M118" i="16" s="1"/>
  <c r="O118" i="16" s="1"/>
  <c r="P40" i="16"/>
  <c r="G41" i="1"/>
  <c r="I41" i="1" s="1"/>
  <c r="G40" i="1"/>
  <c r="G42" i="16"/>
  <c r="C169" i="16" s="1"/>
  <c r="H169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106" i="16"/>
  <c r="M106" i="16" s="1"/>
  <c r="O106" i="16" s="1"/>
  <c r="L114" i="16"/>
  <c r="L129" i="16"/>
  <c r="M129" i="16" s="1"/>
  <c r="O129" i="16" s="1"/>
  <c r="L113" i="16"/>
  <c r="L127" i="16"/>
  <c r="M127" i="16" s="1"/>
  <c r="O127" i="16" s="1"/>
  <c r="K72" i="16"/>
  <c r="M72" i="16" s="1"/>
  <c r="O72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114" i="16"/>
  <c r="K68" i="16" l="1"/>
  <c r="M68" i="16" s="1"/>
  <c r="O68" i="16" s="1"/>
  <c r="K84" i="16"/>
  <c r="M84" i="16" s="1"/>
  <c r="O84" i="16" s="1"/>
  <c r="K122" i="16"/>
  <c r="M122" i="16" s="1"/>
  <c r="O122" i="16" s="1"/>
  <c r="K76" i="16"/>
  <c r="M76" i="16" s="1"/>
  <c r="O76" i="16" s="1"/>
  <c r="K102" i="16"/>
  <c r="M102" i="16" s="1"/>
  <c r="O102" i="16" s="1"/>
  <c r="K110" i="16"/>
  <c r="M110" i="16" s="1"/>
  <c r="O110" i="16" s="1"/>
  <c r="K94" i="16"/>
  <c r="M94" i="16" s="1"/>
  <c r="O94" i="16" s="1"/>
  <c r="K98" i="16"/>
  <c r="M98" i="16" s="1"/>
  <c r="O98" i="16" s="1"/>
  <c r="K88" i="16"/>
  <c r="M88" i="16" s="1"/>
  <c r="O88" i="16" s="1"/>
  <c r="K126" i="16"/>
  <c r="M126" i="16" s="1"/>
  <c r="O126" i="16" s="1"/>
  <c r="K80" i="16"/>
  <c r="M80" i="16" s="1"/>
  <c r="O80" i="16" s="1"/>
  <c r="J41" i="1"/>
  <c r="M41" i="1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36" i="1"/>
  <c r="G29" i="1"/>
  <c r="C89" i="1" l="1"/>
  <c r="I89" i="1" s="1"/>
  <c r="D6" i="17"/>
  <c r="E6" i="17"/>
  <c r="D9" i="17" l="1"/>
  <c r="E9" i="17"/>
  <c r="D11" i="17" l="1"/>
  <c r="E11" i="17"/>
  <c r="B7" i="5" l="1"/>
  <c r="B6" i="17" l="1"/>
  <c r="B6" i="5"/>
  <c r="B9" i="17" l="1"/>
  <c r="B11" i="17" l="1"/>
  <c r="E15" i="17" l="1"/>
  <c r="D15" i="17"/>
  <c r="C6" i="17" l="1"/>
  <c r="C6" i="5"/>
  <c r="C9" i="17" l="1"/>
  <c r="C11" i="17" l="1"/>
  <c r="D19" i="1" l="1"/>
  <c r="D21" i="1" s="1"/>
  <c r="A8" i="5"/>
  <c r="Q18" i="1"/>
  <c r="B2" i="5"/>
  <c r="A4" i="5"/>
  <c r="A3" i="5"/>
  <c r="A2" i="5"/>
  <c r="B4" i="5"/>
  <c r="Q19" i="1"/>
  <c r="H48" i="1" l="1"/>
  <c r="H46" i="1"/>
  <c r="H49" i="1"/>
  <c r="H45" i="1"/>
  <c r="F45" i="1" s="1"/>
  <c r="H47" i="1"/>
  <c r="B82" i="1"/>
  <c r="Q21" i="1"/>
  <c r="B72" i="1"/>
  <c r="B64" i="1"/>
  <c r="B5" i="17"/>
  <c r="A35" i="1"/>
  <c r="B5" i="5"/>
  <c r="H58" i="1" l="1"/>
  <c r="H54" i="1"/>
  <c r="H55" i="1"/>
  <c r="H56" i="1"/>
  <c r="H57" i="1"/>
  <c r="H53" i="1"/>
  <c r="C13" i="5"/>
  <c r="C15" i="17"/>
  <c r="K46" i="1"/>
  <c r="K47" i="1"/>
  <c r="M47" i="1" s="1"/>
  <c r="O47" i="1" s="1"/>
  <c r="K48" i="1"/>
  <c r="M48" i="1" s="1"/>
  <c r="K49" i="1"/>
  <c r="K45" i="1"/>
  <c r="M45" i="1" s="1"/>
  <c r="G37" i="1"/>
  <c r="I37" i="1" s="1"/>
  <c r="J37" i="1" s="1"/>
  <c r="G36" i="1"/>
  <c r="I36" i="1" s="1"/>
  <c r="G38" i="1"/>
  <c r="I38" i="1" s="1"/>
  <c r="Q29" i="1"/>
  <c r="B15" i="17"/>
  <c r="I40" i="1"/>
  <c r="J40" i="1" s="1"/>
  <c r="J38" i="1" l="1"/>
  <c r="M38" i="1" s="1"/>
  <c r="J36" i="1"/>
  <c r="M36" i="1" s="1"/>
  <c r="M37" i="1"/>
  <c r="K56" i="1"/>
  <c r="K57" i="1"/>
  <c r="M57" i="1" s="1"/>
  <c r="O57" i="1" s="1"/>
  <c r="K58" i="1"/>
  <c r="M58" i="1" s="1"/>
  <c r="O58" i="1" s="1"/>
  <c r="K53" i="1"/>
  <c r="K54" i="1"/>
  <c r="M54" i="1" s="1"/>
  <c r="O54" i="1" s="1"/>
  <c r="K55" i="1"/>
  <c r="M55" i="1" s="1"/>
  <c r="O55" i="1" s="1"/>
  <c r="M46" i="1"/>
  <c r="O46" i="1" s="1"/>
  <c r="M49" i="1"/>
  <c r="O49" i="1" s="1"/>
  <c r="M40" i="1"/>
  <c r="O48" i="1"/>
  <c r="M53" i="1" l="1"/>
  <c r="O53" i="1" s="1"/>
  <c r="M56" i="1"/>
  <c r="O56" i="1" s="1"/>
  <c r="O4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72" authorId="0" shapeId="0" xr:uid="{8CF08443-3DE6-494B-BF64-58DBDF16623E}">
      <text>
        <r>
          <rPr>
            <b/>
            <sz val="9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</t>
        </r>
      </text>
    </comment>
    <comment ref="D73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</commentList>
</comments>
</file>

<file path=xl/sharedStrings.xml><?xml version="1.0" encoding="utf-8"?>
<sst xmlns="http://schemas.openxmlformats.org/spreadsheetml/2006/main" count="842" uniqueCount="366">
  <si>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</si>
  <si>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</si>
  <si>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</si>
  <si>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</si>
  <si>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</si>
  <si>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</si>
  <si>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</si>
  <si>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</si>
  <si>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</si>
  <si>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</si>
  <si>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</si>
  <si>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</si>
  <si>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</si>
  <si>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</si>
  <si>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</si>
  <si>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</si>
  <si>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</si>
  <si>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</si>
  <si>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</si>
  <si>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</si>
  <si>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</si>
  <si>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</si>
  <si>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</si>
  <si>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</si>
  <si>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</si>
  <si>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</si>
  <si>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</si>
  <si>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</si>
  <si>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</si>
  <si>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</si>
  <si>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</si>
  <si>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</si>
  <si>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</si>
  <si>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</si>
  <si>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</si>
  <si>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</si>
  <si>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</si>
  <si>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</si>
  <si>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</si>
  <si>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</si>
  <si>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</si>
  <si>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</si>
  <si>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</si>
  <si>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</si>
  <si>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</si>
  <si>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</si>
  <si>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</si>
  <si>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</si>
  <si>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</si>
  <si>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</si>
  <si>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</si>
  <si>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</si>
  <si>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</si>
  <si>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</si>
  <si>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</si>
  <si>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</si>
  <si>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</si>
  <si>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</si>
  <si>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</si>
  <si>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</si>
  <si>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</si>
  <si>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</si>
  <si>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</si>
  <si>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</si>
  <si>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</si>
  <si>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</si>
  <si>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</si>
  <si>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</si>
  <si>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</si>
  <si>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</si>
  <si>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</si>
  <si>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</si>
  <si>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</si>
  <si>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</si>
  <si>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</si>
  <si>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</si>
  <si>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</si>
  <si>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</si>
  <si>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</si>
  <si>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</si>
  <si>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</si>
  <si>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</si>
  <si>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</si>
  <si>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</si>
  <si>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</si>
  <si>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</si>
  <si>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</si>
  <si>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</si>
  <si>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</si>
  <si>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</si>
  <si>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</si>
  <si>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</si>
  <si>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</si>
  <si>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</si>
  <si>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</si>
  <si>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</si>
  <si>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</si>
  <si>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</si>
  <si>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</si>
  <si>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</si>
  <si>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</si>
  <si>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</si>
  <si>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</si>
  <si>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</si>
  <si>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</si>
  <si>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</si>
  <si>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</si>
  <si>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</si>
  <si>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</si>
  <si>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</si>
  <si>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</si>
  <si>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</si>
  <si>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</si>
  <si>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</si>
  <si>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</si>
  <si>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</si>
  <si>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</si>
  <si>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</si>
  <si>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</si>
  <si>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</si>
  <si>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</si>
  <si>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</si>
  <si>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</si>
  <si>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</si>
  <si>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</si>
  <si>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</si>
  <si>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</si>
  <si>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</si>
  <si>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</si>
  <si>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</si>
  <si>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</si>
  <si>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</si>
  <si>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</si>
  <si>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</si>
  <si>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</si>
  <si>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</si>
  <si>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</si>
  <si>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</si>
  <si>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</si>
  <si>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</si>
  <si>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</si>
  <si>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</si>
  <si>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</si>
  <si>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</si>
  <si>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</si>
  <si>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</si>
  <si>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</si>
  <si>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</si>
  <si>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</si>
  <si>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</si>
  <si>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</si>
  <si>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</si>
  <si>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</si>
  <si>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</si>
  <si>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</si>
  <si>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</si>
  <si>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</si>
  <si>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</si>
  <si>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</si>
  <si>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</si>
  <si>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</si>
  <si>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</si>
  <si>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</si>
  <si>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</si>
  <si>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</si>
  <si>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</si>
  <si>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</si>
  <si>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</si>
  <si>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</si>
  <si>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</si>
  <si>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</si>
  <si>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</si>
  <si>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</si>
  <si>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</si>
  <si>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</si>
  <si>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</si>
  <si>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</si>
  <si>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</si>
  <si>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</si>
  <si>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</si>
  <si>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</si>
  <si>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</si>
  <si>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</si>
  <si>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</si>
  <si>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</si>
  <si>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</si>
  <si>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</si>
  <si>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</si>
  <si>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</si>
  <si>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</si>
  <si>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</si>
  <si>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</si>
  <si>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</si>
  <si>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</si>
  <si>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</si>
  <si>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</si>
  <si>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</si>
  <si>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</si>
  <si>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</si>
  <si>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</si>
  <si>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</si>
  <si>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</si>
  <si>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</si>
  <si>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</si>
  <si>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</si>
  <si>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</si>
  <si>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</si>
  <si>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</si>
  <si>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</si>
  <si>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</si>
  <si>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</si>
  <si>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</si>
  <si>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</si>
  <si>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</si>
  <si>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</si>
  <si>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</si>
  <si>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</si>
  <si>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</si>
  <si>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</si>
  <si>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</si>
  <si>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</si>
  <si>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XS</t>
  </si>
  <si>
    <t>SHIPPING SAMPLE REQUIRED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</si>
  <si>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</si>
  <si>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</si>
  <si>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</si>
  <si>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</si>
  <si>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</si>
  <si>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</si>
  <si>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</si>
  <si>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</si>
  <si>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</si>
  <si>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</si>
  <si>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</si>
  <si>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</si>
  <si>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</si>
  <si>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</si>
  <si>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</si>
  <si>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</si>
  <si>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</si>
  <si>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CLEAR </t>
  </si>
  <si>
    <t>DUYỆT HÌNH INTHEO</t>
  </si>
  <si>
    <t xml:space="preserve"> </t>
  </si>
  <si>
    <t>CỔ/ NẮP TÚI</t>
  </si>
  <si>
    <t>KEO MÈ</t>
  </si>
  <si>
    <t>LSSP24S0073002F00K - ÁNH A - CẤP TRIỆT TIÊU  230802-012- LOT 1</t>
  </si>
  <si>
    <t>KEO MÈ 9015FW</t>
  </si>
  <si>
    <t>UNPACKPKEOME02U00D</t>
  </si>
  <si>
    <t>C21  FW23  G2533</t>
  </si>
  <si>
    <t>PANTS</t>
  </si>
  <si>
    <t>CORTEIZ</t>
  </si>
  <si>
    <t>ĐÁY QUẦN</t>
  </si>
  <si>
    <t xml:space="preserve">CƠI TÚI </t>
  </si>
  <si>
    <t>DÂY LUỒN DẸP 10MM</t>
  </si>
  <si>
    <t>THUN LƯNG 5.5CM</t>
  </si>
  <si>
    <t>BAO LỚN (100CMX120CM)</t>
  </si>
  <si>
    <t>LÓT THÙNG</t>
  </si>
  <si>
    <t>THÙNG CARTON</t>
  </si>
  <si>
    <t xml:space="preserve">ĐỊNH VỊ HÌNH THÊU:
CANH GIỮA ĐƯỜNG DIỄU GIỮA VÀ SƯỜN TRÁI NGƯỜI MẶT, CÁCH CẠNH DƯỚI TÚI </t>
  </si>
  <si>
    <t>LÓT BÊN TRONG THÙNG</t>
  </si>
  <si>
    <t>MAY TẠI LƯNG</t>
  </si>
  <si>
    <t>LUỒN VÀO LƯNG, BÊN TRONG NGƯỜI MẶC, GẬP ĐÔI, ĐÓNG BỌ 2 ĐẦU NHƯ MẪU</t>
  </si>
  <si>
    <t>GẬP ĐÔI, MAY VÀO SƯỜN TRÁI NGƯỜI MẶC, TỪ MÉP LƯNG  XUỐNG 10CM</t>
  </si>
  <si>
    <t>CORTEIZ FLEECE PANT</t>
  </si>
  <si>
    <t>SAMPLE SIZE</t>
  </si>
  <si>
    <t>Point of Measurement Name</t>
  </si>
  <si>
    <t>How To Measure Instructions</t>
  </si>
  <si>
    <t>2XL</t>
  </si>
  <si>
    <t>Waist Finish Height at CF</t>
  </si>
  <si>
    <t>Top edge to seam, vertical</t>
  </si>
  <si>
    <t>TO BẢN LƯNG TẠI GIỮA SAU</t>
  </si>
  <si>
    <t>Waist Opening (Relaxed/Flat)</t>
  </si>
  <si>
    <t>Inner edge to edge, with front and back edges aligned, horizontal</t>
  </si>
  <si>
    <t>LƯNG ĐO ÊM</t>
  </si>
  <si>
    <t>Waist Opening (Extended)</t>
  </si>
  <si>
    <t>At waist edge, extended to original pattern measurement</t>
  </si>
  <si>
    <t>LƯNG ĐO CĂNG TẠI MÉP LƯNG</t>
  </si>
  <si>
    <t>Low Hip Placement (from Waist)</t>
  </si>
  <si>
    <t>Down from CF top of waist, vertical</t>
  </si>
  <si>
    <t>VỊ TRÍ ĐO HÔNG DƯỚI MÉP LƯNG TẠI GIỮA TRƯỚC</t>
  </si>
  <si>
    <t>Low Hip Width (Bottom)</t>
  </si>
  <si>
    <t>At hip placement, diagonal</t>
  </si>
  <si>
    <t>NGANG HÔNG ĐO 3 ĐIỂM</t>
  </si>
  <si>
    <t>Thigh Width</t>
  </si>
  <si>
    <t>2.5cm below natural crotch fold, horizontal</t>
  </si>
  <si>
    <t>ĐÙI DƯỚI ĐÁY 2.5CM</t>
  </si>
  <si>
    <t>Knee Placement (Graded)</t>
  </si>
  <si>
    <t>Up from leg hem edge, vertical</t>
  </si>
  <si>
    <t>VỊ TRÍ GỐI TỪ MÉP LAI LÊN</t>
  </si>
  <si>
    <t>Knee Width</t>
  </si>
  <si>
    <t>At knee placement, horizontal</t>
  </si>
  <si>
    <t>RỘNG GỐI</t>
  </si>
  <si>
    <t>Leg Opening (Relaxed, Full-length)</t>
  </si>
  <si>
    <t>Inner edge to edge</t>
  </si>
  <si>
    <t>RỘNG LAI ĐO ÊM</t>
  </si>
  <si>
    <t>Leg Opening (Extended, Full-length)</t>
  </si>
  <si>
    <t>At hem edge or seam, extended to original pattern measurement</t>
  </si>
  <si>
    <t>RỘNG LAI ĐO CĂNG</t>
  </si>
  <si>
    <t>Front Rise Length</t>
  </si>
  <si>
    <t>CF top of waist to crotch seam, along curve</t>
  </si>
  <si>
    <t>ĐÁY TRƯỚC TỪ MÉP LƯNG ĐẾN ĐƯỜNG MAY ĐÁY - ĐO CONG</t>
  </si>
  <si>
    <t>Back Rise Length</t>
  </si>
  <si>
    <t>CB top of waist to crotch seam, along curve</t>
  </si>
  <si>
    <t>ĐÁY SAU TỪ MÉP LƯNG ĐẾN ĐƯỜNG MAY ĐÁY - ĐO CONG</t>
  </si>
  <si>
    <t>Inseam Length (Full-length)</t>
  </si>
  <si>
    <t>Crotch point (natural garment fold) to bottom hem edge, along inseam fold</t>
  </si>
  <si>
    <t>DÀI SƯỜN TRONG - TỪ ĐIỂM GẤP ĐÁY ĐẾN MÉP LAI</t>
  </si>
  <si>
    <t>Hand Pocket Opening (Graded)</t>
  </si>
  <si>
    <t>Inside edge to edge of pocket opening, including zipper stop/end as applicable</t>
  </si>
  <si>
    <t>DÀI MIỆNG TÚI SƯỜN</t>
  </si>
  <si>
    <t>Drawcord Length (Exposed, ADULTS)</t>
  </si>
  <si>
    <t>DC exit to end of DC when garment is EXTENDED to original pattern measurement</t>
  </si>
  <si>
    <t>DÀI DÂY LUỒN DƯ RA KHỎI MẮT CÁO KHI LƯNG ĐO CĂNG</t>
  </si>
  <si>
    <t>182CM</t>
  </si>
  <si>
    <t>-DUYỆT CHẤT LƯỢNG, MÀU SẮC, HIỆU ỨNG NHƯ STRIKE OFF MÃ HÀNG CRTZ-1164, CRTZ-116 ,  MÀU HEATHER GREY ĐÃ GỬI CÙNG TÁC NGHIỆP</t>
  </si>
  <si>
    <t>GẬP ĐÔI, MAY VÀO ĐƯỜNG MAY LƯNG GIỮA THÂN SAU NGƯỜI MẶT</t>
  </si>
  <si>
    <t>MER SẼ CHUYỂN THÔNG TIN ĐỊNH VỊ DỰ KIẾM 25/12/2023</t>
  </si>
  <si>
    <t>MULTY</t>
  </si>
  <si>
    <t>GIẤY CHỐNG ẨM 32cm (L) x 20cm (W)</t>
  </si>
  <si>
    <t>BARCODE STICKER 2” (L) x 1” (W)</t>
  </si>
  <si>
    <t xml:space="preserve">KHÔNG THÊU </t>
  </si>
  <si>
    <t>1"</t>
  </si>
  <si>
    <t xml:space="preserve">ĐỊNH VỊ HÌNH IN </t>
  </si>
  <si>
    <t xml:space="preserve">ĐỊNH VỊ HÌNH IN: TỪ CẠNH TÚI DƯỚI XUỐNG </t>
  </si>
  <si>
    <t>1.5"</t>
  </si>
  <si>
    <t>CRTZ-1163</t>
  </si>
  <si>
    <t>ISLAND PUFF PRINT OPEN HEM PANT</t>
  </si>
  <si>
    <t>FLEECE_100%COTTON_OE20/2+CD8/1_420GSM_VTK5971B</t>
  </si>
  <si>
    <t>RIB 2X2_16'S CM + 55D/OP_97/3_COTTON SPANDEX_445GSM_VTK6002</t>
  </si>
  <si>
    <t>BK2812B</t>
  </si>
  <si>
    <t xml:space="preserve">IN BTP CHÂN TRƯỚC TRÁI NGƯỜI MẶT </t>
  </si>
  <si>
    <t>KHÔNG WASH</t>
  </si>
  <si>
    <t>Tol</t>
  </si>
  <si>
    <t>1.2</t>
  </si>
  <si>
    <t>0.7</t>
  </si>
  <si>
    <t>1.5</t>
  </si>
  <si>
    <t>CUSTOMER</t>
  </si>
  <si>
    <t>Pattern-Marker
&amp; Cutting</t>
  </si>
  <si>
    <t>-MAY THEO MẪU ĐÃ DUYỆT</t>
  </si>
  <si>
    <t>Outsource</t>
  </si>
  <si>
    <t>QA/QC
(CFA)</t>
  </si>
  <si>
    <t>- CUNG CẤP RẬP FULL SIZE CHO PRINTING</t>
  </si>
  <si>
    <t>IN BTP CHÂN TRƯỚC TRÁI NGƯỜI MẶT.</t>
  </si>
  <si>
    <t>MÉP NGOÀI HÌNH IN CANH THẲNG TỪ CƠI TÚI XUỐNG, NHƯ HÌNH ĐÍNH KÈM</t>
  </si>
  <si>
    <t>BROWN</t>
  </si>
  <si>
    <t>W5" X 2.18’’</t>
  </si>
  <si>
    <t>CHỈ 40/2 MAY CHÍNH + VẮT SỔ ( CHỈ TIỆP MÀU VẢI CHÍNH) + ĐÓNG BỌ DÂY LUỒN</t>
  </si>
  <si>
    <t>NHÃN THÀNH PHẦN 100%COTTON
PO# 00188
CRTZ_1163</t>
  </si>
  <si>
    <t>BICH/QUỲNH 251</t>
  </si>
  <si>
    <t>THAM KHẢO CÁCH MAY: QUẦN MÃ HÀNG CRTZ-1163 , SIZE L, MÀU BLACK CHUYỂN CÙNG TÁC NGHIỆP SẢN XUẤT 18.07.24</t>
  </si>
  <si>
    <t>DROP 2</t>
  </si>
  <si>
    <t>FW24</t>
  </si>
  <si>
    <t>KEO MÈ 9015FB</t>
  </si>
  <si>
    <t>CTFW24P0352001A00K
'3811S CẤP TRIỆT TIÊU</t>
  </si>
  <si>
    <t>TỒN UA</t>
  </si>
  <si>
    <t>C21-0354</t>
  </si>
  <si>
    <t>NHÃN CHÍNH + SIZE</t>
  </si>
  <si>
    <t>CTFW23DAYLUON9</t>
  </si>
  <si>
    <t>DUYỆT CHẤT LƯỢNG, MÀU SẮC, HIỆU ỨNG HÌNH IN NHƯ QUẦN MẪU CHUYỂN CÙNG TÁC NGHIỆP 18/07/24</t>
  </si>
  <si>
    <r>
      <t>IN :</t>
    </r>
    <r>
      <rPr>
        <b/>
        <sz val="30"/>
        <rFont val="Muli"/>
      </rPr>
      <t xml:space="preserve"> </t>
    </r>
  </si>
  <si>
    <r>
      <t>WASH:</t>
    </r>
    <r>
      <rPr>
        <sz val="30"/>
        <rFont val="Muli"/>
      </rPr>
      <t xml:space="preserve"> </t>
    </r>
  </si>
  <si>
    <t>GARMENT WASH</t>
  </si>
  <si>
    <t>DUYỆT CHẤT LƯỢNG +HANDFEEL GARMENT WASH NHƯ QUẦN MẪU CHUYỂN CÙNG TN ( CHỈ WASH GIẢM CO RÚT KHÔNG HỒ MỀM SAU WASH GIỮA NGUYÊN HANFEEL BAN ĐẦU)</t>
  </si>
  <si>
    <t>DÁN TẠI GÓC PHẢI BÊN DƯỚI MẶT TRƯỚC BAO POLYBAG</t>
  </si>
  <si>
    <t>POLYBAG MAINLINE 18” (L) X 13.875” (W) -KHÔNG CÓ CHỮ HMP</t>
  </si>
  <si>
    <t>CTFW24P0352002A00K
'DC3812 ÁNH A+B CẤP TRIỆT TIÊU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</si>
</sst>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</numFmts>
  <fonts count="1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9"/>
      <color indexed="81"/>
      <name val="Tahoma"/>
      <family val="2"/>
    </font>
    <font>
      <sz val="15"/>
      <color indexed="81"/>
      <name val="Tahoma"/>
      <family val="2"/>
    </font>
    <font>
      <b/>
      <sz val="15"/>
      <color indexed="81"/>
      <name val="Tahoma"/>
      <family val="2"/>
    </font>
    <font>
      <sz val="10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8"/>
      <name val="Muli"/>
    </font>
    <font>
      <sz val="11"/>
      <name val="Muli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Times New Roman"/>
      <family val="1"/>
    </font>
    <font>
      <b/>
      <sz val="8"/>
      <color theme="1"/>
      <name val="Muli"/>
    </font>
    <font>
      <sz val="8"/>
      <color theme="1"/>
      <name val="Muli"/>
    </font>
    <font>
      <sz val="15"/>
      <color theme="1"/>
      <name val="Arial"/>
      <family val="2"/>
    </font>
    <font>
      <sz val="15"/>
      <color theme="1"/>
      <name val="Times New Roman"/>
      <family val="1"/>
    </font>
    <font>
      <sz val="15"/>
      <color rgb="FF000000"/>
      <name val="Calibri"/>
      <family val="2"/>
      <scheme val="minor"/>
    </font>
    <font>
      <b/>
      <sz val="15"/>
      <color theme="1"/>
      <name val="Arial"/>
      <family val="2"/>
    </font>
    <font>
      <b/>
      <sz val="15"/>
      <color theme="1"/>
      <name val="Times New Roman"/>
      <family val="1"/>
    </font>
    <font>
      <sz val="30"/>
      <name val="Muli"/>
    </font>
    <font>
      <b/>
      <u/>
      <sz val="30"/>
      <name val="Muli"/>
    </font>
    <font>
      <b/>
      <i/>
      <sz val="30"/>
      <name val="Muli"/>
    </font>
    <font>
      <b/>
      <sz val="35"/>
      <name val="Muli"/>
    </font>
    <font>
      <b/>
      <sz val="30"/>
      <color rgb="FFFF0000"/>
      <name val="Muli"/>
    </font>
    <font>
      <sz val="35"/>
      <name val="Muli"/>
    </font>
    <font>
      <sz val="33"/>
      <name val="Muli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29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9" fillId="0" borderId="0"/>
  </cellStyleXfs>
  <cellXfs count="646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5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41" xfId="0" applyNumberFormat="1" applyFont="1" applyBorder="1" applyAlignment="1">
      <alignment horizontal="center"/>
    </xf>
    <xf numFmtId="165" fontId="37" fillId="0" borderId="42" xfId="0" applyNumberFormat="1" applyFont="1" applyBorder="1" applyAlignment="1">
      <alignment horizontal="center" wrapText="1"/>
    </xf>
    <xf numFmtId="165" fontId="37" fillId="0" borderId="42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5" fontId="37" fillId="0" borderId="43" xfId="0" applyNumberFormat="1" applyFont="1" applyBorder="1" applyAlignment="1">
      <alignment horizontal="center"/>
    </xf>
    <xf numFmtId="165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3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5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5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165" fontId="49" fillId="0" borderId="54" xfId="0" applyNumberFormat="1" applyFont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4" fontId="49" fillId="2" borderId="54" xfId="0" applyNumberFormat="1" applyFont="1" applyFill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 wrapText="1"/>
    </xf>
    <xf numFmtId="1" fontId="49" fillId="2" borderId="54" xfId="0" applyNumberFormat="1" applyFont="1" applyFill="1" applyBorder="1" applyAlignment="1">
      <alignment horizontal="center" vertical="center" wrapText="1"/>
    </xf>
    <xf numFmtId="0" fontId="49" fillId="0" borderId="54" xfId="0" applyFont="1" applyBorder="1" applyAlignment="1">
      <alignment horizontal="center" vertical="center"/>
    </xf>
    <xf numFmtId="0" fontId="53" fillId="4" borderId="2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3" xfId="0" applyFont="1" applyFill="1" applyBorder="1" applyAlignment="1">
      <alignment horizontal="left" vertical="center"/>
    </xf>
    <xf numFmtId="0" fontId="53" fillId="2" borderId="3" xfId="0" applyFont="1" applyFill="1" applyBorder="1" applyAlignment="1">
      <alignment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0" fontId="53" fillId="2" borderId="3" xfId="62" applyNumberFormat="1" applyFont="1" applyFill="1" applyBorder="1" applyAlignment="1">
      <alignment horizontal="center" vertical="center"/>
    </xf>
    <xf numFmtId="0" fontId="53" fillId="13" borderId="3" xfId="0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horizontal="center" vertical="center"/>
    </xf>
    <xf numFmtId="0" fontId="53" fillId="5" borderId="2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4" xfId="0" applyFont="1" applyFill="1" applyBorder="1" applyAlignment="1">
      <alignment vertical="center" wrapText="1"/>
    </xf>
    <xf numFmtId="0" fontId="53" fillId="2" borderId="2" xfId="0" applyFont="1" applyFill="1" applyBorder="1" applyAlignment="1">
      <alignment horizontal="right" vertical="center"/>
    </xf>
    <xf numFmtId="0" fontId="53" fillId="13" borderId="2" xfId="0" quotePrefix="1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37" fillId="0" borderId="0" xfId="59" applyFont="1"/>
    <xf numFmtId="0" fontId="93" fillId="0" borderId="0" xfId="59" applyFont="1" applyAlignment="1">
      <alignment vertical="center"/>
    </xf>
    <xf numFmtId="0" fontId="93" fillId="5" borderId="71" xfId="59" applyFont="1" applyFill="1" applyBorder="1" applyAlignment="1">
      <alignment horizontal="left" vertical="center"/>
    </xf>
    <xf numFmtId="14" fontId="93" fillId="49" borderId="71" xfId="59" applyNumberFormat="1" applyFont="1" applyFill="1" applyBorder="1" applyAlignment="1">
      <alignment horizontal="center" vertical="center"/>
    </xf>
    <xf numFmtId="0" fontId="93" fillId="0" borderId="6" xfId="59" applyFont="1" applyBorder="1" applyAlignment="1">
      <alignment horizontal="center" vertical="center"/>
    </xf>
    <xf numFmtId="0" fontId="93" fillId="49" borderId="71" xfId="59" applyFont="1" applyFill="1" applyBorder="1" applyAlignment="1">
      <alignment horizontal="center" vertical="center"/>
    </xf>
    <xf numFmtId="0" fontId="93" fillId="0" borderId="0" xfId="59" applyFont="1" applyAlignment="1">
      <alignment horizontal="left" vertical="center"/>
    </xf>
    <xf numFmtId="0" fontId="93" fillId="0" borderId="0" xfId="59" applyFont="1" applyAlignment="1">
      <alignment horizontal="center" vertical="center"/>
    </xf>
    <xf numFmtId="0" fontId="0" fillId="0" borderId="26" xfId="0" applyBorder="1"/>
    <xf numFmtId="0" fontId="37" fillId="0" borderId="24" xfId="59" applyFont="1" applyBorder="1"/>
    <xf numFmtId="0" fontId="38" fillId="5" borderId="71" xfId="59" applyFont="1" applyFill="1" applyBorder="1" applyAlignment="1">
      <alignment horizontal="center" vertical="center"/>
    </xf>
    <xf numFmtId="0" fontId="38" fillId="5" borderId="71" xfId="59" applyFont="1" applyFill="1" applyBorder="1" applyAlignment="1">
      <alignment horizontal="center" vertical="center" wrapText="1"/>
    </xf>
    <xf numFmtId="0" fontId="93" fillId="0" borderId="0" xfId="59" applyFont="1" applyAlignment="1">
      <alignment horizontal="left" vertical="center" wrapText="1"/>
    </xf>
    <xf numFmtId="0" fontId="93" fillId="0" borderId="0" xfId="0" applyFont="1" applyAlignment="1">
      <alignment vertical="center"/>
    </xf>
    <xf numFmtId="0" fontId="93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3" fontId="49" fillId="0" borderId="54" xfId="0" applyNumberFormat="1" applyFont="1" applyBorder="1" applyAlignment="1">
      <alignment horizontal="center" vertical="center"/>
    </xf>
    <xf numFmtId="1" fontId="29" fillId="0" borderId="54" xfId="2" applyNumberFormat="1" applyFont="1" applyBorder="1" applyAlignment="1">
      <alignment horizontal="left" vertical="center" wrapText="1"/>
    </xf>
    <xf numFmtId="1" fontId="26" fillId="0" borderId="54" xfId="2" applyNumberFormat="1" applyFont="1" applyBorder="1" applyAlignment="1">
      <alignment horizontal="center" vertical="top" wrapText="1"/>
    </xf>
    <xf numFmtId="0" fontId="53" fillId="15" borderId="0" xfId="0" applyFont="1" applyFill="1"/>
    <xf numFmtId="1" fontId="29" fillId="0" borderId="54" xfId="2" quotePrefix="1" applyNumberFormat="1" applyFont="1" applyBorder="1" applyAlignment="1">
      <alignment horizontal="left" vertical="center" wrapText="1"/>
    </xf>
    <xf numFmtId="0" fontId="51" fillId="0" borderId="54" xfId="2" quotePrefix="1" applyFont="1" applyBorder="1" applyAlignment="1">
      <alignment horizontal="left" vertical="center" wrapText="1"/>
    </xf>
    <xf numFmtId="0" fontId="100" fillId="0" borderId="0" xfId="128" applyFont="1" applyAlignment="1">
      <alignment wrapText="1"/>
    </xf>
    <xf numFmtId="0" fontId="52" fillId="0" borderId="54" xfId="2" applyFont="1" applyBorder="1" applyAlignment="1">
      <alignment wrapText="1"/>
    </xf>
    <xf numFmtId="0" fontId="101" fillId="5" borderId="54" xfId="0" applyFont="1" applyFill="1" applyBorder="1" applyAlignment="1">
      <alignment horizontal="center" vertical="center"/>
    </xf>
    <xf numFmtId="0" fontId="101" fillId="5" borderId="54" xfId="0" applyFont="1" applyFill="1" applyBorder="1" applyAlignment="1">
      <alignment horizontal="center" vertical="center" wrapText="1"/>
    </xf>
    <xf numFmtId="0" fontId="101" fillId="5" borderId="55" xfId="0" applyFont="1" applyFill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/>
    </xf>
    <xf numFmtId="0" fontId="53" fillId="3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65" fillId="48" borderId="2" xfId="0" applyFont="1" applyFill="1" applyBorder="1" applyAlignment="1">
      <alignment horizontal="left" vertical="center"/>
    </xf>
    <xf numFmtId="0" fontId="65" fillId="48" borderId="4" xfId="0" applyFont="1" applyFill="1" applyBorder="1" applyAlignment="1">
      <alignment horizontal="center" vertical="center"/>
    </xf>
    <xf numFmtId="0" fontId="65" fillId="48" borderId="0" xfId="0" applyFont="1" applyFill="1" applyAlignment="1">
      <alignment horizontal="center" vertical="center"/>
    </xf>
    <xf numFmtId="0" fontId="65" fillId="48" borderId="0" xfId="0" applyFont="1" applyFill="1" applyAlignment="1">
      <alignment horizontal="center" vertical="center" wrapText="1"/>
    </xf>
    <xf numFmtId="0" fontId="65" fillId="48" borderId="4" xfId="0" applyFont="1" applyFill="1" applyBorder="1" applyAlignment="1">
      <alignment horizontal="center" vertical="center" wrapText="1"/>
    </xf>
    <xf numFmtId="0" fontId="65" fillId="48" borderId="2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vertical="center" wrapText="1"/>
    </xf>
    <xf numFmtId="49" fontId="103" fillId="0" borderId="0" xfId="128" applyNumberFormat="1" applyFont="1" applyAlignment="1">
      <alignment wrapText="1"/>
    </xf>
    <xf numFmtId="0" fontId="104" fillId="0" borderId="0" xfId="128" applyFont="1" applyAlignment="1">
      <alignment wrapText="1"/>
    </xf>
    <xf numFmtId="49" fontId="103" fillId="0" borderId="0" xfId="128" applyNumberFormat="1" applyFont="1" applyAlignment="1">
      <alignment horizontal="center" wrapText="1"/>
    </xf>
    <xf numFmtId="0" fontId="45" fillId="0" borderId="0" xfId="128" applyFont="1" applyAlignment="1">
      <alignment wrapText="1"/>
    </xf>
    <xf numFmtId="0" fontId="99" fillId="0" borderId="0" xfId="128" applyAlignment="1">
      <alignment wrapText="1"/>
    </xf>
    <xf numFmtId="0" fontId="105" fillId="0" borderId="0" xfId="128" applyFont="1" applyAlignment="1">
      <alignment horizontal="center" wrapText="1"/>
    </xf>
    <xf numFmtId="0" fontId="100" fillId="0" borderId="0" xfId="128" applyFont="1" applyAlignment="1">
      <alignment horizontal="center" wrapText="1"/>
    </xf>
    <xf numFmtId="0" fontId="99" fillId="0" borderId="0" xfId="128" applyAlignment="1">
      <alignment horizontal="center" wrapText="1"/>
    </xf>
    <xf numFmtId="0" fontId="106" fillId="9" borderId="54" xfId="0" applyFont="1" applyFill="1" applyBorder="1" applyAlignment="1">
      <alignment vertical="center"/>
    </xf>
    <xf numFmtId="0" fontId="107" fillId="0" borderId="54" xfId="0" applyFont="1" applyBorder="1" applyAlignment="1">
      <alignment horizontal="center"/>
    </xf>
    <xf numFmtId="0" fontId="107" fillId="0" borderId="54" xfId="0" quotePrefix="1" applyFont="1" applyBorder="1" applyAlignment="1">
      <alignment horizontal="center"/>
    </xf>
    <xf numFmtId="16" fontId="107" fillId="0" borderId="54" xfId="0" quotePrefix="1" applyNumberFormat="1" applyFont="1" applyBorder="1" applyAlignment="1">
      <alignment horizontal="center"/>
    </xf>
    <xf numFmtId="0" fontId="93" fillId="0" borderId="71" xfId="59" applyFont="1" applyBorder="1" applyAlignment="1">
      <alignment horizontal="center" vertical="center"/>
    </xf>
    <xf numFmtId="0" fontId="93" fillId="0" borderId="71" xfId="59" applyFont="1" applyBorder="1" applyAlignment="1">
      <alignment horizontal="center" vertical="center" wrapText="1"/>
    </xf>
    <xf numFmtId="0" fontId="93" fillId="49" borderId="71" xfId="59" applyFont="1" applyFill="1" applyBorder="1" applyAlignment="1">
      <alignment horizontal="left" vertical="center"/>
    </xf>
    <xf numFmtId="49" fontId="108" fillId="0" borderId="54" xfId="128" applyNumberFormat="1" applyFont="1" applyBorder="1" applyAlignment="1">
      <alignment vertical="center" wrapText="1"/>
    </xf>
    <xf numFmtId="49" fontId="109" fillId="0" borderId="54" xfId="128" applyNumberFormat="1" applyFont="1" applyBorder="1" applyAlignment="1">
      <alignment horizontal="center" vertical="center" wrapText="1"/>
    </xf>
    <xf numFmtId="176" fontId="108" fillId="0" borderId="54" xfId="128" applyNumberFormat="1" applyFont="1" applyBorder="1" applyAlignment="1">
      <alignment horizontal="center" vertical="center" wrapText="1"/>
    </xf>
    <xf numFmtId="176" fontId="108" fillId="50" borderId="54" xfId="128" applyNumberFormat="1" applyFont="1" applyFill="1" applyBorder="1" applyAlignment="1">
      <alignment horizontal="center" vertical="center" wrapText="1"/>
    </xf>
    <xf numFmtId="0" fontId="108" fillId="0" borderId="0" xfId="128" applyFont="1" applyAlignment="1">
      <alignment vertical="center" wrapText="1"/>
    </xf>
    <xf numFmtId="0" fontId="110" fillId="0" borderId="0" xfId="128" applyFont="1" applyAlignment="1">
      <alignment vertical="center" wrapText="1"/>
    </xf>
    <xf numFmtId="176" fontId="111" fillId="50" borderId="54" xfId="128" applyNumberFormat="1" applyFont="1" applyFill="1" applyBorder="1" applyAlignment="1">
      <alignment horizontal="center" vertical="center" wrapText="1"/>
    </xf>
    <xf numFmtId="49" fontId="109" fillId="51" borderId="54" xfId="128" applyNumberFormat="1" applyFont="1" applyFill="1" applyBorder="1" applyAlignment="1">
      <alignment horizontal="center" vertical="center" wrapText="1"/>
    </xf>
    <xf numFmtId="49" fontId="111" fillId="0" borderId="0" xfId="128" applyNumberFormat="1" applyFont="1" applyAlignment="1">
      <alignment wrapText="1"/>
    </xf>
    <xf numFmtId="49" fontId="112" fillId="0" borderId="0" xfId="128" applyNumberFormat="1" applyFont="1" applyAlignment="1">
      <alignment horizontal="center" wrapText="1"/>
    </xf>
    <xf numFmtId="49" fontId="111" fillId="0" borderId="54" xfId="128" applyNumberFormat="1" applyFont="1" applyBorder="1" applyAlignment="1">
      <alignment horizontal="center" wrapText="1"/>
    </xf>
    <xf numFmtId="49" fontId="111" fillId="50" borderId="54" xfId="128" applyNumberFormat="1" applyFont="1" applyFill="1" applyBorder="1" applyAlignment="1">
      <alignment horizontal="center" wrapText="1"/>
    </xf>
    <xf numFmtId="0" fontId="108" fillId="0" borderId="0" xfId="128" applyFont="1" applyAlignment="1">
      <alignment wrapText="1"/>
    </xf>
    <xf numFmtId="0" fontId="110" fillId="0" borderId="0" xfId="128" applyFont="1" applyAlignment="1">
      <alignment wrapText="1"/>
    </xf>
    <xf numFmtId="0" fontId="113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113" fillId="2" borderId="0" xfId="0" applyFont="1" applyFill="1" applyAlignment="1">
      <alignment vertical="center" wrapText="1"/>
    </xf>
    <xf numFmtId="0" fontId="114" fillId="2" borderId="0" xfId="0" applyFont="1" applyFill="1" applyAlignment="1">
      <alignment vertical="center"/>
    </xf>
    <xf numFmtId="0" fontId="35" fillId="2" borderId="0" xfId="0" applyFont="1" applyFill="1" applyAlignment="1">
      <alignment vertical="center" wrapText="1"/>
    </xf>
    <xf numFmtId="0" fontId="113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5" fillId="3" borderId="0" xfId="0" applyFont="1" applyFill="1" applyAlignment="1">
      <alignment horizontal="left" vertical="center"/>
    </xf>
    <xf numFmtId="0" fontId="35" fillId="3" borderId="0" xfId="0" applyFont="1" applyFill="1" applyAlignment="1">
      <alignment horizontal="left" vertical="center" wrapText="1"/>
    </xf>
    <xf numFmtId="0" fontId="35" fillId="0" borderId="0" xfId="0" applyFont="1" applyAlignment="1">
      <alignment vertical="center" wrapText="1"/>
    </xf>
    <xf numFmtId="0" fontId="35" fillId="2" borderId="0" xfId="0" applyFont="1" applyFill="1" applyAlignment="1">
      <alignment horizontal="left" vertical="center"/>
    </xf>
    <xf numFmtId="0" fontId="35" fillId="2" borderId="1" xfId="0" applyFont="1" applyFill="1" applyBorder="1" applyAlignment="1" applyProtection="1">
      <alignment vertical="center"/>
      <protection hidden="1"/>
    </xf>
    <xf numFmtId="0" fontId="115" fillId="2" borderId="50" xfId="0" applyFont="1" applyFill="1" applyBorder="1" applyAlignment="1">
      <alignment horizontal="left" vertical="center"/>
    </xf>
    <xf numFmtId="0" fontId="115" fillId="2" borderId="1" xfId="0" applyFont="1" applyFill="1" applyBorder="1" applyAlignment="1">
      <alignment horizontal="left" vertical="center"/>
    </xf>
    <xf numFmtId="0" fontId="115" fillId="2" borderId="1" xfId="0" applyFont="1" applyFill="1" applyBorder="1" applyAlignment="1">
      <alignment horizontal="left" vertical="center" wrapText="1"/>
    </xf>
    <xf numFmtId="0" fontId="35" fillId="2" borderId="1" xfId="0" applyFont="1" applyFill="1" applyBorder="1" applyAlignment="1">
      <alignment vertical="center"/>
    </xf>
    <xf numFmtId="0" fontId="35" fillId="2" borderId="50" xfId="0" applyFont="1" applyFill="1" applyBorder="1" applyAlignment="1">
      <alignment vertical="center"/>
    </xf>
    <xf numFmtId="0" fontId="35" fillId="2" borderId="1" xfId="0" applyFont="1" applyFill="1" applyBorder="1" applyAlignment="1">
      <alignment horizontal="left" vertical="center"/>
    </xf>
    <xf numFmtId="15" fontId="35" fillId="2" borderId="1" xfId="0" applyNumberFormat="1" applyFont="1" applyFill="1" applyBorder="1" applyAlignment="1">
      <alignment horizontal="left" vertical="center"/>
    </xf>
    <xf numFmtId="15" fontId="35" fillId="2" borderId="1" xfId="0" applyNumberFormat="1" applyFont="1" applyFill="1" applyBorder="1" applyAlignment="1">
      <alignment horizontal="left" vertical="center" wrapText="1"/>
    </xf>
    <xf numFmtId="164" fontId="35" fillId="2" borderId="1" xfId="0" quotePrefix="1" applyNumberFormat="1" applyFont="1" applyFill="1" applyBorder="1" applyAlignment="1">
      <alignment horizontal="left" vertical="center"/>
    </xf>
    <xf numFmtId="0" fontId="35" fillId="2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vertical="center" wrapText="1"/>
    </xf>
    <xf numFmtId="0" fontId="113" fillId="2" borderId="54" xfId="0" applyFont="1" applyFill="1" applyBorder="1" applyAlignment="1">
      <alignment horizontal="center" vertical="center"/>
    </xf>
    <xf numFmtId="0" fontId="113" fillId="2" borderId="54" xfId="0" applyFont="1" applyFill="1" applyBorder="1" applyAlignment="1">
      <alignment horizontal="center" vertical="center" wrapText="1"/>
    </xf>
    <xf numFmtId="1" fontId="113" fillId="2" borderId="54" xfId="0" applyNumberFormat="1" applyFont="1" applyFill="1" applyBorder="1" applyAlignment="1">
      <alignment horizontal="center" vertical="center" wrapText="1"/>
    </xf>
    <xf numFmtId="0" fontId="113" fillId="0" borderId="54" xfId="0" applyFont="1" applyBorder="1" applyAlignment="1">
      <alignment horizontal="center" vertical="center"/>
    </xf>
    <xf numFmtId="165" fontId="113" fillId="0" borderId="54" xfId="0" applyNumberFormat="1" applyFont="1" applyBorder="1" applyAlignment="1">
      <alignment horizontal="center" vertical="center"/>
    </xf>
    <xf numFmtId="4" fontId="113" fillId="2" borderId="54" xfId="0" applyNumberFormat="1" applyFont="1" applyFill="1" applyBorder="1" applyAlignment="1">
      <alignment horizontal="center" vertical="center"/>
    </xf>
    <xf numFmtId="3" fontId="113" fillId="0" borderId="54" xfId="0" applyNumberFormat="1" applyFont="1" applyBorder="1" applyAlignment="1">
      <alignment horizontal="center" vertical="center"/>
    </xf>
    <xf numFmtId="0" fontId="113" fillId="2" borderId="51" xfId="0" applyFont="1" applyFill="1" applyBorder="1" applyAlignment="1">
      <alignment horizontal="center" vertical="center" wrapText="1"/>
    </xf>
    <xf numFmtId="1" fontId="113" fillId="0" borderId="51" xfId="1" applyNumberFormat="1" applyFont="1" applyBorder="1" applyAlignment="1">
      <alignment horizontal="center" vertical="center" wrapText="1"/>
    </xf>
    <xf numFmtId="1" fontId="117" fillId="2" borderId="54" xfId="0" applyNumberFormat="1" applyFont="1" applyFill="1" applyBorder="1" applyAlignment="1">
      <alignment horizontal="center" vertical="center" wrapText="1"/>
    </xf>
    <xf numFmtId="2" fontId="113" fillId="2" borderId="54" xfId="0" applyNumberFormat="1" applyFont="1" applyFill="1" applyBorder="1" applyAlignment="1">
      <alignment horizontal="center" vertical="center" wrapText="1"/>
    </xf>
    <xf numFmtId="165" fontId="113" fillId="2" borderId="54" xfId="0" applyNumberFormat="1" applyFont="1" applyFill="1" applyBorder="1" applyAlignment="1">
      <alignment horizontal="center" vertical="center" wrapText="1"/>
    </xf>
    <xf numFmtId="1" fontId="35" fillId="2" borderId="54" xfId="0" applyNumberFormat="1" applyFont="1" applyFill="1" applyBorder="1" applyAlignment="1">
      <alignment horizontal="center" vertical="center" wrapText="1"/>
    </xf>
    <xf numFmtId="1" fontId="113" fillId="0" borderId="54" xfId="1" applyNumberFormat="1" applyFont="1" applyBorder="1" applyAlignment="1">
      <alignment horizontal="center" vertical="center" wrapText="1"/>
    </xf>
    <xf numFmtId="1" fontId="35" fillId="0" borderId="54" xfId="1" applyNumberFormat="1" applyFont="1" applyBorder="1" applyAlignment="1">
      <alignment horizontal="center" vertical="center" wrapText="1"/>
    </xf>
    <xf numFmtId="1" fontId="113" fillId="2" borderId="54" xfId="0" applyNumberFormat="1" applyFont="1" applyFill="1" applyBorder="1" applyAlignment="1">
      <alignment horizontal="center" vertical="center"/>
    </xf>
    <xf numFmtId="2" fontId="113" fillId="2" borderId="54" xfId="0" applyNumberFormat="1" applyFont="1" applyFill="1" applyBorder="1" applyAlignment="1">
      <alignment horizontal="center" vertical="center"/>
    </xf>
    <xf numFmtId="165" fontId="113" fillId="2" borderId="54" xfId="0" applyNumberFormat="1" applyFont="1" applyFill="1" applyBorder="1" applyAlignment="1">
      <alignment horizontal="center" vertical="center"/>
    </xf>
    <xf numFmtId="1" fontId="35" fillId="2" borderId="54" xfId="0" applyNumberFormat="1" applyFont="1" applyFill="1" applyBorder="1" applyAlignment="1">
      <alignment horizontal="center" vertical="center"/>
    </xf>
    <xf numFmtId="0" fontId="113" fillId="2" borderId="0" xfId="0" applyFont="1" applyFill="1" applyAlignment="1">
      <alignment horizontal="left" vertical="center"/>
    </xf>
    <xf numFmtId="166" fontId="113" fillId="2" borderId="0" xfId="0" applyNumberFormat="1" applyFont="1" applyFill="1" applyAlignment="1">
      <alignment horizontal="center" vertical="center"/>
    </xf>
    <xf numFmtId="0" fontId="113" fillId="2" borderId="0" xfId="0" applyFont="1" applyFill="1" applyAlignment="1">
      <alignment horizontal="center" vertical="center"/>
    </xf>
    <xf numFmtId="0" fontId="114" fillId="2" borderId="0" xfId="0" applyFont="1" applyFill="1" applyAlignment="1">
      <alignment horizontal="left" vertical="center"/>
    </xf>
    <xf numFmtId="0" fontId="113" fillId="2" borderId="52" xfId="0" quotePrefix="1" applyFont="1" applyFill="1" applyBorder="1" applyAlignment="1">
      <alignment horizontal="center" vertical="center" wrapText="1"/>
    </xf>
    <xf numFmtId="0" fontId="35" fillId="0" borderId="11" xfId="0" quotePrefix="1" applyFont="1" applyBorder="1" applyAlignment="1">
      <alignment horizontal="center" vertical="center"/>
    </xf>
    <xf numFmtId="12" fontId="35" fillId="0" borderId="54" xfId="0" quotePrefix="1" applyNumberFormat="1" applyFont="1" applyBorder="1" applyAlignment="1">
      <alignment horizontal="center" vertical="center" wrapText="1"/>
    </xf>
    <xf numFmtId="1" fontId="113" fillId="2" borderId="52" xfId="0" applyNumberFormat="1" applyFont="1" applyFill="1" applyBorder="1" applyAlignment="1">
      <alignment horizontal="left" vertical="center" wrapText="1"/>
    </xf>
    <xf numFmtId="0" fontId="113" fillId="2" borderId="0" xfId="0" quotePrefix="1" applyFont="1" applyFill="1" applyAlignment="1">
      <alignment horizontal="left" vertical="center"/>
    </xf>
    <xf numFmtId="0" fontId="35" fillId="2" borderId="14" xfId="0" quotePrefix="1" applyFont="1" applyFill="1" applyBorder="1" applyAlignment="1">
      <alignment horizontal="left" vertical="center"/>
    </xf>
    <xf numFmtId="0" fontId="35" fillId="2" borderId="14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166" fontId="35" fillId="2" borderId="0" xfId="0" applyNumberFormat="1" applyFont="1" applyFill="1" applyAlignment="1">
      <alignment horizontal="center" vertical="center"/>
    </xf>
    <xf numFmtId="1" fontId="35" fillId="2" borderId="14" xfId="0" applyNumberFormat="1" applyFont="1" applyFill="1" applyBorder="1" applyAlignment="1">
      <alignment horizontal="center" vertical="center"/>
    </xf>
    <xf numFmtId="0" fontId="113" fillId="0" borderId="0" xfId="0" applyFont="1" applyAlignment="1">
      <alignment vertical="center" wrapText="1"/>
    </xf>
    <xf numFmtId="1" fontId="113" fillId="2" borderId="0" xfId="0" applyNumberFormat="1" applyFont="1" applyFill="1" applyAlignment="1">
      <alignment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5" fillId="3" borderId="0" xfId="0" applyFont="1" applyFill="1" applyAlignment="1">
      <alignment horizontal="left" vertical="center" wrapText="1"/>
    </xf>
    <xf numFmtId="0" fontId="116" fillId="0" borderId="23" xfId="0" applyFont="1" applyBorder="1" applyAlignment="1">
      <alignment horizontal="center" vertical="center" wrapText="1"/>
    </xf>
    <xf numFmtId="0" fontId="116" fillId="0" borderId="24" xfId="0" applyFont="1" applyBorder="1" applyAlignment="1">
      <alignment horizontal="center" vertical="center" wrapText="1"/>
    </xf>
    <xf numFmtId="0" fontId="116" fillId="0" borderId="25" xfId="0" applyFont="1" applyBorder="1" applyAlignment="1">
      <alignment horizontal="center" vertical="center" wrapText="1"/>
    </xf>
    <xf numFmtId="0" fontId="116" fillId="0" borderId="26" xfId="0" applyFont="1" applyBorder="1" applyAlignment="1">
      <alignment horizontal="center" vertical="center" wrapText="1"/>
    </xf>
    <xf numFmtId="0" fontId="116" fillId="0" borderId="0" xfId="0" applyFont="1" applyAlignment="1">
      <alignment horizontal="center" vertical="center" wrapText="1"/>
    </xf>
    <xf numFmtId="0" fontId="116" fillId="0" borderId="27" xfId="0" applyFont="1" applyBorder="1" applyAlignment="1">
      <alignment horizontal="center" vertical="center" wrapText="1"/>
    </xf>
    <xf numFmtId="0" fontId="116" fillId="0" borderId="31" xfId="0" applyFont="1" applyBorder="1" applyAlignment="1">
      <alignment horizontal="center" vertical="center" wrapText="1"/>
    </xf>
    <xf numFmtId="0" fontId="116" fillId="0" borderId="28" xfId="0" applyFont="1" applyBorder="1" applyAlignment="1">
      <alignment horizontal="center" vertical="center" wrapText="1"/>
    </xf>
    <xf numFmtId="0" fontId="116" fillId="0" borderId="32" xfId="0" applyFont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left" vertical="center" wrapText="1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101" fillId="5" borderId="54" xfId="0" applyFont="1" applyFill="1" applyBorder="1" applyAlignment="1">
      <alignment horizontal="center" vertical="center" wrapText="1"/>
    </xf>
    <xf numFmtId="1" fontId="35" fillId="0" borderId="55" xfId="0" applyNumberFormat="1" applyFont="1" applyBorder="1" applyAlignment="1">
      <alignment horizontal="center" vertical="center" wrapText="1"/>
    </xf>
    <xf numFmtId="1" fontId="35" fillId="0" borderId="52" xfId="0" applyNumberFormat="1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 wrapText="1"/>
    </xf>
    <xf numFmtId="15" fontId="35" fillId="2" borderId="1" xfId="0" quotePrefix="1" applyNumberFormat="1" applyFont="1" applyFill="1" applyBorder="1" applyAlignment="1">
      <alignment horizontal="left" vertical="center"/>
    </xf>
    <xf numFmtId="15" fontId="35" fillId="2" borderId="1" xfId="0" applyNumberFormat="1" applyFont="1" applyFill="1" applyBorder="1" applyAlignment="1">
      <alignment horizontal="left" vertical="center"/>
    </xf>
    <xf numFmtId="0" fontId="35" fillId="2" borderId="1" xfId="0" applyFont="1" applyFill="1" applyBorder="1" applyAlignment="1">
      <alignment horizontal="center" vertical="center"/>
    </xf>
    <xf numFmtId="1" fontId="48" fillId="0" borderId="54" xfId="0" applyNumberFormat="1" applyFont="1" applyBorder="1" applyAlignment="1">
      <alignment horizontal="center" vertical="center" wrapText="1"/>
    </xf>
    <xf numFmtId="0" fontId="32" fillId="10" borderId="54" xfId="0" applyFont="1" applyFill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 wrapText="1"/>
    </xf>
    <xf numFmtId="0" fontId="113" fillId="2" borderId="55" xfId="0" applyFont="1" applyFill="1" applyBorder="1" applyAlignment="1">
      <alignment horizontal="center" vertical="center" wrapText="1"/>
    </xf>
    <xf numFmtId="0" fontId="113" fillId="2" borderId="53" xfId="0" applyFont="1" applyFill="1" applyBorder="1" applyAlignment="1">
      <alignment horizontal="center" vertical="center" wrapText="1"/>
    </xf>
    <xf numFmtId="1" fontId="116" fillId="0" borderId="55" xfId="0" applyNumberFormat="1" applyFont="1" applyBorder="1" applyAlignment="1">
      <alignment horizontal="center" vertical="center" wrapText="1"/>
    </xf>
    <xf numFmtId="1" fontId="116" fillId="0" borderId="52" xfId="0" applyNumberFormat="1" applyFont="1" applyBorder="1" applyAlignment="1">
      <alignment horizontal="center" vertical="center" wrapText="1"/>
    </xf>
    <xf numFmtId="1" fontId="116" fillId="0" borderId="53" xfId="0" applyNumberFormat="1" applyFont="1" applyBorder="1" applyAlignment="1">
      <alignment horizontal="center" vertical="center" wrapText="1"/>
    </xf>
    <xf numFmtId="0" fontId="119" fillId="2" borderId="55" xfId="0" applyFont="1" applyFill="1" applyBorder="1" applyAlignment="1">
      <alignment horizontal="center" vertical="center" wrapText="1"/>
    </xf>
    <xf numFmtId="0" fontId="119" fillId="2" borderId="53" xfId="0" applyFont="1" applyFill="1" applyBorder="1" applyAlignment="1">
      <alignment horizontal="center" vertical="center" wrapText="1"/>
    </xf>
    <xf numFmtId="1" fontId="116" fillId="0" borderId="54" xfId="0" applyNumberFormat="1" applyFont="1" applyBorder="1" applyAlignment="1">
      <alignment horizontal="center" vertical="center" wrapText="1"/>
    </xf>
    <xf numFmtId="0" fontId="101" fillId="5" borderId="54" xfId="0" applyFont="1" applyFill="1" applyBorder="1" applyAlignment="1">
      <alignment horizontal="center" vertical="center"/>
    </xf>
    <xf numFmtId="0" fontId="113" fillId="2" borderId="54" xfId="0" applyFont="1" applyFill="1" applyBorder="1" applyAlignment="1">
      <alignment horizontal="center" vertical="center" wrapText="1"/>
    </xf>
    <xf numFmtId="0" fontId="35" fillId="15" borderId="0" xfId="0" applyFont="1" applyFill="1" applyAlignment="1">
      <alignment horizontal="left" vertical="center" wrapText="1"/>
    </xf>
    <xf numFmtId="0" fontId="35" fillId="0" borderId="55" xfId="0" quotePrefix="1" applyFont="1" applyBorder="1" applyAlignment="1">
      <alignment horizontal="center" vertical="center"/>
    </xf>
    <xf numFmtId="0" fontId="35" fillId="0" borderId="52" xfId="0" quotePrefix="1" applyFont="1" applyBorder="1" applyAlignment="1">
      <alignment horizontal="center" vertical="center"/>
    </xf>
    <xf numFmtId="0" fontId="35" fillId="0" borderId="53" xfId="0" quotePrefix="1" applyFont="1" applyBorder="1" applyAlignment="1">
      <alignment horizontal="center" vertical="center"/>
    </xf>
    <xf numFmtId="1" fontId="113" fillId="0" borderId="55" xfId="1" applyNumberFormat="1" applyFont="1" applyBorder="1" applyAlignment="1">
      <alignment horizontal="center" vertical="center" wrapText="1"/>
    </xf>
    <xf numFmtId="1" fontId="113" fillId="0" borderId="53" xfId="1" applyNumberFormat="1" applyFont="1" applyBorder="1" applyAlignment="1">
      <alignment horizontal="center" vertical="center" wrapText="1"/>
    </xf>
    <xf numFmtId="1" fontId="35" fillId="2" borderId="55" xfId="0" applyNumberFormat="1" applyFont="1" applyFill="1" applyBorder="1" applyAlignment="1">
      <alignment horizontal="center" vertical="center"/>
    </xf>
    <xf numFmtId="1" fontId="35" fillId="2" borderId="53" xfId="0" applyNumberFormat="1" applyFont="1" applyFill="1" applyBorder="1" applyAlignment="1">
      <alignment horizontal="center" vertical="center"/>
    </xf>
    <xf numFmtId="0" fontId="113" fillId="2" borderId="52" xfId="0" applyFont="1" applyFill="1" applyBorder="1" applyAlignment="1">
      <alignment horizontal="center" vertical="center" wrapText="1"/>
    </xf>
    <xf numFmtId="0" fontId="113" fillId="2" borderId="55" xfId="0" quotePrefix="1" applyFont="1" applyFill="1" applyBorder="1" applyAlignment="1">
      <alignment horizontal="center" vertical="center" wrapText="1"/>
    </xf>
    <xf numFmtId="0" fontId="113" fillId="2" borderId="52" xfId="0" quotePrefix="1" applyFont="1" applyFill="1" applyBorder="1" applyAlignment="1">
      <alignment horizontal="center" vertical="center" wrapText="1"/>
    </xf>
    <xf numFmtId="0" fontId="113" fillId="2" borderId="53" xfId="0" quotePrefix="1" applyFont="1" applyFill="1" applyBorder="1" applyAlignment="1">
      <alignment horizontal="center" vertical="center" wrapText="1"/>
    </xf>
    <xf numFmtId="0" fontId="35" fillId="2" borderId="0" xfId="0" applyFont="1" applyFill="1" applyAlignment="1">
      <alignment horizontal="left" vertical="center"/>
    </xf>
    <xf numFmtId="1" fontId="113" fillId="2" borderId="54" xfId="0" applyNumberFormat="1" applyFont="1" applyFill="1" applyBorder="1" applyAlignment="1">
      <alignment horizontal="left" vertical="center" wrapText="1"/>
    </xf>
    <xf numFmtId="1" fontId="113" fillId="2" borderId="55" xfId="0" applyNumberFormat="1" applyFont="1" applyFill="1" applyBorder="1" applyAlignment="1">
      <alignment horizontal="center" vertical="center" wrapText="1"/>
    </xf>
    <xf numFmtId="1" fontId="113" fillId="2" borderId="53" xfId="0" applyNumberFormat="1" applyFont="1" applyFill="1" applyBorder="1" applyAlignment="1">
      <alignment horizontal="center" vertical="center" wrapText="1"/>
    </xf>
    <xf numFmtId="0" fontId="113" fillId="2" borderId="52" xfId="0" applyFont="1" applyFill="1" applyBorder="1" applyAlignment="1">
      <alignment horizontal="center" vertical="center"/>
    </xf>
    <xf numFmtId="0" fontId="113" fillId="2" borderId="53" xfId="0" applyFont="1" applyFill="1" applyBorder="1" applyAlignment="1">
      <alignment horizontal="center" vertical="center"/>
    </xf>
    <xf numFmtId="0" fontId="113" fillId="9" borderId="14" xfId="0" applyFont="1" applyFill="1" applyBorder="1" applyAlignment="1">
      <alignment horizontal="left" vertical="center" wrapText="1"/>
    </xf>
    <xf numFmtId="0" fontId="35" fillId="3" borderId="15" xfId="0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35" fillId="3" borderId="29" xfId="0" applyFont="1" applyFill="1" applyBorder="1" applyAlignment="1">
      <alignment horizontal="center" vertical="center" wrapText="1"/>
    </xf>
    <xf numFmtId="0" fontId="35" fillId="3" borderId="30" xfId="0" applyFont="1" applyFill="1" applyBorder="1" applyAlignment="1">
      <alignment horizontal="center" vertical="center" wrapText="1"/>
    </xf>
    <xf numFmtId="0" fontId="35" fillId="0" borderId="55" xfId="0" applyFont="1" applyBorder="1" applyAlignment="1">
      <alignment horizontal="center" vertical="center" wrapText="1"/>
    </xf>
    <xf numFmtId="0" fontId="35" fillId="0" borderId="52" xfId="0" applyFont="1" applyBorder="1" applyAlignment="1">
      <alignment horizontal="center" vertical="center" wrapText="1"/>
    </xf>
    <xf numFmtId="0" fontId="35" fillId="0" borderId="53" xfId="0" applyFont="1" applyBorder="1" applyAlignment="1">
      <alignment horizontal="center" vertical="center" wrapText="1"/>
    </xf>
    <xf numFmtId="0" fontId="113" fillId="9" borderId="54" xfId="0" applyFont="1" applyFill="1" applyBorder="1" applyAlignment="1">
      <alignment horizontal="left" vertical="center" wrapText="1"/>
    </xf>
    <xf numFmtId="12" fontId="35" fillId="0" borderId="55" xfId="0" quotePrefix="1" applyNumberFormat="1" applyFont="1" applyBorder="1" applyAlignment="1">
      <alignment horizontal="center" vertical="center" wrapText="1"/>
    </xf>
    <xf numFmtId="12" fontId="35" fillId="0" borderId="52" xfId="0" quotePrefix="1" applyNumberFormat="1" applyFont="1" applyBorder="1" applyAlignment="1">
      <alignment horizontal="center" vertical="center" wrapText="1"/>
    </xf>
    <xf numFmtId="12" fontId="35" fillId="0" borderId="53" xfId="0" quotePrefix="1" applyNumberFormat="1" applyFont="1" applyBorder="1" applyAlignment="1">
      <alignment horizontal="center" vertical="center" wrapText="1"/>
    </xf>
    <xf numFmtId="0" fontId="113" fillId="2" borderId="60" xfId="0" applyFont="1" applyFill="1" applyBorder="1" applyAlignment="1">
      <alignment horizontal="center" vertical="center" wrapText="1"/>
    </xf>
    <xf numFmtId="0" fontId="113" fillId="2" borderId="29" xfId="0" applyFont="1" applyFill="1" applyBorder="1" applyAlignment="1">
      <alignment horizontal="center" vertical="center" wrapText="1"/>
    </xf>
    <xf numFmtId="0" fontId="113" fillId="2" borderId="30" xfId="0" applyFont="1" applyFill="1" applyBorder="1" applyAlignment="1">
      <alignment horizontal="center" vertical="center" wrapText="1"/>
    </xf>
    <xf numFmtId="0" fontId="35" fillId="3" borderId="13" xfId="0" applyFont="1" applyFill="1" applyBorder="1" applyAlignment="1">
      <alignment horizontal="center" vertical="center" wrapText="1"/>
    </xf>
    <xf numFmtId="1" fontId="113" fillId="2" borderId="55" xfId="0" applyNumberFormat="1" applyFont="1" applyFill="1" applyBorder="1" applyAlignment="1">
      <alignment horizontal="left" vertical="center" wrapText="1"/>
    </xf>
    <xf numFmtId="1" fontId="113" fillId="2" borderId="53" xfId="0" applyNumberFormat="1" applyFont="1" applyFill="1" applyBorder="1" applyAlignment="1">
      <alignment horizontal="left" vertical="center" wrapText="1"/>
    </xf>
    <xf numFmtId="0" fontId="35" fillId="0" borderId="55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13" fillId="2" borderId="15" xfId="0" applyFont="1" applyFill="1" applyBorder="1" applyAlignment="1">
      <alignment horizontal="center" vertical="center" wrapText="1"/>
    </xf>
    <xf numFmtId="0" fontId="113" fillId="2" borderId="13" xfId="0" applyFont="1" applyFill="1" applyBorder="1" applyAlignment="1">
      <alignment horizontal="center" vertical="center" wrapText="1"/>
    </xf>
    <xf numFmtId="0" fontId="118" fillId="9" borderId="55" xfId="0" applyFont="1" applyFill="1" applyBorder="1" applyAlignment="1">
      <alignment horizontal="center" vertical="center" wrapText="1"/>
    </xf>
    <xf numFmtId="0" fontId="118" fillId="9" borderId="52" xfId="0" applyFont="1" applyFill="1" applyBorder="1" applyAlignment="1">
      <alignment horizontal="center" vertical="center" wrapText="1"/>
    </xf>
    <xf numFmtId="0" fontId="118" fillId="9" borderId="53" xfId="0" applyFont="1" applyFill="1" applyBorder="1" applyAlignment="1">
      <alignment horizontal="center" vertical="center" wrapText="1"/>
    </xf>
    <xf numFmtId="1" fontId="48" fillId="0" borderId="55" xfId="0" applyNumberFormat="1" applyFont="1" applyBorder="1" applyAlignment="1">
      <alignment horizontal="center" vertical="center" wrapText="1"/>
    </xf>
    <xf numFmtId="1" fontId="48" fillId="0" borderId="52" xfId="0" applyNumberFormat="1" applyFont="1" applyBorder="1" applyAlignment="1">
      <alignment horizontal="center" vertical="center" wrapText="1"/>
    </xf>
    <xf numFmtId="1" fontId="48" fillId="0" borderId="53" xfId="0" applyNumberFormat="1" applyFont="1" applyBorder="1" applyAlignment="1">
      <alignment horizontal="center" vertical="center" wrapText="1"/>
    </xf>
    <xf numFmtId="0" fontId="49" fillId="2" borderId="55" xfId="0" applyFont="1" applyFill="1" applyBorder="1" applyAlignment="1">
      <alignment horizontal="center" vertical="center" wrapText="1"/>
    </xf>
    <xf numFmtId="0" fontId="49" fillId="2" borderId="53" xfId="0" applyFont="1" applyFill="1" applyBorder="1" applyAlignment="1">
      <alignment horizontal="center" vertical="center" wrapText="1"/>
    </xf>
    <xf numFmtId="0" fontId="27" fillId="0" borderId="52" xfId="0" applyFont="1" applyBorder="1" applyAlignment="1">
      <alignment horizontal="center" vertical="center" wrapText="1"/>
    </xf>
    <xf numFmtId="0" fontId="101" fillId="5" borderId="60" xfId="0" applyFont="1" applyFill="1" applyBorder="1" applyAlignment="1">
      <alignment horizontal="center" vertical="center" wrapText="1"/>
    </xf>
    <xf numFmtId="0" fontId="101" fillId="5" borderId="29" xfId="0" applyFont="1" applyFill="1" applyBorder="1" applyAlignment="1">
      <alignment horizontal="center" vertical="center" wrapText="1"/>
    </xf>
    <xf numFmtId="0" fontId="101" fillId="5" borderId="72" xfId="0" applyFont="1" applyFill="1" applyBorder="1" applyAlignment="1">
      <alignment horizontal="center" vertical="center"/>
    </xf>
    <xf numFmtId="0" fontId="101" fillId="5" borderId="52" xfId="0" applyFont="1" applyFill="1" applyBorder="1" applyAlignment="1">
      <alignment horizontal="center" vertical="center"/>
    </xf>
    <xf numFmtId="0" fontId="101" fillId="5" borderId="53" xfId="0" applyFont="1" applyFill="1" applyBorder="1" applyAlignment="1">
      <alignment horizontal="center" vertical="center"/>
    </xf>
    <xf numFmtId="0" fontId="101" fillId="5" borderId="55" xfId="0" applyFont="1" applyFill="1" applyBorder="1" applyAlignment="1">
      <alignment horizontal="center" vertical="center" wrapText="1"/>
    </xf>
    <xf numFmtId="0" fontId="101" fillId="5" borderId="53" xfId="0" applyFont="1" applyFill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1" fontId="50" fillId="0" borderId="55" xfId="2" applyNumberFormat="1" applyFont="1" applyBorder="1" applyAlignment="1">
      <alignment horizontal="center" vertical="center" wrapText="1"/>
    </xf>
    <xf numFmtId="1" fontId="50" fillId="0" borderId="53" xfId="2" applyNumberFormat="1" applyFont="1" applyBorder="1" applyAlignment="1">
      <alignment horizontal="center" vertical="center" wrapText="1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38" fillId="5" borderId="71" xfId="59" applyFont="1" applyFill="1" applyBorder="1" applyAlignment="1">
      <alignment horizontal="center" vertical="center"/>
    </xf>
    <xf numFmtId="0" fontId="93" fillId="5" borderId="71" xfId="59" applyFont="1" applyFill="1" applyBorder="1" applyAlignment="1">
      <alignment horizontal="left" vertical="center"/>
    </xf>
    <xf numFmtId="0" fontId="93" fillId="0" borderId="6" xfId="59" applyFont="1" applyBorder="1" applyAlignment="1">
      <alignment vertical="center"/>
    </xf>
    <xf numFmtId="0" fontId="93" fillId="0" borderId="6" xfId="59" applyFont="1" applyBorder="1" applyAlignment="1">
      <alignment horizontal="left" vertical="center"/>
    </xf>
    <xf numFmtId="0" fontId="101" fillId="0" borderId="71" xfId="59" quotePrefix="1" applyFont="1" applyBorder="1" applyAlignment="1">
      <alignment horizontal="left" vertical="center" wrapText="1"/>
    </xf>
    <xf numFmtId="0" fontId="101" fillId="0" borderId="71" xfId="59" applyFont="1" applyBorder="1" applyAlignment="1">
      <alignment horizontal="left" vertical="center" wrapText="1"/>
    </xf>
    <xf numFmtId="0" fontId="93" fillId="0" borderId="0" xfId="59" applyFont="1" applyAlignment="1">
      <alignment horizontal="left" vertical="center" wrapText="1"/>
    </xf>
    <xf numFmtId="0" fontId="93" fillId="0" borderId="71" xfId="59" applyFont="1" applyBorder="1" applyAlignment="1">
      <alignment horizontal="center" vertical="center"/>
    </xf>
    <xf numFmtId="0" fontId="101" fillId="0" borderId="71" xfId="59" quotePrefix="1" applyFont="1" applyBorder="1" applyAlignment="1">
      <alignment vertical="center" wrapText="1"/>
    </xf>
    <xf numFmtId="0" fontId="101" fillId="0" borderId="71" xfId="59" applyFont="1" applyBorder="1" applyAlignment="1">
      <alignment vertical="center" wrapText="1"/>
    </xf>
    <xf numFmtId="1" fontId="50" fillId="5" borderId="52" xfId="2" applyNumberFormat="1" applyFont="1" applyFill="1" applyBorder="1" applyAlignment="1">
      <alignment horizontal="center" vertical="center" wrapText="1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8" xr:uid="{ADF180A6-FBBE-4B77-878A-5074B7EAEC5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4.png"/><Relationship Id="rId5" Type="http://schemas.openxmlformats.org/officeDocument/2006/relationships/image" Target="../media/image7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emf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5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1.emf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928687</xdr:colOff>
      <xdr:row>4</xdr:row>
      <xdr:rowOff>-1</xdr:rowOff>
    </xdr:from>
    <xdr:to>
      <xdr:col>16</xdr:col>
      <xdr:colOff>1666875</xdr:colOff>
      <xdr:row>8</xdr:row>
      <xdr:rowOff>67161</xdr:rowOff>
    </xdr:to>
    <xdr:pic>
      <xdr:nvPicPr>
        <xdr:cNvPr id="2" name="Picture 1" descr="A pair of pants with a logo&#10;&#10;Description automatically generated">
          <a:extLst>
            <a:ext uri="{FF2B5EF4-FFF2-40B4-BE49-F238E27FC236}">
              <a16:creationId xmlns:a16="http://schemas.microsoft.com/office/drawing/2014/main" id="{26405D18-9D59-D24D-20D9-40855F34B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265062" y="1928812"/>
          <a:ext cx="3500438" cy="3734287"/>
        </a:xfrm>
        <a:prstGeom prst="rect">
          <a:avLst/>
        </a:prstGeom>
      </xdr:spPr>
    </xdr:pic>
    <xdr:clientData/>
  </xdr:twoCellAnchor>
  <xdr:twoCellAnchor editAs="oneCell">
    <xdr:from>
      <xdr:col>10</xdr:col>
      <xdr:colOff>1404937</xdr:colOff>
      <xdr:row>61</xdr:row>
      <xdr:rowOff>166687</xdr:rowOff>
    </xdr:from>
    <xdr:to>
      <xdr:col>16</xdr:col>
      <xdr:colOff>1925373</xdr:colOff>
      <xdr:row>68</xdr:row>
      <xdr:rowOff>410985</xdr:rowOff>
    </xdr:to>
    <xdr:pic>
      <xdr:nvPicPr>
        <xdr:cNvPr id="4" name="Picture 3" descr="A white oval with a red border&#10;&#10;Description automatically generated with medium confidence">
          <a:extLst>
            <a:ext uri="{FF2B5EF4-FFF2-40B4-BE49-F238E27FC236}">
              <a16:creationId xmlns:a16="http://schemas.microsoft.com/office/drawing/2014/main" id="{ED8C6BC1-B280-989B-59AE-EDAE956F6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59625" y="40767000"/>
          <a:ext cx="9164373" cy="5119687"/>
        </a:xfrm>
        <a:prstGeom prst="rect">
          <a:avLst/>
        </a:prstGeom>
      </xdr:spPr>
    </xdr:pic>
    <xdr:clientData/>
  </xdr:twoCellAnchor>
  <xdr:twoCellAnchor editAs="oneCell">
    <xdr:from>
      <xdr:col>11</xdr:col>
      <xdr:colOff>1274116</xdr:colOff>
      <xdr:row>69</xdr:row>
      <xdr:rowOff>629120</xdr:rowOff>
    </xdr:from>
    <xdr:to>
      <xdr:col>16</xdr:col>
      <xdr:colOff>867246</xdr:colOff>
      <xdr:row>81</xdr:row>
      <xdr:rowOff>576185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3B9D96E-2C42-D229-F3E5-D197A7935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393746" y="54415972"/>
          <a:ext cx="6836833" cy="5662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2524125</xdr:colOff>
      <xdr:row>25</xdr:row>
      <xdr:rowOff>174625</xdr:rowOff>
    </xdr:from>
    <xdr:to>
      <xdr:col>2</xdr:col>
      <xdr:colOff>5137571</xdr:colOff>
      <xdr:row>26</xdr:row>
      <xdr:rowOff>0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1A3923E-99B3-447D-A299-120191511D81}"/>
            </a:ext>
          </a:extLst>
        </xdr:cNvPr>
        <xdr:cNvGrpSpPr/>
      </xdr:nvGrpSpPr>
      <xdr:grpSpPr>
        <a:xfrm>
          <a:off x="20694487" y="43289497"/>
          <a:ext cx="0" cy="1925759"/>
          <a:chOff x="7239000" y="39481125"/>
          <a:chExt cx="2613446" cy="2714625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19694665-F853-2BEE-9F01-FC5339058F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659923" y="39671625"/>
            <a:ext cx="1192523" cy="2216134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C6BCA9E0-761D-AFC9-14DB-CED1BF8CAD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-1" r="75581" b="890"/>
          <a:stretch/>
        </xdr:blipFill>
        <xdr:spPr>
          <a:xfrm>
            <a:off x="7239000" y="39481125"/>
            <a:ext cx="1333500" cy="27146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317499</xdr:colOff>
      <xdr:row>15</xdr:row>
      <xdr:rowOff>586154</xdr:rowOff>
    </xdr:from>
    <xdr:to>
      <xdr:col>1</xdr:col>
      <xdr:colOff>7489004</xdr:colOff>
      <xdr:row>15</xdr:row>
      <xdr:rowOff>2906346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39FA9A-4DDA-6CB6-BC16-41A9F8429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73461" y="25204616"/>
          <a:ext cx="7171505" cy="2320192"/>
        </a:xfrm>
        <a:prstGeom prst="rect">
          <a:avLst/>
        </a:prstGeom>
      </xdr:spPr>
    </xdr:pic>
    <xdr:clientData/>
  </xdr:twoCellAnchor>
  <xdr:twoCellAnchor editAs="oneCell">
    <xdr:from>
      <xdr:col>1</xdr:col>
      <xdr:colOff>3736730</xdr:colOff>
      <xdr:row>33</xdr:row>
      <xdr:rowOff>219808</xdr:rowOff>
    </xdr:from>
    <xdr:to>
      <xdr:col>1</xdr:col>
      <xdr:colOff>10336236</xdr:colOff>
      <xdr:row>33</xdr:row>
      <xdr:rowOff>4371730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E00D556-9671-410C-A1CB-0E743238E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92692" y="57565193"/>
          <a:ext cx="6599506" cy="4151922"/>
        </a:xfrm>
        <a:prstGeom prst="rect">
          <a:avLst/>
        </a:prstGeom>
      </xdr:spPr>
    </xdr:pic>
    <xdr:clientData/>
  </xdr:twoCellAnchor>
  <xdr:twoCellAnchor editAs="oneCell">
    <xdr:from>
      <xdr:col>1</xdr:col>
      <xdr:colOff>8922564</xdr:colOff>
      <xdr:row>0</xdr:row>
      <xdr:rowOff>0</xdr:rowOff>
    </xdr:from>
    <xdr:to>
      <xdr:col>1</xdr:col>
      <xdr:colOff>12530011</xdr:colOff>
      <xdr:row>4</xdr:row>
      <xdr:rowOff>586378</xdr:rowOff>
    </xdr:to>
    <xdr:pic>
      <xdr:nvPicPr>
        <xdr:cNvPr id="2" name="Picture 1" descr="A pair of pants with a logo&#10;&#10;Description automatically generated">
          <a:extLst>
            <a:ext uri="{FF2B5EF4-FFF2-40B4-BE49-F238E27FC236}">
              <a16:creationId xmlns:a16="http://schemas.microsoft.com/office/drawing/2014/main" id="{75E0F82A-E74F-48AE-9F86-39A5AA5B5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28590" y="0"/>
          <a:ext cx="3607447" cy="3712532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2751666</xdr:colOff>
      <xdr:row>31</xdr:row>
      <xdr:rowOff>81410</xdr:rowOff>
    </xdr:from>
    <xdr:to>
      <xdr:col>1</xdr:col>
      <xdr:colOff>7940833</xdr:colOff>
      <xdr:row>31</xdr:row>
      <xdr:rowOff>2704887</xdr:rowOff>
    </xdr:to>
    <xdr:pic>
      <xdr:nvPicPr>
        <xdr:cNvPr id="3" name="Picture 2" descr="A black text on a white background&#10;&#10;Description automatically generated">
          <a:extLst>
            <a:ext uri="{FF2B5EF4-FFF2-40B4-BE49-F238E27FC236}">
              <a16:creationId xmlns:a16="http://schemas.microsoft.com/office/drawing/2014/main" id="{C4BCF1A1-9440-426B-BA5C-C8D17AC2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57692" y="50002179"/>
          <a:ext cx="5189167" cy="26234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Merchandising\CUSTOMERS\2%20-%20NEW%20FOLDER%20SYSTEM\CUSTOMERS\CORTEIZ\2023\2%20-%20PRODUCTION\3.%20STYLE%20FILE%20-%20COMMENTS\CUTTING%20DOCKETS\BULK\DROP%2010\SATIN%20C-STAR%20HOODIE-%20CRTZ-1116%20-%20BLACK.xlsx" TargetMode="External"/><Relationship Id="rId1" Type="http://schemas.openxmlformats.org/officeDocument/2006/relationships/externalLinkPath" Target="SATIN%20C-STAR%20HOODIE-%20CRTZ-1116%20-%20BLAC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9">
          <cell r="D9" t="str">
            <v>FW23</v>
          </cell>
        </row>
        <row r="10">
          <cell r="M10" t="str">
            <v>DROP 10</v>
          </cell>
        </row>
        <row r="14">
          <cell r="M14" t="str">
            <v>CORTEIZ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1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52" customWidth="1"/>
    <col min="2" max="2" width="25" style="52" customWidth="1"/>
    <col min="3" max="3" width="24.1796875" style="52" customWidth="1"/>
    <col min="4" max="4" width="29.54296875" style="52" customWidth="1"/>
    <col min="5" max="5" width="29.26953125" style="52" customWidth="1"/>
    <col min="6" max="6" width="24.54296875" style="52" customWidth="1"/>
    <col min="7" max="7" width="20" style="53" customWidth="1"/>
    <col min="8" max="8" width="16" style="52" customWidth="1"/>
    <col min="9" max="9" width="18.54296875" style="52" customWidth="1"/>
    <col min="10" max="10" width="16" style="52" customWidth="1"/>
    <col min="11" max="11" width="22.1796875" style="52" customWidth="1"/>
    <col min="12" max="12" width="18.81640625" style="52" customWidth="1"/>
    <col min="13" max="13" width="14.1796875" style="52" customWidth="1"/>
    <col min="14" max="15" width="13.453125" style="52" customWidth="1"/>
    <col min="16" max="16" width="24.1796875" style="52" customWidth="1"/>
    <col min="17" max="17" width="14.81640625" style="52" bestFit="1" customWidth="1"/>
    <col min="18" max="16384" width="9.1796875" style="52"/>
  </cols>
  <sheetData>
    <row r="1" spans="1:16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402" t="s">
        <v>113</v>
      </c>
      <c r="N1" s="402" t="s">
        <v>113</v>
      </c>
      <c r="O1" s="403" t="s">
        <v>114</v>
      </c>
      <c r="P1" s="403"/>
    </row>
    <row r="2" spans="1:16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402" t="s">
        <v>115</v>
      </c>
      <c r="N2" s="402" t="s">
        <v>115</v>
      </c>
      <c r="O2" s="404" t="s">
        <v>116</v>
      </c>
      <c r="P2" s="404"/>
    </row>
    <row r="3" spans="1:16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402" t="s">
        <v>117</v>
      </c>
      <c r="N3" s="402" t="s">
        <v>117</v>
      </c>
      <c r="O3" s="405" t="s">
        <v>119</v>
      </c>
      <c r="P3" s="403"/>
    </row>
    <row r="4" spans="1:16" s="5" customFormat="1" ht="33" customHeight="1" thickBot="1">
      <c r="B4" s="6" t="s">
        <v>167</v>
      </c>
      <c r="G4" s="7"/>
    </row>
    <row r="5" spans="1:16" s="5" customFormat="1" ht="58" customHeight="1">
      <c r="B5" s="8" t="s">
        <v>0</v>
      </c>
      <c r="C5" s="8"/>
      <c r="D5" s="6"/>
      <c r="F5" s="9"/>
      <c r="G5" s="388" t="s">
        <v>179</v>
      </c>
      <c r="H5" s="389"/>
      <c r="I5" s="389"/>
      <c r="J5" s="389"/>
      <c r="K5" s="389"/>
      <c r="L5" s="390"/>
    </row>
    <row r="6" spans="1:16" s="10" customFormat="1" ht="58" customHeight="1">
      <c r="B6" s="11" t="s">
        <v>43</v>
      </c>
      <c r="C6" s="11"/>
      <c r="D6" s="12" t="s">
        <v>180</v>
      </c>
      <c r="E6" s="14"/>
      <c r="F6" s="11"/>
      <c r="G6" s="391"/>
      <c r="H6" s="392"/>
      <c r="I6" s="392"/>
      <c r="J6" s="392"/>
      <c r="K6" s="392"/>
      <c r="L6" s="393"/>
      <c r="M6" s="13"/>
      <c r="N6" s="13"/>
      <c r="O6" s="13"/>
      <c r="P6" s="13"/>
    </row>
    <row r="7" spans="1:16" s="10" customFormat="1" ht="58" customHeight="1">
      <c r="B7" s="11" t="s">
        <v>44</v>
      </c>
      <c r="C7" s="11"/>
      <c r="D7" s="12" t="s">
        <v>181</v>
      </c>
      <c r="E7" s="12"/>
      <c r="F7" s="11"/>
      <c r="G7" s="391"/>
      <c r="H7" s="392"/>
      <c r="I7" s="392"/>
      <c r="J7" s="392"/>
      <c r="K7" s="392"/>
      <c r="L7" s="393"/>
      <c r="M7" s="13"/>
      <c r="N7" s="13"/>
      <c r="O7" s="13"/>
      <c r="P7" s="13"/>
    </row>
    <row r="8" spans="1:16" s="10" customFormat="1" ht="58" customHeight="1" thickBot="1">
      <c r="B8" s="11" t="s">
        <v>45</v>
      </c>
      <c r="C8" s="11"/>
      <c r="D8" s="397" t="s">
        <v>182</v>
      </c>
      <c r="E8" s="397"/>
      <c r="F8" s="397"/>
      <c r="G8" s="394"/>
      <c r="H8" s="395"/>
      <c r="I8" s="395"/>
      <c r="J8" s="395"/>
      <c r="K8" s="395"/>
      <c r="L8" s="396"/>
      <c r="M8" s="13"/>
      <c r="N8" s="13"/>
      <c r="O8" s="13"/>
      <c r="P8" s="13"/>
    </row>
    <row r="9" spans="1:16" s="15" customFormat="1" ht="32.5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5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398">
        <v>44964</v>
      </c>
      <c r="E11" s="399"/>
      <c r="F11" s="399"/>
      <c r="G11" s="25"/>
      <c r="H11" s="26"/>
      <c r="I11" s="23"/>
      <c r="J11" s="23" t="s">
        <v>4</v>
      </c>
      <c r="K11" s="23"/>
      <c r="L11" s="400" t="s">
        <v>168</v>
      </c>
      <c r="M11" s="400"/>
      <c r="N11" s="400"/>
      <c r="O11" s="400"/>
      <c r="P11" s="400"/>
    </row>
    <row r="12" spans="1:16" s="15" customFormat="1" ht="32.5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32.5">
      <c r="B13" s="401"/>
      <c r="C13" s="401"/>
      <c r="D13" s="401"/>
      <c r="E13" s="401"/>
      <c r="F13" s="401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32.5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 t="shared" ref="H20:K20" si="0">SUM(H18:H19)</f>
        <v>0</v>
      </c>
      <c r="I20" s="181">
        <f t="shared" si="0"/>
        <v>0</v>
      </c>
      <c r="J20" s="181">
        <f t="shared" si="0"/>
        <v>0</v>
      </c>
      <c r="K20" s="181">
        <f t="shared" si="0"/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 t="shared" ref="H24:K24" si="1">ROUNDUP(H23*5%,0)</f>
        <v>13</v>
      </c>
      <c r="I24" s="209">
        <f t="shared" si="1"/>
        <v>12</v>
      </c>
      <c r="J24" s="209">
        <f t="shared" si="1"/>
        <v>5</v>
      </c>
      <c r="K24" s="209">
        <f t="shared" si="1"/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25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414" t="s">
        <v>187</v>
      </c>
      <c r="E28" s="414"/>
      <c r="F28" s="414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" hidden="1" customHeight="1">
      <c r="B29" s="152" t="s">
        <v>64</v>
      </c>
      <c r="C29" s="153"/>
      <c r="D29" s="414" t="str">
        <f>+D28</f>
        <v>WASHED BURGUNDY</v>
      </c>
      <c r="E29" s="414"/>
      <c r="F29" s="414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415" t="str">
        <f>+D29</f>
        <v>WASHED BURGUNDY</v>
      </c>
      <c r="E30" s="415"/>
      <c r="F30" s="415"/>
      <c r="G30" s="177">
        <f>SUM(G28:G29)</f>
        <v>0</v>
      </c>
      <c r="H30" s="177">
        <f t="shared" ref="H30:K30" si="2">SUM(H28:H29)</f>
        <v>0</v>
      </c>
      <c r="I30" s="177">
        <f t="shared" si="2"/>
        <v>0</v>
      </c>
      <c r="J30" s="177">
        <f t="shared" si="2"/>
        <v>0</v>
      </c>
      <c r="K30" s="177">
        <f t="shared" si="2"/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25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25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25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25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 t="shared" ref="H35:K35" si="3">SUM(H33:H34)</f>
        <v>0</v>
      </c>
      <c r="I35" s="162">
        <f t="shared" si="3"/>
        <v>0</v>
      </c>
      <c r="J35" s="162">
        <f t="shared" si="3"/>
        <v>0</v>
      </c>
      <c r="K35" s="162">
        <f t="shared" si="3"/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25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25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25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25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25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9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7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 t="shared" ref="H42:K42" si="4">H20+H25+H30+H35</f>
        <v>268</v>
      </c>
      <c r="I42" s="219">
        <f t="shared" si="4"/>
        <v>248</v>
      </c>
      <c r="J42" s="219">
        <f t="shared" si="4"/>
        <v>105</v>
      </c>
      <c r="K42" s="219">
        <f t="shared" si="4"/>
        <v>15</v>
      </c>
      <c r="L42" s="219"/>
      <c r="M42" s="219"/>
      <c r="N42" s="219"/>
      <c r="O42" s="219"/>
      <c r="P42" s="219">
        <f t="shared" ref="P42" si="5">P20+P25+P30+P35</f>
        <v>769</v>
      </c>
    </row>
    <row r="43" spans="1:16" s="135" customFormat="1" ht="20.25" customHeight="1">
      <c r="B43" s="136"/>
      <c r="C43" s="137"/>
      <c r="D43" s="416" t="s">
        <v>170</v>
      </c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16"/>
    </row>
    <row r="44" spans="1:16" s="4" customFormat="1" ht="59.15" customHeight="1" thickBot="1">
      <c r="B44" s="105" t="s">
        <v>14</v>
      </c>
      <c r="C44" s="35"/>
      <c r="D44" s="417"/>
      <c r="E44" s="417"/>
      <c r="F44" s="417"/>
      <c r="G44" s="417"/>
      <c r="H44" s="417"/>
      <c r="I44" s="417"/>
      <c r="J44" s="417"/>
      <c r="K44" s="417"/>
      <c r="L44" s="417"/>
      <c r="M44" s="417"/>
      <c r="N44" s="417"/>
      <c r="O44" s="417"/>
      <c r="P44" s="417"/>
    </row>
    <row r="45" spans="1:16" s="36" customFormat="1" ht="120.5" thickBot="1">
      <c r="A45" s="418" t="s">
        <v>15</v>
      </c>
      <c r="B45" s="419"/>
      <c r="C45" s="419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420" t="s">
        <v>51</v>
      </c>
      <c r="N45" s="421"/>
      <c r="O45" s="421"/>
      <c r="P45" s="422"/>
    </row>
    <row r="46" spans="1:16" s="46" customFormat="1" ht="45.75" hidden="1" customHeight="1">
      <c r="A46" s="406" t="str">
        <f>D18</f>
        <v>BLACK</v>
      </c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  <c r="N46" s="407"/>
      <c r="O46" s="407"/>
      <c r="P46" s="408"/>
    </row>
    <row r="47" spans="1:16" s="169" customFormat="1" ht="120" hidden="1" customHeight="1">
      <c r="A47" s="145">
        <v>1</v>
      </c>
      <c r="B47" s="409" t="str">
        <f>$L$11</f>
        <v>100% DRY COTTON FLEECE 410GSM</v>
      </c>
      <c r="C47" s="409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 t="shared" ref="I47:I49" si="6">G47*H47</f>
        <v>0</v>
      </c>
      <c r="J47" s="172"/>
      <c r="K47" s="172"/>
      <c r="L47" s="176"/>
      <c r="M47" s="410"/>
      <c r="N47" s="411"/>
      <c r="O47" s="411"/>
      <c r="P47" s="412"/>
    </row>
    <row r="48" spans="1:16" s="169" customFormat="1" ht="89.25" hidden="1" customHeight="1">
      <c r="A48" s="174">
        <v>2</v>
      </c>
      <c r="B48" s="409" t="s">
        <v>189</v>
      </c>
      <c r="C48" s="409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 t="shared" si="6"/>
        <v>0</v>
      </c>
      <c r="J48" s="172"/>
      <c r="K48" s="172"/>
      <c r="L48" s="176"/>
      <c r="M48" s="410"/>
      <c r="N48" s="411"/>
      <c r="O48" s="411"/>
      <c r="P48" s="412"/>
    </row>
    <row r="49" spans="1:16" s="169" customFormat="1" ht="129" hidden="1" customHeight="1">
      <c r="A49" s="145">
        <v>3</v>
      </c>
      <c r="B49" s="413" t="s">
        <v>166</v>
      </c>
      <c r="C49" s="413"/>
      <c r="D49" s="146" t="s">
        <v>155</v>
      </c>
      <c r="E49" s="146" t="str">
        <f>E48</f>
        <v>BLACK</v>
      </c>
      <c r="F49" s="145" t="s">
        <v>10</v>
      </c>
      <c r="G49" s="168">
        <f t="shared" ref="G49" si="7">$P$20</f>
        <v>0</v>
      </c>
      <c r="H49" s="175">
        <v>0.3</v>
      </c>
      <c r="I49" s="172">
        <f t="shared" si="6"/>
        <v>0</v>
      </c>
      <c r="J49" s="172"/>
      <c r="K49" s="172"/>
      <c r="L49" s="176"/>
      <c r="M49" s="410"/>
      <c r="N49" s="411"/>
      <c r="O49" s="411"/>
      <c r="P49" s="412"/>
    </row>
    <row r="50" spans="1:16" s="46" customFormat="1" ht="51.75" customHeight="1">
      <c r="A50" s="423" t="str">
        <f>D23</f>
        <v>GREY HEATHER</v>
      </c>
      <c r="B50" s="424"/>
      <c r="C50" s="424"/>
      <c r="D50" s="424"/>
      <c r="E50" s="424"/>
      <c r="F50" s="424"/>
      <c r="G50" s="424"/>
      <c r="H50" s="424"/>
      <c r="I50" s="424"/>
      <c r="J50" s="424"/>
      <c r="K50" s="424"/>
      <c r="L50" s="424"/>
      <c r="M50" s="424"/>
      <c r="N50" s="424"/>
      <c r="O50" s="424"/>
      <c r="P50" s="425"/>
    </row>
    <row r="51" spans="1:16" s="169" customFormat="1" ht="186.75" customHeight="1">
      <c r="A51" s="145">
        <v>1</v>
      </c>
      <c r="B51" s="409" t="str">
        <f>$L$11</f>
        <v>100% DRY COTTON FLEECE 410GSM</v>
      </c>
      <c r="C51" s="409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 t="shared" ref="I51:I53" si="8"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410" t="s">
        <v>217</v>
      </c>
      <c r="N51" s="411"/>
      <c r="O51" s="411"/>
      <c r="P51" s="412"/>
    </row>
    <row r="52" spans="1:16" s="169" customFormat="1" ht="186.75" customHeight="1">
      <c r="A52" s="174">
        <v>2</v>
      </c>
      <c r="B52" s="409" t="s">
        <v>189</v>
      </c>
      <c r="C52" s="409"/>
      <c r="D52" s="146" t="s">
        <v>190</v>
      </c>
      <c r="E52" s="146" t="str">
        <f>E51</f>
        <v>GREY HEATHER</v>
      </c>
      <c r="F52" s="145" t="s">
        <v>10</v>
      </c>
      <c r="G52" s="168">
        <f t="shared" ref="G52:G53" si="9">$P$25</f>
        <v>769</v>
      </c>
      <c r="H52" s="173">
        <v>0.255</v>
      </c>
      <c r="I52" s="172">
        <f t="shared" si="8"/>
        <v>196.095</v>
      </c>
      <c r="J52" s="223">
        <f>I52*0.7%+(I52/50)*0.5+2</f>
        <v>5.333615</v>
      </c>
      <c r="K52" s="222"/>
      <c r="L52" s="176">
        <f t="shared" ref="L52:L53" si="10">SUBTOTAL(9,I52:K52)</f>
        <v>201.42861500000001</v>
      </c>
      <c r="M52" s="410" t="s">
        <v>208</v>
      </c>
      <c r="N52" s="411"/>
      <c r="O52" s="411"/>
      <c r="P52" s="412"/>
    </row>
    <row r="53" spans="1:16" s="169" customFormat="1" ht="186.75" customHeight="1">
      <c r="A53" s="145">
        <v>3</v>
      </c>
      <c r="B53" s="413" t="s">
        <v>166</v>
      </c>
      <c r="C53" s="413"/>
      <c r="D53" s="146" t="s">
        <v>155</v>
      </c>
      <c r="E53" s="146" t="str">
        <f>E52</f>
        <v>GREY HEATHER</v>
      </c>
      <c r="F53" s="145" t="s">
        <v>10</v>
      </c>
      <c r="G53" s="168">
        <f t="shared" si="9"/>
        <v>769</v>
      </c>
      <c r="H53" s="175">
        <v>1.4999999999999999E-2</v>
      </c>
      <c r="I53" s="172">
        <f t="shared" si="8"/>
        <v>11.535</v>
      </c>
      <c r="J53" s="223">
        <f>I53*0.7%+(I53/50)*0.5+1</f>
        <v>1.1960950000000001</v>
      </c>
      <c r="K53" s="222"/>
      <c r="L53" s="176">
        <f t="shared" si="10"/>
        <v>12.731095</v>
      </c>
      <c r="M53" s="410" t="s">
        <v>209</v>
      </c>
      <c r="N53" s="411"/>
      <c r="O53" s="411"/>
      <c r="P53" s="412"/>
    </row>
    <row r="54" spans="1:16" s="46" customFormat="1" ht="51.75" hidden="1" customHeight="1">
      <c r="A54" s="423" t="str">
        <f>D28</f>
        <v>WASHED BURGUNDY</v>
      </c>
      <c r="B54" s="424"/>
      <c r="C54" s="424"/>
      <c r="D54" s="424"/>
      <c r="E54" s="424"/>
      <c r="F54" s="424"/>
      <c r="G54" s="424"/>
      <c r="H54" s="424"/>
      <c r="I54" s="424"/>
      <c r="J54" s="424"/>
      <c r="K54" s="424"/>
      <c r="L54" s="424"/>
      <c r="M54" s="424"/>
      <c r="N54" s="424"/>
      <c r="O54" s="424"/>
      <c r="P54" s="425"/>
    </row>
    <row r="55" spans="1:16" s="169" customFormat="1" ht="96.75" hidden="1" customHeight="1">
      <c r="A55" s="145">
        <v>1</v>
      </c>
      <c r="B55" s="409" t="str">
        <f>$L$11</f>
        <v>100% DRY COTTON FLEECE 410GSM</v>
      </c>
      <c r="C55" s="409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 t="shared" ref="I55:I57" si="11">G55*H55</f>
        <v>0</v>
      </c>
      <c r="J55" s="172"/>
      <c r="K55" s="172"/>
      <c r="L55" s="176"/>
      <c r="M55" s="410"/>
      <c r="N55" s="411"/>
      <c r="O55" s="411"/>
      <c r="P55" s="412"/>
    </row>
    <row r="56" spans="1:16" s="169" customFormat="1" ht="70.5" hidden="1" customHeight="1">
      <c r="A56" s="174">
        <v>2</v>
      </c>
      <c r="B56" s="409" t="s">
        <v>189</v>
      </c>
      <c r="C56" s="409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 t="shared" si="11"/>
        <v>0</v>
      </c>
      <c r="J56" s="172"/>
      <c r="K56" s="172"/>
      <c r="L56" s="176"/>
      <c r="M56" s="410"/>
      <c r="N56" s="411"/>
      <c r="O56" s="411"/>
      <c r="P56" s="412"/>
    </row>
    <row r="57" spans="1:16" s="169" customFormat="1" ht="125.25" hidden="1" customHeight="1">
      <c r="A57" s="145">
        <v>3</v>
      </c>
      <c r="B57" s="413" t="s">
        <v>166</v>
      </c>
      <c r="C57" s="413"/>
      <c r="D57" s="146" t="s">
        <v>155</v>
      </c>
      <c r="E57" s="146" t="str">
        <f>E56</f>
        <v>WASHED BURGUNDY</v>
      </c>
      <c r="F57" s="145" t="s">
        <v>10</v>
      </c>
      <c r="G57" s="168">
        <f t="shared" ref="G57" si="12">$P$20</f>
        <v>0</v>
      </c>
      <c r="H57" s="175">
        <v>0.3</v>
      </c>
      <c r="I57" s="172">
        <f t="shared" si="11"/>
        <v>0</v>
      </c>
      <c r="J57" s="172"/>
      <c r="K57" s="172"/>
      <c r="L57" s="176"/>
      <c r="M57" s="410"/>
      <c r="N57" s="411"/>
      <c r="O57" s="411"/>
      <c r="P57" s="412"/>
    </row>
    <row r="58" spans="1:16" s="46" customFormat="1" ht="51.75" hidden="1" customHeight="1">
      <c r="A58" s="423" t="str">
        <f>D33</f>
        <v>LIME</v>
      </c>
      <c r="B58" s="424"/>
      <c r="C58" s="424"/>
      <c r="D58" s="424"/>
      <c r="E58" s="424"/>
      <c r="F58" s="424"/>
      <c r="G58" s="424"/>
      <c r="H58" s="424"/>
      <c r="I58" s="424"/>
      <c r="J58" s="424"/>
      <c r="K58" s="424"/>
      <c r="L58" s="424"/>
      <c r="M58" s="424"/>
      <c r="N58" s="424"/>
      <c r="O58" s="424"/>
      <c r="P58" s="425"/>
    </row>
    <row r="59" spans="1:16" s="169" customFormat="1" ht="96.75" hidden="1" customHeight="1">
      <c r="A59" s="145">
        <v>1</v>
      </c>
      <c r="B59" s="409" t="str">
        <f>$L$11</f>
        <v>100% DRY COTTON FLEECE 410GSM</v>
      </c>
      <c r="C59" s="409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 t="shared" ref="I59:I61" si="13">G59*H59</f>
        <v>0</v>
      </c>
      <c r="J59" s="172"/>
      <c r="K59" s="172"/>
      <c r="L59" s="176"/>
      <c r="M59" s="410"/>
      <c r="N59" s="411"/>
      <c r="O59" s="411"/>
      <c r="P59" s="412"/>
    </row>
    <row r="60" spans="1:16" s="169" customFormat="1" ht="70.5" hidden="1" customHeight="1">
      <c r="A60" s="174">
        <v>2</v>
      </c>
      <c r="B60" s="409" t="s">
        <v>189</v>
      </c>
      <c r="C60" s="409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 t="shared" si="13"/>
        <v>0</v>
      </c>
      <c r="J60" s="172"/>
      <c r="K60" s="172"/>
      <c r="L60" s="176"/>
      <c r="M60" s="410"/>
      <c r="N60" s="411"/>
      <c r="O60" s="411"/>
      <c r="P60" s="412"/>
    </row>
    <row r="61" spans="1:16" s="169" customFormat="1" ht="125.25" hidden="1" customHeight="1">
      <c r="A61" s="145">
        <v>3</v>
      </c>
      <c r="B61" s="413" t="s">
        <v>166</v>
      </c>
      <c r="C61" s="413"/>
      <c r="D61" s="146" t="s">
        <v>155</v>
      </c>
      <c r="E61" s="146" t="str">
        <f>E60</f>
        <v>LIME</v>
      </c>
      <c r="F61" s="145" t="s">
        <v>10</v>
      </c>
      <c r="G61" s="168">
        <f t="shared" ref="G61" si="14">$P$20</f>
        <v>0</v>
      </c>
      <c r="H61" s="175">
        <v>0.3</v>
      </c>
      <c r="I61" s="172">
        <f t="shared" si="13"/>
        <v>0</v>
      </c>
      <c r="J61" s="172"/>
      <c r="K61" s="172"/>
      <c r="L61" s="176"/>
      <c r="M61" s="410"/>
      <c r="N61" s="411"/>
      <c r="O61" s="411"/>
      <c r="P61" s="412"/>
    </row>
    <row r="62" spans="1:16" s="46" customFormat="1" ht="21.75" customHeight="1">
      <c r="A62" s="423"/>
      <c r="B62" s="424"/>
      <c r="C62" s="424"/>
      <c r="D62" s="424"/>
      <c r="E62" s="424"/>
      <c r="F62" s="424"/>
      <c r="G62" s="424"/>
      <c r="H62" s="424"/>
      <c r="I62" s="424"/>
      <c r="J62" s="424"/>
      <c r="K62" s="424"/>
      <c r="L62" s="424"/>
      <c r="M62" s="424"/>
      <c r="N62" s="424"/>
      <c r="O62" s="424"/>
      <c r="P62" s="425"/>
    </row>
    <row r="63" spans="1:16" s="37" customFormat="1" ht="33" thickBot="1">
      <c r="B63" s="105" t="s">
        <v>21</v>
      </c>
      <c r="C63" s="38"/>
      <c r="D63" s="38"/>
      <c r="E63" s="38"/>
      <c r="G63" s="39"/>
      <c r="P63" s="40"/>
    </row>
    <row r="64" spans="1:16" s="54" customFormat="1" ht="96">
      <c r="A64" s="426" t="s">
        <v>22</v>
      </c>
      <c r="B64" s="427"/>
      <c r="C64" s="427"/>
      <c r="D64" s="427"/>
      <c r="E64" s="428"/>
      <c r="F64" s="102" t="s">
        <v>47</v>
      </c>
      <c r="G64" s="102" t="s">
        <v>23</v>
      </c>
      <c r="H64" s="429" t="s">
        <v>42</v>
      </c>
      <c r="I64" s="430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431" t="s">
        <v>41</v>
      </c>
      <c r="C65" s="431"/>
      <c r="D65" s="431"/>
      <c r="E65" s="431"/>
      <c r="F65" s="112" t="str">
        <f>H65</f>
        <v>BLACK</v>
      </c>
      <c r="G65" s="142"/>
      <c r="H65" s="432" t="str">
        <f>$D$18</f>
        <v>BLACK</v>
      </c>
      <c r="I65" s="433" t="str">
        <f t="shared" ref="I65:I88" si="15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6">K65*L65</f>
        <v>0</v>
      </c>
      <c r="N65" s="115"/>
      <c r="O65" s="41">
        <f t="shared" ref="O65:O88" si="17">ROUNDUP(N65+M65,0)</f>
        <v>0</v>
      </c>
      <c r="P65" s="116"/>
    </row>
    <row r="66" spans="1:16" s="15" customFormat="1" ht="84" customHeight="1">
      <c r="A66" s="111">
        <v>1</v>
      </c>
      <c r="B66" s="431" t="s">
        <v>41</v>
      </c>
      <c r="C66" s="431"/>
      <c r="D66" s="431"/>
      <c r="E66" s="431"/>
      <c r="F66" s="112" t="str">
        <f t="shared" ref="F66:F68" si="18">H66</f>
        <v>GREY HEATHER</v>
      </c>
      <c r="G66" s="142" t="s">
        <v>216</v>
      </c>
      <c r="H66" s="432" t="str">
        <f>$D$23</f>
        <v>GREY HEATHER</v>
      </c>
      <c r="I66" s="433" t="str">
        <f t="shared" si="15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6"/>
        <v>28.452999999999999</v>
      </c>
      <c r="N66" s="115"/>
      <c r="O66" s="41">
        <f t="shared" si="17"/>
        <v>29</v>
      </c>
      <c r="P66" s="116"/>
    </row>
    <row r="67" spans="1:16" s="15" customFormat="1" ht="57.75" hidden="1" customHeight="1">
      <c r="A67" s="111">
        <v>1</v>
      </c>
      <c r="B67" s="431" t="s">
        <v>41</v>
      </c>
      <c r="C67" s="431"/>
      <c r="D67" s="431"/>
      <c r="E67" s="431"/>
      <c r="F67" s="112" t="str">
        <f t="shared" si="18"/>
        <v>WASHED BURGUNDY</v>
      </c>
      <c r="G67" s="142"/>
      <c r="H67" s="432" t="str">
        <f>$D$28</f>
        <v>WASHED BURGUNDY</v>
      </c>
      <c r="I67" s="433" t="str">
        <f t="shared" si="15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6"/>
        <v>0</v>
      </c>
      <c r="N67" s="115"/>
      <c r="O67" s="41">
        <f t="shared" si="17"/>
        <v>0</v>
      </c>
      <c r="P67" s="116"/>
    </row>
    <row r="68" spans="1:16" s="15" customFormat="1" ht="57.75" hidden="1" customHeight="1">
      <c r="A68" s="111">
        <v>1</v>
      </c>
      <c r="B68" s="431" t="s">
        <v>41</v>
      </c>
      <c r="C68" s="431"/>
      <c r="D68" s="431"/>
      <c r="E68" s="431"/>
      <c r="F68" s="112" t="str">
        <f t="shared" si="18"/>
        <v>LIME</v>
      </c>
      <c r="G68" s="142"/>
      <c r="H68" s="432" t="str">
        <f>$D$33</f>
        <v>LIME</v>
      </c>
      <c r="I68" s="433" t="str">
        <f t="shared" si="15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6"/>
        <v>0</v>
      </c>
      <c r="N68" s="115"/>
      <c r="O68" s="41">
        <f t="shared" si="17"/>
        <v>0</v>
      </c>
      <c r="P68" s="116"/>
    </row>
    <row r="69" spans="1:16" s="15" customFormat="1" ht="57.75" hidden="1" customHeight="1">
      <c r="A69" s="111">
        <v>2</v>
      </c>
      <c r="B69" s="431" t="s">
        <v>163</v>
      </c>
      <c r="C69" s="431"/>
      <c r="D69" s="431"/>
      <c r="E69" s="431"/>
      <c r="F69" s="434" t="s">
        <v>39</v>
      </c>
      <c r="G69" s="438" t="s">
        <v>171</v>
      </c>
      <c r="H69" s="442" t="str">
        <f t="shared" ref="H69" si="19">$D$18</f>
        <v>BLACK</v>
      </c>
      <c r="I69" s="443" t="str">
        <f t="shared" si="15"/>
        <v>BLACK</v>
      </c>
      <c r="J69" s="113" t="s">
        <v>29</v>
      </c>
      <c r="K69" s="113">
        <f t="shared" ref="K69" si="20">$P$20</f>
        <v>0</v>
      </c>
      <c r="L69" s="170">
        <f>4/4500</f>
        <v>8.8888888888888893E-4</v>
      </c>
      <c r="M69" s="115">
        <f t="shared" si="16"/>
        <v>0</v>
      </c>
      <c r="N69" s="115"/>
      <c r="O69" s="41">
        <f t="shared" si="17"/>
        <v>0</v>
      </c>
      <c r="P69" s="116"/>
    </row>
    <row r="70" spans="1:16" s="15" customFormat="1" ht="84" customHeight="1">
      <c r="A70" s="111">
        <v>2</v>
      </c>
      <c r="B70" s="431" t="s">
        <v>163</v>
      </c>
      <c r="C70" s="431"/>
      <c r="D70" s="431"/>
      <c r="E70" s="431"/>
      <c r="F70" s="435" t="s">
        <v>39</v>
      </c>
      <c r="G70" s="439" t="s">
        <v>171</v>
      </c>
      <c r="H70" s="444" t="str">
        <f t="shared" ref="H70" si="21">$D$23</f>
        <v>GREY HEATHER</v>
      </c>
      <c r="I70" s="444" t="str">
        <f t="shared" si="15"/>
        <v>BLACK</v>
      </c>
      <c r="J70" s="113" t="s">
        <v>29</v>
      </c>
      <c r="K70" s="113">
        <f t="shared" ref="K70" si="22">$P$25</f>
        <v>769</v>
      </c>
      <c r="L70" s="170">
        <f>4/4500</f>
        <v>8.8888888888888893E-4</v>
      </c>
      <c r="M70" s="115">
        <f t="shared" si="16"/>
        <v>0.68355555555555558</v>
      </c>
      <c r="N70" s="115"/>
      <c r="O70" s="41">
        <f t="shared" si="17"/>
        <v>1</v>
      </c>
      <c r="P70" s="116"/>
    </row>
    <row r="71" spans="1:16" s="15" customFormat="1" ht="57.75" hidden="1" customHeight="1">
      <c r="A71" s="111">
        <v>2</v>
      </c>
      <c r="B71" s="431" t="s">
        <v>163</v>
      </c>
      <c r="C71" s="431"/>
      <c r="D71" s="431"/>
      <c r="E71" s="431"/>
      <c r="F71" s="436" t="s">
        <v>39</v>
      </c>
      <c r="G71" s="440" t="s">
        <v>171</v>
      </c>
      <c r="H71" s="445" t="str">
        <f t="shared" ref="H71" si="23">$D$28</f>
        <v>WASHED BURGUNDY</v>
      </c>
      <c r="I71" s="446" t="str">
        <f t="shared" si="15"/>
        <v>BLACK</v>
      </c>
      <c r="J71" s="113" t="s">
        <v>29</v>
      </c>
      <c r="K71" s="113">
        <f t="shared" ref="K71" si="24">$P$30</f>
        <v>0</v>
      </c>
      <c r="L71" s="170">
        <f>4/4500</f>
        <v>8.8888888888888893E-4</v>
      </c>
      <c r="M71" s="115">
        <f t="shared" si="16"/>
        <v>0</v>
      </c>
      <c r="N71" s="115"/>
      <c r="O71" s="41">
        <f t="shared" si="17"/>
        <v>0</v>
      </c>
      <c r="P71" s="116"/>
    </row>
    <row r="72" spans="1:16" s="15" customFormat="1" ht="57.75" hidden="1" customHeight="1">
      <c r="A72" s="111">
        <v>2</v>
      </c>
      <c r="B72" s="431" t="s">
        <v>163</v>
      </c>
      <c r="C72" s="431"/>
      <c r="D72" s="431"/>
      <c r="E72" s="431"/>
      <c r="F72" s="437" t="s">
        <v>39</v>
      </c>
      <c r="G72" s="441" t="s">
        <v>171</v>
      </c>
      <c r="H72" s="432" t="str">
        <f t="shared" ref="H72" si="25">$D$33</f>
        <v>LIME</v>
      </c>
      <c r="I72" s="433" t="str">
        <f t="shared" si="15"/>
        <v>BLACK</v>
      </c>
      <c r="J72" s="113" t="s">
        <v>29</v>
      </c>
      <c r="K72" s="113">
        <f t="shared" ref="K72" si="26">$P$35</f>
        <v>0</v>
      </c>
      <c r="L72" s="170">
        <f>4/4500</f>
        <v>8.8888888888888893E-4</v>
      </c>
      <c r="M72" s="115">
        <f t="shared" si="16"/>
        <v>0</v>
      </c>
      <c r="N72" s="115"/>
      <c r="O72" s="41">
        <f t="shared" si="17"/>
        <v>0</v>
      </c>
      <c r="P72" s="116"/>
    </row>
    <row r="73" spans="1:16" s="15" customFormat="1" ht="57.75" hidden="1" customHeight="1">
      <c r="A73" s="111">
        <v>3</v>
      </c>
      <c r="B73" s="447" t="s">
        <v>191</v>
      </c>
      <c r="C73" s="431"/>
      <c r="D73" s="431"/>
      <c r="E73" s="431"/>
      <c r="F73" s="434" t="s">
        <v>147</v>
      </c>
      <c r="G73" s="438" t="s">
        <v>192</v>
      </c>
      <c r="H73" s="442" t="str">
        <f t="shared" ref="H73" si="27">$D$18</f>
        <v>BLACK</v>
      </c>
      <c r="I73" s="443" t="str">
        <f t="shared" si="15"/>
        <v>BLACK</v>
      </c>
      <c r="J73" s="113" t="s">
        <v>30</v>
      </c>
      <c r="K73" s="113">
        <f t="shared" ref="K73" si="28">$P$20</f>
        <v>0</v>
      </c>
      <c r="L73" s="113">
        <v>1</v>
      </c>
      <c r="M73" s="113">
        <f t="shared" ref="M73:M84" si="29">L73*K73</f>
        <v>0</v>
      </c>
      <c r="N73" s="115"/>
      <c r="O73" s="41">
        <f t="shared" si="17"/>
        <v>0</v>
      </c>
      <c r="P73" s="116"/>
    </row>
    <row r="74" spans="1:16" s="15" customFormat="1" ht="84" customHeight="1">
      <c r="A74" s="111">
        <v>3</v>
      </c>
      <c r="B74" s="447" t="s">
        <v>191</v>
      </c>
      <c r="C74" s="431"/>
      <c r="D74" s="431"/>
      <c r="E74" s="431"/>
      <c r="F74" s="435"/>
      <c r="G74" s="439"/>
      <c r="H74" s="444" t="str">
        <f t="shared" ref="H74" si="30">$D$23</f>
        <v>GREY HEATHER</v>
      </c>
      <c r="I74" s="444" t="str">
        <f t="shared" si="15"/>
        <v>BLACK</v>
      </c>
      <c r="J74" s="113" t="s">
        <v>30</v>
      </c>
      <c r="K74" s="113">
        <f t="shared" ref="K74" si="31">$P$25</f>
        <v>769</v>
      </c>
      <c r="L74" s="113">
        <v>1</v>
      </c>
      <c r="M74" s="113">
        <f t="shared" si="29"/>
        <v>769</v>
      </c>
      <c r="N74" s="115"/>
      <c r="O74" s="41">
        <f t="shared" si="17"/>
        <v>769</v>
      </c>
      <c r="P74" s="116"/>
    </row>
    <row r="75" spans="1:16" s="15" customFormat="1" ht="57.75" hidden="1" customHeight="1">
      <c r="A75" s="111">
        <v>3</v>
      </c>
      <c r="B75" s="447" t="s">
        <v>191</v>
      </c>
      <c r="C75" s="431"/>
      <c r="D75" s="431"/>
      <c r="E75" s="431"/>
      <c r="F75" s="436"/>
      <c r="G75" s="440"/>
      <c r="H75" s="445" t="str">
        <f t="shared" ref="H75" si="32">$D$28</f>
        <v>WASHED BURGUNDY</v>
      </c>
      <c r="I75" s="446" t="str">
        <f t="shared" si="15"/>
        <v>BLACK</v>
      </c>
      <c r="J75" s="113" t="s">
        <v>30</v>
      </c>
      <c r="K75" s="113">
        <f t="shared" ref="K75" si="33">$P$30</f>
        <v>0</v>
      </c>
      <c r="L75" s="113">
        <v>1</v>
      </c>
      <c r="M75" s="113">
        <f t="shared" si="29"/>
        <v>0</v>
      </c>
      <c r="N75" s="115"/>
      <c r="O75" s="41">
        <f t="shared" si="17"/>
        <v>0</v>
      </c>
      <c r="P75" s="116"/>
    </row>
    <row r="76" spans="1:16" s="15" customFormat="1" ht="57.75" hidden="1" customHeight="1">
      <c r="A76" s="111">
        <v>3</v>
      </c>
      <c r="B76" s="447" t="s">
        <v>191</v>
      </c>
      <c r="C76" s="431"/>
      <c r="D76" s="431"/>
      <c r="E76" s="431"/>
      <c r="F76" s="437"/>
      <c r="G76" s="441"/>
      <c r="H76" s="432" t="str">
        <f t="shared" ref="H76" si="34">$D$33</f>
        <v>LIME</v>
      </c>
      <c r="I76" s="433" t="str">
        <f t="shared" si="15"/>
        <v>BLACK</v>
      </c>
      <c r="J76" s="113" t="s">
        <v>30</v>
      </c>
      <c r="K76" s="113">
        <f t="shared" ref="K76" si="35">$P$35</f>
        <v>0</v>
      </c>
      <c r="L76" s="113">
        <v>1</v>
      </c>
      <c r="M76" s="113">
        <f t="shared" si="29"/>
        <v>0</v>
      </c>
      <c r="N76" s="115"/>
      <c r="O76" s="41">
        <f t="shared" si="17"/>
        <v>0</v>
      </c>
      <c r="P76" s="116"/>
    </row>
    <row r="77" spans="1:16" s="15" customFormat="1" ht="57.75" hidden="1" customHeight="1">
      <c r="A77" s="111">
        <v>4</v>
      </c>
      <c r="B77" s="447" t="s">
        <v>125</v>
      </c>
      <c r="C77" s="431"/>
      <c r="D77" s="431"/>
      <c r="E77" s="431"/>
      <c r="F77" s="434" t="s">
        <v>147</v>
      </c>
      <c r="G77" s="438" t="s">
        <v>126</v>
      </c>
      <c r="H77" s="442" t="str">
        <f t="shared" ref="H77" si="36">$D$18</f>
        <v>BLACK</v>
      </c>
      <c r="I77" s="443" t="str">
        <f t="shared" si="15"/>
        <v>BLACK</v>
      </c>
      <c r="J77" s="113" t="s">
        <v>30</v>
      </c>
      <c r="K77" s="113">
        <f t="shared" ref="K77" si="37">$P$20</f>
        <v>0</v>
      </c>
      <c r="L77" s="113">
        <v>1</v>
      </c>
      <c r="M77" s="113">
        <f t="shared" si="29"/>
        <v>0</v>
      </c>
      <c r="N77" s="115"/>
      <c r="O77" s="41">
        <f t="shared" si="17"/>
        <v>0</v>
      </c>
      <c r="P77" s="116"/>
    </row>
    <row r="78" spans="1:16" s="15" customFormat="1" ht="84" customHeight="1">
      <c r="A78" s="111">
        <v>4</v>
      </c>
      <c r="B78" s="447" t="s">
        <v>125</v>
      </c>
      <c r="C78" s="431"/>
      <c r="D78" s="431"/>
      <c r="E78" s="431"/>
      <c r="F78" s="435"/>
      <c r="G78" s="439"/>
      <c r="H78" s="444" t="str">
        <f t="shared" ref="H78" si="38">$D$23</f>
        <v>GREY HEATHER</v>
      </c>
      <c r="I78" s="444" t="str">
        <f t="shared" si="15"/>
        <v>BLACK</v>
      </c>
      <c r="J78" s="113" t="s">
        <v>30</v>
      </c>
      <c r="K78" s="113">
        <f t="shared" ref="K78" si="39">$P$25</f>
        <v>769</v>
      </c>
      <c r="L78" s="113">
        <v>1</v>
      </c>
      <c r="M78" s="113">
        <f t="shared" si="29"/>
        <v>769</v>
      </c>
      <c r="N78" s="115"/>
      <c r="O78" s="41">
        <f t="shared" si="17"/>
        <v>769</v>
      </c>
      <c r="P78" s="116"/>
    </row>
    <row r="79" spans="1:16" s="15" customFormat="1" ht="57.75" hidden="1" customHeight="1">
      <c r="A79" s="111">
        <v>4</v>
      </c>
      <c r="B79" s="447" t="s">
        <v>125</v>
      </c>
      <c r="C79" s="431"/>
      <c r="D79" s="431"/>
      <c r="E79" s="431"/>
      <c r="F79" s="436"/>
      <c r="G79" s="440"/>
      <c r="H79" s="445" t="str">
        <f t="shared" ref="H79" si="40">$D$28</f>
        <v>WASHED BURGUNDY</v>
      </c>
      <c r="I79" s="446" t="str">
        <f t="shared" si="15"/>
        <v>BLACK</v>
      </c>
      <c r="J79" s="113" t="s">
        <v>30</v>
      </c>
      <c r="K79" s="113">
        <f t="shared" ref="K79" si="41">$P$30</f>
        <v>0</v>
      </c>
      <c r="L79" s="113">
        <v>1</v>
      </c>
      <c r="M79" s="113">
        <f t="shared" si="29"/>
        <v>0</v>
      </c>
      <c r="N79" s="115"/>
      <c r="O79" s="41">
        <f t="shared" si="17"/>
        <v>0</v>
      </c>
      <c r="P79" s="116"/>
    </row>
    <row r="80" spans="1:16" s="15" customFormat="1" ht="57.75" hidden="1" customHeight="1">
      <c r="A80" s="111">
        <v>4</v>
      </c>
      <c r="B80" s="447" t="s">
        <v>125</v>
      </c>
      <c r="C80" s="431"/>
      <c r="D80" s="431"/>
      <c r="E80" s="431"/>
      <c r="F80" s="437"/>
      <c r="G80" s="441"/>
      <c r="H80" s="432" t="str">
        <f t="shared" ref="H80" si="42">$D$33</f>
        <v>LIME</v>
      </c>
      <c r="I80" s="433" t="str">
        <f t="shared" si="15"/>
        <v>BLACK</v>
      </c>
      <c r="J80" s="113" t="s">
        <v>30</v>
      </c>
      <c r="K80" s="113">
        <f t="shared" ref="K80" si="43">$P$35</f>
        <v>0</v>
      </c>
      <c r="L80" s="113">
        <v>1</v>
      </c>
      <c r="M80" s="113">
        <f t="shared" si="29"/>
        <v>0</v>
      </c>
      <c r="N80" s="115"/>
      <c r="O80" s="41">
        <f t="shared" si="17"/>
        <v>0</v>
      </c>
      <c r="P80" s="116"/>
    </row>
    <row r="81" spans="1:16" s="15" customFormat="1" ht="57.75" hidden="1" customHeight="1">
      <c r="A81" s="111">
        <v>5</v>
      </c>
      <c r="B81" s="447" t="s">
        <v>154</v>
      </c>
      <c r="C81" s="431"/>
      <c r="D81" s="431"/>
      <c r="E81" s="431"/>
      <c r="F81" s="434" t="s">
        <v>129</v>
      </c>
      <c r="G81" s="438"/>
      <c r="H81" s="442" t="str">
        <f t="shared" ref="H81" si="44">$D$18</f>
        <v>BLACK</v>
      </c>
      <c r="I81" s="443" t="str">
        <f t="shared" si="15"/>
        <v>BLACK</v>
      </c>
      <c r="J81" s="113" t="s">
        <v>30</v>
      </c>
      <c r="K81" s="113">
        <f t="shared" ref="K81" si="45">$P$20</f>
        <v>0</v>
      </c>
      <c r="L81" s="113">
        <v>1</v>
      </c>
      <c r="M81" s="113">
        <f t="shared" si="29"/>
        <v>0</v>
      </c>
      <c r="N81" s="115"/>
      <c r="O81" s="41">
        <f t="shared" si="17"/>
        <v>0</v>
      </c>
      <c r="P81" s="116"/>
    </row>
    <row r="82" spans="1:16" s="15" customFormat="1" ht="84" customHeight="1">
      <c r="A82" s="111">
        <v>5</v>
      </c>
      <c r="B82" s="447" t="s">
        <v>154</v>
      </c>
      <c r="C82" s="431"/>
      <c r="D82" s="431"/>
      <c r="E82" s="431"/>
      <c r="F82" s="435"/>
      <c r="G82" s="439"/>
      <c r="H82" s="444" t="str">
        <f t="shared" ref="H82" si="46">$D$23</f>
        <v>GREY HEATHER</v>
      </c>
      <c r="I82" s="444" t="str">
        <f t="shared" si="15"/>
        <v>BLACK</v>
      </c>
      <c r="J82" s="113" t="s">
        <v>30</v>
      </c>
      <c r="K82" s="113">
        <f t="shared" ref="K82" si="47">$P$25</f>
        <v>769</v>
      </c>
      <c r="L82" s="113">
        <v>1</v>
      </c>
      <c r="M82" s="113">
        <f t="shared" si="29"/>
        <v>769</v>
      </c>
      <c r="N82" s="115"/>
      <c r="O82" s="41">
        <f t="shared" si="17"/>
        <v>769</v>
      </c>
      <c r="P82" s="116" t="s">
        <v>210</v>
      </c>
    </row>
    <row r="83" spans="1:16" s="15" customFormat="1" ht="57.75" hidden="1" customHeight="1">
      <c r="A83" s="111">
        <v>5</v>
      </c>
      <c r="B83" s="447" t="s">
        <v>154</v>
      </c>
      <c r="C83" s="431"/>
      <c r="D83" s="431"/>
      <c r="E83" s="431"/>
      <c r="F83" s="436"/>
      <c r="G83" s="440"/>
      <c r="H83" s="445" t="str">
        <f t="shared" ref="H83" si="48">$D$28</f>
        <v>WASHED BURGUNDY</v>
      </c>
      <c r="I83" s="446" t="str">
        <f t="shared" si="15"/>
        <v>BLACK</v>
      </c>
      <c r="J83" s="113" t="s">
        <v>30</v>
      </c>
      <c r="K83" s="113">
        <f t="shared" ref="K83" si="49">$P$30</f>
        <v>0</v>
      </c>
      <c r="L83" s="113">
        <v>1</v>
      </c>
      <c r="M83" s="113">
        <f t="shared" si="29"/>
        <v>0</v>
      </c>
      <c r="N83" s="115"/>
      <c r="O83" s="41">
        <f t="shared" si="17"/>
        <v>0</v>
      </c>
      <c r="P83" s="116"/>
    </row>
    <row r="84" spans="1:16" s="15" customFormat="1" ht="57.75" hidden="1" customHeight="1">
      <c r="A84" s="111">
        <v>5</v>
      </c>
      <c r="B84" s="447" t="s">
        <v>154</v>
      </c>
      <c r="C84" s="431"/>
      <c r="D84" s="431"/>
      <c r="E84" s="431"/>
      <c r="F84" s="437"/>
      <c r="G84" s="441"/>
      <c r="H84" s="432" t="str">
        <f t="shared" ref="H84" si="50">$D$33</f>
        <v>LIME</v>
      </c>
      <c r="I84" s="433" t="str">
        <f t="shared" si="15"/>
        <v>BLACK</v>
      </c>
      <c r="J84" s="113" t="s">
        <v>30</v>
      </c>
      <c r="K84" s="113">
        <f t="shared" ref="K84" si="51">$P$35</f>
        <v>0</v>
      </c>
      <c r="L84" s="113">
        <v>1</v>
      </c>
      <c r="M84" s="113">
        <f t="shared" si="29"/>
        <v>0</v>
      </c>
      <c r="N84" s="115"/>
      <c r="O84" s="41">
        <f t="shared" si="17"/>
        <v>0</v>
      </c>
      <c r="P84" s="116"/>
    </row>
    <row r="85" spans="1:16" s="15" customFormat="1" ht="57.75" hidden="1" customHeight="1">
      <c r="A85" s="111">
        <v>6</v>
      </c>
      <c r="B85" s="431" t="s">
        <v>127</v>
      </c>
      <c r="C85" s="431"/>
      <c r="D85" s="431"/>
      <c r="E85" s="431"/>
      <c r="F85" s="434" t="s">
        <v>148</v>
      </c>
      <c r="G85" s="438" t="s">
        <v>128</v>
      </c>
      <c r="H85" s="442" t="str">
        <f t="shared" ref="H85" si="52">$D$18</f>
        <v>BLACK</v>
      </c>
      <c r="I85" s="443" t="str">
        <f t="shared" si="15"/>
        <v>BLACK</v>
      </c>
      <c r="J85" s="113" t="s">
        <v>30</v>
      </c>
      <c r="K85" s="113">
        <f t="shared" ref="K85" si="53">$P$20</f>
        <v>0</v>
      </c>
      <c r="L85" s="113">
        <v>1</v>
      </c>
      <c r="M85" s="115">
        <f t="shared" ref="M85:M88" si="54">K85*L85</f>
        <v>0</v>
      </c>
      <c r="N85" s="115"/>
      <c r="O85" s="41">
        <f t="shared" si="17"/>
        <v>0</v>
      </c>
      <c r="P85" s="116"/>
    </row>
    <row r="86" spans="1:16" s="15" customFormat="1" ht="95.25" customHeight="1">
      <c r="A86" s="111">
        <v>6</v>
      </c>
      <c r="B86" s="431" t="s">
        <v>127</v>
      </c>
      <c r="C86" s="431"/>
      <c r="D86" s="431"/>
      <c r="E86" s="431"/>
      <c r="F86" s="435"/>
      <c r="G86" s="439"/>
      <c r="H86" s="444" t="str">
        <f t="shared" ref="H86" si="55">$D$23</f>
        <v>GREY HEATHER</v>
      </c>
      <c r="I86" s="444" t="str">
        <f t="shared" si="15"/>
        <v>BLACK</v>
      </c>
      <c r="J86" s="113" t="s">
        <v>30</v>
      </c>
      <c r="K86" s="113">
        <f t="shared" ref="K86" si="56">$P$25</f>
        <v>769</v>
      </c>
      <c r="L86" s="113">
        <v>1</v>
      </c>
      <c r="M86" s="115">
        <f t="shared" si="54"/>
        <v>769</v>
      </c>
      <c r="N86" s="115"/>
      <c r="O86" s="41">
        <f t="shared" si="17"/>
        <v>769</v>
      </c>
      <c r="P86" s="116"/>
    </row>
    <row r="87" spans="1:16" s="15" customFormat="1" ht="32.5" hidden="1">
      <c r="A87" s="111">
        <v>6</v>
      </c>
      <c r="B87" s="431" t="s">
        <v>127</v>
      </c>
      <c r="C87" s="431"/>
      <c r="D87" s="431"/>
      <c r="E87" s="431"/>
      <c r="F87" s="436"/>
      <c r="G87" s="440"/>
      <c r="H87" s="445" t="str">
        <f t="shared" ref="H87" si="57">$D$28</f>
        <v>WASHED BURGUNDY</v>
      </c>
      <c r="I87" s="446" t="str">
        <f t="shared" si="15"/>
        <v>BLACK</v>
      </c>
      <c r="J87" s="113" t="s">
        <v>30</v>
      </c>
      <c r="K87" s="113">
        <f t="shared" ref="K87" si="58">$P$30</f>
        <v>0</v>
      </c>
      <c r="L87" s="113">
        <v>1</v>
      </c>
      <c r="M87" s="115">
        <f t="shared" si="54"/>
        <v>0</v>
      </c>
      <c r="N87" s="115"/>
      <c r="O87" s="41">
        <f t="shared" si="17"/>
        <v>0</v>
      </c>
      <c r="P87" s="116"/>
    </row>
    <row r="88" spans="1:16" s="15" customFormat="1" ht="32.5" hidden="1">
      <c r="A88" s="111">
        <v>6</v>
      </c>
      <c r="B88" s="431" t="s">
        <v>127</v>
      </c>
      <c r="C88" s="431"/>
      <c r="D88" s="431"/>
      <c r="E88" s="431"/>
      <c r="F88" s="437"/>
      <c r="G88" s="441"/>
      <c r="H88" s="432" t="str">
        <f t="shared" ref="H88" si="59">$D$33</f>
        <v>LIME</v>
      </c>
      <c r="I88" s="433" t="str">
        <f t="shared" si="15"/>
        <v>BLACK</v>
      </c>
      <c r="J88" s="113" t="s">
        <v>30</v>
      </c>
      <c r="K88" s="113">
        <f t="shared" ref="K88" si="60">$P$35</f>
        <v>0</v>
      </c>
      <c r="L88" s="113">
        <v>1</v>
      </c>
      <c r="M88" s="115">
        <f t="shared" si="54"/>
        <v>0</v>
      </c>
      <c r="N88" s="115"/>
      <c r="O88" s="41">
        <f t="shared" si="17"/>
        <v>0</v>
      </c>
      <c r="P88" s="116"/>
    </row>
    <row r="89" spans="1:16" s="37" customFormat="1" ht="33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96">
      <c r="A90" s="426" t="s">
        <v>22</v>
      </c>
      <c r="B90" s="427"/>
      <c r="C90" s="427"/>
      <c r="D90" s="427"/>
      <c r="E90" s="428"/>
      <c r="F90" s="102" t="s">
        <v>47</v>
      </c>
      <c r="G90" s="102" t="s">
        <v>23</v>
      </c>
      <c r="H90" s="429" t="s">
        <v>42</v>
      </c>
      <c r="I90" s="430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32.5" hidden="1">
      <c r="A91" s="111">
        <v>1</v>
      </c>
      <c r="B91" s="447" t="s">
        <v>172</v>
      </c>
      <c r="C91" s="431"/>
      <c r="D91" s="431"/>
      <c r="E91" s="431"/>
      <c r="F91" s="434" t="s">
        <v>129</v>
      </c>
      <c r="G91" s="438" t="s">
        <v>158</v>
      </c>
      <c r="H91" s="432" t="str">
        <f t="shared" ref="H91" si="61">$D$18</f>
        <v>BLACK</v>
      </c>
      <c r="I91" s="433" t="str">
        <f t="shared" ref="I91:I126" si="62">$E$47</f>
        <v>BLACK</v>
      </c>
      <c r="J91" s="113" t="s">
        <v>130</v>
      </c>
      <c r="K91" s="113">
        <f t="shared" ref="K91:K123" si="63">$P$20</f>
        <v>0</v>
      </c>
      <c r="L91" s="113">
        <v>2</v>
      </c>
      <c r="M91" s="113">
        <f t="shared" ref="M91:M118" si="64">K91*L91</f>
        <v>0</v>
      </c>
      <c r="N91" s="115"/>
      <c r="O91" s="41">
        <f t="shared" ref="O91:O131" si="65">ROUNDUP(N91+M91,0)</f>
        <v>0</v>
      </c>
      <c r="P91" s="117"/>
    </row>
    <row r="92" spans="1:16" s="46" customFormat="1" ht="98.25" customHeight="1">
      <c r="A92" s="111">
        <v>1</v>
      </c>
      <c r="B92" s="447" t="s">
        <v>172</v>
      </c>
      <c r="C92" s="431"/>
      <c r="D92" s="431"/>
      <c r="E92" s="431"/>
      <c r="F92" s="436"/>
      <c r="G92" s="440"/>
      <c r="H92" s="432" t="str">
        <f t="shared" ref="H92" si="66">$D$23</f>
        <v>GREY HEATHER</v>
      </c>
      <c r="I92" s="433" t="str">
        <f t="shared" si="62"/>
        <v>BLACK</v>
      </c>
      <c r="J92" s="113" t="s">
        <v>130</v>
      </c>
      <c r="K92" s="113">
        <f t="shared" ref="K92:K124" si="67">$P$25</f>
        <v>769</v>
      </c>
      <c r="L92" s="113">
        <v>2</v>
      </c>
      <c r="M92" s="113">
        <f t="shared" si="64"/>
        <v>1538</v>
      </c>
      <c r="N92" s="115"/>
      <c r="O92" s="41">
        <f t="shared" si="65"/>
        <v>1538</v>
      </c>
      <c r="P92" s="117" t="s">
        <v>215</v>
      </c>
    </row>
    <row r="93" spans="1:16" s="46" customFormat="1" ht="32.5" hidden="1">
      <c r="A93" s="111">
        <v>1</v>
      </c>
      <c r="B93" s="447" t="s">
        <v>172</v>
      </c>
      <c r="C93" s="431"/>
      <c r="D93" s="431"/>
      <c r="E93" s="431"/>
      <c r="F93" s="436"/>
      <c r="G93" s="440"/>
      <c r="H93" s="432" t="str">
        <f t="shared" ref="H93" si="68">$D$28</f>
        <v>WASHED BURGUNDY</v>
      </c>
      <c r="I93" s="433" t="str">
        <f t="shared" si="62"/>
        <v>BLACK</v>
      </c>
      <c r="J93" s="113" t="s">
        <v>130</v>
      </c>
      <c r="K93" s="113">
        <f t="shared" ref="K93" si="69">$P$30</f>
        <v>0</v>
      </c>
      <c r="L93" s="113">
        <v>2</v>
      </c>
      <c r="M93" s="113">
        <f t="shared" si="64"/>
        <v>0</v>
      </c>
      <c r="N93" s="115"/>
      <c r="O93" s="41">
        <f t="shared" si="65"/>
        <v>0</v>
      </c>
      <c r="P93" s="117"/>
    </row>
    <row r="94" spans="1:16" s="46" customFormat="1" ht="32.5" hidden="1">
      <c r="A94" s="111">
        <v>1</v>
      </c>
      <c r="B94" s="447" t="s">
        <v>172</v>
      </c>
      <c r="C94" s="431"/>
      <c r="D94" s="431"/>
      <c r="E94" s="431"/>
      <c r="F94" s="437"/>
      <c r="G94" s="441"/>
      <c r="H94" s="432" t="str">
        <f t="shared" ref="H94" si="70">$D$33</f>
        <v>LIME</v>
      </c>
      <c r="I94" s="433" t="str">
        <f t="shared" si="62"/>
        <v>BLACK</v>
      </c>
      <c r="J94" s="113" t="s">
        <v>130</v>
      </c>
      <c r="K94" s="113">
        <f t="shared" ref="K94" si="71">$P$35</f>
        <v>0</v>
      </c>
      <c r="L94" s="113">
        <v>2</v>
      </c>
      <c r="M94" s="113">
        <f t="shared" si="64"/>
        <v>0</v>
      </c>
      <c r="N94" s="115"/>
      <c r="O94" s="41">
        <f t="shared" si="65"/>
        <v>0</v>
      </c>
      <c r="P94" s="117"/>
    </row>
    <row r="95" spans="1:16" s="46" customFormat="1" ht="32.5" hidden="1">
      <c r="A95" s="111">
        <v>2</v>
      </c>
      <c r="B95" s="448" t="s">
        <v>173</v>
      </c>
      <c r="C95" s="449"/>
      <c r="D95" s="449"/>
      <c r="E95" s="450"/>
      <c r="F95" s="434" t="s">
        <v>129</v>
      </c>
      <c r="G95" s="438" t="s">
        <v>158</v>
      </c>
      <c r="H95" s="432" t="str">
        <f t="shared" ref="H95:H123" si="72">$D$18</f>
        <v>BLACK</v>
      </c>
      <c r="I95" s="433" t="str">
        <f t="shared" si="62"/>
        <v>BLACK</v>
      </c>
      <c r="J95" s="113" t="s">
        <v>130</v>
      </c>
      <c r="K95" s="113">
        <f t="shared" si="63"/>
        <v>0</v>
      </c>
      <c r="L95" s="114">
        <f>L107*2</f>
        <v>0.08</v>
      </c>
      <c r="M95" s="113">
        <f t="shared" si="64"/>
        <v>0</v>
      </c>
      <c r="N95" s="115"/>
      <c r="O95" s="41">
        <f t="shared" si="65"/>
        <v>0</v>
      </c>
      <c r="P95" s="117"/>
    </row>
    <row r="96" spans="1:16" s="46" customFormat="1" ht="98.25" customHeight="1">
      <c r="A96" s="111">
        <v>2</v>
      </c>
      <c r="B96" s="448" t="s">
        <v>173</v>
      </c>
      <c r="C96" s="449"/>
      <c r="D96" s="449"/>
      <c r="E96" s="450"/>
      <c r="F96" s="436"/>
      <c r="G96" s="440"/>
      <c r="H96" s="432" t="str">
        <f t="shared" ref="H96:H124" si="73">$D$23</f>
        <v>GREY HEATHER</v>
      </c>
      <c r="I96" s="433" t="str">
        <f t="shared" si="62"/>
        <v>BLACK</v>
      </c>
      <c r="J96" s="113" t="s">
        <v>130</v>
      </c>
      <c r="K96" s="113">
        <f t="shared" si="67"/>
        <v>769</v>
      </c>
      <c r="L96" s="114">
        <f>L108*2</f>
        <v>0.08</v>
      </c>
      <c r="M96" s="113">
        <f t="shared" si="64"/>
        <v>61.52</v>
      </c>
      <c r="N96" s="115"/>
      <c r="O96" s="41">
        <f t="shared" si="65"/>
        <v>62</v>
      </c>
      <c r="P96" s="117" t="s">
        <v>215</v>
      </c>
    </row>
    <row r="97" spans="1:16" s="46" customFormat="1" ht="32.5" hidden="1">
      <c r="A97" s="111">
        <v>2</v>
      </c>
      <c r="B97" s="448" t="s">
        <v>173</v>
      </c>
      <c r="C97" s="449"/>
      <c r="D97" s="449"/>
      <c r="E97" s="450"/>
      <c r="F97" s="436"/>
      <c r="G97" s="440"/>
      <c r="H97" s="432" t="str">
        <f t="shared" ref="H97:H121" si="74">$D$28</f>
        <v>WASHED BURGUNDY</v>
      </c>
      <c r="I97" s="433" t="str">
        <f t="shared" si="62"/>
        <v>BLACK</v>
      </c>
      <c r="J97" s="113" t="s">
        <v>130</v>
      </c>
      <c r="K97" s="113">
        <f t="shared" ref="K97:K125" si="75">$P$30</f>
        <v>0</v>
      </c>
      <c r="L97" s="114">
        <f>L109*2</f>
        <v>0.08</v>
      </c>
      <c r="M97" s="113">
        <f t="shared" si="64"/>
        <v>0</v>
      </c>
      <c r="N97" s="115"/>
      <c r="O97" s="41">
        <f t="shared" si="65"/>
        <v>0</v>
      </c>
      <c r="P97" s="117"/>
    </row>
    <row r="98" spans="1:16" s="46" customFormat="1" ht="32.5" hidden="1">
      <c r="A98" s="111">
        <v>2</v>
      </c>
      <c r="B98" s="448" t="s">
        <v>173</v>
      </c>
      <c r="C98" s="449"/>
      <c r="D98" s="449"/>
      <c r="E98" s="450"/>
      <c r="F98" s="437"/>
      <c r="G98" s="441"/>
      <c r="H98" s="432" t="str">
        <f t="shared" ref="H98:H122" si="76">$D$33</f>
        <v>LIME</v>
      </c>
      <c r="I98" s="433" t="str">
        <f t="shared" si="62"/>
        <v>BLACK</v>
      </c>
      <c r="J98" s="113" t="s">
        <v>130</v>
      </c>
      <c r="K98" s="113">
        <f t="shared" ref="K98:K126" si="77">$P$35</f>
        <v>0</v>
      </c>
      <c r="L98" s="114">
        <f>L110*2</f>
        <v>0.08</v>
      </c>
      <c r="M98" s="113">
        <f t="shared" si="64"/>
        <v>0</v>
      </c>
      <c r="N98" s="115"/>
      <c r="O98" s="41">
        <f t="shared" si="65"/>
        <v>0</v>
      </c>
      <c r="P98" s="117"/>
    </row>
    <row r="99" spans="1:16" s="46" customFormat="1" ht="32.5" hidden="1">
      <c r="A99" s="111">
        <v>3</v>
      </c>
      <c r="B99" s="448" t="s">
        <v>193</v>
      </c>
      <c r="C99" s="449"/>
      <c r="D99" s="449"/>
      <c r="E99" s="450"/>
      <c r="F99" s="434" t="s">
        <v>131</v>
      </c>
      <c r="G99" s="438" t="s">
        <v>214</v>
      </c>
      <c r="H99" s="432" t="str">
        <f t="shared" si="72"/>
        <v>BLACK</v>
      </c>
      <c r="I99" s="433" t="str">
        <f t="shared" si="62"/>
        <v>BLACK</v>
      </c>
      <c r="J99" s="113" t="s">
        <v>130</v>
      </c>
      <c r="K99" s="113">
        <f t="shared" si="63"/>
        <v>0</v>
      </c>
      <c r="L99" s="113">
        <v>1</v>
      </c>
      <c r="M99" s="113">
        <f t="shared" si="64"/>
        <v>0</v>
      </c>
      <c r="N99" s="115"/>
      <c r="O99" s="41">
        <f t="shared" si="65"/>
        <v>0</v>
      </c>
      <c r="P99" s="117"/>
    </row>
    <row r="100" spans="1:16" s="46" customFormat="1" ht="98.25" customHeight="1">
      <c r="A100" s="111">
        <v>3</v>
      </c>
      <c r="B100" s="448" t="s">
        <v>193</v>
      </c>
      <c r="C100" s="449"/>
      <c r="D100" s="449"/>
      <c r="E100" s="450"/>
      <c r="F100" s="436"/>
      <c r="G100" s="440"/>
      <c r="H100" s="432" t="str">
        <f t="shared" si="73"/>
        <v>GREY HEATHER</v>
      </c>
      <c r="I100" s="433" t="str">
        <f t="shared" si="62"/>
        <v>BLACK</v>
      </c>
      <c r="J100" s="113" t="s">
        <v>130</v>
      </c>
      <c r="K100" s="113">
        <f t="shared" si="67"/>
        <v>769</v>
      </c>
      <c r="L100" s="113">
        <v>1</v>
      </c>
      <c r="M100" s="113">
        <f t="shared" si="64"/>
        <v>769</v>
      </c>
      <c r="N100" s="115"/>
      <c r="O100" s="41">
        <f t="shared" si="65"/>
        <v>769</v>
      </c>
      <c r="P100" s="117"/>
    </row>
    <row r="101" spans="1:16" s="46" customFormat="1" ht="32.5" hidden="1">
      <c r="A101" s="111">
        <v>3</v>
      </c>
      <c r="B101" s="448" t="s">
        <v>193</v>
      </c>
      <c r="C101" s="449"/>
      <c r="D101" s="449"/>
      <c r="E101" s="450"/>
      <c r="F101" s="436"/>
      <c r="G101" s="440"/>
      <c r="H101" s="432" t="str">
        <f t="shared" si="74"/>
        <v>WASHED BURGUNDY</v>
      </c>
      <c r="I101" s="433" t="str">
        <f t="shared" si="62"/>
        <v>BLACK</v>
      </c>
      <c r="J101" s="113" t="s">
        <v>130</v>
      </c>
      <c r="K101" s="113">
        <f t="shared" si="75"/>
        <v>0</v>
      </c>
      <c r="L101" s="113">
        <v>1</v>
      </c>
      <c r="M101" s="113">
        <f t="shared" si="64"/>
        <v>0</v>
      </c>
      <c r="N101" s="115"/>
      <c r="O101" s="41">
        <f t="shared" si="65"/>
        <v>0</v>
      </c>
      <c r="P101" s="117"/>
    </row>
    <row r="102" spans="1:16" s="46" customFormat="1" ht="32.5" hidden="1">
      <c r="A102" s="111">
        <v>3</v>
      </c>
      <c r="B102" s="448" t="s">
        <v>193</v>
      </c>
      <c r="C102" s="449"/>
      <c r="D102" s="449"/>
      <c r="E102" s="450"/>
      <c r="F102" s="437"/>
      <c r="G102" s="441"/>
      <c r="H102" s="432" t="str">
        <f t="shared" si="76"/>
        <v>LIME</v>
      </c>
      <c r="I102" s="433" t="str">
        <f t="shared" si="62"/>
        <v>BLACK</v>
      </c>
      <c r="J102" s="113" t="s">
        <v>130</v>
      </c>
      <c r="K102" s="113">
        <f t="shared" si="77"/>
        <v>0</v>
      </c>
      <c r="L102" s="113">
        <v>1</v>
      </c>
      <c r="M102" s="113">
        <f t="shared" si="64"/>
        <v>0</v>
      </c>
      <c r="N102" s="115"/>
      <c r="O102" s="41">
        <f t="shared" si="65"/>
        <v>0</v>
      </c>
      <c r="P102" s="117"/>
    </row>
    <row r="103" spans="1:16" s="46" customFormat="1" ht="32.5" hidden="1">
      <c r="A103" s="111">
        <v>4</v>
      </c>
      <c r="B103" s="448" t="s">
        <v>156</v>
      </c>
      <c r="C103" s="449"/>
      <c r="D103" s="449"/>
      <c r="E103" s="450"/>
      <c r="F103" s="112" t="s">
        <v>132</v>
      </c>
      <c r="G103" s="112"/>
      <c r="H103" s="432" t="str">
        <f t="shared" si="72"/>
        <v>BLACK</v>
      </c>
      <c r="I103" s="433" t="str">
        <f t="shared" si="62"/>
        <v>BLACK</v>
      </c>
      <c r="J103" s="113" t="s">
        <v>130</v>
      </c>
      <c r="K103" s="113">
        <f t="shared" si="63"/>
        <v>0</v>
      </c>
      <c r="L103" s="113">
        <v>1</v>
      </c>
      <c r="M103" s="113">
        <f t="shared" si="64"/>
        <v>0</v>
      </c>
      <c r="N103" s="115"/>
      <c r="O103" s="41">
        <f t="shared" si="65"/>
        <v>0</v>
      </c>
      <c r="P103" s="117"/>
    </row>
    <row r="104" spans="1:16" s="46" customFormat="1" ht="63.75" customHeight="1">
      <c r="A104" s="111">
        <v>4</v>
      </c>
      <c r="B104" s="448" t="s">
        <v>156</v>
      </c>
      <c r="C104" s="449"/>
      <c r="D104" s="449"/>
      <c r="E104" s="450"/>
      <c r="F104" s="112" t="s">
        <v>132</v>
      </c>
      <c r="G104" s="112"/>
      <c r="H104" s="432" t="str">
        <f t="shared" si="73"/>
        <v>GREY HEATHER</v>
      </c>
      <c r="I104" s="433" t="str">
        <f t="shared" si="62"/>
        <v>BLACK</v>
      </c>
      <c r="J104" s="113" t="s">
        <v>130</v>
      </c>
      <c r="K104" s="113">
        <f t="shared" si="67"/>
        <v>769</v>
      </c>
      <c r="L104" s="113">
        <v>1</v>
      </c>
      <c r="M104" s="113">
        <f t="shared" si="64"/>
        <v>769</v>
      </c>
      <c r="N104" s="115"/>
      <c r="O104" s="41">
        <f t="shared" si="65"/>
        <v>769</v>
      </c>
      <c r="P104" s="117"/>
    </row>
    <row r="105" spans="1:16" s="46" customFormat="1" ht="32.5" hidden="1">
      <c r="A105" s="111">
        <v>4</v>
      </c>
      <c r="B105" s="448" t="s">
        <v>156</v>
      </c>
      <c r="C105" s="449"/>
      <c r="D105" s="449"/>
      <c r="E105" s="450"/>
      <c r="F105" s="112" t="s">
        <v>132</v>
      </c>
      <c r="G105" s="112"/>
      <c r="H105" s="432" t="str">
        <f t="shared" si="74"/>
        <v>WASHED BURGUNDY</v>
      </c>
      <c r="I105" s="433" t="str">
        <f t="shared" si="62"/>
        <v>BLACK</v>
      </c>
      <c r="J105" s="113" t="s">
        <v>130</v>
      </c>
      <c r="K105" s="113">
        <f t="shared" si="75"/>
        <v>0</v>
      </c>
      <c r="L105" s="113">
        <v>1</v>
      </c>
      <c r="M105" s="113">
        <f t="shared" si="64"/>
        <v>0</v>
      </c>
      <c r="N105" s="115"/>
      <c r="O105" s="41">
        <f t="shared" si="65"/>
        <v>0</v>
      </c>
      <c r="P105" s="117"/>
    </row>
    <row r="106" spans="1:16" s="46" customFormat="1" ht="32.5" hidden="1">
      <c r="A106" s="111">
        <v>4</v>
      </c>
      <c r="B106" s="448" t="s">
        <v>156</v>
      </c>
      <c r="C106" s="449"/>
      <c r="D106" s="449"/>
      <c r="E106" s="450"/>
      <c r="F106" s="112" t="s">
        <v>132</v>
      </c>
      <c r="G106" s="112"/>
      <c r="H106" s="432" t="str">
        <f t="shared" si="76"/>
        <v>LIME</v>
      </c>
      <c r="I106" s="433" t="str">
        <f t="shared" si="62"/>
        <v>BLACK</v>
      </c>
      <c r="J106" s="113" t="s">
        <v>130</v>
      </c>
      <c r="K106" s="113">
        <f t="shared" si="77"/>
        <v>0</v>
      </c>
      <c r="L106" s="113">
        <v>1</v>
      </c>
      <c r="M106" s="113">
        <f t="shared" si="64"/>
        <v>0</v>
      </c>
      <c r="N106" s="115"/>
      <c r="O106" s="41">
        <f t="shared" si="65"/>
        <v>0</v>
      </c>
      <c r="P106" s="117"/>
    </row>
    <row r="107" spans="1:16" s="46" customFormat="1" ht="32.5" hidden="1">
      <c r="A107" s="111">
        <v>5</v>
      </c>
      <c r="B107" s="447" t="s">
        <v>133</v>
      </c>
      <c r="C107" s="431"/>
      <c r="D107" s="431"/>
      <c r="E107" s="431"/>
      <c r="F107" s="112" t="s">
        <v>55</v>
      </c>
      <c r="G107" s="112"/>
      <c r="H107" s="432" t="str">
        <f t="shared" si="72"/>
        <v>BLACK</v>
      </c>
      <c r="I107" s="433" t="str">
        <f t="shared" si="62"/>
        <v>BLACK</v>
      </c>
      <c r="J107" s="113" t="s">
        <v>130</v>
      </c>
      <c r="K107" s="113">
        <f t="shared" si="63"/>
        <v>0</v>
      </c>
      <c r="L107" s="114">
        <f>1/25</f>
        <v>0.04</v>
      </c>
      <c r="M107" s="113">
        <f t="shared" si="64"/>
        <v>0</v>
      </c>
      <c r="N107" s="115"/>
      <c r="O107" s="41">
        <f t="shared" si="65"/>
        <v>0</v>
      </c>
      <c r="P107" s="117"/>
    </row>
    <row r="108" spans="1:16" s="46" customFormat="1" ht="63.75" customHeight="1">
      <c r="A108" s="111">
        <v>5</v>
      </c>
      <c r="B108" s="447" t="s">
        <v>133</v>
      </c>
      <c r="C108" s="431"/>
      <c r="D108" s="431"/>
      <c r="E108" s="431"/>
      <c r="F108" s="112" t="s">
        <v>55</v>
      </c>
      <c r="G108" s="112"/>
      <c r="H108" s="432" t="str">
        <f t="shared" si="73"/>
        <v>GREY HEATHER</v>
      </c>
      <c r="I108" s="433" t="str">
        <f t="shared" si="62"/>
        <v>BLACK</v>
      </c>
      <c r="J108" s="113" t="s">
        <v>130</v>
      </c>
      <c r="K108" s="113">
        <f t="shared" si="67"/>
        <v>769</v>
      </c>
      <c r="L108" s="114">
        <f t="shared" ref="L108:L110" si="78">1/25</f>
        <v>0.04</v>
      </c>
      <c r="M108" s="113">
        <f t="shared" si="64"/>
        <v>30.76</v>
      </c>
      <c r="N108" s="115"/>
      <c r="O108" s="41">
        <f t="shared" si="65"/>
        <v>31</v>
      </c>
      <c r="P108" s="117"/>
    </row>
    <row r="109" spans="1:16" s="46" customFormat="1" ht="32.5" hidden="1">
      <c r="A109" s="111">
        <v>5</v>
      </c>
      <c r="B109" s="447" t="s">
        <v>133</v>
      </c>
      <c r="C109" s="431"/>
      <c r="D109" s="431"/>
      <c r="E109" s="431"/>
      <c r="F109" s="112" t="s">
        <v>55</v>
      </c>
      <c r="G109" s="112"/>
      <c r="H109" s="432" t="str">
        <f t="shared" si="74"/>
        <v>WASHED BURGUNDY</v>
      </c>
      <c r="I109" s="433" t="str">
        <f t="shared" si="62"/>
        <v>BLACK</v>
      </c>
      <c r="J109" s="113" t="s">
        <v>130</v>
      </c>
      <c r="K109" s="113">
        <f t="shared" si="75"/>
        <v>0</v>
      </c>
      <c r="L109" s="114">
        <f t="shared" si="78"/>
        <v>0.04</v>
      </c>
      <c r="M109" s="113">
        <f t="shared" si="64"/>
        <v>0</v>
      </c>
      <c r="N109" s="115"/>
      <c r="O109" s="41">
        <f t="shared" si="65"/>
        <v>0</v>
      </c>
      <c r="P109" s="117"/>
    </row>
    <row r="110" spans="1:16" s="46" customFormat="1" ht="32.5" hidden="1">
      <c r="A110" s="111">
        <v>5</v>
      </c>
      <c r="B110" s="447" t="s">
        <v>133</v>
      </c>
      <c r="C110" s="431"/>
      <c r="D110" s="431"/>
      <c r="E110" s="431"/>
      <c r="F110" s="112" t="s">
        <v>55</v>
      </c>
      <c r="G110" s="112"/>
      <c r="H110" s="432" t="str">
        <f t="shared" si="76"/>
        <v>LIME</v>
      </c>
      <c r="I110" s="433" t="str">
        <f t="shared" si="62"/>
        <v>BLACK</v>
      </c>
      <c r="J110" s="113" t="s">
        <v>130</v>
      </c>
      <c r="K110" s="113">
        <f t="shared" si="77"/>
        <v>0</v>
      </c>
      <c r="L110" s="114">
        <f t="shared" si="78"/>
        <v>0.04</v>
      </c>
      <c r="M110" s="113">
        <f t="shared" si="64"/>
        <v>0</v>
      </c>
      <c r="N110" s="115"/>
      <c r="O110" s="41">
        <f t="shared" si="65"/>
        <v>0</v>
      </c>
      <c r="P110" s="117"/>
    </row>
    <row r="111" spans="1:16" s="46" customFormat="1" ht="32.5" hidden="1">
      <c r="A111" s="111">
        <v>6</v>
      </c>
      <c r="B111" s="447" t="s">
        <v>134</v>
      </c>
      <c r="C111" s="431"/>
      <c r="D111" s="431"/>
      <c r="E111" s="431"/>
      <c r="F111" s="112" t="s">
        <v>55</v>
      </c>
      <c r="G111" s="112"/>
      <c r="H111" s="432" t="str">
        <f t="shared" si="72"/>
        <v>BLACK</v>
      </c>
      <c r="I111" s="433" t="str">
        <f t="shared" si="62"/>
        <v>BLACK</v>
      </c>
      <c r="J111" s="113" t="s">
        <v>130</v>
      </c>
      <c r="K111" s="113">
        <f t="shared" si="63"/>
        <v>0</v>
      </c>
      <c r="L111" s="114">
        <f>L107*2</f>
        <v>0.08</v>
      </c>
      <c r="M111" s="113">
        <f t="shared" si="64"/>
        <v>0</v>
      </c>
      <c r="N111" s="115"/>
      <c r="O111" s="41">
        <f t="shared" si="65"/>
        <v>0</v>
      </c>
      <c r="P111" s="117"/>
    </row>
    <row r="112" spans="1:16" s="46" customFormat="1" ht="63.75" customHeight="1">
      <c r="A112" s="111">
        <v>6</v>
      </c>
      <c r="B112" s="447" t="s">
        <v>134</v>
      </c>
      <c r="C112" s="431"/>
      <c r="D112" s="431"/>
      <c r="E112" s="431"/>
      <c r="F112" s="112" t="s">
        <v>55</v>
      </c>
      <c r="G112" s="112"/>
      <c r="H112" s="432" t="str">
        <f t="shared" si="73"/>
        <v>GREY HEATHER</v>
      </c>
      <c r="I112" s="433" t="str">
        <f t="shared" si="62"/>
        <v>BLACK</v>
      </c>
      <c r="J112" s="113" t="s">
        <v>130</v>
      </c>
      <c r="K112" s="113">
        <f t="shared" si="67"/>
        <v>769</v>
      </c>
      <c r="L112" s="114">
        <f>L108*2</f>
        <v>0.08</v>
      </c>
      <c r="M112" s="113">
        <f t="shared" si="64"/>
        <v>61.52</v>
      </c>
      <c r="N112" s="115"/>
      <c r="O112" s="41">
        <f t="shared" si="65"/>
        <v>62</v>
      </c>
      <c r="P112" s="117"/>
    </row>
    <row r="113" spans="1:16" s="46" customFormat="1" ht="32.5" hidden="1">
      <c r="A113" s="111">
        <v>6</v>
      </c>
      <c r="B113" s="447" t="s">
        <v>134</v>
      </c>
      <c r="C113" s="431"/>
      <c r="D113" s="431"/>
      <c r="E113" s="431"/>
      <c r="F113" s="112" t="s">
        <v>55</v>
      </c>
      <c r="G113" s="112"/>
      <c r="H113" s="432" t="str">
        <f t="shared" si="74"/>
        <v>WASHED BURGUNDY</v>
      </c>
      <c r="I113" s="433" t="str">
        <f t="shared" si="62"/>
        <v>BLACK</v>
      </c>
      <c r="J113" s="113" t="s">
        <v>130</v>
      </c>
      <c r="K113" s="113">
        <f t="shared" si="75"/>
        <v>0</v>
      </c>
      <c r="L113" s="114">
        <f>L109*2</f>
        <v>0.08</v>
      </c>
      <c r="M113" s="113">
        <f t="shared" si="64"/>
        <v>0</v>
      </c>
      <c r="N113" s="115"/>
      <c r="O113" s="41">
        <f t="shared" si="65"/>
        <v>0</v>
      </c>
      <c r="P113" s="117"/>
    </row>
    <row r="114" spans="1:16" s="46" customFormat="1" ht="32.5" hidden="1">
      <c r="A114" s="111">
        <v>6</v>
      </c>
      <c r="B114" s="447" t="s">
        <v>134</v>
      </c>
      <c r="C114" s="431"/>
      <c r="D114" s="431"/>
      <c r="E114" s="431"/>
      <c r="F114" s="112" t="s">
        <v>55</v>
      </c>
      <c r="G114" s="112"/>
      <c r="H114" s="432" t="str">
        <f t="shared" si="76"/>
        <v>LIME</v>
      </c>
      <c r="I114" s="433" t="str">
        <f t="shared" si="62"/>
        <v>BLACK</v>
      </c>
      <c r="J114" s="113" t="s">
        <v>130</v>
      </c>
      <c r="K114" s="113">
        <f t="shared" si="77"/>
        <v>0</v>
      </c>
      <c r="L114" s="114">
        <f>L110*2</f>
        <v>0.08</v>
      </c>
      <c r="M114" s="113">
        <f t="shared" si="64"/>
        <v>0</v>
      </c>
      <c r="N114" s="115"/>
      <c r="O114" s="41">
        <f t="shared" si="65"/>
        <v>0</v>
      </c>
      <c r="P114" s="117"/>
    </row>
    <row r="115" spans="1:16" s="46" customFormat="1" ht="32.5" hidden="1">
      <c r="A115" s="111">
        <v>7</v>
      </c>
      <c r="B115" s="447" t="s">
        <v>135</v>
      </c>
      <c r="C115" s="431"/>
      <c r="D115" s="431"/>
      <c r="E115" s="431"/>
      <c r="F115" s="112" t="s">
        <v>132</v>
      </c>
      <c r="G115" s="112"/>
      <c r="H115" s="432" t="str">
        <f t="shared" si="72"/>
        <v>BLACK</v>
      </c>
      <c r="I115" s="433" t="str">
        <f t="shared" si="62"/>
        <v>BLACK</v>
      </c>
      <c r="J115" s="113" t="s">
        <v>130</v>
      </c>
      <c r="K115" s="113">
        <f t="shared" si="63"/>
        <v>0</v>
      </c>
      <c r="L115" s="114">
        <f>L107</f>
        <v>0.04</v>
      </c>
      <c r="M115" s="113">
        <f t="shared" si="64"/>
        <v>0</v>
      </c>
      <c r="N115" s="115"/>
      <c r="O115" s="41">
        <f t="shared" si="65"/>
        <v>0</v>
      </c>
      <c r="P115" s="117"/>
    </row>
    <row r="116" spans="1:16" s="46" customFormat="1" ht="63.75" customHeight="1">
      <c r="A116" s="111">
        <v>7</v>
      </c>
      <c r="B116" s="447" t="s">
        <v>135</v>
      </c>
      <c r="C116" s="431"/>
      <c r="D116" s="431"/>
      <c r="E116" s="431"/>
      <c r="F116" s="112" t="s">
        <v>132</v>
      </c>
      <c r="G116" s="112"/>
      <c r="H116" s="432" t="str">
        <f t="shared" si="73"/>
        <v>GREY HEATHER</v>
      </c>
      <c r="I116" s="433" t="str">
        <f t="shared" si="62"/>
        <v>BLACK</v>
      </c>
      <c r="J116" s="113" t="s">
        <v>130</v>
      </c>
      <c r="K116" s="113">
        <f t="shared" si="67"/>
        <v>769</v>
      </c>
      <c r="L116" s="114">
        <f>L108</f>
        <v>0.04</v>
      </c>
      <c r="M116" s="113">
        <f t="shared" si="64"/>
        <v>30.76</v>
      </c>
      <c r="N116" s="115"/>
      <c r="O116" s="41">
        <f t="shared" si="65"/>
        <v>31</v>
      </c>
      <c r="P116" s="117"/>
    </row>
    <row r="117" spans="1:16" s="46" customFormat="1" ht="32.5" hidden="1">
      <c r="A117" s="111">
        <v>7</v>
      </c>
      <c r="B117" s="447" t="s">
        <v>135</v>
      </c>
      <c r="C117" s="431"/>
      <c r="D117" s="431"/>
      <c r="E117" s="431"/>
      <c r="F117" s="112" t="s">
        <v>132</v>
      </c>
      <c r="G117" s="112"/>
      <c r="H117" s="432" t="str">
        <f t="shared" si="74"/>
        <v>WASHED BURGUNDY</v>
      </c>
      <c r="I117" s="433" t="str">
        <f t="shared" si="62"/>
        <v>BLACK</v>
      </c>
      <c r="J117" s="113" t="s">
        <v>130</v>
      </c>
      <c r="K117" s="113">
        <f t="shared" si="75"/>
        <v>0</v>
      </c>
      <c r="L117" s="114">
        <f>L109</f>
        <v>0.04</v>
      </c>
      <c r="M117" s="113">
        <f t="shared" si="64"/>
        <v>0</v>
      </c>
      <c r="N117" s="115"/>
      <c r="O117" s="41">
        <f t="shared" si="65"/>
        <v>0</v>
      </c>
      <c r="P117" s="117"/>
    </row>
    <row r="118" spans="1:16" s="46" customFormat="1" ht="32.5" hidden="1">
      <c r="A118" s="111">
        <v>7</v>
      </c>
      <c r="B118" s="447" t="s">
        <v>135</v>
      </c>
      <c r="C118" s="431"/>
      <c r="D118" s="431"/>
      <c r="E118" s="431"/>
      <c r="F118" s="112" t="s">
        <v>132</v>
      </c>
      <c r="G118" s="112"/>
      <c r="H118" s="432" t="str">
        <f t="shared" si="76"/>
        <v>LIME</v>
      </c>
      <c r="I118" s="433" t="str">
        <f t="shared" si="62"/>
        <v>BLACK</v>
      </c>
      <c r="J118" s="113" t="s">
        <v>130</v>
      </c>
      <c r="K118" s="113">
        <f t="shared" si="77"/>
        <v>0</v>
      </c>
      <c r="L118" s="114">
        <f>L110</f>
        <v>0.04</v>
      </c>
      <c r="M118" s="113">
        <f t="shared" si="64"/>
        <v>0</v>
      </c>
      <c r="N118" s="115"/>
      <c r="O118" s="41">
        <f t="shared" si="65"/>
        <v>0</v>
      </c>
      <c r="P118" s="117"/>
    </row>
    <row r="119" spans="1:16" s="46" customFormat="1" ht="32.5" hidden="1">
      <c r="A119" s="111">
        <v>8</v>
      </c>
      <c r="B119" s="448" t="s">
        <v>136</v>
      </c>
      <c r="C119" s="449"/>
      <c r="D119" s="449"/>
      <c r="E119" s="450"/>
      <c r="F119" s="112" t="s">
        <v>38</v>
      </c>
      <c r="G119" s="112"/>
      <c r="H119" s="432" t="str">
        <f t="shared" si="72"/>
        <v>BLACK</v>
      </c>
      <c r="I119" s="433" t="str">
        <f t="shared" si="62"/>
        <v>BLACK</v>
      </c>
      <c r="J119" s="113" t="s">
        <v>130</v>
      </c>
      <c r="K119" s="113">
        <f t="shared" si="63"/>
        <v>0</v>
      </c>
      <c r="L119" s="113">
        <v>1</v>
      </c>
      <c r="M119" s="113">
        <f>K119*L119</f>
        <v>0</v>
      </c>
      <c r="N119" s="115"/>
      <c r="O119" s="41">
        <f t="shared" si="65"/>
        <v>0</v>
      </c>
      <c r="P119" s="117"/>
    </row>
    <row r="120" spans="1:16" s="46" customFormat="1" ht="63.75" customHeight="1">
      <c r="A120" s="111">
        <v>8</v>
      </c>
      <c r="B120" s="447" t="s">
        <v>136</v>
      </c>
      <c r="C120" s="431"/>
      <c r="D120" s="431"/>
      <c r="E120" s="431"/>
      <c r="F120" s="112" t="s">
        <v>38</v>
      </c>
      <c r="G120" s="112"/>
      <c r="H120" s="432" t="str">
        <f t="shared" si="73"/>
        <v>GREY HEATHER</v>
      </c>
      <c r="I120" s="433" t="str">
        <f t="shared" si="62"/>
        <v>BLACK</v>
      </c>
      <c r="J120" s="113" t="s">
        <v>130</v>
      </c>
      <c r="K120" s="113">
        <f t="shared" si="67"/>
        <v>769</v>
      </c>
      <c r="L120" s="113">
        <v>1</v>
      </c>
      <c r="M120" s="113">
        <f t="shared" ref="M120:M131" si="79">K120*L120</f>
        <v>769</v>
      </c>
      <c r="N120" s="115"/>
      <c r="O120" s="41">
        <f t="shared" si="65"/>
        <v>769</v>
      </c>
      <c r="P120" s="117"/>
    </row>
    <row r="121" spans="1:16" s="46" customFormat="1" ht="32.5" hidden="1">
      <c r="A121" s="111">
        <v>8</v>
      </c>
      <c r="B121" s="447" t="s">
        <v>136</v>
      </c>
      <c r="C121" s="431"/>
      <c r="D121" s="431"/>
      <c r="E121" s="431"/>
      <c r="F121" s="112" t="s">
        <v>38</v>
      </c>
      <c r="G121" s="112"/>
      <c r="H121" s="432" t="str">
        <f t="shared" si="74"/>
        <v>WASHED BURGUNDY</v>
      </c>
      <c r="I121" s="433" t="str">
        <f t="shared" si="62"/>
        <v>BLACK</v>
      </c>
      <c r="J121" s="113" t="s">
        <v>130</v>
      </c>
      <c r="K121" s="113">
        <f t="shared" si="75"/>
        <v>0</v>
      </c>
      <c r="L121" s="113">
        <v>1</v>
      </c>
      <c r="M121" s="113">
        <f t="shared" si="79"/>
        <v>0</v>
      </c>
      <c r="N121" s="115"/>
      <c r="O121" s="41">
        <f t="shared" si="65"/>
        <v>0</v>
      </c>
      <c r="P121" s="117"/>
    </row>
    <row r="122" spans="1:16" s="46" customFormat="1" ht="32.5" hidden="1">
      <c r="A122" s="111">
        <v>8</v>
      </c>
      <c r="B122" s="447" t="s">
        <v>136</v>
      </c>
      <c r="C122" s="431"/>
      <c r="D122" s="431"/>
      <c r="E122" s="431"/>
      <c r="F122" s="112" t="s">
        <v>38</v>
      </c>
      <c r="G122" s="112"/>
      <c r="H122" s="432" t="str">
        <f t="shared" si="76"/>
        <v>LIME</v>
      </c>
      <c r="I122" s="433" t="str">
        <f t="shared" si="62"/>
        <v>BLACK</v>
      </c>
      <c r="J122" s="113" t="s">
        <v>130</v>
      </c>
      <c r="K122" s="113">
        <f t="shared" si="77"/>
        <v>0</v>
      </c>
      <c r="L122" s="113">
        <v>1</v>
      </c>
      <c r="M122" s="113">
        <f t="shared" si="79"/>
        <v>0</v>
      </c>
      <c r="N122" s="115"/>
      <c r="O122" s="41">
        <f t="shared" si="65"/>
        <v>0</v>
      </c>
      <c r="P122" s="117"/>
    </row>
    <row r="123" spans="1:16" s="46" customFormat="1" ht="32.5" hidden="1">
      <c r="A123" s="111">
        <v>9</v>
      </c>
      <c r="B123" s="447" t="s">
        <v>137</v>
      </c>
      <c r="C123" s="431"/>
      <c r="D123" s="431"/>
      <c r="E123" s="431"/>
      <c r="F123" s="112" t="s">
        <v>132</v>
      </c>
      <c r="G123" s="112"/>
      <c r="H123" s="432" t="str">
        <f t="shared" si="72"/>
        <v>BLACK</v>
      </c>
      <c r="I123" s="433" t="str">
        <f t="shared" si="62"/>
        <v>BLACK</v>
      </c>
      <c r="J123" s="113" t="s">
        <v>130</v>
      </c>
      <c r="K123" s="113">
        <f t="shared" si="63"/>
        <v>0</v>
      </c>
      <c r="L123" s="113">
        <v>1.1000000000000001</v>
      </c>
      <c r="M123" s="113">
        <f t="shared" si="79"/>
        <v>0</v>
      </c>
      <c r="N123" s="115"/>
      <c r="O123" s="41">
        <f t="shared" si="65"/>
        <v>0</v>
      </c>
      <c r="P123" s="117"/>
    </row>
    <row r="124" spans="1:16" s="46" customFormat="1" ht="63.75" customHeight="1">
      <c r="A124" s="111">
        <v>9</v>
      </c>
      <c r="B124" s="448" t="s">
        <v>137</v>
      </c>
      <c r="C124" s="449"/>
      <c r="D124" s="449"/>
      <c r="E124" s="450"/>
      <c r="F124" s="112" t="s">
        <v>132</v>
      </c>
      <c r="G124" s="112"/>
      <c r="H124" s="432" t="str">
        <f t="shared" si="73"/>
        <v>GREY HEATHER</v>
      </c>
      <c r="I124" s="433" t="str">
        <f t="shared" si="62"/>
        <v>BLACK</v>
      </c>
      <c r="J124" s="113" t="s">
        <v>130</v>
      </c>
      <c r="K124" s="113">
        <f t="shared" si="67"/>
        <v>769</v>
      </c>
      <c r="L124" s="113">
        <v>1.1000000000000001</v>
      </c>
      <c r="M124" s="113">
        <f t="shared" si="79"/>
        <v>845.90000000000009</v>
      </c>
      <c r="N124" s="115"/>
      <c r="O124" s="41">
        <f t="shared" si="65"/>
        <v>846</v>
      </c>
      <c r="P124" s="117"/>
    </row>
    <row r="125" spans="1:16" s="46" customFormat="1" ht="32.5" hidden="1">
      <c r="A125" s="111">
        <v>9</v>
      </c>
      <c r="B125" s="448" t="s">
        <v>137</v>
      </c>
      <c r="C125" s="449"/>
      <c r="D125" s="449"/>
      <c r="E125" s="450"/>
      <c r="F125" s="112" t="s">
        <v>132</v>
      </c>
      <c r="G125" s="112"/>
      <c r="H125" s="432" t="str">
        <f>$D$28</f>
        <v>WASHED BURGUNDY</v>
      </c>
      <c r="I125" s="433" t="str">
        <f t="shared" si="62"/>
        <v>BLACK</v>
      </c>
      <c r="J125" s="113" t="s">
        <v>130</v>
      </c>
      <c r="K125" s="113">
        <f t="shared" si="75"/>
        <v>0</v>
      </c>
      <c r="L125" s="113">
        <v>1.1000000000000001</v>
      </c>
      <c r="M125" s="113">
        <f t="shared" si="79"/>
        <v>0</v>
      </c>
      <c r="N125" s="115"/>
      <c r="O125" s="41">
        <f t="shared" si="65"/>
        <v>0</v>
      </c>
      <c r="P125" s="117"/>
    </row>
    <row r="126" spans="1:16" s="46" customFormat="1" ht="32.5" hidden="1">
      <c r="A126" s="111">
        <v>9</v>
      </c>
      <c r="B126" s="448" t="s">
        <v>137</v>
      </c>
      <c r="C126" s="449"/>
      <c r="D126" s="449"/>
      <c r="E126" s="450"/>
      <c r="F126" s="112" t="s">
        <v>132</v>
      </c>
      <c r="G126" s="112"/>
      <c r="H126" s="432" t="str">
        <f>$D$33</f>
        <v>LIME</v>
      </c>
      <c r="I126" s="433" t="str">
        <f t="shared" si="62"/>
        <v>BLACK</v>
      </c>
      <c r="J126" s="113" t="s">
        <v>130</v>
      </c>
      <c r="K126" s="113">
        <f t="shared" si="77"/>
        <v>0</v>
      </c>
      <c r="L126" s="113">
        <v>1.1000000000000001</v>
      </c>
      <c r="M126" s="113">
        <f t="shared" si="79"/>
        <v>0</v>
      </c>
      <c r="N126" s="115"/>
      <c r="O126" s="41">
        <f t="shared" si="65"/>
        <v>0</v>
      </c>
      <c r="P126" s="117"/>
    </row>
    <row r="127" spans="1:16" s="46" customFormat="1" ht="46.5" customHeight="1">
      <c r="A127" s="111">
        <v>10</v>
      </c>
      <c r="B127" s="447" t="s">
        <v>150</v>
      </c>
      <c r="C127" s="431"/>
      <c r="D127" s="431"/>
      <c r="E127" s="431"/>
      <c r="F127" s="451" t="s">
        <v>151</v>
      </c>
      <c r="G127" s="112"/>
      <c r="H127" s="452" t="s">
        <v>174</v>
      </c>
      <c r="I127" s="433"/>
      <c r="J127" s="113" t="s">
        <v>130</v>
      </c>
      <c r="K127" s="113">
        <v>9</v>
      </c>
      <c r="L127" s="114">
        <f>$L$107*2</f>
        <v>0.08</v>
      </c>
      <c r="M127" s="113">
        <f t="shared" si="79"/>
        <v>0.72</v>
      </c>
      <c r="N127" s="115"/>
      <c r="O127" s="41">
        <f t="shared" si="65"/>
        <v>1</v>
      </c>
      <c r="P127" s="117"/>
    </row>
    <row r="128" spans="1:16" s="46" customFormat="1" ht="46.5" customHeight="1">
      <c r="A128" s="111">
        <v>10</v>
      </c>
      <c r="B128" s="447" t="s">
        <v>150</v>
      </c>
      <c r="C128" s="431"/>
      <c r="D128" s="431"/>
      <c r="E128" s="431"/>
      <c r="F128" s="451"/>
      <c r="G128" s="112"/>
      <c r="H128" s="452" t="s">
        <v>175</v>
      </c>
      <c r="I128" s="433"/>
      <c r="J128" s="113" t="s">
        <v>130</v>
      </c>
      <c r="K128" s="113">
        <v>24</v>
      </c>
      <c r="L128" s="114">
        <f t="shared" ref="L128:L131" si="80">$L$107*2</f>
        <v>0.08</v>
      </c>
      <c r="M128" s="113">
        <f t="shared" si="79"/>
        <v>1.92</v>
      </c>
      <c r="N128" s="115"/>
      <c r="O128" s="41">
        <f t="shared" si="65"/>
        <v>2</v>
      </c>
      <c r="P128" s="117"/>
    </row>
    <row r="129" spans="1:16" s="46" customFormat="1" ht="46.5" customHeight="1">
      <c r="A129" s="111">
        <v>10</v>
      </c>
      <c r="B129" s="447" t="s">
        <v>150</v>
      </c>
      <c r="C129" s="431"/>
      <c r="D129" s="431"/>
      <c r="E129" s="431"/>
      <c r="F129" s="451"/>
      <c r="G129" s="112"/>
      <c r="H129" s="452" t="s">
        <v>176</v>
      </c>
      <c r="I129" s="433"/>
      <c r="J129" s="113" t="s">
        <v>130</v>
      </c>
      <c r="K129" s="113">
        <v>12</v>
      </c>
      <c r="L129" s="114">
        <f t="shared" si="80"/>
        <v>0.08</v>
      </c>
      <c r="M129" s="113">
        <f t="shared" si="79"/>
        <v>0.96</v>
      </c>
      <c r="N129" s="115"/>
      <c r="O129" s="41">
        <f t="shared" si="65"/>
        <v>1</v>
      </c>
      <c r="P129" s="117"/>
    </row>
    <row r="130" spans="1:16" s="46" customFormat="1" ht="46.5" customHeight="1">
      <c r="A130" s="111">
        <v>10</v>
      </c>
      <c r="B130" s="447" t="s">
        <v>150</v>
      </c>
      <c r="C130" s="431"/>
      <c r="D130" s="431"/>
      <c r="E130" s="431"/>
      <c r="F130" s="451"/>
      <c r="G130" s="112"/>
      <c r="H130" s="452">
        <v>41</v>
      </c>
      <c r="I130" s="433"/>
      <c r="J130" s="113" t="s">
        <v>130</v>
      </c>
      <c r="K130" s="113">
        <v>30</v>
      </c>
      <c r="L130" s="114">
        <f t="shared" si="80"/>
        <v>0.08</v>
      </c>
      <c r="M130" s="113">
        <f t="shared" si="79"/>
        <v>2.4</v>
      </c>
      <c r="N130" s="115"/>
      <c r="O130" s="41">
        <f t="shared" si="65"/>
        <v>3</v>
      </c>
      <c r="P130" s="117"/>
    </row>
    <row r="131" spans="1:16" s="46" customFormat="1" ht="46.5" customHeight="1">
      <c r="A131" s="111">
        <v>10</v>
      </c>
      <c r="B131" s="447" t="s">
        <v>150</v>
      </c>
      <c r="C131" s="431"/>
      <c r="D131" s="431"/>
      <c r="E131" s="431"/>
      <c r="F131" s="451"/>
      <c r="G131" s="112"/>
      <c r="H131" s="432">
        <v>42</v>
      </c>
      <c r="I131" s="433"/>
      <c r="J131" s="113" t="s">
        <v>130</v>
      </c>
      <c r="K131" s="113">
        <v>67</v>
      </c>
      <c r="L131" s="114">
        <f t="shared" si="80"/>
        <v>0.08</v>
      </c>
      <c r="M131" s="113">
        <f t="shared" si="79"/>
        <v>5.36</v>
      </c>
      <c r="N131" s="115"/>
      <c r="O131" s="41">
        <f t="shared" si="65"/>
        <v>6</v>
      </c>
      <c r="P131" s="117"/>
    </row>
    <row r="132" spans="1:16" s="15" customFormat="1" ht="32.5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453" t="s">
        <v>31</v>
      </c>
      <c r="K133" s="453"/>
      <c r="L133" s="453"/>
      <c r="M133" s="453"/>
      <c r="N133" s="45"/>
      <c r="O133" s="45"/>
      <c r="P133" s="46"/>
    </row>
    <row r="134" spans="1:16" s="118" customFormat="1" ht="34.5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5" hidden="1" customHeight="1">
      <c r="A135" s="118"/>
      <c r="B135" s="454" t="s">
        <v>49</v>
      </c>
      <c r="C135" s="455"/>
      <c r="D135" s="455"/>
      <c r="E135" s="455"/>
      <c r="F135" s="455"/>
      <c r="G135" s="455"/>
      <c r="H135" s="455"/>
      <c r="I135" s="456"/>
      <c r="J135" s="47"/>
      <c r="K135" s="19"/>
      <c r="L135" s="47"/>
      <c r="M135" s="47"/>
      <c r="N135" s="47"/>
      <c r="O135" s="47"/>
      <c r="P135" s="47"/>
    </row>
    <row r="136" spans="1:16" s="15" customFormat="1" ht="59.25" hidden="1" customHeight="1">
      <c r="A136" s="118"/>
      <c r="B136" s="121" t="s">
        <v>42</v>
      </c>
      <c r="C136" s="171" t="s">
        <v>138</v>
      </c>
      <c r="D136" s="457" t="s">
        <v>139</v>
      </c>
      <c r="E136" s="457"/>
      <c r="F136" s="457" t="s">
        <v>54</v>
      </c>
      <c r="G136" s="457"/>
      <c r="H136" s="457"/>
      <c r="I136" s="457"/>
      <c r="J136" s="47"/>
      <c r="K136" s="47"/>
      <c r="L136" s="47"/>
      <c r="M136" s="47"/>
      <c r="N136" s="47"/>
      <c r="O136" s="47"/>
      <c r="P136" s="47"/>
    </row>
    <row r="137" spans="1:16" s="15" customFormat="1" ht="78.75" hidden="1" customHeight="1">
      <c r="A137" s="118"/>
      <c r="B137" s="122" t="str">
        <f t="shared" ref="B137" si="81">$D$18</f>
        <v>BLACK</v>
      </c>
      <c r="C137" s="458" t="s">
        <v>162</v>
      </c>
      <c r="D137" s="460" t="s">
        <v>164</v>
      </c>
      <c r="E137" s="461"/>
      <c r="F137" s="462" t="s">
        <v>177</v>
      </c>
      <c r="G137" s="462"/>
      <c r="H137" s="462"/>
      <c r="I137" s="462"/>
      <c r="J137" s="47"/>
      <c r="K137" s="47"/>
      <c r="L137" s="47"/>
      <c r="M137" s="47"/>
      <c r="N137" s="47"/>
    </row>
    <row r="138" spans="1:16" s="15" customFormat="1" ht="65" hidden="1">
      <c r="A138" s="118"/>
      <c r="B138" s="122" t="str">
        <f t="shared" ref="B138" si="82">$D$23</f>
        <v>GREY HEATHER</v>
      </c>
      <c r="C138" s="459"/>
      <c r="D138" s="463" t="s">
        <v>165</v>
      </c>
      <c r="E138" s="464"/>
      <c r="F138" s="462" t="s">
        <v>178</v>
      </c>
      <c r="G138" s="462"/>
      <c r="H138" s="462"/>
      <c r="I138" s="462"/>
      <c r="J138" s="47"/>
      <c r="K138" s="47"/>
      <c r="L138" s="47"/>
      <c r="M138" s="47"/>
      <c r="N138" s="47"/>
    </row>
    <row r="139" spans="1:16" s="15" customFormat="1" ht="32.5" hidden="1"/>
    <row r="140" spans="1:16" s="15" customFormat="1" ht="32.5" hidden="1">
      <c r="A140" s="118"/>
      <c r="B140" s="454"/>
      <c r="C140" s="455"/>
      <c r="D140" s="471"/>
      <c r="E140" s="471"/>
      <c r="F140" s="471"/>
      <c r="G140" s="471"/>
      <c r="H140" s="471"/>
      <c r="I140" s="472"/>
      <c r="J140" s="47"/>
      <c r="K140" s="47"/>
    </row>
    <row r="141" spans="1:16" s="15" customFormat="1" ht="32.5" hidden="1">
      <c r="A141" s="118"/>
      <c r="B141" s="448"/>
      <c r="C141" s="450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5" hidden="1" customHeight="1">
      <c r="A142" s="118"/>
      <c r="B142" s="473" t="s">
        <v>159</v>
      </c>
      <c r="C142" s="473"/>
      <c r="D142" s="130"/>
      <c r="E142" s="130">
        <v>2.2000000000000002</v>
      </c>
      <c r="F142" s="474">
        <v>3</v>
      </c>
      <c r="G142" s="475"/>
      <c r="H142" s="475"/>
      <c r="I142" s="476"/>
      <c r="J142" s="47"/>
    </row>
    <row r="143" spans="1:16" s="15" customFormat="1" ht="12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32.5">
      <c r="A144" s="16">
        <v>2</v>
      </c>
      <c r="B144" s="120" t="s">
        <v>121</v>
      </c>
      <c r="C144" s="477" t="s">
        <v>195</v>
      </c>
      <c r="D144" s="477"/>
      <c r="E144" s="477"/>
      <c r="F144" s="477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32.5">
      <c r="A145" s="118"/>
      <c r="B145" s="454" t="s">
        <v>49</v>
      </c>
      <c r="C145" s="455"/>
      <c r="D145" s="455"/>
      <c r="E145" s="455"/>
      <c r="F145" s="455"/>
      <c r="G145" s="455"/>
      <c r="H145" s="455"/>
      <c r="I145" s="456"/>
      <c r="J145" s="47"/>
      <c r="K145" s="19"/>
      <c r="L145" s="47"/>
      <c r="M145" s="47"/>
      <c r="N145" s="47"/>
      <c r="O145" s="47"/>
      <c r="P145" s="47"/>
    </row>
    <row r="146" spans="1:16" s="15" customFormat="1" ht="63" customHeight="1">
      <c r="A146" s="118"/>
      <c r="B146" s="185" t="s">
        <v>42</v>
      </c>
      <c r="C146" s="186" t="s">
        <v>197</v>
      </c>
      <c r="D146" s="186" t="s">
        <v>198</v>
      </c>
      <c r="E146" s="465" t="s">
        <v>70</v>
      </c>
      <c r="F146" s="466"/>
      <c r="G146" s="466"/>
      <c r="H146" s="466"/>
      <c r="I146" s="467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468" t="s">
        <v>201</v>
      </c>
      <c r="F147" s="469"/>
      <c r="G147" s="469"/>
      <c r="H147" s="469"/>
      <c r="I147" s="470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468" t="s">
        <v>211</v>
      </c>
      <c r="F148" s="469"/>
      <c r="G148" s="469"/>
      <c r="H148" s="469"/>
      <c r="I148" s="470"/>
      <c r="J148" s="47"/>
      <c r="K148" s="47"/>
      <c r="L148" s="47"/>
      <c r="M148" s="47"/>
      <c r="N148" s="47"/>
    </row>
    <row r="149" spans="1:16" s="15" customFormat="1" ht="78.75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468" t="s">
        <v>201</v>
      </c>
      <c r="F149" s="469"/>
      <c r="G149" s="469"/>
      <c r="H149" s="469"/>
      <c r="I149" s="470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468" t="s">
        <v>201</v>
      </c>
      <c r="F150" s="469"/>
      <c r="G150" s="469"/>
      <c r="H150" s="469"/>
      <c r="I150" s="470"/>
      <c r="J150" s="47"/>
      <c r="K150" s="47"/>
      <c r="L150" s="47"/>
      <c r="M150" s="47"/>
      <c r="N150" s="47"/>
    </row>
    <row r="151" spans="1:16" s="15" customFormat="1" ht="32.5">
      <c r="A151" s="118"/>
      <c r="B151" s="454" t="s">
        <v>71</v>
      </c>
      <c r="C151" s="455"/>
      <c r="D151" s="471"/>
      <c r="E151" s="471"/>
      <c r="F151" s="471"/>
      <c r="G151" s="471"/>
      <c r="H151" s="471"/>
      <c r="I151" s="472"/>
      <c r="J151" s="47"/>
      <c r="K151" s="47"/>
    </row>
    <row r="152" spans="1:16" s="15" customFormat="1" ht="56.25" customHeight="1">
      <c r="A152" s="118"/>
      <c r="B152" s="448"/>
      <c r="C152" s="450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490" t="s">
        <v>202</v>
      </c>
      <c r="C153" s="491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" customHeight="1">
      <c r="A154" s="118"/>
      <c r="B154" s="492" t="s">
        <v>203</v>
      </c>
      <c r="C154" s="493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32.5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32.5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" customHeight="1">
      <c r="A157" s="118"/>
      <c r="B157" s="121" t="s">
        <v>42</v>
      </c>
      <c r="C157" s="494" t="s">
        <v>72</v>
      </c>
      <c r="D157" s="495"/>
      <c r="E157" s="495"/>
      <c r="F157" s="495"/>
      <c r="G157" s="495"/>
      <c r="H157" s="495"/>
      <c r="I157" s="496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 t="shared" ref="B158" si="83">$D$18</f>
        <v>BLACK</v>
      </c>
      <c r="C158" s="463" t="s">
        <v>204</v>
      </c>
      <c r="D158" s="478"/>
      <c r="E158" s="478"/>
      <c r="F158" s="478"/>
      <c r="G158" s="478"/>
      <c r="H158" s="478"/>
      <c r="I158" s="464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 t="shared" ref="B159" si="84">$D$23</f>
        <v>GREY HEATHER</v>
      </c>
      <c r="C159" s="463" t="s">
        <v>205</v>
      </c>
      <c r="D159" s="478"/>
      <c r="E159" s="478"/>
      <c r="F159" s="478"/>
      <c r="G159" s="478"/>
      <c r="H159" s="478"/>
      <c r="I159" s="464"/>
      <c r="J159" s="47"/>
      <c r="K159" s="47"/>
      <c r="L159" s="47"/>
      <c r="M159" s="47"/>
      <c r="N159" s="47"/>
    </row>
    <row r="160" spans="1:16" s="15" customFormat="1" ht="48.75" hidden="1" customHeight="1">
      <c r="A160" s="118"/>
      <c r="B160" s="122" t="s">
        <v>160</v>
      </c>
      <c r="C160" s="479" t="s">
        <v>204</v>
      </c>
      <c r="D160" s="480"/>
      <c r="E160" s="480"/>
      <c r="F160" s="480"/>
      <c r="G160" s="480"/>
      <c r="H160" s="480"/>
      <c r="I160" s="481"/>
      <c r="J160" s="47"/>
      <c r="K160" s="47"/>
      <c r="L160" s="47"/>
      <c r="M160" s="47"/>
      <c r="N160" s="47"/>
    </row>
    <row r="161" spans="1:16" s="15" customFormat="1" ht="48.75" hidden="1" customHeight="1">
      <c r="A161" s="118"/>
      <c r="B161" s="122" t="s">
        <v>124</v>
      </c>
      <c r="C161" s="482"/>
      <c r="D161" s="483"/>
      <c r="E161" s="483"/>
      <c r="F161" s="483"/>
      <c r="G161" s="483"/>
      <c r="H161" s="483"/>
      <c r="I161" s="484"/>
      <c r="J161" s="47"/>
      <c r="K161" s="47"/>
      <c r="L161" s="47"/>
      <c r="M161" s="47"/>
      <c r="N161" s="47"/>
    </row>
    <row r="162" spans="1:16" s="15" customFormat="1" ht="48.75" hidden="1" customHeight="1">
      <c r="A162" s="118"/>
      <c r="B162" s="122" t="s">
        <v>149</v>
      </c>
      <c r="C162" s="485"/>
      <c r="D162" s="486"/>
      <c r="E162" s="486"/>
      <c r="F162" s="486"/>
      <c r="G162" s="486"/>
      <c r="H162" s="486"/>
      <c r="I162" s="487"/>
      <c r="J162" s="47"/>
      <c r="K162" s="47"/>
      <c r="L162" s="47"/>
      <c r="M162" s="47"/>
      <c r="N162" s="47"/>
    </row>
    <row r="163" spans="1:16" s="15" customFormat="1" ht="32.5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453" t="s">
        <v>118</v>
      </c>
      <c r="C164" s="453"/>
      <c r="D164" s="453"/>
      <c r="E164" s="453"/>
      <c r="G164" s="47"/>
      <c r="M164" s="46"/>
      <c r="N164" s="45"/>
      <c r="O164" s="45"/>
      <c r="P164" s="46"/>
    </row>
    <row r="165" spans="1:16" s="15" customFormat="1" ht="35.25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5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5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32.5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5" customHeight="1">
      <c r="A169" s="16"/>
      <c r="B169" s="48" t="s">
        <v>63</v>
      </c>
      <c r="C169" s="41">
        <f>G42</f>
        <v>133</v>
      </c>
      <c r="D169" s="41">
        <f t="shared" ref="D169:G169" si="85">H42</f>
        <v>268</v>
      </c>
      <c r="E169" s="41">
        <f t="shared" si="85"/>
        <v>248</v>
      </c>
      <c r="F169" s="41">
        <f t="shared" si="85"/>
        <v>105</v>
      </c>
      <c r="G169" s="41">
        <f t="shared" si="85"/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488"/>
      <c r="B170" s="489"/>
      <c r="C170" s="489"/>
      <c r="D170" s="489"/>
      <c r="E170" s="489"/>
      <c r="F170" s="489"/>
      <c r="G170" s="489"/>
      <c r="H170" s="489"/>
      <c r="I170" s="489"/>
      <c r="J170" s="489"/>
      <c r="K170" s="489"/>
      <c r="L170" s="489"/>
      <c r="M170" s="489"/>
      <c r="N170" s="489"/>
      <c r="O170" s="489"/>
      <c r="P170" s="489"/>
    </row>
    <row r="171" spans="1:16" s="125" customFormat="1" ht="133" customHeight="1">
      <c r="G171" s="126"/>
    </row>
    <row r="172" spans="1:16" s="125" customFormat="1" ht="32.5">
      <c r="G172" s="126"/>
    </row>
    <row r="173" spans="1:16" s="125" customFormat="1" ht="32.5">
      <c r="G173" s="126"/>
    </row>
    <row r="174" spans="1:16" s="125" customFormat="1" ht="32.5">
      <c r="G174" s="126"/>
    </row>
    <row r="175" spans="1:16" s="125" customFormat="1" ht="32.5">
      <c r="G175" s="126"/>
    </row>
    <row r="176" spans="1:16" s="125" customFormat="1" ht="32.5">
      <c r="G176" s="126"/>
    </row>
    <row r="177" spans="7:7" s="125" customFormat="1" ht="32.5">
      <c r="G177" s="126"/>
    </row>
    <row r="178" spans="7:7" s="125" customFormat="1" ht="32.5">
      <c r="G178" s="126"/>
    </row>
    <row r="179" spans="7:7" s="125" customFormat="1" ht="32.5">
      <c r="G179" s="126"/>
    </row>
    <row r="180" spans="7:7" s="125" customFormat="1" ht="32.5">
      <c r="G180" s="126"/>
    </row>
    <row r="181" spans="7:7" s="125" customFormat="1" ht="32.5">
      <c r="G181" s="126"/>
    </row>
    <row r="182" spans="7:7" s="125" customFormat="1" ht="32.5">
      <c r="G182" s="126"/>
    </row>
    <row r="183" spans="7:7" s="125" customFormat="1" ht="32.5">
      <c r="G183" s="126"/>
    </row>
    <row r="184" spans="7:7" s="125" customFormat="1" ht="32.5">
      <c r="G184" s="126"/>
    </row>
    <row r="185" spans="7:7" s="125" customFormat="1" ht="32.5">
      <c r="G185" s="126"/>
    </row>
    <row r="186" spans="7:7" s="125" customFormat="1" ht="32.5">
      <c r="G186" s="126"/>
    </row>
    <row r="187" spans="7:7" s="125" customFormat="1" ht="32.5">
      <c r="G187" s="126"/>
    </row>
    <row r="188" spans="7:7" s="125" customFormat="1" ht="32.5">
      <c r="G188" s="126"/>
    </row>
    <row r="189" spans="7:7" s="125" customFormat="1" ht="32.5">
      <c r="G189" s="126"/>
    </row>
    <row r="190" spans="7:7" s="125" customFormat="1" ht="32.5">
      <c r="G190" s="126"/>
    </row>
    <row r="191" spans="7:7" s="125" customFormat="1" ht="32.5">
      <c r="G191" s="126"/>
    </row>
    <row r="192" spans="7:7" s="125" customFormat="1" ht="32.5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U109"/>
  <sheetViews>
    <sheetView view="pageBreakPreview" topLeftCell="A49" zoomScale="27" zoomScaleNormal="41" zoomScaleSheetLayoutView="40" zoomScalePageLayoutView="25" workbookViewId="0">
      <selection activeCell="H49" sqref="H49:I49"/>
    </sheetView>
  </sheetViews>
  <sheetFormatPr defaultColWidth="9.1796875" defaultRowHeight="16.5"/>
  <cols>
    <col min="1" max="1" width="8.453125" style="298" customWidth="1"/>
    <col min="2" max="2" width="43.26953125" style="298" customWidth="1"/>
    <col min="3" max="3" width="32.7265625" style="298" customWidth="1"/>
    <col min="4" max="4" width="29.54296875" style="298" customWidth="1"/>
    <col min="5" max="5" width="29.26953125" style="298" customWidth="1"/>
    <col min="6" max="6" width="30.7265625" style="298" customWidth="1"/>
    <col min="7" max="7" width="27.1796875" style="299" customWidth="1"/>
    <col min="8" max="8" width="28.81640625" style="298" customWidth="1"/>
    <col min="9" max="9" width="24.26953125" style="298" customWidth="1"/>
    <col min="10" max="10" width="22.1796875" style="298" customWidth="1"/>
    <col min="11" max="11" width="25.7265625" style="298" customWidth="1"/>
    <col min="12" max="12" width="26.54296875" style="298" customWidth="1"/>
    <col min="13" max="13" width="22.54296875" style="298" customWidth="1"/>
    <col min="14" max="14" width="13.453125" style="298" customWidth="1"/>
    <col min="15" max="15" width="17" style="298" customWidth="1"/>
    <col min="16" max="16" width="24.1796875" style="298" customWidth="1"/>
    <col min="17" max="17" width="64.26953125" style="298" customWidth="1"/>
    <col min="18" max="18" width="9.1796875" style="298"/>
    <col min="19" max="19" width="24.1796875" style="298" customWidth="1"/>
    <col min="20" max="16384" width="9.1796875" style="298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402" t="s">
        <v>113</v>
      </c>
      <c r="O1" s="402" t="s">
        <v>113</v>
      </c>
      <c r="P1" s="508" t="s">
        <v>114</v>
      </c>
      <c r="Q1" s="508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402" t="s">
        <v>115</v>
      </c>
      <c r="O2" s="402" t="s">
        <v>115</v>
      </c>
      <c r="P2" s="509" t="s">
        <v>116</v>
      </c>
      <c r="Q2" s="509"/>
    </row>
    <row r="3" spans="1:19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402" t="s">
        <v>117</v>
      </c>
      <c r="O3" s="402" t="s">
        <v>117</v>
      </c>
      <c r="P3" s="510" t="s">
        <v>119</v>
      </c>
      <c r="Q3" s="508"/>
    </row>
    <row r="4" spans="1:19" s="329" customFormat="1" ht="33" customHeight="1" thickBot="1">
      <c r="B4" s="330" t="s">
        <v>348</v>
      </c>
      <c r="G4" s="331"/>
    </row>
    <row r="5" spans="1:19" s="329" customFormat="1" ht="58" customHeight="1">
      <c r="B5" s="332" t="s">
        <v>0</v>
      </c>
      <c r="C5" s="332"/>
      <c r="D5" s="330"/>
      <c r="F5" s="333"/>
      <c r="G5" s="498" t="s">
        <v>349</v>
      </c>
      <c r="H5" s="499"/>
      <c r="I5" s="499"/>
      <c r="J5" s="499"/>
      <c r="K5" s="499"/>
      <c r="L5" s="499"/>
      <c r="M5" s="500"/>
    </row>
    <row r="6" spans="1:19" s="334" customFormat="1" ht="58" customHeight="1">
      <c r="B6" s="335" t="s">
        <v>43</v>
      </c>
      <c r="C6" s="335"/>
      <c r="D6" s="336" t="s">
        <v>248</v>
      </c>
      <c r="E6" s="337"/>
      <c r="F6" s="335"/>
      <c r="G6" s="501"/>
      <c r="H6" s="502"/>
      <c r="I6" s="502"/>
      <c r="J6" s="502"/>
      <c r="K6" s="502"/>
      <c r="L6" s="502"/>
      <c r="M6" s="503"/>
      <c r="N6" s="338"/>
      <c r="O6" s="338"/>
      <c r="P6" s="338"/>
      <c r="Q6" s="338"/>
    </row>
    <row r="7" spans="1:19" s="334" customFormat="1" ht="58" customHeight="1">
      <c r="B7" s="335" t="s">
        <v>44</v>
      </c>
      <c r="C7" s="335"/>
      <c r="D7" s="336" t="s">
        <v>325</v>
      </c>
      <c r="E7" s="336"/>
      <c r="F7" s="335"/>
      <c r="G7" s="501"/>
      <c r="H7" s="502"/>
      <c r="I7" s="502"/>
      <c r="J7" s="502"/>
      <c r="K7" s="502"/>
      <c r="L7" s="502"/>
      <c r="M7" s="503"/>
      <c r="N7" s="338"/>
      <c r="O7" s="338"/>
      <c r="P7" s="338"/>
      <c r="Q7" s="338"/>
    </row>
    <row r="8" spans="1:19" s="334" customFormat="1" ht="114.75" customHeight="1" thickBot="1">
      <c r="B8" s="335" t="s">
        <v>45</v>
      </c>
      <c r="C8" s="335"/>
      <c r="D8" s="497" t="s">
        <v>326</v>
      </c>
      <c r="E8" s="497"/>
      <c r="F8" s="497"/>
      <c r="G8" s="504"/>
      <c r="H8" s="505"/>
      <c r="I8" s="505"/>
      <c r="J8" s="505"/>
      <c r="K8" s="505"/>
      <c r="L8" s="505"/>
      <c r="M8" s="506"/>
      <c r="N8" s="338"/>
      <c r="O8" s="338"/>
      <c r="P8" s="338"/>
      <c r="Q8" s="338"/>
    </row>
    <row r="9" spans="1:19" s="329" customFormat="1" ht="45">
      <c r="B9" s="339" t="s">
        <v>1</v>
      </c>
      <c r="C9" s="339"/>
      <c r="D9" s="135" t="s">
        <v>351</v>
      </c>
      <c r="E9" s="135"/>
      <c r="F9" s="330"/>
      <c r="G9" s="333"/>
      <c r="H9" s="330"/>
      <c r="I9" s="330"/>
      <c r="J9" s="330"/>
      <c r="K9" s="330"/>
      <c r="L9" s="330"/>
      <c r="M9" s="330"/>
      <c r="N9" s="330"/>
      <c r="O9" s="330"/>
      <c r="P9" s="330"/>
      <c r="Q9" s="330"/>
      <c r="S9" s="329" t="s">
        <v>242</v>
      </c>
    </row>
    <row r="10" spans="1:19" s="329" customFormat="1" ht="45">
      <c r="B10" s="340" t="s">
        <v>2</v>
      </c>
      <c r="C10" s="340"/>
      <c r="D10" s="341" t="s">
        <v>249</v>
      </c>
      <c r="E10" s="342"/>
      <c r="F10" s="342"/>
      <c r="G10" s="343"/>
      <c r="H10" s="342"/>
      <c r="I10" s="344"/>
      <c r="J10" s="344" t="s">
        <v>46</v>
      </c>
      <c r="K10" s="344"/>
      <c r="L10" s="345"/>
      <c r="M10" s="344" t="s">
        <v>350</v>
      </c>
      <c r="N10" s="346"/>
      <c r="O10" s="346"/>
      <c r="P10" s="346"/>
      <c r="Q10" s="346"/>
    </row>
    <row r="11" spans="1:19" s="329" customFormat="1" ht="86.5" customHeight="1">
      <c r="B11" s="344" t="s">
        <v>3</v>
      </c>
      <c r="C11" s="344"/>
      <c r="D11" s="515">
        <v>45491</v>
      </c>
      <c r="E11" s="516"/>
      <c r="F11" s="516"/>
      <c r="G11" s="348"/>
      <c r="H11" s="347"/>
      <c r="I11" s="344"/>
      <c r="J11" s="344" t="s">
        <v>4</v>
      </c>
      <c r="K11" s="344"/>
      <c r="L11" s="345"/>
      <c r="M11" s="507" t="s">
        <v>327</v>
      </c>
      <c r="N11" s="507"/>
      <c r="O11" s="507"/>
      <c r="P11" s="507"/>
      <c r="Q11" s="507"/>
    </row>
    <row r="12" spans="1:19" s="329" customFormat="1" ht="45">
      <c r="B12" s="344" t="s">
        <v>5</v>
      </c>
      <c r="C12" s="344"/>
      <c r="D12" s="349"/>
      <c r="E12" s="344"/>
      <c r="F12" s="344"/>
      <c r="G12" s="350"/>
      <c r="H12" s="351"/>
      <c r="I12" s="344"/>
      <c r="J12" s="344" t="s">
        <v>40</v>
      </c>
      <c r="M12" s="344" t="s">
        <v>152</v>
      </c>
      <c r="N12" s="344"/>
      <c r="O12" s="351"/>
      <c r="P12" s="351"/>
      <c r="Q12" s="346"/>
    </row>
    <row r="13" spans="1:19" s="329" customFormat="1" ht="45">
      <c r="B13" s="517"/>
      <c r="C13" s="517"/>
      <c r="D13" s="517"/>
      <c r="E13" s="517"/>
      <c r="F13" s="517"/>
      <c r="G13" s="350"/>
      <c r="H13" s="351"/>
      <c r="I13" s="344"/>
      <c r="J13" s="344" t="s">
        <v>6</v>
      </c>
      <c r="K13" s="344"/>
      <c r="L13" s="345"/>
      <c r="M13" s="344" t="s">
        <v>313</v>
      </c>
      <c r="N13" s="351"/>
      <c r="O13" s="346"/>
      <c r="P13" s="346"/>
      <c r="Q13" s="351"/>
    </row>
    <row r="14" spans="1:19" s="329" customFormat="1" ht="45">
      <c r="B14" s="344" t="s">
        <v>50</v>
      </c>
      <c r="C14" s="344"/>
      <c r="D14" s="344" t="s">
        <v>7</v>
      </c>
      <c r="E14" s="344"/>
      <c r="F14" s="344"/>
      <c r="G14" s="352"/>
      <c r="H14" s="344"/>
      <c r="I14" s="344"/>
      <c r="J14" s="344" t="s">
        <v>8</v>
      </c>
      <c r="K14" s="344"/>
      <c r="L14" s="345"/>
      <c r="M14" s="346" t="s">
        <v>250</v>
      </c>
      <c r="N14" s="346"/>
      <c r="O14" s="346"/>
      <c r="P14" s="346"/>
      <c r="Q14" s="346"/>
    </row>
    <row r="15" spans="1:19" s="15" customFormat="1" ht="32.5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s="237" customFormat="1" ht="83" customHeight="1">
      <c r="B17" s="286"/>
      <c r="C17" s="287" t="s">
        <v>112</v>
      </c>
      <c r="D17" s="287" t="s">
        <v>9</v>
      </c>
      <c r="E17" s="236" t="s">
        <v>57</v>
      </c>
      <c r="F17" s="236"/>
      <c r="G17" s="236" t="s">
        <v>221</v>
      </c>
      <c r="H17" s="236" t="s">
        <v>61</v>
      </c>
      <c r="I17" s="236" t="s">
        <v>10</v>
      </c>
      <c r="J17" s="236" t="s">
        <v>58</v>
      </c>
      <c r="K17" s="236" t="s">
        <v>59</v>
      </c>
      <c r="L17" s="236" t="s">
        <v>60</v>
      </c>
      <c r="M17" s="236"/>
      <c r="N17" s="236"/>
      <c r="O17" s="236"/>
      <c r="P17" s="236"/>
      <c r="Q17" s="253" t="s">
        <v>11</v>
      </c>
    </row>
    <row r="18" spans="2:17" s="237" customFormat="1" ht="83" customHeight="1">
      <c r="B18" s="288" t="s">
        <v>12</v>
      </c>
      <c r="C18" s="288"/>
      <c r="D18" s="238" t="s">
        <v>344</v>
      </c>
      <c r="E18" s="239"/>
      <c r="F18" s="240"/>
      <c r="G18" s="240">
        <v>15</v>
      </c>
      <c r="H18" s="240">
        <v>66</v>
      </c>
      <c r="I18" s="240">
        <v>126</v>
      </c>
      <c r="J18" s="240">
        <v>72</v>
      </c>
      <c r="K18" s="240">
        <v>18</v>
      </c>
      <c r="L18" s="240">
        <v>3</v>
      </c>
      <c r="M18" s="240"/>
      <c r="N18" s="240"/>
      <c r="O18" s="240"/>
      <c r="P18" s="240"/>
      <c r="Q18" s="241">
        <f>SUM(E18:P18)</f>
        <v>300</v>
      </c>
    </row>
    <row r="19" spans="2:17" s="237" customFormat="1" ht="83" customHeight="1">
      <c r="B19" s="288" t="s">
        <v>64</v>
      </c>
      <c r="C19" s="288"/>
      <c r="D19" s="239" t="str">
        <f>+D18</f>
        <v>BROWN</v>
      </c>
      <c r="E19" s="239"/>
      <c r="F19" s="240"/>
      <c r="G19" s="242">
        <f>ROUNDUP(G18*4%,0)</f>
        <v>1</v>
      </c>
      <c r="H19" s="242">
        <f>ROUNDUP(H18*4%,0)-1</f>
        <v>2</v>
      </c>
      <c r="I19" s="242">
        <f>ROUNDUP(I18*4%,0)-1-2</f>
        <v>3</v>
      </c>
      <c r="J19" s="242">
        <f>ROUNDUP(J18*4%,0)-1</f>
        <v>2</v>
      </c>
      <c r="K19" s="242">
        <f t="shared" ref="K19:L19" si="0">ROUNDUP(K18*4%,0)</f>
        <v>1</v>
      </c>
      <c r="L19" s="242">
        <f t="shared" si="0"/>
        <v>1</v>
      </c>
      <c r="M19" s="242"/>
      <c r="N19" s="242"/>
      <c r="O19" s="242"/>
      <c r="P19" s="242"/>
      <c r="Q19" s="241">
        <f>SUM(E19:P19)</f>
        <v>10</v>
      </c>
    </row>
    <row r="20" spans="2:17" s="248" customFormat="1" ht="83" customHeight="1">
      <c r="B20" s="289" t="s">
        <v>222</v>
      </c>
      <c r="C20" s="290"/>
      <c r="D20" s="290"/>
      <c r="E20" s="291"/>
      <c r="F20" s="291"/>
      <c r="G20" s="292">
        <v>1</v>
      </c>
      <c r="H20" s="292">
        <v>1</v>
      </c>
      <c r="I20" s="292">
        <v>2</v>
      </c>
      <c r="J20" s="292">
        <v>2</v>
      </c>
      <c r="K20" s="292">
        <v>0</v>
      </c>
      <c r="L20" s="291">
        <v>0</v>
      </c>
      <c r="M20" s="293"/>
      <c r="N20" s="293"/>
      <c r="O20" s="293"/>
      <c r="P20" s="293"/>
      <c r="Q20" s="294">
        <f>SUM(G20:P20)</f>
        <v>6</v>
      </c>
    </row>
    <row r="21" spans="2:17" s="248" customFormat="1" ht="83" customHeight="1">
      <c r="B21" s="243" t="s">
        <v>13</v>
      </c>
      <c r="C21" s="243"/>
      <c r="D21" s="244" t="str">
        <f>+D19</f>
        <v>BROWN</v>
      </c>
      <c r="E21" s="245"/>
      <c r="F21" s="246"/>
      <c r="G21" s="247">
        <f>SUM(G18:G20)</f>
        <v>17</v>
      </c>
      <c r="H21" s="247">
        <f t="shared" ref="H21:L21" si="1">SUM(H18:H20)</f>
        <v>69</v>
      </c>
      <c r="I21" s="247">
        <f t="shared" si="1"/>
        <v>131</v>
      </c>
      <c r="J21" s="247">
        <f t="shared" si="1"/>
        <v>76</v>
      </c>
      <c r="K21" s="247">
        <f t="shared" si="1"/>
        <v>19</v>
      </c>
      <c r="L21" s="247">
        <f t="shared" si="1"/>
        <v>4</v>
      </c>
      <c r="M21" s="246"/>
      <c r="N21" s="246"/>
      <c r="O21" s="246"/>
      <c r="P21" s="246"/>
      <c r="Q21" s="246">
        <f>SUM(Q18:Q19)</f>
        <v>310</v>
      </c>
    </row>
    <row r="22" spans="2:17" s="237" customFormat="1" ht="53.5">
      <c r="B22" s="249"/>
      <c r="C22" s="249"/>
      <c r="D22" s="249"/>
      <c r="E22" s="250"/>
      <c r="F22" s="250"/>
      <c r="G22" s="251"/>
      <c r="H22" s="250"/>
      <c r="I22" s="250"/>
      <c r="J22" s="250"/>
      <c r="K22" s="250"/>
      <c r="L22" s="250"/>
      <c r="M22" s="252"/>
      <c r="N22" s="252"/>
      <c r="O22" s="252"/>
      <c r="P22" s="252"/>
      <c r="Q22" s="253"/>
    </row>
    <row r="23" spans="2:17" s="237" customFormat="1" ht="53.5" hidden="1">
      <c r="B23" s="286"/>
      <c r="C23" s="287" t="s">
        <v>112</v>
      </c>
      <c r="D23" s="287" t="s">
        <v>9</v>
      </c>
      <c r="E23" s="254" t="s">
        <v>57</v>
      </c>
      <c r="F23" s="254"/>
      <c r="G23" s="236" t="s">
        <v>221</v>
      </c>
      <c r="H23" s="236" t="s">
        <v>61</v>
      </c>
      <c r="I23" s="236" t="s">
        <v>10</v>
      </c>
      <c r="J23" s="236" t="s">
        <v>58</v>
      </c>
      <c r="K23" s="236" t="s">
        <v>59</v>
      </c>
      <c r="L23" s="236" t="s">
        <v>60</v>
      </c>
      <c r="M23" s="254"/>
      <c r="N23" s="254"/>
      <c r="O23" s="254"/>
      <c r="P23" s="254"/>
      <c r="Q23" s="253" t="s">
        <v>11</v>
      </c>
    </row>
    <row r="24" spans="2:17" s="237" customFormat="1" ht="53.5" hidden="1">
      <c r="B24" s="288" t="s">
        <v>12</v>
      </c>
      <c r="C24" s="288"/>
      <c r="D24" s="238" t="s">
        <v>38</v>
      </c>
      <c r="E24" s="239"/>
      <c r="F24" s="240"/>
      <c r="G24" s="240">
        <v>0</v>
      </c>
      <c r="H24" s="240">
        <v>0</v>
      </c>
      <c r="I24" s="240">
        <v>0</v>
      </c>
      <c r="J24" s="240">
        <v>0</v>
      </c>
      <c r="K24" s="240">
        <v>0</v>
      </c>
      <c r="L24" s="240">
        <v>0</v>
      </c>
      <c r="M24" s="240"/>
      <c r="N24" s="240"/>
      <c r="O24" s="240"/>
      <c r="P24" s="240"/>
      <c r="Q24" s="241">
        <f>SUM(E24:P24)</f>
        <v>0</v>
      </c>
    </row>
    <row r="25" spans="2:17" s="237" customFormat="1" ht="53.5" hidden="1">
      <c r="B25" s="288" t="s">
        <v>64</v>
      </c>
      <c r="C25" s="288"/>
      <c r="D25" s="239" t="str">
        <f>+D24</f>
        <v>WHITE</v>
      </c>
      <c r="E25" s="239"/>
      <c r="F25" s="240"/>
      <c r="G25" s="242">
        <f>ROUNDUP(G24*0%,0)</f>
        <v>0</v>
      </c>
      <c r="H25" s="242">
        <f>ROUNDUP(H24*0%,0)</f>
        <v>0</v>
      </c>
      <c r="I25" s="242">
        <f t="shared" ref="I25:L25" si="2">ROUNDUP(I24*0%,0)</f>
        <v>0</v>
      </c>
      <c r="J25" s="242">
        <f t="shared" si="2"/>
        <v>0</v>
      </c>
      <c r="K25" s="242">
        <f t="shared" si="2"/>
        <v>0</v>
      </c>
      <c r="L25" s="242">
        <f t="shared" si="2"/>
        <v>0</v>
      </c>
      <c r="M25" s="242"/>
      <c r="N25" s="242"/>
      <c r="O25" s="242"/>
      <c r="P25" s="242"/>
      <c r="Q25" s="241">
        <f>SUM(E25:P25)</f>
        <v>0</v>
      </c>
    </row>
    <row r="26" spans="2:17" s="248" customFormat="1" ht="53.5" hidden="1">
      <c r="B26" s="243" t="s">
        <v>13</v>
      </c>
      <c r="C26" s="243"/>
      <c r="D26" s="244" t="str">
        <f>+D25</f>
        <v>WHITE</v>
      </c>
      <c r="E26" s="245"/>
      <c r="F26" s="246"/>
      <c r="G26" s="247">
        <f>SUM(G24:G25)</f>
        <v>0</v>
      </c>
      <c r="H26" s="247">
        <f t="shared" ref="H26:L26" si="3">SUM(H24:H25)</f>
        <v>0</v>
      </c>
      <c r="I26" s="247">
        <f t="shared" si="3"/>
        <v>0</v>
      </c>
      <c r="J26" s="247">
        <f t="shared" si="3"/>
        <v>0</v>
      </c>
      <c r="K26" s="247">
        <f t="shared" si="3"/>
        <v>0</v>
      </c>
      <c r="L26" s="247">
        <f t="shared" si="3"/>
        <v>0</v>
      </c>
      <c r="M26" s="246"/>
      <c r="N26" s="246"/>
      <c r="O26" s="246"/>
      <c r="P26" s="246"/>
      <c r="Q26" s="246">
        <f>SUM(Q24:Q25)</f>
        <v>0</v>
      </c>
    </row>
    <row r="27" spans="2:17" s="248" customFormat="1" ht="58.5" hidden="1">
      <c r="B27" s="289" t="s">
        <v>222</v>
      </c>
      <c r="C27" s="290"/>
      <c r="D27" s="290"/>
      <c r="E27" s="291"/>
      <c r="F27" s="291"/>
      <c r="G27" s="292">
        <v>0</v>
      </c>
      <c r="H27" s="291">
        <v>0</v>
      </c>
      <c r="I27" s="291">
        <v>0</v>
      </c>
      <c r="J27" s="291">
        <v>1</v>
      </c>
      <c r="K27" s="291">
        <v>0</v>
      </c>
      <c r="L27" s="291">
        <v>0</v>
      </c>
      <c r="M27" s="293"/>
      <c r="N27" s="293"/>
      <c r="O27" s="293"/>
      <c r="P27" s="293"/>
      <c r="Q27" s="294">
        <f>SUM(G27:P27)</f>
        <v>1</v>
      </c>
    </row>
    <row r="28" spans="2:17" s="237" customFormat="1" ht="53.5" hidden="1">
      <c r="B28" s="249"/>
      <c r="C28" s="249"/>
      <c r="D28" s="249"/>
      <c r="E28" s="250"/>
      <c r="F28" s="250"/>
      <c r="G28" s="251"/>
      <c r="H28" s="250"/>
      <c r="I28" s="250"/>
      <c r="J28" s="250"/>
      <c r="K28" s="250"/>
      <c r="L28" s="250"/>
      <c r="M28" s="252"/>
      <c r="N28" s="252"/>
      <c r="O28" s="252"/>
      <c r="P28" s="252"/>
      <c r="Q28" s="253"/>
    </row>
    <row r="29" spans="2:17" s="248" customFormat="1" ht="90.5" customHeight="1">
      <c r="B29" s="255" t="s">
        <v>161</v>
      </c>
      <c r="C29" s="256"/>
      <c r="D29" s="255"/>
      <c r="E29" s="257"/>
      <c r="F29" s="258"/>
      <c r="G29" s="258">
        <f t="shared" ref="G29:L29" si="4">G21+G26</f>
        <v>17</v>
      </c>
      <c r="H29" s="258">
        <f t="shared" si="4"/>
        <v>69</v>
      </c>
      <c r="I29" s="258">
        <f t="shared" si="4"/>
        <v>131</v>
      </c>
      <c r="J29" s="258">
        <f t="shared" si="4"/>
        <v>76</v>
      </c>
      <c r="K29" s="258">
        <f t="shared" si="4"/>
        <v>19</v>
      </c>
      <c r="L29" s="258">
        <f t="shared" si="4"/>
        <v>4</v>
      </c>
      <c r="M29" s="258"/>
      <c r="N29" s="258"/>
      <c r="O29" s="258"/>
      <c r="P29" s="258"/>
      <c r="Q29" s="258">
        <f>Q21+Q26</f>
        <v>310</v>
      </c>
    </row>
    <row r="30" spans="2:17" s="135" customFormat="1" ht="20.25" customHeight="1">
      <c r="B30" s="136"/>
      <c r="C30" s="137"/>
      <c r="D30" s="278"/>
      <c r="E30" s="278"/>
      <c r="F30" s="278"/>
      <c r="G30" s="278"/>
      <c r="H30" s="278"/>
      <c r="I30" s="278"/>
      <c r="J30" s="278"/>
      <c r="K30" s="278"/>
      <c r="L30" s="278"/>
      <c r="M30" s="278"/>
      <c r="N30" s="278"/>
      <c r="O30" s="278"/>
      <c r="P30" s="278"/>
      <c r="Q30" s="278"/>
    </row>
    <row r="31" spans="2:17" s="135" customFormat="1" ht="84.75" hidden="1" customHeight="1">
      <c r="B31" s="531"/>
      <c r="C31" s="531"/>
      <c r="D31" s="531"/>
      <c r="E31" s="531"/>
      <c r="F31" s="531"/>
      <c r="G31" s="531"/>
      <c r="H31" s="531"/>
      <c r="I31" s="531"/>
      <c r="J31" s="531"/>
      <c r="K31" s="531"/>
      <c r="L31" s="531"/>
      <c r="M31" s="531"/>
      <c r="N31" s="531"/>
      <c r="O31" s="531"/>
      <c r="P31" s="531"/>
      <c r="Q31" s="531"/>
    </row>
    <row r="32" spans="2:17" s="135" customFormat="1" ht="37.5" customHeight="1">
      <c r="B32" s="136"/>
      <c r="C32" s="137"/>
      <c r="D32" s="278"/>
      <c r="E32" s="278"/>
      <c r="F32" s="278"/>
      <c r="G32" s="278"/>
      <c r="H32" s="278"/>
      <c r="I32" s="278"/>
      <c r="J32" s="278"/>
      <c r="K32" s="278"/>
      <c r="L32" s="278"/>
      <c r="M32" s="278"/>
      <c r="N32" s="278"/>
      <c r="O32" s="278"/>
      <c r="P32" s="278"/>
      <c r="Q32" s="278"/>
    </row>
    <row r="33" spans="1:21" s="4" customFormat="1" ht="59.15" customHeight="1">
      <c r="B33" s="18" t="s">
        <v>14</v>
      </c>
      <c r="C33" s="295"/>
      <c r="D33" s="278" t="s">
        <v>170</v>
      </c>
      <c r="E33" s="278"/>
      <c r="F33" s="278"/>
      <c r="G33" s="278"/>
      <c r="H33" s="278"/>
      <c r="I33" s="278"/>
      <c r="J33" s="278"/>
      <c r="K33" s="278"/>
      <c r="L33" s="278"/>
      <c r="M33" s="278"/>
      <c r="N33" s="278"/>
      <c r="O33" s="278"/>
      <c r="P33" s="278"/>
      <c r="Q33" s="278"/>
    </row>
    <row r="34" spans="1:21" s="54" customFormat="1" ht="173" customHeight="1">
      <c r="A34" s="529" t="s">
        <v>15</v>
      </c>
      <c r="B34" s="529"/>
      <c r="C34" s="529"/>
      <c r="D34" s="283" t="s">
        <v>16</v>
      </c>
      <c r="E34" s="283" t="s">
        <v>17</v>
      </c>
      <c r="F34" s="283" t="s">
        <v>18</v>
      </c>
      <c r="G34" s="284" t="s">
        <v>19</v>
      </c>
      <c r="H34" s="284" t="s">
        <v>20</v>
      </c>
      <c r="I34" s="284" t="s">
        <v>34</v>
      </c>
      <c r="J34" s="284" t="s">
        <v>220</v>
      </c>
      <c r="K34" s="284" t="s">
        <v>218</v>
      </c>
      <c r="L34" s="284" t="s">
        <v>219</v>
      </c>
      <c r="M34" s="284" t="s">
        <v>36</v>
      </c>
      <c r="N34" s="511" t="s">
        <v>51</v>
      </c>
      <c r="O34" s="511"/>
      <c r="P34" s="511"/>
      <c r="Q34" s="511"/>
    </row>
    <row r="35" spans="1:21" s="46" customFormat="1" ht="45.75" customHeight="1">
      <c r="A35" s="519" t="str">
        <f>D21</f>
        <v>BROWN</v>
      </c>
      <c r="B35" s="519"/>
      <c r="C35" s="519"/>
      <c r="D35" s="519"/>
      <c r="E35" s="519"/>
      <c r="F35" s="519"/>
      <c r="G35" s="519"/>
      <c r="H35" s="519"/>
      <c r="I35" s="519"/>
      <c r="J35" s="519"/>
      <c r="K35" s="519"/>
      <c r="L35" s="519"/>
      <c r="M35" s="519"/>
      <c r="N35" s="519"/>
      <c r="O35" s="519"/>
      <c r="P35" s="519"/>
      <c r="Q35" s="519"/>
    </row>
    <row r="36" spans="1:21" s="329" customFormat="1" ht="198.5" customHeight="1">
      <c r="A36" s="353">
        <v>1</v>
      </c>
      <c r="B36" s="530" t="str">
        <f>$M$11</f>
        <v>FLEECE_100%COTTON_OE20/2+CD8/1_420GSM_VTK5971B</v>
      </c>
      <c r="C36" s="530"/>
      <c r="D36" s="354" t="s">
        <v>153</v>
      </c>
      <c r="E36" s="354" t="str">
        <f>$D$18</f>
        <v>BROWN</v>
      </c>
      <c r="F36" s="353" t="s">
        <v>10</v>
      </c>
      <c r="G36" s="355">
        <f>$Q$21</f>
        <v>310</v>
      </c>
      <c r="H36" s="356">
        <v>1.32</v>
      </c>
      <c r="I36" s="357">
        <f>H36*G36</f>
        <v>409.20000000000005</v>
      </c>
      <c r="J36" s="358">
        <f>I36*9.1%+I36/40*0.5</f>
        <v>42.352200000000003</v>
      </c>
      <c r="K36" s="358">
        <v>3</v>
      </c>
      <c r="L36" s="358">
        <v>0</v>
      </c>
      <c r="M36" s="359">
        <f>ROUNDUP(SUM(I36:L36),0)</f>
        <v>455</v>
      </c>
      <c r="N36" s="528" t="s">
        <v>353</v>
      </c>
      <c r="O36" s="528"/>
      <c r="P36" s="528"/>
      <c r="Q36" s="528"/>
    </row>
    <row r="37" spans="1:21" s="329" customFormat="1" ht="192.5" customHeight="1">
      <c r="A37" s="353">
        <v>2</v>
      </c>
      <c r="B37" s="521" t="s">
        <v>328</v>
      </c>
      <c r="C37" s="522"/>
      <c r="D37" s="354" t="s">
        <v>251</v>
      </c>
      <c r="E37" s="354" t="str">
        <f>$D$18</f>
        <v>BROWN</v>
      </c>
      <c r="F37" s="353" t="s">
        <v>10</v>
      </c>
      <c r="G37" s="355">
        <f>$Q$21</f>
        <v>310</v>
      </c>
      <c r="H37" s="356">
        <f>0.047*1.05</f>
        <v>4.9350000000000005E-2</v>
      </c>
      <c r="I37" s="357">
        <f>H37*G37</f>
        <v>15.298500000000001</v>
      </c>
      <c r="J37" s="358">
        <f>I37*9.1%+I37/40*0.5+3</f>
        <v>4.5833947500000001</v>
      </c>
      <c r="K37" s="358">
        <v>0</v>
      </c>
      <c r="L37" s="358">
        <v>0</v>
      </c>
      <c r="M37" s="359">
        <f t="shared" ref="M37:M38" si="5">ROUNDUP(SUM(I37:L37),0)</f>
        <v>20</v>
      </c>
      <c r="N37" s="523" t="s">
        <v>365</v>
      </c>
      <c r="O37" s="524"/>
      <c r="P37" s="524"/>
      <c r="Q37" s="525"/>
    </row>
    <row r="38" spans="1:21" s="329" customFormat="1" ht="149" customHeight="1">
      <c r="A38" s="353">
        <v>3</v>
      </c>
      <c r="B38" s="526" t="s">
        <v>352</v>
      </c>
      <c r="C38" s="527"/>
      <c r="D38" s="354" t="s">
        <v>252</v>
      </c>
      <c r="E38" s="354" t="s">
        <v>39</v>
      </c>
      <c r="F38" s="353" t="s">
        <v>10</v>
      </c>
      <c r="G38" s="355">
        <f>$Q$21</f>
        <v>310</v>
      </c>
      <c r="H38" s="356">
        <v>0.04</v>
      </c>
      <c r="I38" s="357">
        <f>H38*G38</f>
        <v>12.4</v>
      </c>
      <c r="J38" s="358">
        <f>I38*0%</f>
        <v>0</v>
      </c>
      <c r="K38" s="358">
        <v>0</v>
      </c>
      <c r="L38" s="358">
        <v>0</v>
      </c>
      <c r="M38" s="359">
        <f t="shared" si="5"/>
        <v>13</v>
      </c>
      <c r="N38" s="512" t="s">
        <v>354</v>
      </c>
      <c r="O38" s="513"/>
      <c r="P38" s="513"/>
      <c r="Q38" s="514"/>
    </row>
    <row r="39" spans="1:21" s="46" customFormat="1" ht="51.75" hidden="1" customHeight="1">
      <c r="A39" s="519" t="str">
        <f>D26</f>
        <v>WHITE</v>
      </c>
      <c r="B39" s="519"/>
      <c r="C39" s="519"/>
      <c r="D39" s="519"/>
      <c r="E39" s="519"/>
      <c r="F39" s="519"/>
      <c r="G39" s="519"/>
      <c r="H39" s="519"/>
      <c r="I39" s="519"/>
      <c r="J39" s="519"/>
      <c r="K39" s="519"/>
      <c r="L39" s="519"/>
      <c r="M39" s="519"/>
      <c r="N39" s="519"/>
      <c r="O39" s="519"/>
      <c r="P39" s="519"/>
      <c r="Q39" s="519"/>
    </row>
    <row r="40" spans="1:21" s="169" customFormat="1" ht="126" hidden="1" customHeight="1">
      <c r="A40" s="174">
        <v>3</v>
      </c>
      <c r="B40" s="520" t="str">
        <f>$M$11</f>
        <v>FLEECE_100%COTTON_OE20/2+CD8/1_420GSM_VTK5971B</v>
      </c>
      <c r="C40" s="520"/>
      <c r="D40" s="233" t="s">
        <v>153</v>
      </c>
      <c r="E40" s="233" t="str">
        <f>D24</f>
        <v>WHITE</v>
      </c>
      <c r="F40" s="174" t="s">
        <v>10</v>
      </c>
      <c r="G40" s="234">
        <f>$Q$26</f>
        <v>0</v>
      </c>
      <c r="H40" s="235">
        <v>0.995</v>
      </c>
      <c r="I40" s="229">
        <f t="shared" ref="I40:I41" si="6">G40*H40</f>
        <v>0</v>
      </c>
      <c r="J40" s="232">
        <f>I40*9.8%+(I40/70)*0.5</f>
        <v>0</v>
      </c>
      <c r="K40" s="232">
        <v>0</v>
      </c>
      <c r="L40" s="232">
        <v>2</v>
      </c>
      <c r="M40" s="275">
        <f>ROUNDUP(SUM(I40:J40),0)</f>
        <v>0</v>
      </c>
      <c r="N40" s="518" t="s">
        <v>245</v>
      </c>
      <c r="O40" s="518"/>
      <c r="P40" s="518"/>
      <c r="Q40" s="518"/>
    </row>
    <row r="41" spans="1:21" s="169" customFormat="1" ht="76.5" hidden="1" customHeight="1">
      <c r="A41" s="174">
        <v>4</v>
      </c>
      <c r="B41" s="577" t="s">
        <v>246</v>
      </c>
      <c r="C41" s="578"/>
      <c r="D41" s="233" t="s">
        <v>243</v>
      </c>
      <c r="E41" s="233" t="s">
        <v>38</v>
      </c>
      <c r="F41" s="174" t="s">
        <v>10</v>
      </c>
      <c r="G41" s="234">
        <f>$Q$26</f>
        <v>0</v>
      </c>
      <c r="H41" s="235">
        <v>0.2</v>
      </c>
      <c r="I41" s="229">
        <f t="shared" si="6"/>
        <v>0</v>
      </c>
      <c r="J41" s="232">
        <f>I41*0%</f>
        <v>0</v>
      </c>
      <c r="K41" s="232">
        <v>0</v>
      </c>
      <c r="L41" s="232">
        <v>0</v>
      </c>
      <c r="M41" s="275">
        <f>ROUNDUP(SUM(I41:J41),0)</f>
        <v>0</v>
      </c>
      <c r="N41" s="574" t="s">
        <v>247</v>
      </c>
      <c r="O41" s="575"/>
      <c r="P41" s="575"/>
      <c r="Q41" s="576"/>
    </row>
    <row r="42" spans="1:21" s="46" customFormat="1" ht="21.75" customHeight="1">
      <c r="A42" s="519"/>
      <c r="B42" s="519"/>
      <c r="C42" s="519"/>
      <c r="D42" s="519"/>
      <c r="E42" s="519"/>
      <c r="F42" s="519"/>
      <c r="G42" s="519"/>
      <c r="H42" s="519"/>
      <c r="I42" s="519"/>
      <c r="J42" s="519"/>
      <c r="K42" s="519"/>
      <c r="L42" s="519"/>
      <c r="M42" s="519"/>
      <c r="N42" s="519"/>
      <c r="O42" s="519"/>
      <c r="P42" s="519"/>
      <c r="Q42" s="519"/>
    </row>
    <row r="43" spans="1:21" s="37" customFormat="1" ht="37" customHeight="1">
      <c r="B43" s="18" t="s">
        <v>21</v>
      </c>
      <c r="G43" s="39"/>
      <c r="P43" s="579"/>
      <c r="Q43" s="579"/>
    </row>
    <row r="44" spans="1:21" s="54" customFormat="1" ht="84" customHeight="1">
      <c r="A44" s="582" t="s">
        <v>22</v>
      </c>
      <c r="B44" s="583"/>
      <c r="C44" s="583"/>
      <c r="D44" s="583"/>
      <c r="E44" s="584"/>
      <c r="F44" s="284" t="s">
        <v>47</v>
      </c>
      <c r="G44" s="284" t="s">
        <v>23</v>
      </c>
      <c r="H44" s="585" t="s">
        <v>42</v>
      </c>
      <c r="I44" s="586"/>
      <c r="J44" s="283" t="s">
        <v>18</v>
      </c>
      <c r="K44" s="284" t="s">
        <v>48</v>
      </c>
      <c r="L44" s="284" t="s">
        <v>24</v>
      </c>
      <c r="M44" s="285" t="s">
        <v>25</v>
      </c>
      <c r="N44" s="285" t="s">
        <v>26</v>
      </c>
      <c r="O44" s="285" t="s">
        <v>27</v>
      </c>
      <c r="P44" s="580" t="s">
        <v>28</v>
      </c>
      <c r="Q44" s="581"/>
    </row>
    <row r="45" spans="1:21" s="329" customFormat="1" ht="158.5" customHeight="1">
      <c r="A45" s="353">
        <v>1</v>
      </c>
      <c r="B45" s="561" t="s">
        <v>346</v>
      </c>
      <c r="C45" s="562"/>
      <c r="D45" s="562"/>
      <c r="E45" s="563"/>
      <c r="F45" s="361" t="str">
        <f>H45</f>
        <v>BROWN</v>
      </c>
      <c r="G45" s="367" t="s">
        <v>329</v>
      </c>
      <c r="H45" s="545" t="str">
        <f t="shared" ref="H45:H49" si="7">$D$21</f>
        <v>BROWN</v>
      </c>
      <c r="I45" s="546" t="str">
        <f t="shared" ref="I45:I49" si="8">$E$36</f>
        <v>BROWN</v>
      </c>
      <c r="J45" s="368" t="s">
        <v>29</v>
      </c>
      <c r="K45" s="368">
        <f t="shared" ref="K45:K49" si="9">$Q$21</f>
        <v>310</v>
      </c>
      <c r="L45" s="369">
        <f>280*1.23/5000</f>
        <v>6.8879999999999997E-2</v>
      </c>
      <c r="M45" s="370">
        <f t="shared" ref="M45:M47" si="10">K45*L45</f>
        <v>21.352799999999998</v>
      </c>
      <c r="N45" s="370">
        <v>1</v>
      </c>
      <c r="O45" s="371">
        <f t="shared" ref="O45:O49" si="11">ROUNDUP(N45+M45,0)</f>
        <v>23</v>
      </c>
      <c r="P45" s="537"/>
      <c r="Q45" s="538"/>
      <c r="U45" s="387"/>
    </row>
    <row r="46" spans="1:21" s="329" customFormat="1" ht="111" customHeight="1">
      <c r="A46" s="353">
        <v>2</v>
      </c>
      <c r="B46" s="530" t="s">
        <v>356</v>
      </c>
      <c r="C46" s="530"/>
      <c r="D46" s="530"/>
      <c r="E46" s="530"/>
      <c r="F46" s="366" t="s">
        <v>317</v>
      </c>
      <c r="G46" s="367" t="s">
        <v>317</v>
      </c>
      <c r="H46" s="545" t="str">
        <f t="shared" si="7"/>
        <v>BROWN</v>
      </c>
      <c r="I46" s="546" t="str">
        <f t="shared" si="8"/>
        <v>BROWN</v>
      </c>
      <c r="J46" s="368" t="s">
        <v>130</v>
      </c>
      <c r="K46" s="368">
        <f t="shared" si="9"/>
        <v>310</v>
      </c>
      <c r="L46" s="369">
        <v>1</v>
      </c>
      <c r="M46" s="370">
        <f t="shared" si="10"/>
        <v>310</v>
      </c>
      <c r="N46" s="370"/>
      <c r="O46" s="371">
        <f t="shared" si="11"/>
        <v>310</v>
      </c>
      <c r="P46" s="537" t="s">
        <v>355</v>
      </c>
      <c r="Q46" s="538"/>
    </row>
    <row r="47" spans="1:21" s="329" customFormat="1" ht="145" customHeight="1">
      <c r="A47" s="353">
        <f t="shared" ref="A47" si="12">A46+1</f>
        <v>3</v>
      </c>
      <c r="B47" s="521" t="s">
        <v>347</v>
      </c>
      <c r="C47" s="547"/>
      <c r="D47" s="547"/>
      <c r="E47" s="548"/>
      <c r="F47" s="366" t="s">
        <v>38</v>
      </c>
      <c r="G47" s="367" t="s">
        <v>38</v>
      </c>
      <c r="H47" s="545" t="str">
        <f t="shared" si="7"/>
        <v>BROWN</v>
      </c>
      <c r="I47" s="546" t="str">
        <f t="shared" si="8"/>
        <v>BROWN</v>
      </c>
      <c r="J47" s="368" t="s">
        <v>130</v>
      </c>
      <c r="K47" s="368">
        <f t="shared" si="9"/>
        <v>310</v>
      </c>
      <c r="L47" s="369">
        <v>1</v>
      </c>
      <c r="M47" s="370">
        <f t="shared" si="10"/>
        <v>310</v>
      </c>
      <c r="N47" s="370"/>
      <c r="O47" s="371">
        <f t="shared" si="11"/>
        <v>310</v>
      </c>
      <c r="P47" s="537" t="s">
        <v>355</v>
      </c>
      <c r="Q47" s="538"/>
    </row>
    <row r="48" spans="1:21" s="329" customFormat="1" ht="102" customHeight="1">
      <c r="A48" s="353">
        <f>A47+1</f>
        <v>4</v>
      </c>
      <c r="B48" s="521" t="s">
        <v>253</v>
      </c>
      <c r="C48" s="539"/>
      <c r="D48" s="539"/>
      <c r="E48" s="522"/>
      <c r="F48" s="361" t="s">
        <v>344</v>
      </c>
      <c r="G48" s="367" t="s">
        <v>38</v>
      </c>
      <c r="H48" s="545" t="str">
        <f>$D$21</f>
        <v>BROWN</v>
      </c>
      <c r="I48" s="546" t="str">
        <f t="shared" si="8"/>
        <v>BROWN</v>
      </c>
      <c r="J48" s="368" t="s">
        <v>10</v>
      </c>
      <c r="K48" s="368">
        <f t="shared" si="9"/>
        <v>310</v>
      </c>
      <c r="L48" s="369">
        <v>1.7</v>
      </c>
      <c r="M48" s="370">
        <f>(K48*L48)*1.05</f>
        <v>553.35</v>
      </c>
      <c r="N48" s="370"/>
      <c r="O48" s="371">
        <f t="shared" si="11"/>
        <v>554</v>
      </c>
      <c r="P48" s="537" t="s">
        <v>357</v>
      </c>
      <c r="Q48" s="538"/>
    </row>
    <row r="49" spans="1:17" s="329" customFormat="1" ht="115" customHeight="1">
      <c r="A49" s="353">
        <f>A48+1</f>
        <v>5</v>
      </c>
      <c r="B49" s="521" t="s">
        <v>254</v>
      </c>
      <c r="C49" s="539"/>
      <c r="D49" s="539"/>
      <c r="E49" s="522"/>
      <c r="F49" s="366" t="s">
        <v>39</v>
      </c>
      <c r="G49" s="367" t="s">
        <v>38</v>
      </c>
      <c r="H49" s="545" t="str">
        <f t="shared" si="7"/>
        <v>BROWN</v>
      </c>
      <c r="I49" s="546" t="str">
        <f t="shared" si="8"/>
        <v>BROWN</v>
      </c>
      <c r="J49" s="368" t="s">
        <v>10</v>
      </c>
      <c r="K49" s="368">
        <f t="shared" si="9"/>
        <v>310</v>
      </c>
      <c r="L49" s="369">
        <v>1</v>
      </c>
      <c r="M49" s="370">
        <f>(K49*L49)*1.04</f>
        <v>322.40000000000003</v>
      </c>
      <c r="N49" s="370"/>
      <c r="O49" s="371">
        <f t="shared" si="11"/>
        <v>323</v>
      </c>
      <c r="P49" s="537"/>
      <c r="Q49" s="538"/>
    </row>
    <row r="50" spans="1:17" s="46" customFormat="1" ht="21.75" customHeight="1">
      <c r="A50" s="519"/>
      <c r="B50" s="519"/>
      <c r="C50" s="519"/>
      <c r="D50" s="519"/>
      <c r="E50" s="519"/>
      <c r="F50" s="519"/>
      <c r="G50" s="519"/>
      <c r="H50" s="519"/>
      <c r="I50" s="519"/>
      <c r="J50" s="519"/>
      <c r="K50" s="519"/>
      <c r="L50" s="519"/>
      <c r="M50" s="519"/>
      <c r="N50" s="519"/>
      <c r="O50" s="519"/>
      <c r="P50" s="519"/>
      <c r="Q50" s="519"/>
    </row>
    <row r="51" spans="1:17" s="37" customFormat="1" ht="39" customHeight="1">
      <c r="B51" s="18" t="s">
        <v>66</v>
      </c>
      <c r="F51" s="42"/>
      <c r="G51" s="43"/>
      <c r="H51" s="42"/>
      <c r="I51" s="42"/>
      <c r="J51" s="42"/>
      <c r="K51" s="42"/>
      <c r="L51" s="42"/>
      <c r="M51" s="42"/>
      <c r="N51" s="42"/>
      <c r="O51" s="42"/>
      <c r="Q51" s="40"/>
    </row>
    <row r="52" spans="1:17" s="54" customFormat="1" ht="144" customHeight="1">
      <c r="A52" s="529" t="s">
        <v>22</v>
      </c>
      <c r="B52" s="529"/>
      <c r="C52" s="529"/>
      <c r="D52" s="529"/>
      <c r="E52" s="529"/>
      <c r="F52" s="284" t="s">
        <v>47</v>
      </c>
      <c r="G52" s="284" t="s">
        <v>23</v>
      </c>
      <c r="H52" s="511" t="s">
        <v>42</v>
      </c>
      <c r="I52" s="511"/>
      <c r="J52" s="283" t="s">
        <v>18</v>
      </c>
      <c r="K52" s="284" t="s">
        <v>48</v>
      </c>
      <c r="L52" s="284" t="s">
        <v>24</v>
      </c>
      <c r="M52" s="284" t="s">
        <v>25</v>
      </c>
      <c r="N52" s="284" t="s">
        <v>26</v>
      </c>
      <c r="O52" s="284" t="s">
        <v>27</v>
      </c>
      <c r="P52" s="511" t="s">
        <v>28</v>
      </c>
      <c r="Q52" s="511"/>
    </row>
    <row r="53" spans="1:17" s="331" customFormat="1" ht="83.25" customHeight="1">
      <c r="A53" s="360">
        <v>1</v>
      </c>
      <c r="B53" s="561" t="s">
        <v>255</v>
      </c>
      <c r="C53" s="562"/>
      <c r="D53" s="562"/>
      <c r="E53" s="563"/>
      <c r="F53" s="361" t="s">
        <v>132</v>
      </c>
      <c r="G53" s="362"/>
      <c r="H53" s="535" t="str">
        <f>$H$46</f>
        <v>BROWN</v>
      </c>
      <c r="I53" s="536"/>
      <c r="J53" s="355" t="s">
        <v>130</v>
      </c>
      <c r="K53" s="355">
        <f>$K$46</f>
        <v>310</v>
      </c>
      <c r="L53" s="363">
        <f>1/12</f>
        <v>8.3333333333333329E-2</v>
      </c>
      <c r="M53" s="364">
        <f t="shared" ref="M53:M58" si="13">K53*L53</f>
        <v>25.833333333333332</v>
      </c>
      <c r="N53" s="364"/>
      <c r="O53" s="365">
        <f t="shared" ref="O53:O58" si="14">SUM(M53:N53)</f>
        <v>25.833333333333332</v>
      </c>
      <c r="P53" s="537"/>
      <c r="Q53" s="538"/>
    </row>
    <row r="54" spans="1:17" s="331" customFormat="1" ht="83.25" customHeight="1">
      <c r="A54" s="360">
        <v>2</v>
      </c>
      <c r="B54" s="561" t="s">
        <v>256</v>
      </c>
      <c r="C54" s="562"/>
      <c r="D54" s="562"/>
      <c r="E54" s="563"/>
      <c r="F54" s="361" t="s">
        <v>55</v>
      </c>
      <c r="G54" s="362"/>
      <c r="H54" s="535" t="str">
        <f t="shared" ref="H54:H58" si="15">$H$46</f>
        <v>BROWN</v>
      </c>
      <c r="I54" s="536"/>
      <c r="J54" s="355" t="s">
        <v>130</v>
      </c>
      <c r="K54" s="355">
        <f t="shared" ref="K54:K58" si="16">$K$46</f>
        <v>310</v>
      </c>
      <c r="L54" s="363">
        <f>2/18</f>
        <v>0.1111111111111111</v>
      </c>
      <c r="M54" s="364">
        <f t="shared" si="13"/>
        <v>34.444444444444443</v>
      </c>
      <c r="N54" s="364"/>
      <c r="O54" s="365">
        <f t="shared" si="14"/>
        <v>34.444444444444443</v>
      </c>
      <c r="P54" s="537"/>
      <c r="Q54" s="538"/>
    </row>
    <row r="55" spans="1:17" s="331" customFormat="1" ht="83.25" customHeight="1">
      <c r="A55" s="360">
        <v>3</v>
      </c>
      <c r="B55" s="530" t="s">
        <v>257</v>
      </c>
      <c r="C55" s="530"/>
      <c r="D55" s="530"/>
      <c r="E55" s="530"/>
      <c r="F55" s="361" t="s">
        <v>55</v>
      </c>
      <c r="G55" s="362"/>
      <c r="H55" s="535" t="str">
        <f t="shared" si="15"/>
        <v>BROWN</v>
      </c>
      <c r="I55" s="536"/>
      <c r="J55" s="355" t="s">
        <v>130</v>
      </c>
      <c r="K55" s="355">
        <f t="shared" si="16"/>
        <v>310</v>
      </c>
      <c r="L55" s="363">
        <f>1/18</f>
        <v>5.5555555555555552E-2</v>
      </c>
      <c r="M55" s="364">
        <f t="shared" si="13"/>
        <v>17.222222222222221</v>
      </c>
      <c r="N55" s="364"/>
      <c r="O55" s="365">
        <f t="shared" si="14"/>
        <v>17.222222222222221</v>
      </c>
      <c r="P55" s="537"/>
      <c r="Q55" s="538"/>
    </row>
    <row r="56" spans="1:17" s="331" customFormat="1" ht="83.25" customHeight="1">
      <c r="A56" s="360">
        <v>4</v>
      </c>
      <c r="B56" s="530" t="s">
        <v>318</v>
      </c>
      <c r="C56" s="530"/>
      <c r="D56" s="530"/>
      <c r="E56" s="530"/>
      <c r="F56" s="361" t="s">
        <v>38</v>
      </c>
      <c r="G56" s="362"/>
      <c r="H56" s="535" t="str">
        <f t="shared" si="15"/>
        <v>BROWN</v>
      </c>
      <c r="I56" s="536"/>
      <c r="J56" s="355" t="s">
        <v>130</v>
      </c>
      <c r="K56" s="355">
        <f t="shared" si="16"/>
        <v>310</v>
      </c>
      <c r="L56" s="363">
        <v>1</v>
      </c>
      <c r="M56" s="364">
        <f t="shared" si="13"/>
        <v>310</v>
      </c>
      <c r="N56" s="364"/>
      <c r="O56" s="365">
        <f t="shared" si="14"/>
        <v>310</v>
      </c>
      <c r="P56" s="537"/>
      <c r="Q56" s="538"/>
    </row>
    <row r="57" spans="1:17" s="331" customFormat="1" ht="109" customHeight="1">
      <c r="A57" s="360">
        <v>5</v>
      </c>
      <c r="B57" s="521" t="s">
        <v>364</v>
      </c>
      <c r="C57" s="539"/>
      <c r="D57" s="539"/>
      <c r="E57" s="522"/>
      <c r="F57" s="366" t="s">
        <v>132</v>
      </c>
      <c r="G57" s="362"/>
      <c r="H57" s="535" t="str">
        <f t="shared" si="15"/>
        <v>BROWN</v>
      </c>
      <c r="I57" s="536"/>
      <c r="J57" s="355" t="s">
        <v>130</v>
      </c>
      <c r="K57" s="355">
        <f t="shared" si="16"/>
        <v>310</v>
      </c>
      <c r="L57" s="363">
        <v>1</v>
      </c>
      <c r="M57" s="364">
        <f t="shared" si="13"/>
        <v>310</v>
      </c>
      <c r="N57" s="364"/>
      <c r="O57" s="365">
        <f t="shared" si="14"/>
        <v>310</v>
      </c>
      <c r="P57" s="537"/>
      <c r="Q57" s="538"/>
    </row>
    <row r="58" spans="1:17" s="331" customFormat="1" ht="83.25" customHeight="1">
      <c r="A58" s="360">
        <v>6</v>
      </c>
      <c r="B58" s="521" t="s">
        <v>319</v>
      </c>
      <c r="C58" s="539"/>
      <c r="D58" s="539"/>
      <c r="E58" s="522"/>
      <c r="F58" s="361" t="s">
        <v>38</v>
      </c>
      <c r="G58" s="362"/>
      <c r="H58" s="535" t="str">
        <f t="shared" si="15"/>
        <v>BROWN</v>
      </c>
      <c r="I58" s="536"/>
      <c r="J58" s="355" t="s">
        <v>130</v>
      </c>
      <c r="K58" s="355">
        <f t="shared" si="16"/>
        <v>310</v>
      </c>
      <c r="L58" s="363">
        <v>1</v>
      </c>
      <c r="M58" s="364">
        <f t="shared" si="13"/>
        <v>310</v>
      </c>
      <c r="N58" s="364"/>
      <c r="O58" s="365">
        <f t="shared" si="14"/>
        <v>310</v>
      </c>
      <c r="P58" s="537" t="s">
        <v>355</v>
      </c>
      <c r="Q58" s="538"/>
    </row>
    <row r="59" spans="1:17" s="15" customFormat="1" ht="32.5">
      <c r="A59" s="118"/>
      <c r="B59" s="118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</row>
    <row r="60" spans="1:17" s="329" customFormat="1" ht="33" customHeight="1">
      <c r="B60" s="330" t="s">
        <v>67</v>
      </c>
      <c r="C60" s="372"/>
      <c r="G60" s="331"/>
      <c r="J60" s="543" t="s">
        <v>31</v>
      </c>
      <c r="K60" s="543"/>
      <c r="L60" s="543"/>
      <c r="M60" s="543"/>
      <c r="N60" s="543"/>
      <c r="O60" s="373"/>
      <c r="P60" s="373"/>
      <c r="Q60" s="374"/>
    </row>
    <row r="61" spans="1:17" s="372" customFormat="1" ht="80.5" customHeight="1">
      <c r="A61" s="372">
        <v>1</v>
      </c>
      <c r="B61" s="375" t="s">
        <v>359</v>
      </c>
      <c r="C61" s="330" t="s">
        <v>330</v>
      </c>
      <c r="D61" s="329"/>
      <c r="E61" s="329"/>
      <c r="F61" s="329"/>
      <c r="G61" s="331"/>
      <c r="H61" s="331"/>
      <c r="I61" s="331"/>
      <c r="J61" s="331"/>
      <c r="K61" s="333"/>
      <c r="L61" s="333"/>
      <c r="M61" s="331"/>
      <c r="N61" s="331"/>
      <c r="O61" s="331"/>
      <c r="P61" s="331"/>
      <c r="Q61" s="331"/>
    </row>
    <row r="62" spans="1:17" s="329" customFormat="1" ht="68" customHeight="1">
      <c r="A62" s="372"/>
      <c r="B62" s="550" t="s">
        <v>49</v>
      </c>
      <c r="C62" s="551"/>
      <c r="D62" s="551"/>
      <c r="E62" s="551"/>
      <c r="F62" s="551"/>
      <c r="G62" s="551"/>
      <c r="H62" s="551"/>
      <c r="I62" s="564"/>
      <c r="J62" s="331"/>
      <c r="K62" s="333"/>
      <c r="L62" s="333"/>
      <c r="M62" s="331"/>
      <c r="N62" s="331"/>
      <c r="O62" s="331"/>
      <c r="P62" s="331"/>
      <c r="Q62" s="331"/>
    </row>
    <row r="63" spans="1:17" s="329" customFormat="1" ht="59.25" customHeight="1">
      <c r="A63" s="372"/>
      <c r="B63" s="567" t="s">
        <v>42</v>
      </c>
      <c r="C63" s="568"/>
      <c r="D63" s="554" t="s">
        <v>241</v>
      </c>
      <c r="E63" s="555"/>
      <c r="F63" s="555"/>
      <c r="G63" s="555"/>
      <c r="H63" s="555"/>
      <c r="I63" s="556"/>
      <c r="J63" s="331"/>
      <c r="K63" s="331"/>
      <c r="L63" s="331"/>
      <c r="M63" s="331"/>
      <c r="N63" s="331"/>
      <c r="O63" s="331"/>
      <c r="P63" s="331"/>
      <c r="Q63" s="331"/>
    </row>
    <row r="64" spans="1:17" s="329" customFormat="1" ht="157.5" customHeight="1">
      <c r="A64" s="372"/>
      <c r="B64" s="544" t="str">
        <f>$D$21</f>
        <v>BROWN</v>
      </c>
      <c r="C64" s="544" t="str">
        <f t="shared" ref="C64" si="17">$E$36</f>
        <v>BROWN</v>
      </c>
      <c r="D64" s="540" t="s">
        <v>358</v>
      </c>
      <c r="E64" s="541"/>
      <c r="F64" s="541"/>
      <c r="G64" s="541"/>
      <c r="H64" s="541"/>
      <c r="I64" s="542"/>
      <c r="J64" s="331"/>
      <c r="K64" s="331"/>
      <c r="L64" s="331"/>
      <c r="M64" s="331"/>
      <c r="N64" s="331"/>
      <c r="O64" s="331"/>
    </row>
    <row r="65" spans="1:17" s="329" customFormat="1" ht="78.75" hidden="1" customHeight="1">
      <c r="A65" s="372"/>
      <c r="B65" s="544" t="str">
        <f t="shared" ref="B65" si="18">$D$26</f>
        <v>WHITE</v>
      </c>
      <c r="C65" s="544"/>
      <c r="D65" s="540"/>
      <c r="E65" s="541"/>
      <c r="F65" s="541"/>
      <c r="G65" s="541"/>
      <c r="H65" s="541"/>
      <c r="I65" s="542"/>
      <c r="J65" s="331"/>
      <c r="K65" s="331"/>
      <c r="L65" s="331"/>
      <c r="M65" s="331"/>
      <c r="N65" s="331"/>
      <c r="O65" s="331"/>
    </row>
    <row r="66" spans="1:17" s="329" customFormat="1" ht="12.75" customHeight="1"/>
    <row r="67" spans="1:17" s="329" customFormat="1" ht="45">
      <c r="A67" s="372"/>
      <c r="B67" s="550" t="s">
        <v>322</v>
      </c>
      <c r="C67" s="551"/>
      <c r="D67" s="552"/>
      <c r="E67" s="552"/>
      <c r="F67" s="552"/>
      <c r="G67" s="552"/>
      <c r="H67" s="552"/>
      <c r="I67" s="553"/>
      <c r="J67" s="331"/>
      <c r="K67" s="331"/>
      <c r="L67" s="331"/>
    </row>
    <row r="68" spans="1:17" s="329" customFormat="1" ht="40.5" customHeight="1">
      <c r="A68" s="372"/>
      <c r="B68" s="569"/>
      <c r="C68" s="570"/>
      <c r="D68" s="377" t="s">
        <v>221</v>
      </c>
      <c r="E68" s="377" t="s">
        <v>61</v>
      </c>
      <c r="F68" s="377" t="s">
        <v>10</v>
      </c>
      <c r="G68" s="377" t="s">
        <v>58</v>
      </c>
      <c r="H68" s="377" t="s">
        <v>59</v>
      </c>
      <c r="I68" s="377" t="s">
        <v>60</v>
      </c>
      <c r="J68" s="331"/>
    </row>
    <row r="69" spans="1:17" s="329" customFormat="1" ht="88" customHeight="1">
      <c r="A69" s="372"/>
      <c r="B69" s="521" t="s">
        <v>138</v>
      </c>
      <c r="C69" s="522"/>
      <c r="D69" s="532" t="s">
        <v>345</v>
      </c>
      <c r="E69" s="533"/>
      <c r="F69" s="533"/>
      <c r="G69" s="533"/>
      <c r="H69" s="533"/>
      <c r="I69" s="534"/>
      <c r="J69" s="331"/>
    </row>
    <row r="70" spans="1:17" s="329" customFormat="1" ht="178.5" customHeight="1">
      <c r="A70" s="372"/>
      <c r="B70" s="549" t="s">
        <v>323</v>
      </c>
      <c r="C70" s="549"/>
      <c r="D70" s="378" t="s">
        <v>321</v>
      </c>
      <c r="E70" s="378" t="s">
        <v>321</v>
      </c>
      <c r="F70" s="378" t="s">
        <v>321</v>
      </c>
      <c r="G70" s="378" t="s">
        <v>324</v>
      </c>
      <c r="H70" s="378" t="s">
        <v>324</v>
      </c>
      <c r="I70" s="378" t="s">
        <v>324</v>
      </c>
      <c r="J70" s="331"/>
    </row>
    <row r="71" spans="1:17" s="329" customFormat="1" ht="63" hidden="1" customHeight="1">
      <c r="A71" s="372"/>
      <c r="B71" s="567" t="s">
        <v>42</v>
      </c>
      <c r="C71" s="568"/>
      <c r="D71" s="554" t="s">
        <v>70</v>
      </c>
      <c r="E71" s="555"/>
      <c r="F71" s="555"/>
      <c r="G71" s="555"/>
      <c r="H71" s="555"/>
      <c r="I71" s="556"/>
      <c r="J71" s="331"/>
      <c r="K71" s="331"/>
      <c r="L71" s="331"/>
      <c r="M71" s="331"/>
      <c r="N71" s="331"/>
      <c r="O71" s="331"/>
      <c r="P71" s="331"/>
      <c r="Q71" s="331"/>
    </row>
    <row r="72" spans="1:17" s="329" customFormat="1" ht="171.75" hidden="1" customHeight="1">
      <c r="A72" s="372"/>
      <c r="B72" s="544" t="str">
        <f>$D$21</f>
        <v>BROWN</v>
      </c>
      <c r="C72" s="544" t="str">
        <f t="shared" ref="C72" si="19">$E$36</f>
        <v>BROWN</v>
      </c>
      <c r="D72" s="540" t="s">
        <v>314</v>
      </c>
      <c r="E72" s="541"/>
      <c r="F72" s="541"/>
      <c r="G72" s="541"/>
      <c r="H72" s="541"/>
      <c r="I72" s="542"/>
      <c r="J72" s="331"/>
      <c r="K72" s="331"/>
      <c r="L72" s="331"/>
      <c r="M72" s="331"/>
      <c r="N72" s="331"/>
      <c r="O72" s="331"/>
    </row>
    <row r="73" spans="1:17" s="329" customFormat="1" ht="108.75" hidden="1" customHeight="1">
      <c r="A73" s="372"/>
      <c r="B73" s="565"/>
      <c r="C73" s="566"/>
      <c r="D73" s="540"/>
      <c r="E73" s="541"/>
      <c r="F73" s="541"/>
      <c r="G73" s="541"/>
      <c r="H73" s="541"/>
      <c r="I73" s="542"/>
      <c r="J73" s="331"/>
      <c r="K73" s="331"/>
      <c r="L73" s="331"/>
      <c r="M73" s="331"/>
      <c r="N73" s="331"/>
      <c r="O73" s="331"/>
    </row>
    <row r="74" spans="1:17" s="329" customFormat="1" ht="39.75" hidden="1" customHeight="1">
      <c r="A74" s="372"/>
      <c r="B74" s="379"/>
      <c r="C74" s="379"/>
      <c r="D74" s="376"/>
      <c r="E74" s="376"/>
      <c r="F74" s="376"/>
      <c r="G74" s="376"/>
      <c r="H74" s="376"/>
      <c r="I74" s="376"/>
      <c r="J74" s="331"/>
      <c r="K74" s="331"/>
      <c r="L74" s="331"/>
      <c r="M74" s="331"/>
      <c r="N74" s="331"/>
      <c r="O74" s="331"/>
    </row>
    <row r="75" spans="1:17" s="329" customFormat="1" ht="54" hidden="1" customHeight="1">
      <c r="A75" s="372"/>
      <c r="B75" s="550" t="s">
        <v>71</v>
      </c>
      <c r="C75" s="551"/>
      <c r="D75" s="552"/>
      <c r="E75" s="552"/>
      <c r="F75" s="552"/>
      <c r="G75" s="552"/>
      <c r="H75" s="552"/>
      <c r="I75" s="553"/>
      <c r="J75" s="331"/>
      <c r="K75" s="331"/>
      <c r="L75" s="331"/>
    </row>
    <row r="76" spans="1:17" s="329" customFormat="1" ht="56.25" hidden="1" customHeight="1">
      <c r="A76" s="372"/>
      <c r="B76" s="569"/>
      <c r="C76" s="570"/>
      <c r="D76" s="377" t="s">
        <v>221</v>
      </c>
      <c r="E76" s="377" t="s">
        <v>61</v>
      </c>
      <c r="F76" s="377" t="s">
        <v>10</v>
      </c>
      <c r="G76" s="377" t="s">
        <v>58</v>
      </c>
      <c r="H76" s="377" t="s">
        <v>59</v>
      </c>
      <c r="I76" s="377" t="s">
        <v>60</v>
      </c>
      <c r="J76" s="331"/>
    </row>
    <row r="77" spans="1:17" s="329" customFormat="1" ht="209.25" hidden="1" customHeight="1">
      <c r="A77" s="372"/>
      <c r="B77" s="557" t="s">
        <v>258</v>
      </c>
      <c r="C77" s="557"/>
      <c r="D77" s="558" t="s">
        <v>316</v>
      </c>
      <c r="E77" s="559"/>
      <c r="F77" s="559"/>
      <c r="G77" s="559"/>
      <c r="H77" s="559"/>
      <c r="I77" s="560"/>
      <c r="J77" s="331"/>
    </row>
    <row r="78" spans="1:17" s="329" customFormat="1" ht="141.5" customHeight="1">
      <c r="A78" s="372"/>
      <c r="B78" s="571" t="s">
        <v>343</v>
      </c>
      <c r="C78" s="572"/>
      <c r="D78" s="572"/>
      <c r="E78" s="572"/>
      <c r="F78" s="572"/>
      <c r="G78" s="572"/>
      <c r="H78" s="572"/>
      <c r="I78" s="573"/>
      <c r="J78" s="331"/>
    </row>
    <row r="79" spans="1:17" s="329" customFormat="1" ht="45">
      <c r="A79" s="372"/>
      <c r="B79" s="372"/>
      <c r="C79" s="372"/>
      <c r="D79" s="372"/>
      <c r="E79" s="372"/>
      <c r="F79" s="372"/>
      <c r="G79" s="372"/>
      <c r="H79" s="372"/>
      <c r="I79" s="372"/>
      <c r="J79" s="331"/>
      <c r="K79" s="331"/>
      <c r="L79" s="331"/>
      <c r="M79" s="331"/>
      <c r="N79" s="331"/>
      <c r="O79" s="331"/>
      <c r="P79" s="331"/>
      <c r="Q79" s="331"/>
    </row>
    <row r="80" spans="1:17" s="372" customFormat="1" ht="48.65" customHeight="1">
      <c r="A80" s="339">
        <v>3</v>
      </c>
      <c r="B80" s="375" t="s">
        <v>360</v>
      </c>
      <c r="C80" s="330" t="s">
        <v>361</v>
      </c>
      <c r="D80" s="330"/>
      <c r="E80" s="330"/>
      <c r="F80" s="330"/>
      <c r="G80" s="331"/>
      <c r="H80" s="331"/>
      <c r="I80" s="331"/>
      <c r="J80" s="331"/>
      <c r="K80" s="333"/>
      <c r="L80" s="333"/>
      <c r="M80" s="331"/>
      <c r="N80" s="331"/>
      <c r="O80" s="331"/>
      <c r="P80" s="331"/>
      <c r="Q80" s="331"/>
    </row>
    <row r="81" spans="1:17" s="329" customFormat="1" ht="39.75" customHeight="1">
      <c r="A81" s="372"/>
      <c r="B81" s="567" t="s">
        <v>42</v>
      </c>
      <c r="C81" s="568"/>
      <c r="D81" s="554" t="s">
        <v>70</v>
      </c>
      <c r="E81" s="555"/>
      <c r="F81" s="555"/>
      <c r="G81" s="555"/>
      <c r="H81" s="555"/>
      <c r="I81" s="556"/>
      <c r="J81" s="331"/>
      <c r="K81" s="331"/>
      <c r="L81" s="331"/>
      <c r="M81" s="331"/>
      <c r="N81" s="331"/>
      <c r="O81" s="331"/>
      <c r="P81" s="331"/>
      <c r="Q81" s="331"/>
    </row>
    <row r="82" spans="1:17" s="329" customFormat="1" ht="175.5" customHeight="1">
      <c r="A82" s="372"/>
      <c r="B82" s="544" t="str">
        <f>$D$21</f>
        <v>BROWN</v>
      </c>
      <c r="C82" s="544" t="str">
        <f t="shared" ref="C82" si="20">$E$36</f>
        <v>BROWN</v>
      </c>
      <c r="D82" s="540" t="s">
        <v>362</v>
      </c>
      <c r="E82" s="541"/>
      <c r="F82" s="541"/>
      <c r="G82" s="541"/>
      <c r="H82" s="541"/>
      <c r="I82" s="542"/>
      <c r="J82" s="331"/>
      <c r="K82" s="331"/>
      <c r="L82" s="331"/>
      <c r="M82" s="331"/>
      <c r="N82" s="331"/>
      <c r="O82" s="331"/>
    </row>
    <row r="83" spans="1:17" s="329" customFormat="1" ht="45">
      <c r="A83" s="372"/>
      <c r="B83" s="372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1"/>
      <c r="N83" s="331"/>
      <c r="O83" s="331"/>
      <c r="P83" s="331"/>
      <c r="Q83" s="331"/>
    </row>
    <row r="84" spans="1:17" s="329" customFormat="1" ht="29.25" customHeight="1">
      <c r="B84" s="543" t="s">
        <v>118</v>
      </c>
      <c r="C84" s="543"/>
      <c r="D84" s="543"/>
      <c r="E84" s="543"/>
      <c r="G84" s="331"/>
      <c r="N84" s="374"/>
      <c r="O84" s="373"/>
      <c r="P84" s="373"/>
      <c r="Q84" s="374"/>
    </row>
    <row r="85" spans="1:17" s="329" customFormat="1" ht="35.25" customHeight="1">
      <c r="A85" s="372">
        <v>1</v>
      </c>
      <c r="B85" s="380" t="s">
        <v>53</v>
      </c>
      <c r="C85" s="372"/>
      <c r="D85" s="372"/>
      <c r="G85" s="331"/>
      <c r="N85" s="374"/>
      <c r="O85" s="373"/>
      <c r="P85" s="373"/>
      <c r="Q85" s="374"/>
    </row>
    <row r="86" spans="1:17" s="329" customFormat="1" ht="35.25" customHeight="1">
      <c r="A86" s="372">
        <v>2</v>
      </c>
      <c r="B86" s="380" t="s">
        <v>68</v>
      </c>
      <c r="C86" s="372"/>
      <c r="D86" s="372"/>
      <c r="G86" s="331"/>
      <c r="N86" s="374"/>
      <c r="O86" s="373"/>
      <c r="P86" s="373"/>
      <c r="Q86" s="374"/>
    </row>
    <row r="87" spans="1:17" s="329" customFormat="1" ht="35.25" customHeight="1">
      <c r="A87" s="372">
        <v>3</v>
      </c>
      <c r="B87" s="380" t="s">
        <v>69</v>
      </c>
      <c r="C87" s="372"/>
      <c r="D87" s="372"/>
      <c r="G87" s="331"/>
      <c r="N87" s="374"/>
      <c r="O87" s="373"/>
      <c r="P87" s="373"/>
      <c r="Q87" s="374"/>
    </row>
    <row r="88" spans="1:17" s="330" customFormat="1" ht="50.25" customHeight="1">
      <c r="A88" s="339"/>
      <c r="B88" s="381" t="s">
        <v>62</v>
      </c>
      <c r="C88" s="382" t="s">
        <v>221</v>
      </c>
      <c r="D88" s="382" t="s">
        <v>61</v>
      </c>
      <c r="E88" s="382" t="s">
        <v>10</v>
      </c>
      <c r="F88" s="382" t="s">
        <v>58</v>
      </c>
      <c r="G88" s="382" t="s">
        <v>59</v>
      </c>
      <c r="H88" s="382" t="s">
        <v>60</v>
      </c>
      <c r="I88" s="382" t="s">
        <v>11</v>
      </c>
      <c r="M88" s="383"/>
      <c r="N88" s="384"/>
      <c r="O88" s="384"/>
      <c r="P88" s="383"/>
    </row>
    <row r="89" spans="1:17" s="330" customFormat="1" ht="50.25" customHeight="1">
      <c r="A89" s="339"/>
      <c r="B89" s="381" t="s">
        <v>63</v>
      </c>
      <c r="C89" s="385">
        <f t="shared" ref="C89:H89" si="21">HLOOKUP(C88,$G$17:$L$29,13,0)</f>
        <v>17</v>
      </c>
      <c r="D89" s="385">
        <f t="shared" si="21"/>
        <v>69</v>
      </c>
      <c r="E89" s="385">
        <f t="shared" si="21"/>
        <v>131</v>
      </c>
      <c r="F89" s="385">
        <f t="shared" si="21"/>
        <v>76</v>
      </c>
      <c r="G89" s="385">
        <f t="shared" si="21"/>
        <v>19</v>
      </c>
      <c r="H89" s="385">
        <f t="shared" si="21"/>
        <v>4</v>
      </c>
      <c r="I89" s="385">
        <f>SUM(C89:H89)</f>
        <v>316</v>
      </c>
      <c r="M89" s="383"/>
      <c r="N89" s="384"/>
      <c r="O89" s="384"/>
      <c r="P89" s="383"/>
    </row>
    <row r="90" spans="1:17" s="334" customFormat="1" ht="45"/>
    <row r="91" spans="1:17" s="334" customFormat="1" ht="45">
      <c r="G91" s="386"/>
    </row>
    <row r="92" spans="1:17" s="334" customFormat="1" ht="45">
      <c r="G92" s="386"/>
    </row>
    <row r="93" spans="1:17" s="334" customFormat="1" ht="45">
      <c r="G93" s="386"/>
    </row>
    <row r="94" spans="1:17" s="334" customFormat="1" ht="45">
      <c r="G94" s="386"/>
    </row>
    <row r="95" spans="1:17" s="334" customFormat="1" ht="45">
      <c r="G95" s="386"/>
    </row>
    <row r="96" spans="1:17" s="334" customFormat="1" ht="45">
      <c r="G96" s="386"/>
    </row>
    <row r="97" spans="7:7" s="334" customFormat="1" ht="45">
      <c r="G97" s="386"/>
    </row>
    <row r="98" spans="7:7" s="334" customFormat="1" ht="45">
      <c r="G98" s="386"/>
    </row>
    <row r="99" spans="7:7" s="334" customFormat="1" ht="45">
      <c r="G99" s="386"/>
    </row>
    <row r="100" spans="7:7" s="334" customFormat="1" ht="45">
      <c r="G100" s="386"/>
    </row>
    <row r="101" spans="7:7" s="334" customFormat="1" ht="45">
      <c r="G101" s="386"/>
    </row>
    <row r="102" spans="7:7" s="334" customFormat="1" ht="45">
      <c r="G102" s="386"/>
    </row>
    <row r="103" spans="7:7" s="334" customFormat="1" ht="45">
      <c r="G103" s="386"/>
    </row>
    <row r="104" spans="7:7" s="334" customFormat="1" ht="45">
      <c r="G104" s="386"/>
    </row>
    <row r="105" spans="7:7" s="334" customFormat="1" ht="45">
      <c r="G105" s="386"/>
    </row>
    <row r="106" spans="7:7" s="334" customFormat="1" ht="45">
      <c r="G106" s="386"/>
    </row>
    <row r="107" spans="7:7" s="296" customFormat="1" ht="32.5">
      <c r="G107" s="297"/>
    </row>
    <row r="108" spans="7:7" s="296" customFormat="1" ht="32.5">
      <c r="G108" s="297"/>
    </row>
    <row r="109" spans="7:7" s="296" customFormat="1" ht="32.5">
      <c r="G109" s="297"/>
    </row>
  </sheetData>
  <mergeCells count="97">
    <mergeCell ref="N41:Q41"/>
    <mergeCell ref="B41:C41"/>
    <mergeCell ref="H48:I48"/>
    <mergeCell ref="H46:I46"/>
    <mergeCell ref="B48:E48"/>
    <mergeCell ref="A42:Q42"/>
    <mergeCell ref="P43:Q43"/>
    <mergeCell ref="P45:Q45"/>
    <mergeCell ref="P46:Q46"/>
    <mergeCell ref="P47:Q47"/>
    <mergeCell ref="P44:Q44"/>
    <mergeCell ref="A44:E44"/>
    <mergeCell ref="B45:E45"/>
    <mergeCell ref="H44:I44"/>
    <mergeCell ref="H45:I45"/>
    <mergeCell ref="B84:E84"/>
    <mergeCell ref="B62:I62"/>
    <mergeCell ref="B75:I75"/>
    <mergeCell ref="B72:C72"/>
    <mergeCell ref="B73:C73"/>
    <mergeCell ref="B71:C71"/>
    <mergeCell ref="D71:I71"/>
    <mergeCell ref="D72:I72"/>
    <mergeCell ref="B81:C81"/>
    <mergeCell ref="D81:I81"/>
    <mergeCell ref="B76:C76"/>
    <mergeCell ref="D73:I73"/>
    <mergeCell ref="B63:C63"/>
    <mergeCell ref="B68:C68"/>
    <mergeCell ref="B78:I78"/>
    <mergeCell ref="B69:C69"/>
    <mergeCell ref="B56:E56"/>
    <mergeCell ref="H56:I56"/>
    <mergeCell ref="B58:E58"/>
    <mergeCell ref="H57:I57"/>
    <mergeCell ref="A52:E52"/>
    <mergeCell ref="H52:I52"/>
    <mergeCell ref="B53:E53"/>
    <mergeCell ref="H53:I53"/>
    <mergeCell ref="B54:E54"/>
    <mergeCell ref="H49:I49"/>
    <mergeCell ref="B46:E46"/>
    <mergeCell ref="B47:E47"/>
    <mergeCell ref="H47:I47"/>
    <mergeCell ref="B82:C82"/>
    <mergeCell ref="D82:I82"/>
    <mergeCell ref="B55:E55"/>
    <mergeCell ref="H55:I55"/>
    <mergeCell ref="B57:E57"/>
    <mergeCell ref="B65:C65"/>
    <mergeCell ref="D65:I65"/>
    <mergeCell ref="B70:C70"/>
    <mergeCell ref="B67:I67"/>
    <mergeCell ref="D63:I63"/>
    <mergeCell ref="B77:C77"/>
    <mergeCell ref="D77:I77"/>
    <mergeCell ref="D69:I69"/>
    <mergeCell ref="H58:I58"/>
    <mergeCell ref="P49:Q49"/>
    <mergeCell ref="P48:Q48"/>
    <mergeCell ref="B49:E49"/>
    <mergeCell ref="A50:Q50"/>
    <mergeCell ref="D64:I64"/>
    <mergeCell ref="J60:N60"/>
    <mergeCell ref="H54:I54"/>
    <mergeCell ref="B64:C64"/>
    <mergeCell ref="P58:Q58"/>
    <mergeCell ref="P53:Q53"/>
    <mergeCell ref="P54:Q54"/>
    <mergeCell ref="P55:Q55"/>
    <mergeCell ref="P56:Q56"/>
    <mergeCell ref="P57:Q57"/>
    <mergeCell ref="P52:Q52"/>
    <mergeCell ref="N38:Q38"/>
    <mergeCell ref="D11:F11"/>
    <mergeCell ref="B13:F13"/>
    <mergeCell ref="N40:Q40"/>
    <mergeCell ref="A39:Q39"/>
    <mergeCell ref="B40:C40"/>
    <mergeCell ref="N34:Q34"/>
    <mergeCell ref="B37:C37"/>
    <mergeCell ref="N37:Q37"/>
    <mergeCell ref="B38:C38"/>
    <mergeCell ref="N36:Q36"/>
    <mergeCell ref="A34:C34"/>
    <mergeCell ref="B36:C36"/>
    <mergeCell ref="A35:Q35"/>
    <mergeCell ref="B31:Q31"/>
    <mergeCell ref="D8:F8"/>
    <mergeCell ref="G5:M8"/>
    <mergeCell ref="M11:Q11"/>
    <mergeCell ref="N1:O1"/>
    <mergeCell ref="P1:Q1"/>
    <mergeCell ref="N2:O2"/>
    <mergeCell ref="P2:Q2"/>
    <mergeCell ref="N3:O3"/>
    <mergeCell ref="P3:Q3"/>
  </mergeCells>
  <printOptions horizontalCentered="1"/>
  <pageMargins left="0" right="0" top="0.61388888888888904" bottom="0.5" header="0" footer="0"/>
  <pageSetup paperSize="9" scale="2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0" max="16" man="1"/>
  </rowBreak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E34"/>
  <sheetViews>
    <sheetView tabSelected="1" view="pageBreakPreview" topLeftCell="A17" zoomScale="39" zoomScaleNormal="55" zoomScaleSheetLayoutView="39" zoomScalePageLayoutView="25" workbookViewId="0">
      <selection activeCell="B18" sqref="B18:C18"/>
    </sheetView>
  </sheetViews>
  <sheetFormatPr defaultColWidth="9.1796875" defaultRowHeight="24"/>
  <cols>
    <col min="1" max="1" width="107.453125" style="97" customWidth="1"/>
    <col min="2" max="2" width="188.90625" style="98" customWidth="1"/>
    <col min="3" max="3" width="99.453125" style="98" hidden="1" customWidth="1"/>
    <col min="4" max="16384" width="9.1796875" style="98"/>
  </cols>
  <sheetData>
    <row r="1" spans="1:5" s="88" customFormat="1" ht="134.25" customHeight="1">
      <c r="A1" s="86"/>
      <c r="B1" s="87"/>
      <c r="C1" s="87"/>
    </row>
    <row r="2" spans="1:5" s="88" customFormat="1" ht="37.5" customHeight="1">
      <c r="A2" s="87" t="str">
        <f>'1. CUTTING DOCKET'!B6</f>
        <v xml:space="preserve">JOB NUMBER:  </v>
      </c>
      <c r="B2" s="87" t="str">
        <f>'1. CUTTING DOCKET'!D6</f>
        <v>C21  FW23  G2533</v>
      </c>
      <c r="C2" s="87"/>
    </row>
    <row r="3" spans="1:5" s="88" customFormat="1" ht="37.5" customHeight="1">
      <c r="A3" s="89" t="str">
        <f>'1. CUTTING DOCKET'!B7</f>
        <v xml:space="preserve">STYLE NUMBER: </v>
      </c>
      <c r="B3" s="89" t="str">
        <f>'1. CUTTING DOCKET'!D7</f>
        <v>CRTZ-1163</v>
      </c>
      <c r="C3" s="89"/>
    </row>
    <row r="4" spans="1:5" s="88" customFormat="1" ht="37.5" customHeight="1">
      <c r="A4" s="89" t="str">
        <f>'1. CUTTING DOCKET'!B8</f>
        <v xml:space="preserve">STYLE NAME : </v>
      </c>
      <c r="B4" s="89" t="str">
        <f>'1. CUTTING DOCKET'!D8</f>
        <v>ISLAND PUFF PRINT OPEN HEM PANT</v>
      </c>
      <c r="C4" s="89"/>
    </row>
    <row r="5" spans="1:5" s="88" customFormat="1" ht="76" customHeight="1">
      <c r="A5" s="230"/>
      <c r="B5" s="189" t="str">
        <f>'1. CUTTING DOCKET'!$D$21</f>
        <v>BROWN</v>
      </c>
      <c r="C5" s="189" t="str">
        <f>'1. CUTTING DOCKET'!$D$26</f>
        <v>WHITE</v>
      </c>
    </row>
    <row r="6" spans="1:5" s="92" customFormat="1" ht="69.75" customHeight="1">
      <c r="A6" s="191" t="s">
        <v>32</v>
      </c>
      <c r="B6" s="191" t="str">
        <f>'1. CUTTING DOCKET'!$E$36</f>
        <v>BROWN</v>
      </c>
      <c r="C6" s="191" t="str">
        <f>'1. CUTTING DOCKET'!$E$40</f>
        <v>WHITE</v>
      </c>
    </row>
    <row r="7" spans="1:5" s="92" customFormat="1" ht="104.25" customHeight="1">
      <c r="A7" s="231" t="s">
        <v>33</v>
      </c>
      <c r="B7" s="587" t="str">
        <f>'1. CUTTING DOCKET'!M11</f>
        <v>FLEECE_100%COTTON_OE20/2+CD8/1_420GSM_VTK5971B</v>
      </c>
      <c r="C7" s="587"/>
    </row>
    <row r="8" spans="1:5" s="92" customFormat="1" ht="386.25" customHeight="1">
      <c r="A8" s="192" t="str">
        <f>'1. CUTTING DOCKET'!D36</f>
        <v>VẢI CHÍNH</v>
      </c>
      <c r="B8" s="282"/>
      <c r="C8" s="194"/>
      <c r="E8" s="95"/>
    </row>
    <row r="9" spans="1:5" s="92" customFormat="1" ht="104.25" customHeight="1">
      <c r="A9" s="191" t="s">
        <v>190</v>
      </c>
      <c r="B9" s="587" t="str">
        <f>'1. CUTTING DOCKET'!$B$37</f>
        <v>RIB 2X2_16'S CM + 55D/OP_97/3_COTTON SPANDEX_445GSM_VTK6002</v>
      </c>
      <c r="C9" s="587"/>
    </row>
    <row r="10" spans="1:5" s="92" customFormat="1" ht="237.75" customHeight="1">
      <c r="A10" s="192" t="str">
        <f>'1. CUTTING DOCKET'!$D$37</f>
        <v>ĐÁY QUẦN</v>
      </c>
      <c r="B10" s="592"/>
      <c r="C10" s="592"/>
      <c r="E10" s="95"/>
    </row>
    <row r="11" spans="1:5" s="92" customFormat="1" ht="104.25" customHeight="1">
      <c r="A11" s="191" t="s">
        <v>244</v>
      </c>
      <c r="B11" s="587" t="str">
        <f>'1. CUTTING DOCKET'!E38</f>
        <v>BLACK</v>
      </c>
      <c r="C11" s="587"/>
    </row>
    <row r="12" spans="1:5" s="92" customFormat="1" ht="226.5" customHeight="1">
      <c r="A12" s="192" t="str">
        <f>'1. CUTTING DOCKET'!$D$38</f>
        <v xml:space="preserve">CƠI TÚI </v>
      </c>
      <c r="B12" s="592"/>
      <c r="C12" s="592"/>
      <c r="E12" s="95"/>
    </row>
    <row r="13" spans="1:5" s="92" customFormat="1" ht="74.25" customHeight="1">
      <c r="A13" s="191" t="s">
        <v>52</v>
      </c>
      <c r="B13" s="195" t="str">
        <f>'1. CUTTING DOCKET'!F45</f>
        <v>BROWN</v>
      </c>
      <c r="C13" s="195" t="str">
        <f>'1. CUTTING DOCKET'!$F$45</f>
        <v>BROWN</v>
      </c>
    </row>
    <row r="14" spans="1:5" s="92" customFormat="1" ht="115.5" customHeight="1">
      <c r="A14" s="192" t="str">
        <f>'1. CUTTING DOCKET'!B45</f>
        <v>CHỈ 40/2 MAY CHÍNH + VẮT SỔ ( CHỈ TIỆP MÀU VẢI CHÍNH) + ĐÓNG BỌ DÂY LUỒN</v>
      </c>
      <c r="B14" s="588" t="str">
        <f>'1. CUTTING DOCKET'!G45</f>
        <v>BK2812B</v>
      </c>
      <c r="C14" s="589"/>
    </row>
    <row r="15" spans="1:5" s="92" customFormat="1" ht="74.25" customHeight="1">
      <c r="A15" s="191" t="str">
        <f>'1. CUTTING DOCKET'!B46</f>
        <v>NHÃN CHÍNH + SIZE</v>
      </c>
      <c r="B15" s="590" t="str">
        <f>'1. CUTTING DOCKET'!$G$46</f>
        <v>MULTY</v>
      </c>
      <c r="C15" s="591"/>
    </row>
    <row r="16" spans="1:5" s="92" customFormat="1" ht="315" customHeight="1">
      <c r="A16" s="280" t="s">
        <v>315</v>
      </c>
      <c r="B16" s="588"/>
      <c r="C16" s="589"/>
    </row>
    <row r="17" spans="1:3" s="92" customFormat="1" ht="139.5" customHeight="1">
      <c r="A17" s="191" t="str">
        <f>'1. CUTTING DOCKET'!$B$47</f>
        <v>NHÃN THÀNH PHẦN 100%COTTON
PO# 00188
CRTZ_1163</v>
      </c>
      <c r="B17" s="590" t="str">
        <f>'1. CUTTING DOCKET'!$G$47</f>
        <v>WHITE</v>
      </c>
      <c r="C17" s="591"/>
    </row>
    <row r="18" spans="1:3" s="92" customFormat="1" ht="276" customHeight="1">
      <c r="A18" s="280" t="s">
        <v>262</v>
      </c>
      <c r="B18" s="588"/>
      <c r="C18" s="589"/>
    </row>
    <row r="19" spans="1:3" s="92" customFormat="1" ht="74.25" customHeight="1">
      <c r="A19" s="191" t="str">
        <f>'1. CUTTING DOCKET'!B48</f>
        <v>DÂY LUỒN DẸP 10MM</v>
      </c>
      <c r="B19" s="195" t="str">
        <f>'1. CUTTING DOCKET'!$G$48</f>
        <v>WHITE</v>
      </c>
      <c r="C19" s="195" t="e">
        <f>'1. CUTTING DOCKET'!#REF!</f>
        <v>#REF!</v>
      </c>
    </row>
    <row r="20" spans="1:3" s="92" customFormat="1" ht="185.25" customHeight="1">
      <c r="A20" s="279" t="s">
        <v>261</v>
      </c>
      <c r="B20" s="277"/>
      <c r="C20" s="277" t="e">
        <f>'1. CUTTING DOCKET'!#REF!</f>
        <v>#REF!</v>
      </c>
    </row>
    <row r="21" spans="1:3" s="92" customFormat="1" ht="74.25" customHeight="1">
      <c r="A21" s="191" t="str">
        <f>'1. CUTTING DOCKET'!$B$49</f>
        <v>THUN LƯNG 5.5CM</v>
      </c>
      <c r="B21" s="195" t="str">
        <f>'1. CUTTING DOCKET'!$G$48</f>
        <v>WHITE</v>
      </c>
      <c r="C21" s="195" t="e">
        <f>'1. CUTTING DOCKET'!#REF!</f>
        <v>#REF!</v>
      </c>
    </row>
    <row r="22" spans="1:3" s="92" customFormat="1" ht="185.25" customHeight="1">
      <c r="A22" s="279" t="s">
        <v>260</v>
      </c>
      <c r="B22" s="277"/>
      <c r="C22" s="277" t="e">
        <f>'1. CUTTING DOCKET'!#REF!</f>
        <v>#REF!</v>
      </c>
    </row>
    <row r="23" spans="1:3" s="92" customFormat="1" ht="74.25" customHeight="1">
      <c r="A23" s="191" t="str">
        <f>'1. CUTTING DOCKET'!$B$53</f>
        <v>BAO LỚN (100CMX120CM)</v>
      </c>
      <c r="B23" s="195"/>
      <c r="C23" s="195" t="s">
        <v>129</v>
      </c>
    </row>
    <row r="24" spans="1:3" s="92" customFormat="1" ht="180.75" customHeight="1">
      <c r="A24" s="279"/>
      <c r="B24" s="277"/>
      <c r="C24" s="277"/>
    </row>
    <row r="25" spans="1:3" s="92" customFormat="1" ht="74.25" customHeight="1">
      <c r="A25" s="191" t="str">
        <f>'1. CUTTING DOCKET'!$B$54</f>
        <v>LÓT THÙNG</v>
      </c>
      <c r="B25" s="195"/>
      <c r="C25" s="195" t="s">
        <v>129</v>
      </c>
    </row>
    <row r="26" spans="1:3" s="92" customFormat="1" ht="165" customHeight="1">
      <c r="A26" s="279" t="s">
        <v>259</v>
      </c>
      <c r="B26" s="277"/>
      <c r="C26" s="277"/>
    </row>
    <row r="27" spans="1:3" s="92" customFormat="1" ht="74.25" customHeight="1">
      <c r="A27" s="191" t="str">
        <f>'1. CUTTING DOCKET'!$B$55</f>
        <v>THÙNG CARTON</v>
      </c>
      <c r="B27" s="195"/>
      <c r="C27" s="195" t="s">
        <v>39</v>
      </c>
    </row>
    <row r="28" spans="1:3" s="92" customFormat="1" ht="79.5" customHeight="1">
      <c r="A28" s="279"/>
      <c r="B28" s="277"/>
      <c r="C28" s="277"/>
    </row>
    <row r="29" spans="1:3" s="92" customFormat="1" ht="74.25" customHeight="1">
      <c r="A29" s="191" t="str">
        <f>'1. CUTTING DOCKET'!$B$56</f>
        <v>GIẤY CHỐNG ẨM 32cm (L) x 20cm (W)</v>
      </c>
      <c r="B29" s="195"/>
      <c r="C29" s="195" t="s">
        <v>39</v>
      </c>
    </row>
    <row r="30" spans="1:3" s="92" customFormat="1" ht="68.5" customHeight="1">
      <c r="A30" s="276"/>
      <c r="B30" s="277"/>
      <c r="C30" s="277"/>
    </row>
    <row r="31" spans="1:3" s="92" customFormat="1" ht="74.25" customHeight="1">
      <c r="A31" s="191" t="str">
        <f>'1. CUTTING DOCKET'!$B$58</f>
        <v>BARCODE STICKER 2” (L) x 1” (W)</v>
      </c>
      <c r="B31" s="195" t="str">
        <f>'1. CUTTING DOCKET'!$F$58</f>
        <v>WHITE</v>
      </c>
      <c r="C31" s="195" t="s">
        <v>38</v>
      </c>
    </row>
    <row r="32" spans="1:3" s="92" customFormat="1" ht="260.5" customHeight="1">
      <c r="A32" s="276" t="s">
        <v>363</v>
      </c>
      <c r="B32" s="277"/>
      <c r="C32" s="277"/>
    </row>
    <row r="33" spans="1:3" s="92" customFormat="1" ht="87.75" customHeight="1">
      <c r="A33" s="191" t="str">
        <f>'1. CUTTING DOCKET'!$B$57</f>
        <v>POLYBAG MAINLINE 18” (L) X 13.875” (W) -KHÔNG CÓ CHỮ HMP</v>
      </c>
      <c r="B33" s="195"/>
      <c r="C33" s="195" t="s">
        <v>240</v>
      </c>
    </row>
    <row r="34" spans="1:3" s="92" customFormat="1" ht="358.5" customHeight="1">
      <c r="A34" s="276"/>
      <c r="B34" s="277"/>
      <c r="C34" s="277"/>
    </row>
  </sheetData>
  <mergeCells count="10">
    <mergeCell ref="B18:C18"/>
    <mergeCell ref="B9:C9"/>
    <mergeCell ref="B10:C10"/>
    <mergeCell ref="B11:C11"/>
    <mergeCell ref="B12:C12"/>
    <mergeCell ref="B7:C7"/>
    <mergeCell ref="B14:C14"/>
    <mergeCell ref="B15:C15"/>
    <mergeCell ref="B16:C16"/>
    <mergeCell ref="B17:C17"/>
  </mergeCells>
  <printOptions horizontalCentered="1"/>
  <pageMargins left="0.25" right="0" top="0.60416666666666696" bottom="0.75" header="0" footer="0"/>
  <pageSetup paperSize="9" scale="33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2" man="1"/>
    <brk id="28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30B35-18B6-4D1C-83DD-9454320F1040}">
  <dimension ref="A1:H66"/>
  <sheetViews>
    <sheetView view="pageBreakPreview" zoomScale="60" zoomScaleNormal="100" workbookViewId="0">
      <selection activeCell="G11" sqref="G11:G12"/>
    </sheetView>
  </sheetViews>
  <sheetFormatPr defaultColWidth="9.81640625" defaultRowHeight="18"/>
  <cols>
    <col min="1" max="1" width="5.453125" style="272" bestFit="1" customWidth="1"/>
    <col min="2" max="2" width="17.7265625" style="272" customWidth="1"/>
    <col min="3" max="3" width="10.54296875" style="272" customWidth="1"/>
    <col min="4" max="4" width="20" style="272" customWidth="1"/>
    <col min="5" max="5" width="2.26953125" style="272" customWidth="1"/>
    <col min="6" max="6" width="15.81640625" style="272" customWidth="1"/>
    <col min="7" max="7" width="19.26953125" style="272" customWidth="1"/>
    <col min="8" max="8" width="45.54296875" style="272" customWidth="1"/>
    <col min="9" max="254" width="9.81640625" style="272"/>
    <col min="255" max="255" width="3.81640625" style="272" customWidth="1"/>
    <col min="256" max="257" width="9.54296875" style="272" customWidth="1"/>
    <col min="258" max="259" width="14.7265625" style="272" customWidth="1"/>
    <col min="260" max="260" width="0" style="272" hidden="1" customWidth="1"/>
    <col min="261" max="267" width="9.54296875" style="272" customWidth="1"/>
    <col min="268" max="510" width="9.81640625" style="272"/>
    <col min="511" max="511" width="3.81640625" style="272" customWidth="1"/>
    <col min="512" max="513" width="9.54296875" style="272" customWidth="1"/>
    <col min="514" max="515" width="14.7265625" style="272" customWidth="1"/>
    <col min="516" max="516" width="0" style="272" hidden="1" customWidth="1"/>
    <col min="517" max="523" width="9.54296875" style="272" customWidth="1"/>
    <col min="524" max="766" width="9.81640625" style="272"/>
    <col min="767" max="767" width="3.81640625" style="272" customWidth="1"/>
    <col min="768" max="769" width="9.54296875" style="272" customWidth="1"/>
    <col min="770" max="771" width="14.7265625" style="272" customWidth="1"/>
    <col min="772" max="772" width="0" style="272" hidden="1" customWidth="1"/>
    <col min="773" max="779" width="9.54296875" style="272" customWidth="1"/>
    <col min="780" max="1022" width="9.81640625" style="272"/>
    <col min="1023" max="1023" width="3.81640625" style="272" customWidth="1"/>
    <col min="1024" max="1025" width="9.54296875" style="272" customWidth="1"/>
    <col min="1026" max="1027" width="14.7265625" style="272" customWidth="1"/>
    <col min="1028" max="1028" width="0" style="272" hidden="1" customWidth="1"/>
    <col min="1029" max="1035" width="9.54296875" style="272" customWidth="1"/>
    <col min="1036" max="1278" width="9.81640625" style="272"/>
    <col min="1279" max="1279" width="3.81640625" style="272" customWidth="1"/>
    <col min="1280" max="1281" width="9.54296875" style="272" customWidth="1"/>
    <col min="1282" max="1283" width="14.7265625" style="272" customWidth="1"/>
    <col min="1284" max="1284" width="0" style="272" hidden="1" customWidth="1"/>
    <col min="1285" max="1291" width="9.54296875" style="272" customWidth="1"/>
    <col min="1292" max="1534" width="9.81640625" style="272"/>
    <col min="1535" max="1535" width="3.81640625" style="272" customWidth="1"/>
    <col min="1536" max="1537" width="9.54296875" style="272" customWidth="1"/>
    <col min="1538" max="1539" width="14.7265625" style="272" customWidth="1"/>
    <col min="1540" max="1540" width="0" style="272" hidden="1" customWidth="1"/>
    <col min="1541" max="1547" width="9.54296875" style="272" customWidth="1"/>
    <col min="1548" max="1790" width="9.81640625" style="272"/>
    <col min="1791" max="1791" width="3.81640625" style="272" customWidth="1"/>
    <col min="1792" max="1793" width="9.54296875" style="272" customWidth="1"/>
    <col min="1794" max="1795" width="14.7265625" style="272" customWidth="1"/>
    <col min="1796" max="1796" width="0" style="272" hidden="1" customWidth="1"/>
    <col min="1797" max="1803" width="9.54296875" style="272" customWidth="1"/>
    <col min="1804" max="2046" width="9.81640625" style="272"/>
    <col min="2047" max="2047" width="3.81640625" style="272" customWidth="1"/>
    <col min="2048" max="2049" width="9.54296875" style="272" customWidth="1"/>
    <col min="2050" max="2051" width="14.7265625" style="272" customWidth="1"/>
    <col min="2052" max="2052" width="0" style="272" hidden="1" customWidth="1"/>
    <col min="2053" max="2059" width="9.54296875" style="272" customWidth="1"/>
    <col min="2060" max="2302" width="9.81640625" style="272"/>
    <col min="2303" max="2303" width="3.81640625" style="272" customWidth="1"/>
    <col min="2304" max="2305" width="9.54296875" style="272" customWidth="1"/>
    <col min="2306" max="2307" width="14.7265625" style="272" customWidth="1"/>
    <col min="2308" max="2308" width="0" style="272" hidden="1" customWidth="1"/>
    <col min="2309" max="2315" width="9.54296875" style="272" customWidth="1"/>
    <col min="2316" max="2558" width="9.81640625" style="272"/>
    <col min="2559" max="2559" width="3.81640625" style="272" customWidth="1"/>
    <col min="2560" max="2561" width="9.54296875" style="272" customWidth="1"/>
    <col min="2562" max="2563" width="14.7265625" style="272" customWidth="1"/>
    <col min="2564" max="2564" width="0" style="272" hidden="1" customWidth="1"/>
    <col min="2565" max="2571" width="9.54296875" style="272" customWidth="1"/>
    <col min="2572" max="2814" width="9.81640625" style="272"/>
    <col min="2815" max="2815" width="3.81640625" style="272" customWidth="1"/>
    <col min="2816" max="2817" width="9.54296875" style="272" customWidth="1"/>
    <col min="2818" max="2819" width="14.7265625" style="272" customWidth="1"/>
    <col min="2820" max="2820" width="0" style="272" hidden="1" customWidth="1"/>
    <col min="2821" max="2827" width="9.54296875" style="272" customWidth="1"/>
    <col min="2828" max="3070" width="9.81640625" style="272"/>
    <col min="3071" max="3071" width="3.81640625" style="272" customWidth="1"/>
    <col min="3072" max="3073" width="9.54296875" style="272" customWidth="1"/>
    <col min="3074" max="3075" width="14.7265625" style="272" customWidth="1"/>
    <col min="3076" max="3076" width="0" style="272" hidden="1" customWidth="1"/>
    <col min="3077" max="3083" width="9.54296875" style="272" customWidth="1"/>
    <col min="3084" max="3326" width="9.81640625" style="272"/>
    <col min="3327" max="3327" width="3.81640625" style="272" customWidth="1"/>
    <col min="3328" max="3329" width="9.54296875" style="272" customWidth="1"/>
    <col min="3330" max="3331" width="14.7265625" style="272" customWidth="1"/>
    <col min="3332" max="3332" width="0" style="272" hidden="1" customWidth="1"/>
    <col min="3333" max="3339" width="9.54296875" style="272" customWidth="1"/>
    <col min="3340" max="3582" width="9.81640625" style="272"/>
    <col min="3583" max="3583" width="3.81640625" style="272" customWidth="1"/>
    <col min="3584" max="3585" width="9.54296875" style="272" customWidth="1"/>
    <col min="3586" max="3587" width="14.7265625" style="272" customWidth="1"/>
    <col min="3588" max="3588" width="0" style="272" hidden="1" customWidth="1"/>
    <col min="3589" max="3595" width="9.54296875" style="272" customWidth="1"/>
    <col min="3596" max="3838" width="9.81640625" style="272"/>
    <col min="3839" max="3839" width="3.81640625" style="272" customWidth="1"/>
    <col min="3840" max="3841" width="9.54296875" style="272" customWidth="1"/>
    <col min="3842" max="3843" width="14.7265625" style="272" customWidth="1"/>
    <col min="3844" max="3844" width="0" style="272" hidden="1" customWidth="1"/>
    <col min="3845" max="3851" width="9.54296875" style="272" customWidth="1"/>
    <col min="3852" max="4094" width="9.81640625" style="272"/>
    <col min="4095" max="4095" width="3.81640625" style="272" customWidth="1"/>
    <col min="4096" max="4097" width="9.54296875" style="272" customWidth="1"/>
    <col min="4098" max="4099" width="14.7265625" style="272" customWidth="1"/>
    <col min="4100" max="4100" width="0" style="272" hidden="1" customWidth="1"/>
    <col min="4101" max="4107" width="9.54296875" style="272" customWidth="1"/>
    <col min="4108" max="4350" width="9.81640625" style="272"/>
    <col min="4351" max="4351" width="3.81640625" style="272" customWidth="1"/>
    <col min="4352" max="4353" width="9.54296875" style="272" customWidth="1"/>
    <col min="4354" max="4355" width="14.7265625" style="272" customWidth="1"/>
    <col min="4356" max="4356" width="0" style="272" hidden="1" customWidth="1"/>
    <col min="4357" max="4363" width="9.54296875" style="272" customWidth="1"/>
    <col min="4364" max="4606" width="9.81640625" style="272"/>
    <col min="4607" max="4607" width="3.81640625" style="272" customWidth="1"/>
    <col min="4608" max="4609" width="9.54296875" style="272" customWidth="1"/>
    <col min="4610" max="4611" width="14.7265625" style="272" customWidth="1"/>
    <col min="4612" max="4612" width="0" style="272" hidden="1" customWidth="1"/>
    <col min="4613" max="4619" width="9.54296875" style="272" customWidth="1"/>
    <col min="4620" max="4862" width="9.81640625" style="272"/>
    <col min="4863" max="4863" width="3.81640625" style="272" customWidth="1"/>
    <col min="4864" max="4865" width="9.54296875" style="272" customWidth="1"/>
    <col min="4866" max="4867" width="14.7265625" style="272" customWidth="1"/>
    <col min="4868" max="4868" width="0" style="272" hidden="1" customWidth="1"/>
    <col min="4869" max="4875" width="9.54296875" style="272" customWidth="1"/>
    <col min="4876" max="5118" width="9.81640625" style="272"/>
    <col min="5119" max="5119" width="3.81640625" style="272" customWidth="1"/>
    <col min="5120" max="5121" width="9.54296875" style="272" customWidth="1"/>
    <col min="5122" max="5123" width="14.7265625" style="272" customWidth="1"/>
    <col min="5124" max="5124" width="0" style="272" hidden="1" customWidth="1"/>
    <col min="5125" max="5131" width="9.54296875" style="272" customWidth="1"/>
    <col min="5132" max="5374" width="9.81640625" style="272"/>
    <col min="5375" max="5375" width="3.81640625" style="272" customWidth="1"/>
    <col min="5376" max="5377" width="9.54296875" style="272" customWidth="1"/>
    <col min="5378" max="5379" width="14.7265625" style="272" customWidth="1"/>
    <col min="5380" max="5380" width="0" style="272" hidden="1" customWidth="1"/>
    <col min="5381" max="5387" width="9.54296875" style="272" customWidth="1"/>
    <col min="5388" max="5630" width="9.81640625" style="272"/>
    <col min="5631" max="5631" width="3.81640625" style="272" customWidth="1"/>
    <col min="5632" max="5633" width="9.54296875" style="272" customWidth="1"/>
    <col min="5634" max="5635" width="14.7265625" style="272" customWidth="1"/>
    <col min="5636" max="5636" width="0" style="272" hidden="1" customWidth="1"/>
    <col min="5637" max="5643" width="9.54296875" style="272" customWidth="1"/>
    <col min="5644" max="5886" width="9.81640625" style="272"/>
    <col min="5887" max="5887" width="3.81640625" style="272" customWidth="1"/>
    <col min="5888" max="5889" width="9.54296875" style="272" customWidth="1"/>
    <col min="5890" max="5891" width="14.7265625" style="272" customWidth="1"/>
    <col min="5892" max="5892" width="0" style="272" hidden="1" customWidth="1"/>
    <col min="5893" max="5899" width="9.54296875" style="272" customWidth="1"/>
    <col min="5900" max="6142" width="9.81640625" style="272"/>
    <col min="6143" max="6143" width="3.81640625" style="272" customWidth="1"/>
    <col min="6144" max="6145" width="9.54296875" style="272" customWidth="1"/>
    <col min="6146" max="6147" width="14.7265625" style="272" customWidth="1"/>
    <col min="6148" max="6148" width="0" style="272" hidden="1" customWidth="1"/>
    <col min="6149" max="6155" width="9.54296875" style="272" customWidth="1"/>
    <col min="6156" max="6398" width="9.81640625" style="272"/>
    <col min="6399" max="6399" width="3.81640625" style="272" customWidth="1"/>
    <col min="6400" max="6401" width="9.54296875" style="272" customWidth="1"/>
    <col min="6402" max="6403" width="14.7265625" style="272" customWidth="1"/>
    <col min="6404" max="6404" width="0" style="272" hidden="1" customWidth="1"/>
    <col min="6405" max="6411" width="9.54296875" style="272" customWidth="1"/>
    <col min="6412" max="6654" width="9.81640625" style="272"/>
    <col min="6655" max="6655" width="3.81640625" style="272" customWidth="1"/>
    <col min="6656" max="6657" width="9.54296875" style="272" customWidth="1"/>
    <col min="6658" max="6659" width="14.7265625" style="272" customWidth="1"/>
    <col min="6660" max="6660" width="0" style="272" hidden="1" customWidth="1"/>
    <col min="6661" max="6667" width="9.54296875" style="272" customWidth="1"/>
    <col min="6668" max="6910" width="9.81640625" style="272"/>
    <col min="6911" max="6911" width="3.81640625" style="272" customWidth="1"/>
    <col min="6912" max="6913" width="9.54296875" style="272" customWidth="1"/>
    <col min="6914" max="6915" width="14.7265625" style="272" customWidth="1"/>
    <col min="6916" max="6916" width="0" style="272" hidden="1" customWidth="1"/>
    <col min="6917" max="6923" width="9.54296875" style="272" customWidth="1"/>
    <col min="6924" max="7166" width="9.81640625" style="272"/>
    <col min="7167" max="7167" width="3.81640625" style="272" customWidth="1"/>
    <col min="7168" max="7169" width="9.54296875" style="272" customWidth="1"/>
    <col min="7170" max="7171" width="14.7265625" style="272" customWidth="1"/>
    <col min="7172" max="7172" width="0" style="272" hidden="1" customWidth="1"/>
    <col min="7173" max="7179" width="9.54296875" style="272" customWidth="1"/>
    <col min="7180" max="7422" width="9.81640625" style="272"/>
    <col min="7423" max="7423" width="3.81640625" style="272" customWidth="1"/>
    <col min="7424" max="7425" width="9.54296875" style="272" customWidth="1"/>
    <col min="7426" max="7427" width="14.7265625" style="272" customWidth="1"/>
    <col min="7428" max="7428" width="0" style="272" hidden="1" customWidth="1"/>
    <col min="7429" max="7435" width="9.54296875" style="272" customWidth="1"/>
    <col min="7436" max="7678" width="9.81640625" style="272"/>
    <col min="7679" max="7679" width="3.81640625" style="272" customWidth="1"/>
    <col min="7680" max="7681" width="9.54296875" style="272" customWidth="1"/>
    <col min="7682" max="7683" width="14.7265625" style="272" customWidth="1"/>
    <col min="7684" max="7684" width="0" style="272" hidden="1" customWidth="1"/>
    <col min="7685" max="7691" width="9.54296875" style="272" customWidth="1"/>
    <col min="7692" max="7934" width="9.81640625" style="272"/>
    <col min="7935" max="7935" width="3.81640625" style="272" customWidth="1"/>
    <col min="7936" max="7937" width="9.54296875" style="272" customWidth="1"/>
    <col min="7938" max="7939" width="14.7265625" style="272" customWidth="1"/>
    <col min="7940" max="7940" width="0" style="272" hidden="1" customWidth="1"/>
    <col min="7941" max="7947" width="9.54296875" style="272" customWidth="1"/>
    <col min="7948" max="8190" width="9.81640625" style="272"/>
    <col min="8191" max="8191" width="3.81640625" style="272" customWidth="1"/>
    <col min="8192" max="8193" width="9.54296875" style="272" customWidth="1"/>
    <col min="8194" max="8195" width="14.7265625" style="272" customWidth="1"/>
    <col min="8196" max="8196" width="0" style="272" hidden="1" customWidth="1"/>
    <col min="8197" max="8203" width="9.54296875" style="272" customWidth="1"/>
    <col min="8204" max="8446" width="9.81640625" style="272"/>
    <col min="8447" max="8447" width="3.81640625" style="272" customWidth="1"/>
    <col min="8448" max="8449" width="9.54296875" style="272" customWidth="1"/>
    <col min="8450" max="8451" width="14.7265625" style="272" customWidth="1"/>
    <col min="8452" max="8452" width="0" style="272" hidden="1" customWidth="1"/>
    <col min="8453" max="8459" width="9.54296875" style="272" customWidth="1"/>
    <col min="8460" max="8702" width="9.81640625" style="272"/>
    <col min="8703" max="8703" width="3.81640625" style="272" customWidth="1"/>
    <col min="8704" max="8705" width="9.54296875" style="272" customWidth="1"/>
    <col min="8706" max="8707" width="14.7265625" style="272" customWidth="1"/>
    <col min="8708" max="8708" width="0" style="272" hidden="1" customWidth="1"/>
    <col min="8709" max="8715" width="9.54296875" style="272" customWidth="1"/>
    <col min="8716" max="8958" width="9.81640625" style="272"/>
    <col min="8959" max="8959" width="3.81640625" style="272" customWidth="1"/>
    <col min="8960" max="8961" width="9.54296875" style="272" customWidth="1"/>
    <col min="8962" max="8963" width="14.7265625" style="272" customWidth="1"/>
    <col min="8964" max="8964" width="0" style="272" hidden="1" customWidth="1"/>
    <col min="8965" max="8971" width="9.54296875" style="272" customWidth="1"/>
    <col min="8972" max="9214" width="9.81640625" style="272"/>
    <col min="9215" max="9215" width="3.81640625" style="272" customWidth="1"/>
    <col min="9216" max="9217" width="9.54296875" style="272" customWidth="1"/>
    <col min="9218" max="9219" width="14.7265625" style="272" customWidth="1"/>
    <col min="9220" max="9220" width="0" style="272" hidden="1" customWidth="1"/>
    <col min="9221" max="9227" width="9.54296875" style="272" customWidth="1"/>
    <col min="9228" max="9470" width="9.81640625" style="272"/>
    <col min="9471" max="9471" width="3.81640625" style="272" customWidth="1"/>
    <col min="9472" max="9473" width="9.54296875" style="272" customWidth="1"/>
    <col min="9474" max="9475" width="14.7265625" style="272" customWidth="1"/>
    <col min="9476" max="9476" width="0" style="272" hidden="1" customWidth="1"/>
    <col min="9477" max="9483" width="9.54296875" style="272" customWidth="1"/>
    <col min="9484" max="9726" width="9.81640625" style="272"/>
    <col min="9727" max="9727" width="3.81640625" style="272" customWidth="1"/>
    <col min="9728" max="9729" width="9.54296875" style="272" customWidth="1"/>
    <col min="9730" max="9731" width="14.7265625" style="272" customWidth="1"/>
    <col min="9732" max="9732" width="0" style="272" hidden="1" customWidth="1"/>
    <col min="9733" max="9739" width="9.54296875" style="272" customWidth="1"/>
    <col min="9740" max="9982" width="9.81640625" style="272"/>
    <col min="9983" max="9983" width="3.81640625" style="272" customWidth="1"/>
    <col min="9984" max="9985" width="9.54296875" style="272" customWidth="1"/>
    <col min="9986" max="9987" width="14.7265625" style="272" customWidth="1"/>
    <col min="9988" max="9988" width="0" style="272" hidden="1" customWidth="1"/>
    <col min="9989" max="9995" width="9.54296875" style="272" customWidth="1"/>
    <col min="9996" max="10238" width="9.81640625" style="272"/>
    <col min="10239" max="10239" width="3.81640625" style="272" customWidth="1"/>
    <col min="10240" max="10241" width="9.54296875" style="272" customWidth="1"/>
    <col min="10242" max="10243" width="14.7265625" style="272" customWidth="1"/>
    <col min="10244" max="10244" width="0" style="272" hidden="1" customWidth="1"/>
    <col min="10245" max="10251" width="9.54296875" style="272" customWidth="1"/>
    <col min="10252" max="10494" width="9.81640625" style="272"/>
    <col min="10495" max="10495" width="3.81640625" style="272" customWidth="1"/>
    <col min="10496" max="10497" width="9.54296875" style="272" customWidth="1"/>
    <col min="10498" max="10499" width="14.7265625" style="272" customWidth="1"/>
    <col min="10500" max="10500" width="0" style="272" hidden="1" customWidth="1"/>
    <col min="10501" max="10507" width="9.54296875" style="272" customWidth="1"/>
    <col min="10508" max="10750" width="9.81640625" style="272"/>
    <col min="10751" max="10751" width="3.81640625" style="272" customWidth="1"/>
    <col min="10752" max="10753" width="9.54296875" style="272" customWidth="1"/>
    <col min="10754" max="10755" width="14.7265625" style="272" customWidth="1"/>
    <col min="10756" max="10756" width="0" style="272" hidden="1" customWidth="1"/>
    <col min="10757" max="10763" width="9.54296875" style="272" customWidth="1"/>
    <col min="10764" max="11006" width="9.81640625" style="272"/>
    <col min="11007" max="11007" width="3.81640625" style="272" customWidth="1"/>
    <col min="11008" max="11009" width="9.54296875" style="272" customWidth="1"/>
    <col min="11010" max="11011" width="14.7265625" style="272" customWidth="1"/>
    <col min="11012" max="11012" width="0" style="272" hidden="1" customWidth="1"/>
    <col min="11013" max="11019" width="9.54296875" style="272" customWidth="1"/>
    <col min="11020" max="11262" width="9.81640625" style="272"/>
    <col min="11263" max="11263" width="3.81640625" style="272" customWidth="1"/>
    <col min="11264" max="11265" width="9.54296875" style="272" customWidth="1"/>
    <col min="11266" max="11267" width="14.7265625" style="272" customWidth="1"/>
    <col min="11268" max="11268" width="0" style="272" hidden="1" customWidth="1"/>
    <col min="11269" max="11275" width="9.54296875" style="272" customWidth="1"/>
    <col min="11276" max="11518" width="9.81640625" style="272"/>
    <col min="11519" max="11519" width="3.81640625" style="272" customWidth="1"/>
    <col min="11520" max="11521" width="9.54296875" style="272" customWidth="1"/>
    <col min="11522" max="11523" width="14.7265625" style="272" customWidth="1"/>
    <col min="11524" max="11524" width="0" style="272" hidden="1" customWidth="1"/>
    <col min="11525" max="11531" width="9.54296875" style="272" customWidth="1"/>
    <col min="11532" max="11774" width="9.81640625" style="272"/>
    <col min="11775" max="11775" width="3.81640625" style="272" customWidth="1"/>
    <col min="11776" max="11777" width="9.54296875" style="272" customWidth="1"/>
    <col min="11778" max="11779" width="14.7265625" style="272" customWidth="1"/>
    <col min="11780" max="11780" width="0" style="272" hidden="1" customWidth="1"/>
    <col min="11781" max="11787" width="9.54296875" style="272" customWidth="1"/>
    <col min="11788" max="12030" width="9.81640625" style="272"/>
    <col min="12031" max="12031" width="3.81640625" style="272" customWidth="1"/>
    <col min="12032" max="12033" width="9.54296875" style="272" customWidth="1"/>
    <col min="12034" max="12035" width="14.7265625" style="272" customWidth="1"/>
    <col min="12036" max="12036" width="0" style="272" hidden="1" customWidth="1"/>
    <col min="12037" max="12043" width="9.54296875" style="272" customWidth="1"/>
    <col min="12044" max="12286" width="9.81640625" style="272"/>
    <col min="12287" max="12287" width="3.81640625" style="272" customWidth="1"/>
    <col min="12288" max="12289" width="9.54296875" style="272" customWidth="1"/>
    <col min="12290" max="12291" width="14.7265625" style="272" customWidth="1"/>
    <col min="12292" max="12292" width="0" style="272" hidden="1" customWidth="1"/>
    <col min="12293" max="12299" width="9.54296875" style="272" customWidth="1"/>
    <col min="12300" max="12542" width="9.81640625" style="272"/>
    <col min="12543" max="12543" width="3.81640625" style="272" customWidth="1"/>
    <col min="12544" max="12545" width="9.54296875" style="272" customWidth="1"/>
    <col min="12546" max="12547" width="14.7265625" style="272" customWidth="1"/>
    <col min="12548" max="12548" width="0" style="272" hidden="1" customWidth="1"/>
    <col min="12549" max="12555" width="9.54296875" style="272" customWidth="1"/>
    <col min="12556" max="12798" width="9.81640625" style="272"/>
    <col min="12799" max="12799" width="3.81640625" style="272" customWidth="1"/>
    <col min="12800" max="12801" width="9.54296875" style="272" customWidth="1"/>
    <col min="12802" max="12803" width="14.7265625" style="272" customWidth="1"/>
    <col min="12804" max="12804" width="0" style="272" hidden="1" customWidth="1"/>
    <col min="12805" max="12811" width="9.54296875" style="272" customWidth="1"/>
    <col min="12812" max="13054" width="9.81640625" style="272"/>
    <col min="13055" max="13055" width="3.81640625" style="272" customWidth="1"/>
    <col min="13056" max="13057" width="9.54296875" style="272" customWidth="1"/>
    <col min="13058" max="13059" width="14.7265625" style="272" customWidth="1"/>
    <col min="13060" max="13060" width="0" style="272" hidden="1" customWidth="1"/>
    <col min="13061" max="13067" width="9.54296875" style="272" customWidth="1"/>
    <col min="13068" max="13310" width="9.81640625" style="272"/>
    <col min="13311" max="13311" width="3.81640625" style="272" customWidth="1"/>
    <col min="13312" max="13313" width="9.54296875" style="272" customWidth="1"/>
    <col min="13314" max="13315" width="14.7265625" style="272" customWidth="1"/>
    <col min="13316" max="13316" width="0" style="272" hidden="1" customWidth="1"/>
    <col min="13317" max="13323" width="9.54296875" style="272" customWidth="1"/>
    <col min="13324" max="13566" width="9.81640625" style="272"/>
    <col min="13567" max="13567" width="3.81640625" style="272" customWidth="1"/>
    <col min="13568" max="13569" width="9.54296875" style="272" customWidth="1"/>
    <col min="13570" max="13571" width="14.7265625" style="272" customWidth="1"/>
    <col min="13572" max="13572" width="0" style="272" hidden="1" customWidth="1"/>
    <col min="13573" max="13579" width="9.54296875" style="272" customWidth="1"/>
    <col min="13580" max="13822" width="9.81640625" style="272"/>
    <col min="13823" max="13823" width="3.81640625" style="272" customWidth="1"/>
    <col min="13824" max="13825" width="9.54296875" style="272" customWidth="1"/>
    <col min="13826" max="13827" width="14.7265625" style="272" customWidth="1"/>
    <col min="13828" max="13828" width="0" style="272" hidden="1" customWidth="1"/>
    <col min="13829" max="13835" width="9.54296875" style="272" customWidth="1"/>
    <col min="13836" max="14078" width="9.81640625" style="272"/>
    <col min="14079" max="14079" width="3.81640625" style="272" customWidth="1"/>
    <col min="14080" max="14081" width="9.54296875" style="272" customWidth="1"/>
    <col min="14082" max="14083" width="14.7265625" style="272" customWidth="1"/>
    <col min="14084" max="14084" width="0" style="272" hidden="1" customWidth="1"/>
    <col min="14085" max="14091" width="9.54296875" style="272" customWidth="1"/>
    <col min="14092" max="14334" width="9.81640625" style="272"/>
    <col min="14335" max="14335" width="3.81640625" style="272" customWidth="1"/>
    <col min="14336" max="14337" width="9.54296875" style="272" customWidth="1"/>
    <col min="14338" max="14339" width="14.7265625" style="272" customWidth="1"/>
    <col min="14340" max="14340" width="0" style="272" hidden="1" customWidth="1"/>
    <col min="14341" max="14347" width="9.54296875" style="272" customWidth="1"/>
    <col min="14348" max="14590" width="9.81640625" style="272"/>
    <col min="14591" max="14591" width="3.81640625" style="272" customWidth="1"/>
    <col min="14592" max="14593" width="9.54296875" style="272" customWidth="1"/>
    <col min="14594" max="14595" width="14.7265625" style="272" customWidth="1"/>
    <col min="14596" max="14596" width="0" style="272" hidden="1" customWidth="1"/>
    <col min="14597" max="14603" width="9.54296875" style="272" customWidth="1"/>
    <col min="14604" max="14846" width="9.81640625" style="272"/>
    <col min="14847" max="14847" width="3.81640625" style="272" customWidth="1"/>
    <col min="14848" max="14849" width="9.54296875" style="272" customWidth="1"/>
    <col min="14850" max="14851" width="14.7265625" style="272" customWidth="1"/>
    <col min="14852" max="14852" width="0" style="272" hidden="1" customWidth="1"/>
    <col min="14853" max="14859" width="9.54296875" style="272" customWidth="1"/>
    <col min="14860" max="15102" width="9.81640625" style="272"/>
    <col min="15103" max="15103" width="3.81640625" style="272" customWidth="1"/>
    <col min="15104" max="15105" width="9.54296875" style="272" customWidth="1"/>
    <col min="15106" max="15107" width="14.7265625" style="272" customWidth="1"/>
    <col min="15108" max="15108" width="0" style="272" hidden="1" customWidth="1"/>
    <col min="15109" max="15115" width="9.54296875" style="272" customWidth="1"/>
    <col min="15116" max="15358" width="9.81640625" style="272"/>
    <col min="15359" max="15359" width="3.81640625" style="272" customWidth="1"/>
    <col min="15360" max="15361" width="9.54296875" style="272" customWidth="1"/>
    <col min="15362" max="15363" width="14.7265625" style="272" customWidth="1"/>
    <col min="15364" max="15364" width="0" style="272" hidden="1" customWidth="1"/>
    <col min="15365" max="15371" width="9.54296875" style="272" customWidth="1"/>
    <col min="15372" max="15614" width="9.81640625" style="272"/>
    <col min="15615" max="15615" width="3.81640625" style="272" customWidth="1"/>
    <col min="15616" max="15617" width="9.54296875" style="272" customWidth="1"/>
    <col min="15618" max="15619" width="14.7265625" style="272" customWidth="1"/>
    <col min="15620" max="15620" width="0" style="272" hidden="1" customWidth="1"/>
    <col min="15621" max="15627" width="9.54296875" style="272" customWidth="1"/>
    <col min="15628" max="15870" width="9.81640625" style="272"/>
    <col min="15871" max="15871" width="3.81640625" style="272" customWidth="1"/>
    <col min="15872" max="15873" width="9.54296875" style="272" customWidth="1"/>
    <col min="15874" max="15875" width="14.7265625" style="272" customWidth="1"/>
    <col min="15876" max="15876" width="0" style="272" hidden="1" customWidth="1"/>
    <col min="15877" max="15883" width="9.54296875" style="272" customWidth="1"/>
    <col min="15884" max="16126" width="9.81640625" style="272"/>
    <col min="16127" max="16127" width="3.81640625" style="272" customWidth="1"/>
    <col min="16128" max="16129" width="9.54296875" style="272" customWidth="1"/>
    <col min="16130" max="16131" width="14.7265625" style="272" customWidth="1"/>
    <col min="16132" max="16132" width="0" style="272" hidden="1" customWidth="1"/>
    <col min="16133" max="16139" width="9.54296875" style="272" customWidth="1"/>
    <col min="16140" max="16384" width="9.81640625" style="272"/>
  </cols>
  <sheetData>
    <row r="1" spans="1:8" s="259" customFormat="1" ht="18" customHeight="1">
      <c r="B1"/>
      <c r="C1"/>
      <c r="D1"/>
      <c r="E1"/>
      <c r="F1" s="308" t="s">
        <v>113</v>
      </c>
      <c r="G1" s="309" t="s">
        <v>223</v>
      </c>
      <c r="H1"/>
    </row>
    <row r="2" spans="1:8" s="259" customFormat="1" ht="14.5" customHeight="1">
      <c r="B2"/>
      <c r="C2"/>
      <c r="D2"/>
      <c r="E2"/>
      <c r="F2" s="308" t="s">
        <v>115</v>
      </c>
      <c r="G2" s="310" t="s">
        <v>224</v>
      </c>
      <c r="H2"/>
    </row>
    <row r="3" spans="1:8" s="259" customFormat="1" ht="14.5" customHeight="1" thickBot="1">
      <c r="B3"/>
      <c r="C3"/>
      <c r="D3"/>
      <c r="E3"/>
      <c r="F3" s="308" t="s">
        <v>117</v>
      </c>
      <c r="G3" s="311" t="s">
        <v>225</v>
      </c>
      <c r="H3"/>
    </row>
    <row r="4" spans="1:8" s="259" customFormat="1" ht="17.25" customHeight="1" thickBot="1">
      <c r="A4" s="260"/>
      <c r="B4" s="594" t="s">
        <v>226</v>
      </c>
      <c r="C4" s="594"/>
      <c r="D4" s="262">
        <v>45306</v>
      </c>
      <c r="E4"/>
      <c r="F4"/>
      <c r="G4"/>
      <c r="H4"/>
    </row>
    <row r="5" spans="1:8" s="259" customFormat="1" ht="4" customHeight="1" thickBot="1">
      <c r="A5" s="260"/>
      <c r="B5" s="595"/>
      <c r="C5" s="595"/>
      <c r="D5" s="263"/>
      <c r="E5"/>
      <c r="F5" s="260"/>
      <c r="G5" s="260"/>
      <c r="H5"/>
    </row>
    <row r="6" spans="1:8" s="259" customFormat="1" ht="17.25" customHeight="1" thickBot="1">
      <c r="A6" s="260"/>
      <c r="B6" s="594" t="s">
        <v>336</v>
      </c>
      <c r="C6" s="594"/>
      <c r="D6" s="264" t="str">
        <f>'[11]1. CUTTING'!M14</f>
        <v>CORTEIZ</v>
      </c>
      <c r="E6"/>
      <c r="F6" s="261" t="s">
        <v>227</v>
      </c>
      <c r="G6" s="264" t="str">
        <f>'[11]1. CUTTING'!D9</f>
        <v>FW23</v>
      </c>
      <c r="H6"/>
    </row>
    <row r="7" spans="1:8" s="259" customFormat="1" ht="4" customHeight="1" thickBot="1">
      <c r="A7" s="260"/>
      <c r="B7" s="596"/>
      <c r="C7" s="596"/>
      <c r="D7" s="263"/>
      <c r="E7"/>
      <c r="F7" s="265"/>
      <c r="G7" s="266"/>
      <c r="H7"/>
    </row>
    <row r="8" spans="1:8" s="259" customFormat="1" ht="17.25" customHeight="1" thickBot="1">
      <c r="A8" s="260"/>
      <c r="B8" s="594" t="s">
        <v>228</v>
      </c>
      <c r="C8" s="594"/>
      <c r="D8" s="314" t="str">
        <f>'1. CUTTING DOCKET'!D8</f>
        <v>ISLAND PUFF PRINT OPEN HEM PANT</v>
      </c>
      <c r="E8" s="267"/>
      <c r="F8" s="261" t="s">
        <v>229</v>
      </c>
      <c r="G8" s="264" t="str">
        <f>'[11]1. CUTTING'!M10</f>
        <v>DROP 10</v>
      </c>
      <c r="H8"/>
    </row>
    <row r="9" spans="1:8" s="259" customFormat="1" ht="9" customHeight="1" thickBot="1">
      <c r="B9" s="268"/>
      <c r="C9" s="268"/>
      <c r="D9" s="268"/>
      <c r="F9" s="268"/>
      <c r="G9" s="268"/>
    </row>
    <row r="10" spans="1:8" s="266" customFormat="1" ht="33.75" customHeight="1" thickBot="1">
      <c r="A10" s="269" t="s">
        <v>230</v>
      </c>
      <c r="B10" s="269" t="s">
        <v>231</v>
      </c>
      <c r="C10" s="593" t="s">
        <v>232</v>
      </c>
      <c r="D10" s="593"/>
      <c r="E10" s="593"/>
      <c r="F10" s="593"/>
      <c r="G10" s="270" t="s">
        <v>233</v>
      </c>
      <c r="H10" s="270" t="s">
        <v>234</v>
      </c>
    </row>
    <row r="11" spans="1:8" s="259" customFormat="1" ht="76.5" customHeight="1" thickBot="1">
      <c r="A11" s="600">
        <v>1</v>
      </c>
      <c r="B11" s="313" t="s">
        <v>337</v>
      </c>
      <c r="C11" s="601" t="s">
        <v>341</v>
      </c>
      <c r="D11" s="602"/>
      <c r="E11" s="602"/>
      <c r="F11" s="602"/>
      <c r="G11" s="600"/>
      <c r="H11" s="312"/>
    </row>
    <row r="12" spans="1:8" s="259" customFormat="1" ht="76.5" customHeight="1" thickBot="1">
      <c r="A12" s="600"/>
      <c r="B12" s="313" t="s">
        <v>235</v>
      </c>
      <c r="C12" s="601" t="s">
        <v>338</v>
      </c>
      <c r="D12" s="602"/>
      <c r="E12" s="602"/>
      <c r="F12" s="602"/>
      <c r="G12" s="600"/>
      <c r="H12" s="312"/>
    </row>
    <row r="13" spans="1:8" s="259" customFormat="1" ht="76.5" customHeight="1" thickBot="1">
      <c r="A13" s="312">
        <v>2</v>
      </c>
      <c r="B13" s="313" t="s">
        <v>236</v>
      </c>
      <c r="C13" s="597" t="s">
        <v>342</v>
      </c>
      <c r="D13" s="598"/>
      <c r="E13" s="598"/>
      <c r="F13" s="598"/>
      <c r="G13" s="312"/>
      <c r="H13" s="312"/>
    </row>
    <row r="14" spans="1:8" s="259" customFormat="1" ht="76.5" customHeight="1" thickBot="1">
      <c r="A14" s="312">
        <v>3</v>
      </c>
      <c r="B14" s="313" t="s">
        <v>339</v>
      </c>
      <c r="C14" s="597" t="s">
        <v>320</v>
      </c>
      <c r="D14" s="598"/>
      <c r="E14" s="598"/>
      <c r="F14" s="598"/>
      <c r="G14" s="312"/>
      <c r="H14" s="312"/>
    </row>
    <row r="15" spans="1:8" s="259" customFormat="1" ht="76.5" customHeight="1" thickBot="1">
      <c r="A15" s="312">
        <v>4</v>
      </c>
      <c r="B15" s="313" t="s">
        <v>237</v>
      </c>
      <c r="C15" s="597" t="s">
        <v>331</v>
      </c>
      <c r="D15" s="598"/>
      <c r="E15" s="598"/>
      <c r="F15" s="598"/>
      <c r="G15" s="312"/>
      <c r="H15" s="312"/>
    </row>
    <row r="16" spans="1:8" s="259" customFormat="1" ht="76.5" customHeight="1" thickBot="1">
      <c r="A16" s="312">
        <v>5</v>
      </c>
      <c r="B16" s="313" t="s">
        <v>340</v>
      </c>
      <c r="C16" s="598"/>
      <c r="D16" s="598"/>
      <c r="E16" s="598"/>
      <c r="F16" s="598"/>
      <c r="G16" s="312"/>
      <c r="H16" s="312"/>
    </row>
    <row r="17" spans="1:8" s="259" customFormat="1" ht="76.5" customHeight="1">
      <c r="A17" s="266"/>
      <c r="B17" s="266"/>
      <c r="C17" s="271"/>
      <c r="D17" s="271"/>
      <c r="E17" s="271"/>
      <c r="F17" s="271"/>
      <c r="G17" s="266"/>
      <c r="H17" s="266"/>
    </row>
    <row r="18" spans="1:8" s="259" customFormat="1" ht="76.5" customHeight="1">
      <c r="A18" s="266"/>
      <c r="B18" s="599" t="s">
        <v>238</v>
      </c>
      <c r="C18" s="599"/>
      <c r="D18" s="599"/>
      <c r="E18" s="271"/>
      <c r="F18" s="271"/>
      <c r="G18" s="599" t="s">
        <v>239</v>
      </c>
      <c r="H18" s="599"/>
    </row>
    <row r="19" spans="1:8" s="259" customFormat="1" ht="76.5" customHeight="1">
      <c r="A19" s="266"/>
      <c r="B19" s="273"/>
      <c r="C19" s="273"/>
      <c r="D19" s="273"/>
      <c r="E19" s="273"/>
      <c r="G19" s="273"/>
      <c r="H19" s="273"/>
    </row>
    <row r="20" spans="1:8" s="259" customFormat="1" ht="76.5" customHeight="1">
      <c r="A20" s="260"/>
      <c r="B20" s="274"/>
      <c r="C20" s="274"/>
      <c r="D20" s="274"/>
      <c r="E20" s="274"/>
      <c r="F20" s="274"/>
      <c r="G20" s="274"/>
      <c r="H20" s="274"/>
    </row>
    <row r="21" spans="1:8" ht="12" customHeight="1">
      <c r="A21" s="260"/>
      <c r="B21" s="274"/>
      <c r="C21" s="274"/>
      <c r="D21" s="274"/>
      <c r="E21" s="274"/>
      <c r="F21" s="274"/>
      <c r="G21" s="274"/>
      <c r="H21" s="274"/>
    </row>
    <row r="22" spans="1:8" ht="34.5" customHeight="1">
      <c r="A22" s="260"/>
      <c r="B22" s="274"/>
      <c r="C22" s="274"/>
      <c r="D22" s="274"/>
      <c r="E22" s="274"/>
      <c r="F22" s="274"/>
      <c r="G22" s="274"/>
      <c r="H22" s="274"/>
    </row>
    <row r="23" spans="1:8" ht="40" customHeight="1">
      <c r="A23" s="260"/>
      <c r="B23" s="274"/>
      <c r="C23" s="274"/>
      <c r="D23" s="274"/>
      <c r="E23" s="274"/>
      <c r="F23" s="274"/>
      <c r="G23" s="274"/>
      <c r="H23" s="274"/>
    </row>
    <row r="24" spans="1:8" ht="40" customHeight="1">
      <c r="A24" s="260"/>
      <c r="B24" s="274"/>
      <c r="C24" s="274"/>
      <c r="D24" s="274"/>
      <c r="E24" s="274"/>
      <c r="F24" s="274"/>
      <c r="G24" s="274"/>
      <c r="H24" s="274"/>
    </row>
    <row r="25" spans="1:8" ht="40" customHeight="1">
      <c r="A25" s="260"/>
      <c r="B25" s="274"/>
      <c r="C25" s="274"/>
      <c r="D25" s="274"/>
      <c r="E25" s="274"/>
      <c r="F25" s="274"/>
      <c r="G25" s="274"/>
      <c r="H25" s="274"/>
    </row>
    <row r="26" spans="1:8" ht="40" customHeight="1">
      <c r="A26" s="260"/>
      <c r="B26" s="274"/>
      <c r="C26" s="274"/>
      <c r="D26" s="274"/>
      <c r="E26" s="274"/>
      <c r="F26" s="274"/>
      <c r="G26" s="274"/>
      <c r="H26" s="274"/>
    </row>
    <row r="27" spans="1:8" ht="40" customHeight="1">
      <c r="A27" s="260"/>
      <c r="B27" s="274"/>
      <c r="C27" s="274"/>
      <c r="D27" s="274"/>
      <c r="E27" s="274"/>
      <c r="F27" s="274"/>
      <c r="G27" s="274"/>
      <c r="H27" s="274"/>
    </row>
    <row r="28" spans="1:8" ht="40" customHeight="1">
      <c r="A28" s="260"/>
      <c r="B28" s="274"/>
      <c r="C28" s="274"/>
      <c r="D28" s="274"/>
      <c r="E28" s="274"/>
      <c r="F28" s="274"/>
      <c r="G28" s="274"/>
      <c r="H28" s="274"/>
    </row>
    <row r="29" spans="1:8" ht="40" customHeight="1">
      <c r="A29" s="260"/>
      <c r="B29" s="274"/>
      <c r="C29" s="274"/>
      <c r="D29" s="274"/>
      <c r="E29" s="274"/>
      <c r="F29" s="274"/>
      <c r="G29" s="274"/>
      <c r="H29" s="274"/>
    </row>
    <row r="30" spans="1:8" ht="40" customHeight="1">
      <c r="A30" s="260"/>
      <c r="B30" s="274"/>
      <c r="C30" s="274"/>
      <c r="D30" s="274"/>
      <c r="E30" s="274"/>
      <c r="F30" s="274"/>
      <c r="G30" s="274"/>
      <c r="H30" s="274"/>
    </row>
    <row r="31" spans="1:8" ht="40" customHeight="1">
      <c r="A31" s="260"/>
      <c r="B31" s="274"/>
      <c r="C31" s="274"/>
      <c r="D31" s="274"/>
      <c r="E31" s="274"/>
      <c r="F31" s="274"/>
      <c r="G31" s="274"/>
      <c r="H31" s="274"/>
    </row>
    <row r="32" spans="1:8" ht="40" customHeight="1">
      <c r="A32" s="260"/>
      <c r="B32" s="274"/>
      <c r="C32" s="274"/>
      <c r="D32" s="274"/>
      <c r="E32" s="274"/>
      <c r="F32" s="274"/>
      <c r="G32" s="274"/>
      <c r="H32" s="274"/>
    </row>
    <row r="33" spans="1:8" ht="40" customHeight="1">
      <c r="A33" s="260"/>
      <c r="B33" s="274"/>
      <c r="C33" s="274"/>
      <c r="D33" s="274"/>
      <c r="E33" s="274"/>
      <c r="F33" s="274"/>
      <c r="G33" s="274"/>
      <c r="H33" s="274"/>
    </row>
    <row r="34" spans="1:8" ht="40" customHeight="1">
      <c r="A34" s="260"/>
      <c r="B34" s="274"/>
      <c r="C34" s="274"/>
      <c r="D34" s="274"/>
      <c r="E34" s="274"/>
      <c r="F34" s="274"/>
      <c r="G34" s="274"/>
      <c r="H34" s="274"/>
    </row>
    <row r="35" spans="1:8" ht="40" customHeight="1">
      <c r="A35" s="260"/>
      <c r="B35" s="274"/>
      <c r="C35" s="274"/>
      <c r="D35" s="274"/>
      <c r="E35" s="274"/>
      <c r="F35" s="274"/>
      <c r="G35" s="274"/>
      <c r="H35" s="274"/>
    </row>
    <row r="36" spans="1:8" ht="40" customHeight="1">
      <c r="A36" s="260"/>
      <c r="B36" s="274"/>
      <c r="C36" s="274"/>
      <c r="D36" s="274"/>
      <c r="E36" s="274"/>
      <c r="F36" s="274"/>
      <c r="G36" s="274"/>
      <c r="H36" s="274"/>
    </row>
    <row r="37" spans="1:8" ht="40" customHeight="1">
      <c r="A37" s="260"/>
      <c r="B37" s="274"/>
      <c r="C37" s="274"/>
      <c r="D37" s="274"/>
      <c r="E37" s="274"/>
      <c r="F37" s="274"/>
      <c r="G37" s="274"/>
      <c r="H37" s="274"/>
    </row>
    <row r="38" spans="1:8" ht="40" customHeight="1">
      <c r="A38" s="260"/>
      <c r="B38" s="274"/>
      <c r="C38" s="274"/>
      <c r="D38" s="274"/>
      <c r="E38" s="274"/>
      <c r="F38" s="274"/>
      <c r="G38" s="274"/>
      <c r="H38" s="274"/>
    </row>
    <row r="39" spans="1:8" ht="40" customHeight="1">
      <c r="A39" s="260"/>
      <c r="B39" s="274"/>
      <c r="C39" s="274"/>
      <c r="D39" s="274"/>
      <c r="E39" s="274"/>
      <c r="F39" s="274"/>
      <c r="G39" s="274"/>
      <c r="H39" s="274"/>
    </row>
    <row r="40" spans="1:8" ht="40" customHeight="1">
      <c r="A40" s="260"/>
      <c r="B40" s="274"/>
      <c r="C40" s="274"/>
      <c r="D40" s="274"/>
      <c r="E40" s="274"/>
      <c r="F40" s="274"/>
      <c r="G40" s="274"/>
      <c r="H40" s="274"/>
    </row>
    <row r="41" spans="1:8" ht="40" customHeight="1">
      <c r="A41" s="260"/>
      <c r="B41" s="274"/>
      <c r="C41" s="274"/>
      <c r="D41" s="274"/>
      <c r="E41" s="274"/>
      <c r="F41" s="274"/>
      <c r="G41" s="274"/>
      <c r="H41" s="274"/>
    </row>
    <row r="42" spans="1:8" ht="40" customHeight="1">
      <c r="A42" s="260"/>
      <c r="B42" s="274"/>
      <c r="C42" s="274"/>
      <c r="D42" s="274"/>
      <c r="E42" s="274"/>
      <c r="F42" s="274"/>
      <c r="G42" s="274"/>
      <c r="H42" s="274"/>
    </row>
    <row r="43" spans="1:8" ht="40" customHeight="1">
      <c r="A43" s="260"/>
      <c r="B43" s="274"/>
      <c r="C43" s="274"/>
      <c r="D43" s="274"/>
      <c r="E43" s="274"/>
      <c r="F43" s="274"/>
      <c r="G43" s="274"/>
      <c r="H43" s="274"/>
    </row>
    <row r="44" spans="1:8" ht="40" customHeight="1">
      <c r="A44" s="260"/>
      <c r="B44" s="274"/>
      <c r="C44" s="274"/>
      <c r="D44" s="274"/>
      <c r="E44" s="274"/>
      <c r="F44" s="274"/>
      <c r="G44" s="274"/>
      <c r="H44" s="274"/>
    </row>
    <row r="45" spans="1:8" ht="40" customHeight="1">
      <c r="A45" s="260"/>
      <c r="B45" s="274"/>
      <c r="C45" s="274"/>
      <c r="D45" s="274"/>
      <c r="E45" s="274"/>
      <c r="F45" s="274"/>
      <c r="G45" s="274"/>
      <c r="H45" s="274"/>
    </row>
    <row r="46" spans="1:8" ht="40" customHeight="1">
      <c r="A46" s="260"/>
      <c r="B46" s="274"/>
      <c r="C46" s="274"/>
      <c r="D46" s="274"/>
      <c r="E46" s="274"/>
      <c r="F46" s="274"/>
      <c r="G46" s="274"/>
      <c r="H46" s="274"/>
    </row>
    <row r="47" spans="1:8" ht="40" customHeight="1">
      <c r="A47" s="260"/>
      <c r="B47" s="274"/>
      <c r="C47" s="274"/>
      <c r="D47" s="274"/>
      <c r="E47" s="274"/>
      <c r="F47" s="274"/>
      <c r="G47" s="274"/>
      <c r="H47" s="274"/>
    </row>
    <row r="48" spans="1:8" ht="40" customHeight="1">
      <c r="A48" s="260"/>
      <c r="B48" s="274"/>
      <c r="C48" s="274"/>
      <c r="D48" s="274"/>
      <c r="E48" s="274"/>
      <c r="F48" s="274"/>
      <c r="G48" s="274"/>
      <c r="H48" s="274"/>
    </row>
    <row r="49" spans="1:8" ht="40" customHeight="1">
      <c r="A49" s="260"/>
      <c r="B49" s="274"/>
      <c r="C49" s="274"/>
      <c r="D49" s="274"/>
      <c r="E49" s="274"/>
      <c r="F49" s="274"/>
      <c r="G49" s="274"/>
      <c r="H49" s="274"/>
    </row>
    <row r="50" spans="1:8" ht="40" customHeight="1">
      <c r="A50" s="260"/>
      <c r="B50" s="274"/>
      <c r="C50" s="274"/>
      <c r="D50" s="274"/>
      <c r="E50" s="274"/>
      <c r="F50" s="274"/>
      <c r="G50" s="274"/>
      <c r="H50" s="274"/>
    </row>
    <row r="51" spans="1:8" ht="40" customHeight="1">
      <c r="A51" s="260"/>
      <c r="B51" s="274"/>
      <c r="C51" s="274"/>
      <c r="D51" s="274"/>
      <c r="E51" s="274"/>
      <c r="F51" s="274"/>
      <c r="G51" s="274"/>
      <c r="H51" s="274"/>
    </row>
    <row r="52" spans="1:8" ht="40" customHeight="1">
      <c r="A52" s="260"/>
      <c r="B52" s="274"/>
      <c r="C52" s="274"/>
      <c r="D52" s="274"/>
      <c r="E52" s="274"/>
      <c r="F52" s="274"/>
      <c r="G52" s="274"/>
      <c r="H52" s="274"/>
    </row>
    <row r="53" spans="1:8" ht="40" customHeight="1">
      <c r="A53" s="260"/>
      <c r="B53" s="274"/>
      <c r="C53" s="274"/>
      <c r="D53" s="274"/>
      <c r="E53" s="274"/>
      <c r="F53" s="274"/>
      <c r="G53" s="274"/>
      <c r="H53" s="274"/>
    </row>
    <row r="54" spans="1:8" ht="40" customHeight="1">
      <c r="A54" s="260"/>
      <c r="B54" s="274"/>
      <c r="C54" s="274"/>
      <c r="D54" s="274"/>
      <c r="E54" s="274"/>
      <c r="F54" s="274"/>
      <c r="G54" s="274"/>
      <c r="H54" s="274"/>
    </row>
    <row r="55" spans="1:8" ht="40" customHeight="1">
      <c r="A55" s="260"/>
      <c r="B55" s="274"/>
      <c r="C55" s="274"/>
      <c r="D55" s="274"/>
      <c r="E55" s="274"/>
      <c r="F55" s="274"/>
      <c r="G55" s="274"/>
      <c r="H55" s="274"/>
    </row>
    <row r="56" spans="1:8" ht="40" customHeight="1">
      <c r="A56" s="260"/>
      <c r="B56" s="274"/>
      <c r="C56" s="274"/>
      <c r="D56" s="274"/>
      <c r="E56" s="274"/>
      <c r="F56" s="274"/>
      <c r="G56" s="274"/>
      <c r="H56" s="274"/>
    </row>
    <row r="57" spans="1:8" ht="40" customHeight="1">
      <c r="A57" s="260"/>
      <c r="B57" s="274"/>
      <c r="C57" s="274"/>
      <c r="D57" s="274"/>
      <c r="E57" s="274"/>
      <c r="F57" s="274"/>
      <c r="G57" s="274"/>
      <c r="H57" s="274"/>
    </row>
    <row r="58" spans="1:8" ht="40" customHeight="1">
      <c r="A58" s="260"/>
      <c r="B58" s="274"/>
      <c r="C58" s="274"/>
      <c r="D58" s="274"/>
      <c r="E58" s="274"/>
      <c r="F58" s="274"/>
      <c r="G58" s="274"/>
      <c r="H58" s="274"/>
    </row>
    <row r="59" spans="1:8" ht="40" customHeight="1">
      <c r="A59" s="260"/>
      <c r="B59" s="274"/>
      <c r="C59" s="274"/>
      <c r="D59" s="274"/>
      <c r="E59" s="274"/>
      <c r="F59" s="274"/>
      <c r="G59" s="274"/>
      <c r="H59" s="274"/>
    </row>
    <row r="60" spans="1:8" ht="40" customHeight="1">
      <c r="A60" s="260"/>
      <c r="B60" s="274"/>
      <c r="C60" s="274"/>
      <c r="D60" s="274"/>
      <c r="E60" s="274"/>
      <c r="F60" s="274"/>
      <c r="G60" s="274"/>
      <c r="H60" s="274"/>
    </row>
    <row r="61" spans="1:8" ht="40" customHeight="1">
      <c r="A61" s="260"/>
      <c r="B61" s="274"/>
      <c r="C61" s="274"/>
      <c r="D61" s="274"/>
      <c r="E61" s="274"/>
      <c r="F61" s="274"/>
      <c r="G61" s="274"/>
      <c r="H61" s="274"/>
    </row>
    <row r="62" spans="1:8" ht="40" customHeight="1">
      <c r="A62" s="260"/>
      <c r="B62" s="274"/>
      <c r="C62" s="274"/>
      <c r="D62" s="274"/>
      <c r="E62" s="274"/>
      <c r="F62" s="274"/>
      <c r="G62" s="274"/>
      <c r="H62" s="274"/>
    </row>
    <row r="63" spans="1:8" ht="40" customHeight="1">
      <c r="A63" s="260"/>
      <c r="B63" s="274"/>
      <c r="C63" s="274"/>
      <c r="D63" s="274"/>
      <c r="E63" s="274"/>
      <c r="F63" s="274"/>
      <c r="G63" s="274"/>
      <c r="H63" s="274"/>
    </row>
    <row r="64" spans="1:8" ht="40" customHeight="1">
      <c r="A64" s="260"/>
      <c r="B64" s="274"/>
      <c r="C64" s="274"/>
      <c r="D64" s="274"/>
      <c r="E64" s="274"/>
      <c r="F64" s="274"/>
      <c r="G64" s="274"/>
      <c r="H64" s="274"/>
    </row>
    <row r="65" spans="1:8" ht="40" customHeight="1">
      <c r="A65" s="260"/>
      <c r="B65" s="274"/>
      <c r="C65" s="274"/>
      <c r="D65" s="274"/>
      <c r="E65" s="274"/>
      <c r="F65" s="274"/>
      <c r="G65" s="274"/>
      <c r="H65" s="274"/>
    </row>
    <row r="66" spans="1:8" ht="40" customHeight="1">
      <c r="A66" s="260"/>
      <c r="B66" s="274"/>
      <c r="C66" s="274"/>
      <c r="D66" s="274"/>
      <c r="E66" s="274"/>
      <c r="F66" s="274"/>
      <c r="G66" s="274"/>
      <c r="H66" s="274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" right="0" top="0.75" bottom="0" header="0.3" footer="0"/>
  <pageSetup paperSize="9" scale="73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821C2-CB5E-405D-9051-CA2DD32F7FAD}">
  <dimension ref="A1:AB1000"/>
  <sheetViews>
    <sheetView view="pageBreakPreview" zoomScale="60" zoomScaleNormal="85" workbookViewId="0">
      <selection activeCell="C7" sqref="C7"/>
    </sheetView>
  </sheetViews>
  <sheetFormatPr defaultColWidth="12.7265625" defaultRowHeight="13"/>
  <cols>
    <col min="1" max="1" width="39" style="304" customWidth="1"/>
    <col min="2" max="2" width="70.453125" style="304" customWidth="1"/>
    <col min="3" max="3" width="49.453125" style="304" customWidth="1"/>
    <col min="4" max="4" width="11.453125" style="307" customWidth="1"/>
    <col min="5" max="10" width="10.7265625" style="304" customWidth="1"/>
    <col min="11" max="16384" width="12.7265625" style="304"/>
  </cols>
  <sheetData>
    <row r="1" spans="1:28" s="303" customFormat="1" ht="51.75" customHeight="1">
      <c r="A1" s="300" t="s">
        <v>263</v>
      </c>
      <c r="B1" s="301" t="s">
        <v>325</v>
      </c>
      <c r="C1" s="301"/>
      <c r="D1" s="305"/>
      <c r="E1" s="301"/>
      <c r="F1" s="301"/>
      <c r="G1" s="302" t="s">
        <v>264</v>
      </c>
      <c r="H1" s="302" t="s">
        <v>264</v>
      </c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</row>
    <row r="2" spans="1:28" s="328" customFormat="1" ht="51.75" customHeight="1">
      <c r="A2" s="323" t="s">
        <v>265</v>
      </c>
      <c r="B2" s="323" t="s">
        <v>266</v>
      </c>
      <c r="C2" s="323"/>
      <c r="D2" s="324" t="s">
        <v>332</v>
      </c>
      <c r="E2" s="325" t="s">
        <v>221</v>
      </c>
      <c r="F2" s="325" t="s">
        <v>61</v>
      </c>
      <c r="G2" s="326" t="s">
        <v>10</v>
      </c>
      <c r="H2" s="326" t="s">
        <v>58</v>
      </c>
      <c r="I2" s="325" t="s">
        <v>59</v>
      </c>
      <c r="J2" s="325" t="s">
        <v>267</v>
      </c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</row>
    <row r="3" spans="1:28" s="320" customFormat="1" ht="54.75" customHeight="1">
      <c r="A3" s="315" t="s">
        <v>268</v>
      </c>
      <c r="B3" s="315" t="s">
        <v>269</v>
      </c>
      <c r="C3" s="315" t="s">
        <v>270</v>
      </c>
      <c r="D3" s="316"/>
      <c r="E3" s="317">
        <v>5</v>
      </c>
      <c r="F3" s="317">
        <v>5</v>
      </c>
      <c r="G3" s="318">
        <v>5</v>
      </c>
      <c r="H3" s="318">
        <v>5</v>
      </c>
      <c r="I3" s="317">
        <v>5</v>
      </c>
      <c r="J3" s="317">
        <v>5</v>
      </c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</row>
    <row r="4" spans="1:28" s="320" customFormat="1" ht="54.75" customHeight="1">
      <c r="A4" s="315" t="s">
        <v>271</v>
      </c>
      <c r="B4" s="315" t="s">
        <v>272</v>
      </c>
      <c r="C4" s="315" t="s">
        <v>273</v>
      </c>
      <c r="D4" s="316" t="s">
        <v>333</v>
      </c>
      <c r="E4" s="317">
        <v>31</v>
      </c>
      <c r="F4" s="317">
        <v>34.5</v>
      </c>
      <c r="G4" s="321">
        <v>38</v>
      </c>
      <c r="H4" s="321">
        <v>41.5</v>
      </c>
      <c r="I4" s="317">
        <v>45</v>
      </c>
      <c r="J4" s="317">
        <v>48.5</v>
      </c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</row>
    <row r="5" spans="1:28" s="320" customFormat="1" ht="54.75" customHeight="1">
      <c r="A5" s="315" t="s">
        <v>274</v>
      </c>
      <c r="B5" s="315" t="s">
        <v>275</v>
      </c>
      <c r="C5" s="315" t="s">
        <v>276</v>
      </c>
      <c r="D5" s="316" t="s">
        <v>333</v>
      </c>
      <c r="E5" s="317">
        <v>49.5</v>
      </c>
      <c r="F5" s="317">
        <v>53</v>
      </c>
      <c r="G5" s="321">
        <v>56.5</v>
      </c>
      <c r="H5" s="321">
        <v>60</v>
      </c>
      <c r="I5" s="317">
        <v>63.5</v>
      </c>
      <c r="J5" s="317">
        <v>67</v>
      </c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</row>
    <row r="6" spans="1:28" s="320" customFormat="1" ht="54.75" customHeight="1">
      <c r="A6" s="315" t="s">
        <v>277</v>
      </c>
      <c r="B6" s="315" t="s">
        <v>278</v>
      </c>
      <c r="C6" s="315" t="s">
        <v>279</v>
      </c>
      <c r="D6" s="316"/>
      <c r="E6" s="317">
        <v>18.399999999999999</v>
      </c>
      <c r="F6" s="317">
        <v>19.2</v>
      </c>
      <c r="G6" s="321">
        <v>20</v>
      </c>
      <c r="H6" s="321">
        <v>20.8</v>
      </c>
      <c r="I6" s="317">
        <v>21.6</v>
      </c>
      <c r="J6" s="317">
        <v>22.4</v>
      </c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319"/>
      <c r="Y6" s="319"/>
      <c r="Z6" s="319"/>
      <c r="AA6" s="319"/>
      <c r="AB6" s="319"/>
    </row>
    <row r="7" spans="1:28" s="320" customFormat="1" ht="54.75" customHeight="1">
      <c r="A7" s="315" t="s">
        <v>280</v>
      </c>
      <c r="B7" s="315" t="s">
        <v>281</v>
      </c>
      <c r="C7" s="315" t="s">
        <v>282</v>
      </c>
      <c r="D7" s="316" t="s">
        <v>333</v>
      </c>
      <c r="E7" s="317">
        <v>53</v>
      </c>
      <c r="F7" s="317">
        <v>56.5</v>
      </c>
      <c r="G7" s="321">
        <v>60</v>
      </c>
      <c r="H7" s="321">
        <v>63.5</v>
      </c>
      <c r="I7" s="317">
        <v>67</v>
      </c>
      <c r="J7" s="317">
        <v>70.5</v>
      </c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</row>
    <row r="8" spans="1:28" s="320" customFormat="1" ht="54.75" customHeight="1">
      <c r="A8" s="315" t="s">
        <v>283</v>
      </c>
      <c r="B8" s="315" t="s">
        <v>284</v>
      </c>
      <c r="C8" s="315" t="s">
        <v>285</v>
      </c>
      <c r="D8" s="316" t="s">
        <v>334</v>
      </c>
      <c r="E8" s="317">
        <v>33.1</v>
      </c>
      <c r="F8" s="317">
        <v>34.9</v>
      </c>
      <c r="G8" s="321">
        <v>37</v>
      </c>
      <c r="H8" s="321">
        <v>39.1</v>
      </c>
      <c r="I8" s="317">
        <v>41.5</v>
      </c>
      <c r="J8" s="317">
        <v>43.9</v>
      </c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</row>
    <row r="9" spans="1:28" s="320" customFormat="1" ht="54.75" customHeight="1">
      <c r="A9" s="315" t="s">
        <v>286</v>
      </c>
      <c r="B9" s="315" t="s">
        <v>287</v>
      </c>
      <c r="C9" s="315" t="s">
        <v>288</v>
      </c>
      <c r="D9" s="316"/>
      <c r="E9" s="317">
        <v>41</v>
      </c>
      <c r="F9" s="317">
        <v>41</v>
      </c>
      <c r="G9" s="321">
        <v>41</v>
      </c>
      <c r="H9" s="321">
        <v>41</v>
      </c>
      <c r="I9" s="317">
        <v>41</v>
      </c>
      <c r="J9" s="317">
        <v>41</v>
      </c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</row>
    <row r="10" spans="1:28" s="320" customFormat="1" ht="54.75" customHeight="1">
      <c r="A10" s="315" t="s">
        <v>289</v>
      </c>
      <c r="B10" s="315" t="s">
        <v>290</v>
      </c>
      <c r="C10" s="315" t="s">
        <v>291</v>
      </c>
      <c r="D10" s="316" t="s">
        <v>334</v>
      </c>
      <c r="E10" s="317">
        <v>27.6</v>
      </c>
      <c r="F10" s="317">
        <v>28.8</v>
      </c>
      <c r="G10" s="321">
        <v>30</v>
      </c>
      <c r="H10" s="321">
        <v>31.2</v>
      </c>
      <c r="I10" s="317">
        <v>32.4</v>
      </c>
      <c r="J10" s="317">
        <v>33.6</v>
      </c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</row>
    <row r="11" spans="1:28" s="320" customFormat="1" ht="54.75" customHeight="1">
      <c r="A11" s="315" t="s">
        <v>292</v>
      </c>
      <c r="B11" s="315" t="s">
        <v>293</v>
      </c>
      <c r="C11" s="315" t="s">
        <v>294</v>
      </c>
      <c r="D11" s="316" t="s">
        <v>334</v>
      </c>
      <c r="E11" s="317">
        <f>F11-1.2</f>
        <v>21.6</v>
      </c>
      <c r="F11" s="317">
        <f>G11-1.2</f>
        <v>22.8</v>
      </c>
      <c r="G11" s="321">
        <v>24</v>
      </c>
      <c r="H11" s="321">
        <f>G11+1.2</f>
        <v>25.2</v>
      </c>
      <c r="I11" s="317">
        <f>H11+1.2</f>
        <v>26.4</v>
      </c>
      <c r="J11" s="317">
        <f>I11+1.2</f>
        <v>27.599999999999998</v>
      </c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</row>
    <row r="12" spans="1:28" s="320" customFormat="1" ht="54.75" customHeight="1">
      <c r="A12" s="315" t="s">
        <v>295</v>
      </c>
      <c r="B12" s="315" t="s">
        <v>296</v>
      </c>
      <c r="C12" s="315" t="s">
        <v>297</v>
      </c>
      <c r="D12" s="316" t="s">
        <v>334</v>
      </c>
      <c r="E12" s="317"/>
      <c r="F12" s="317"/>
      <c r="G12" s="321"/>
      <c r="H12" s="321"/>
      <c r="I12" s="317"/>
      <c r="J12" s="317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</row>
    <row r="13" spans="1:28" s="320" customFormat="1" ht="54.75" customHeight="1">
      <c r="A13" s="315" t="s">
        <v>298</v>
      </c>
      <c r="B13" s="315" t="s">
        <v>299</v>
      </c>
      <c r="C13" s="315" t="s">
        <v>300</v>
      </c>
      <c r="D13" s="316" t="s">
        <v>334</v>
      </c>
      <c r="E13" s="317">
        <v>30.8</v>
      </c>
      <c r="F13" s="317">
        <v>31.8</v>
      </c>
      <c r="G13" s="321">
        <v>33</v>
      </c>
      <c r="H13" s="321">
        <v>34.200000000000003</v>
      </c>
      <c r="I13" s="317">
        <v>35.700000000000003</v>
      </c>
      <c r="J13" s="317">
        <v>37.200000000000003</v>
      </c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</row>
    <row r="14" spans="1:28" s="320" customFormat="1" ht="54.75" customHeight="1">
      <c r="A14" s="315" t="s">
        <v>301</v>
      </c>
      <c r="B14" s="315" t="s">
        <v>302</v>
      </c>
      <c r="C14" s="315" t="s">
        <v>303</v>
      </c>
      <c r="D14" s="316" t="s">
        <v>335</v>
      </c>
      <c r="E14" s="317">
        <v>41.8</v>
      </c>
      <c r="F14" s="317">
        <v>42.8</v>
      </c>
      <c r="G14" s="321">
        <v>44</v>
      </c>
      <c r="H14" s="321">
        <v>45.2</v>
      </c>
      <c r="I14" s="317">
        <v>46.7</v>
      </c>
      <c r="J14" s="317">
        <v>48.2</v>
      </c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</row>
    <row r="15" spans="1:28" s="320" customFormat="1" ht="54.75" customHeight="1">
      <c r="A15" s="315" t="s">
        <v>304</v>
      </c>
      <c r="B15" s="315" t="s">
        <v>305</v>
      </c>
      <c r="C15" s="315" t="s">
        <v>306</v>
      </c>
      <c r="D15" s="316" t="s">
        <v>334</v>
      </c>
      <c r="E15" s="317">
        <v>76</v>
      </c>
      <c r="F15" s="317">
        <v>76.5</v>
      </c>
      <c r="G15" s="321">
        <v>77</v>
      </c>
      <c r="H15" s="321">
        <v>77.5</v>
      </c>
      <c r="I15" s="317">
        <v>78</v>
      </c>
      <c r="J15" s="317">
        <v>78.5</v>
      </c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</row>
    <row r="16" spans="1:28" s="320" customFormat="1" ht="54.75" customHeight="1">
      <c r="A16" s="315" t="s">
        <v>307</v>
      </c>
      <c r="B16" s="315" t="s">
        <v>308</v>
      </c>
      <c r="C16" s="315" t="s">
        <v>309</v>
      </c>
      <c r="D16" s="316"/>
      <c r="E16" s="317">
        <v>18</v>
      </c>
      <c r="F16" s="317">
        <v>18</v>
      </c>
      <c r="G16" s="321">
        <v>19</v>
      </c>
      <c r="H16" s="321">
        <v>19</v>
      </c>
      <c r="I16" s="317">
        <v>19</v>
      </c>
      <c r="J16" s="317">
        <v>20</v>
      </c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</row>
    <row r="17" spans="1:28" s="320" customFormat="1" ht="54.75" customHeight="1">
      <c r="A17" s="315" t="s">
        <v>310</v>
      </c>
      <c r="B17" s="315" t="s">
        <v>311</v>
      </c>
      <c r="C17" s="315" t="s">
        <v>312</v>
      </c>
      <c r="D17" s="322"/>
      <c r="E17" s="317">
        <v>14.5</v>
      </c>
      <c r="F17" s="317">
        <v>14.5</v>
      </c>
      <c r="G17" s="321">
        <v>14.5</v>
      </c>
      <c r="H17" s="321">
        <v>14.5</v>
      </c>
      <c r="I17" s="317">
        <v>14.5</v>
      </c>
      <c r="J17" s="317">
        <v>14.5</v>
      </c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</row>
    <row r="18" spans="1:28">
      <c r="A18" s="281"/>
      <c r="B18" s="281"/>
      <c r="C18" s="281"/>
      <c r="D18" s="306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</row>
    <row r="19" spans="1:28">
      <c r="A19" s="281"/>
      <c r="B19" s="281"/>
      <c r="C19" s="281"/>
      <c r="D19" s="306"/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/>
      <c r="T19" s="281"/>
      <c r="U19" s="281"/>
      <c r="V19" s="281"/>
      <c r="W19" s="281"/>
      <c r="X19" s="281"/>
      <c r="Y19" s="281"/>
      <c r="Z19" s="281"/>
      <c r="AA19" s="281"/>
      <c r="AB19" s="281"/>
    </row>
    <row r="20" spans="1:28">
      <c r="A20" s="281"/>
      <c r="B20" s="281"/>
      <c r="C20" s="281"/>
      <c r="D20" s="306"/>
      <c r="E20" s="281"/>
      <c r="F20" s="281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1"/>
      <c r="T20" s="281"/>
      <c r="U20" s="281"/>
      <c r="V20" s="281"/>
      <c r="W20" s="281"/>
      <c r="X20" s="281"/>
      <c r="Y20" s="281"/>
      <c r="Z20" s="281"/>
      <c r="AA20" s="281"/>
      <c r="AB20" s="281"/>
    </row>
    <row r="21" spans="1:28">
      <c r="A21" s="281"/>
      <c r="B21" s="281"/>
      <c r="C21" s="281"/>
      <c r="D21" s="306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  <c r="Y21" s="281"/>
      <c r="Z21" s="281"/>
      <c r="AA21" s="281"/>
      <c r="AB21" s="281"/>
    </row>
    <row r="22" spans="1:28">
      <c r="A22" s="281"/>
      <c r="B22" s="281"/>
      <c r="C22" s="281"/>
      <c r="D22" s="306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</row>
    <row r="23" spans="1:28">
      <c r="A23" s="281"/>
      <c r="B23" s="281"/>
      <c r="C23" s="281"/>
      <c r="D23" s="306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  <c r="Y23" s="281"/>
      <c r="Z23" s="281"/>
      <c r="AA23" s="281"/>
      <c r="AB23" s="281"/>
    </row>
    <row r="24" spans="1:28">
      <c r="A24" s="281"/>
      <c r="B24" s="281"/>
      <c r="C24" s="281"/>
      <c r="D24" s="306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281"/>
      <c r="AB24" s="281"/>
    </row>
    <row r="25" spans="1:28">
      <c r="A25" s="281"/>
      <c r="B25" s="281"/>
      <c r="C25" s="281"/>
      <c r="D25" s="306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  <c r="AA25" s="281"/>
      <c r="AB25" s="281"/>
    </row>
    <row r="26" spans="1:28">
      <c r="A26" s="281"/>
      <c r="B26" s="281"/>
      <c r="C26" s="281"/>
      <c r="D26" s="306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  <c r="Y26" s="281"/>
      <c r="Z26" s="281"/>
      <c r="AA26" s="281"/>
      <c r="AB26" s="281"/>
    </row>
    <row r="27" spans="1:28">
      <c r="A27" s="281"/>
      <c r="B27" s="281"/>
      <c r="C27" s="281"/>
      <c r="D27" s="306"/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  <c r="Y27" s="281"/>
      <c r="Z27" s="281"/>
      <c r="AA27" s="281"/>
      <c r="AB27" s="281"/>
    </row>
    <row r="28" spans="1:28">
      <c r="A28" s="281"/>
      <c r="B28" s="281"/>
      <c r="C28" s="281"/>
      <c r="D28" s="306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  <c r="Y28" s="281"/>
      <c r="Z28" s="281"/>
      <c r="AA28" s="281"/>
      <c r="AB28" s="281"/>
    </row>
    <row r="29" spans="1:28">
      <c r="A29" s="281"/>
      <c r="B29" s="281"/>
      <c r="C29" s="281"/>
      <c r="D29" s="306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  <c r="AA29" s="281"/>
      <c r="AB29" s="281"/>
    </row>
    <row r="30" spans="1:28">
      <c r="A30" s="281"/>
      <c r="B30" s="281"/>
      <c r="C30" s="281"/>
      <c r="D30" s="306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  <c r="AB30" s="281"/>
    </row>
    <row r="31" spans="1:28">
      <c r="A31" s="281"/>
      <c r="B31" s="281"/>
      <c r="C31" s="281"/>
      <c r="D31" s="306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1"/>
    </row>
    <row r="32" spans="1:28">
      <c r="A32" s="281"/>
      <c r="B32" s="281"/>
      <c r="C32" s="281"/>
      <c r="D32" s="306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281"/>
      <c r="AB32" s="281"/>
    </row>
    <row r="33" spans="1:28">
      <c r="A33" s="281"/>
      <c r="B33" s="281"/>
      <c r="C33" s="281"/>
      <c r="D33" s="306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281"/>
      <c r="AB33" s="281"/>
    </row>
    <row r="34" spans="1:28">
      <c r="A34" s="281"/>
      <c r="B34" s="281"/>
      <c r="C34" s="281"/>
      <c r="D34" s="306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81"/>
      <c r="Z34" s="281"/>
      <c r="AA34" s="281"/>
      <c r="AB34" s="281"/>
    </row>
    <row r="35" spans="1:28">
      <c r="A35" s="281"/>
      <c r="B35" s="281"/>
      <c r="C35" s="281"/>
      <c r="D35" s="306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81"/>
      <c r="Z35" s="281"/>
      <c r="AA35" s="281"/>
      <c r="AB35" s="281"/>
    </row>
    <row r="36" spans="1:28">
      <c r="A36" s="281"/>
      <c r="B36" s="281"/>
      <c r="C36" s="281"/>
      <c r="D36" s="306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  <c r="Y36" s="281"/>
      <c r="Z36" s="281"/>
      <c r="AA36" s="281"/>
      <c r="AB36" s="281"/>
    </row>
    <row r="37" spans="1:28">
      <c r="A37" s="281"/>
      <c r="B37" s="281"/>
      <c r="C37" s="281"/>
      <c r="D37" s="306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281"/>
      <c r="AB37" s="281"/>
    </row>
    <row r="38" spans="1:28">
      <c r="A38" s="281"/>
      <c r="B38" s="281"/>
      <c r="C38" s="281"/>
      <c r="D38" s="306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  <c r="Y38" s="281"/>
      <c r="Z38" s="281"/>
      <c r="AA38" s="281"/>
      <c r="AB38" s="281"/>
    </row>
    <row r="39" spans="1:28">
      <c r="A39" s="281"/>
      <c r="B39" s="281"/>
      <c r="C39" s="281"/>
      <c r="D39" s="306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</row>
    <row r="40" spans="1:28">
      <c r="A40" s="281"/>
      <c r="B40" s="281"/>
      <c r="C40" s="281"/>
      <c r="D40" s="306"/>
      <c r="E40" s="281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281"/>
      <c r="W40" s="281"/>
      <c r="X40" s="281"/>
      <c r="Y40" s="281"/>
      <c r="Z40" s="281"/>
      <c r="AA40" s="281"/>
      <c r="AB40" s="281"/>
    </row>
    <row r="41" spans="1:28">
      <c r="A41" s="281"/>
      <c r="B41" s="281"/>
      <c r="C41" s="281"/>
      <c r="D41" s="306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1"/>
    </row>
    <row r="42" spans="1:28">
      <c r="A42" s="281"/>
      <c r="B42" s="281"/>
      <c r="C42" s="281"/>
      <c r="D42" s="306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</row>
    <row r="43" spans="1:28">
      <c r="A43" s="281"/>
      <c r="B43" s="281"/>
      <c r="C43" s="281"/>
      <c r="D43" s="306"/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</row>
    <row r="44" spans="1:28">
      <c r="A44" s="281"/>
      <c r="B44" s="281"/>
      <c r="C44" s="281"/>
      <c r="D44" s="306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  <c r="AB44" s="281"/>
    </row>
    <row r="45" spans="1:28">
      <c r="A45" s="281"/>
      <c r="B45" s="281"/>
      <c r="C45" s="281"/>
      <c r="D45" s="306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1"/>
    </row>
    <row r="46" spans="1:28">
      <c r="A46" s="281"/>
      <c r="B46" s="281"/>
      <c r="C46" s="281"/>
      <c r="D46" s="306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</row>
    <row r="47" spans="1:28">
      <c r="A47" s="281"/>
      <c r="B47" s="281"/>
      <c r="C47" s="281"/>
      <c r="D47" s="306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  <c r="AB47" s="281"/>
    </row>
    <row r="48" spans="1:28">
      <c r="A48" s="281"/>
      <c r="B48" s="281"/>
      <c r="C48" s="281"/>
      <c r="D48" s="306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</row>
    <row r="49" spans="1:28">
      <c r="A49" s="281"/>
      <c r="B49" s="281"/>
      <c r="C49" s="281"/>
      <c r="D49" s="306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</row>
    <row r="50" spans="1:28">
      <c r="A50" s="281"/>
      <c r="B50" s="281"/>
      <c r="C50" s="281"/>
      <c r="D50" s="306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</row>
    <row r="51" spans="1:28">
      <c r="A51" s="281"/>
      <c r="B51" s="281"/>
      <c r="C51" s="281"/>
      <c r="D51" s="306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  <c r="AA51" s="281"/>
      <c r="AB51" s="281"/>
    </row>
    <row r="52" spans="1:28">
      <c r="A52" s="281"/>
      <c r="B52" s="281"/>
      <c r="C52" s="281"/>
      <c r="D52" s="306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</row>
    <row r="53" spans="1:28">
      <c r="A53" s="281"/>
      <c r="B53" s="281"/>
      <c r="C53" s="281"/>
      <c r="D53" s="306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  <c r="AB53" s="281"/>
    </row>
    <row r="54" spans="1:28">
      <c r="A54" s="281"/>
      <c r="B54" s="281"/>
      <c r="C54" s="281"/>
      <c r="D54" s="306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  <c r="AA54" s="281"/>
      <c r="AB54" s="281"/>
    </row>
    <row r="55" spans="1:28">
      <c r="A55" s="281"/>
      <c r="B55" s="281"/>
      <c r="C55" s="281"/>
      <c r="D55" s="306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  <c r="AA55" s="281"/>
      <c r="AB55" s="281"/>
    </row>
    <row r="56" spans="1:28">
      <c r="A56" s="281"/>
      <c r="B56" s="281"/>
      <c r="C56" s="281"/>
      <c r="D56" s="306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Z56" s="281"/>
      <c r="AA56" s="281"/>
      <c r="AB56" s="281"/>
    </row>
    <row r="57" spans="1:28">
      <c r="A57" s="281"/>
      <c r="B57" s="281"/>
      <c r="C57" s="281"/>
      <c r="D57" s="306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  <c r="AA57" s="281"/>
      <c r="AB57" s="281"/>
    </row>
    <row r="58" spans="1:28">
      <c r="A58" s="281"/>
      <c r="B58" s="281"/>
      <c r="C58" s="281"/>
      <c r="D58" s="306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  <c r="AA58" s="281"/>
      <c r="AB58" s="281"/>
    </row>
    <row r="59" spans="1:28">
      <c r="A59" s="281"/>
      <c r="B59" s="281"/>
      <c r="C59" s="281"/>
      <c r="D59" s="306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1"/>
    </row>
    <row r="60" spans="1:28">
      <c r="A60" s="281"/>
      <c r="B60" s="281"/>
      <c r="C60" s="281"/>
      <c r="D60" s="306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  <c r="AA60" s="281"/>
      <c r="AB60" s="281"/>
    </row>
    <row r="61" spans="1:28">
      <c r="A61" s="281"/>
      <c r="B61" s="281"/>
      <c r="C61" s="281"/>
      <c r="D61" s="306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  <c r="AA61" s="281"/>
      <c r="AB61" s="281"/>
    </row>
    <row r="62" spans="1:28">
      <c r="A62" s="281"/>
      <c r="B62" s="281"/>
      <c r="C62" s="281"/>
      <c r="D62" s="306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  <c r="AB62" s="281"/>
    </row>
    <row r="63" spans="1:28">
      <c r="A63" s="281"/>
      <c r="B63" s="281"/>
      <c r="C63" s="281"/>
      <c r="D63" s="306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  <c r="AA63" s="281"/>
      <c r="AB63" s="281"/>
    </row>
    <row r="64" spans="1:28">
      <c r="A64" s="281"/>
      <c r="B64" s="281"/>
      <c r="C64" s="281"/>
      <c r="D64" s="306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  <c r="AA64" s="281"/>
      <c r="AB64" s="281"/>
    </row>
    <row r="65" spans="1:28">
      <c r="A65" s="281"/>
      <c r="B65" s="281"/>
      <c r="C65" s="281"/>
      <c r="D65" s="306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  <c r="AA65" s="281"/>
      <c r="AB65" s="281"/>
    </row>
    <row r="66" spans="1:28">
      <c r="A66" s="281"/>
      <c r="B66" s="281"/>
      <c r="C66" s="281"/>
      <c r="D66" s="306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  <c r="AA66" s="281"/>
      <c r="AB66" s="281"/>
    </row>
    <row r="67" spans="1:28">
      <c r="A67" s="281"/>
      <c r="B67" s="281"/>
      <c r="C67" s="281"/>
      <c r="D67" s="306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  <c r="AA67" s="281"/>
      <c r="AB67" s="281"/>
    </row>
    <row r="68" spans="1:28">
      <c r="A68" s="281"/>
      <c r="B68" s="281"/>
      <c r="C68" s="281"/>
      <c r="D68" s="306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</row>
    <row r="69" spans="1:28">
      <c r="A69" s="281"/>
      <c r="B69" s="281"/>
      <c r="C69" s="281"/>
      <c r="D69" s="306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  <c r="AA69" s="281"/>
      <c r="AB69" s="281"/>
    </row>
    <row r="70" spans="1:28">
      <c r="A70" s="281"/>
      <c r="B70" s="281"/>
      <c r="C70" s="281"/>
      <c r="D70" s="306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  <c r="AA70" s="281"/>
      <c r="AB70" s="281"/>
    </row>
    <row r="71" spans="1:28">
      <c r="A71" s="281"/>
      <c r="B71" s="281"/>
      <c r="C71" s="281"/>
      <c r="D71" s="306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  <c r="AA71" s="281"/>
      <c r="AB71" s="281"/>
    </row>
    <row r="72" spans="1:28">
      <c r="A72" s="281"/>
      <c r="B72" s="281"/>
      <c r="C72" s="281"/>
      <c r="D72" s="306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  <c r="AA72" s="281"/>
      <c r="AB72" s="281"/>
    </row>
    <row r="73" spans="1:28">
      <c r="A73" s="281"/>
      <c r="B73" s="281"/>
      <c r="C73" s="281"/>
      <c r="D73" s="306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  <c r="AA73" s="281"/>
      <c r="AB73" s="281"/>
    </row>
    <row r="74" spans="1:28">
      <c r="A74" s="281"/>
      <c r="B74" s="281"/>
      <c r="C74" s="281"/>
      <c r="D74" s="306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  <c r="AA74" s="281"/>
      <c r="AB74" s="281"/>
    </row>
    <row r="75" spans="1:28">
      <c r="A75" s="281"/>
      <c r="B75" s="281"/>
      <c r="C75" s="281"/>
      <c r="D75" s="306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  <c r="AA75" s="281"/>
      <c r="AB75" s="281"/>
    </row>
    <row r="76" spans="1:28">
      <c r="A76" s="281"/>
      <c r="B76" s="281"/>
      <c r="C76" s="281"/>
      <c r="D76" s="306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  <c r="AA76" s="281"/>
      <c r="AB76" s="281"/>
    </row>
    <row r="77" spans="1:28">
      <c r="A77" s="281"/>
      <c r="B77" s="281"/>
      <c r="C77" s="281"/>
      <c r="D77" s="306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  <c r="AA77" s="281"/>
      <c r="AB77" s="281"/>
    </row>
    <row r="78" spans="1:28">
      <c r="A78" s="281"/>
      <c r="B78" s="281"/>
      <c r="C78" s="281"/>
      <c r="D78" s="306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  <c r="AA78" s="281"/>
      <c r="AB78" s="281"/>
    </row>
    <row r="79" spans="1:28">
      <c r="A79" s="281"/>
      <c r="B79" s="281"/>
      <c r="C79" s="281"/>
      <c r="D79" s="306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</row>
    <row r="80" spans="1:28">
      <c r="A80" s="281"/>
      <c r="B80" s="281"/>
      <c r="C80" s="281"/>
      <c r="D80" s="306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  <c r="AA80" s="281"/>
      <c r="AB80" s="281"/>
    </row>
    <row r="81" spans="1:28">
      <c r="A81" s="281"/>
      <c r="B81" s="281"/>
      <c r="C81" s="281"/>
      <c r="D81" s="306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  <c r="AA81" s="281"/>
      <c r="AB81" s="281"/>
    </row>
    <row r="82" spans="1:28">
      <c r="A82" s="281"/>
      <c r="B82" s="281"/>
      <c r="C82" s="281"/>
      <c r="D82" s="306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  <c r="AA82" s="281"/>
      <c r="AB82" s="281"/>
    </row>
    <row r="83" spans="1:28">
      <c r="A83" s="281"/>
      <c r="B83" s="281"/>
      <c r="C83" s="281"/>
      <c r="D83" s="306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  <c r="AA83" s="281"/>
      <c r="AB83" s="281"/>
    </row>
    <row r="84" spans="1:28">
      <c r="A84" s="281"/>
      <c r="B84" s="281"/>
      <c r="C84" s="281"/>
      <c r="D84" s="306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  <c r="AA84" s="281"/>
      <c r="AB84" s="281"/>
    </row>
    <row r="85" spans="1:28">
      <c r="A85" s="281"/>
      <c r="B85" s="281"/>
      <c r="C85" s="281"/>
      <c r="D85" s="306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  <c r="AA85" s="281"/>
      <c r="AB85" s="281"/>
    </row>
    <row r="86" spans="1:28">
      <c r="A86" s="281"/>
      <c r="B86" s="281"/>
      <c r="C86" s="281"/>
      <c r="D86" s="306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  <c r="AA86" s="281"/>
      <c r="AB86" s="281"/>
    </row>
    <row r="87" spans="1:28">
      <c r="A87" s="281"/>
      <c r="B87" s="281"/>
      <c r="C87" s="281"/>
      <c r="D87" s="306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  <c r="AA87" s="281"/>
      <c r="AB87" s="281"/>
    </row>
    <row r="88" spans="1:28">
      <c r="A88" s="281"/>
      <c r="B88" s="281"/>
      <c r="C88" s="281"/>
      <c r="D88" s="306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  <c r="AA88" s="281"/>
      <c r="AB88" s="281"/>
    </row>
    <row r="89" spans="1:28">
      <c r="A89" s="281"/>
      <c r="B89" s="281"/>
      <c r="C89" s="281"/>
      <c r="D89" s="306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</row>
    <row r="90" spans="1:28">
      <c r="A90" s="281"/>
      <c r="B90" s="281"/>
      <c r="C90" s="281"/>
      <c r="D90" s="306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  <c r="AB90" s="281"/>
    </row>
    <row r="91" spans="1:28">
      <c r="A91" s="281"/>
      <c r="B91" s="281"/>
      <c r="C91" s="281"/>
      <c r="D91" s="306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  <c r="AA91" s="281"/>
      <c r="AB91" s="281"/>
    </row>
    <row r="92" spans="1:28">
      <c r="A92" s="281"/>
      <c r="B92" s="281"/>
      <c r="C92" s="281"/>
      <c r="D92" s="306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  <c r="AA92" s="281"/>
      <c r="AB92" s="281"/>
    </row>
    <row r="93" spans="1:28">
      <c r="A93" s="281"/>
      <c r="B93" s="281"/>
      <c r="C93" s="281"/>
      <c r="D93" s="306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  <c r="AA93" s="281"/>
      <c r="AB93" s="281"/>
    </row>
    <row r="94" spans="1:28">
      <c r="A94" s="281"/>
      <c r="B94" s="281"/>
      <c r="C94" s="281"/>
      <c r="D94" s="306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  <c r="AA94" s="281"/>
      <c r="AB94" s="281"/>
    </row>
    <row r="95" spans="1:28">
      <c r="A95" s="281"/>
      <c r="B95" s="281"/>
      <c r="C95" s="281"/>
      <c r="D95" s="306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  <c r="AA95" s="281"/>
      <c r="AB95" s="281"/>
    </row>
    <row r="96" spans="1:28">
      <c r="A96" s="281"/>
      <c r="B96" s="281"/>
      <c r="C96" s="281"/>
      <c r="D96" s="306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  <c r="AA96" s="281"/>
      <c r="AB96" s="281"/>
    </row>
    <row r="97" spans="1:28">
      <c r="A97" s="281"/>
      <c r="B97" s="281"/>
      <c r="C97" s="281"/>
      <c r="D97" s="306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  <c r="AA97" s="281"/>
      <c r="AB97" s="281"/>
    </row>
    <row r="98" spans="1:28">
      <c r="A98" s="281"/>
      <c r="B98" s="281"/>
      <c r="C98" s="281"/>
      <c r="D98" s="306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  <c r="AA98" s="281"/>
      <c r="AB98" s="281"/>
    </row>
    <row r="99" spans="1:28">
      <c r="A99" s="281"/>
      <c r="B99" s="281"/>
      <c r="C99" s="281"/>
      <c r="D99" s="306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  <c r="AA99" s="281"/>
      <c r="AB99" s="281"/>
    </row>
    <row r="100" spans="1:28">
      <c r="A100" s="281"/>
      <c r="B100" s="281"/>
      <c r="C100" s="281"/>
      <c r="D100" s="306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  <c r="AA100" s="281"/>
      <c r="AB100" s="281"/>
    </row>
    <row r="101" spans="1:28">
      <c r="A101" s="281"/>
      <c r="B101" s="281"/>
      <c r="C101" s="281"/>
      <c r="D101" s="306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  <c r="AA101" s="281"/>
      <c r="AB101" s="281"/>
    </row>
    <row r="102" spans="1:28">
      <c r="A102" s="281"/>
      <c r="B102" s="281"/>
      <c r="C102" s="281"/>
      <c r="D102" s="306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  <c r="AA102" s="281"/>
      <c r="AB102" s="281"/>
    </row>
    <row r="103" spans="1:28">
      <c r="A103" s="281"/>
      <c r="B103" s="281"/>
      <c r="C103" s="281"/>
      <c r="D103" s="306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  <c r="AA103" s="281"/>
      <c r="AB103" s="281"/>
    </row>
    <row r="104" spans="1:28">
      <c r="A104" s="281"/>
      <c r="B104" s="281"/>
      <c r="C104" s="281"/>
      <c r="D104" s="306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</row>
    <row r="105" spans="1:28">
      <c r="A105" s="281"/>
      <c r="B105" s="281"/>
      <c r="C105" s="281"/>
      <c r="D105" s="306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  <c r="AA105" s="281"/>
      <c r="AB105" s="281"/>
    </row>
    <row r="106" spans="1:28">
      <c r="A106" s="281"/>
      <c r="B106" s="281"/>
      <c r="C106" s="281"/>
      <c r="D106" s="306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  <c r="AA106" s="281"/>
      <c r="AB106" s="281"/>
    </row>
    <row r="107" spans="1:28">
      <c r="A107" s="281"/>
      <c r="B107" s="281"/>
      <c r="C107" s="281"/>
      <c r="D107" s="306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  <c r="AA107" s="281"/>
      <c r="AB107" s="281"/>
    </row>
    <row r="108" spans="1:28">
      <c r="A108" s="281"/>
      <c r="B108" s="281"/>
      <c r="C108" s="281"/>
      <c r="D108" s="306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  <c r="AA108" s="281"/>
      <c r="AB108" s="281"/>
    </row>
    <row r="109" spans="1:28">
      <c r="A109" s="281"/>
      <c r="B109" s="281"/>
      <c r="C109" s="281"/>
      <c r="D109" s="306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  <c r="AA109" s="281"/>
      <c r="AB109" s="281"/>
    </row>
    <row r="110" spans="1:28">
      <c r="A110" s="281"/>
      <c r="B110" s="281"/>
      <c r="C110" s="281"/>
      <c r="D110" s="306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  <c r="AA110" s="281"/>
      <c r="AB110" s="281"/>
    </row>
    <row r="111" spans="1:28">
      <c r="A111" s="281"/>
      <c r="B111" s="281"/>
      <c r="C111" s="281"/>
      <c r="D111" s="306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  <c r="AA111" s="281"/>
      <c r="AB111" s="281"/>
    </row>
    <row r="112" spans="1:28">
      <c r="A112" s="281"/>
      <c r="B112" s="281"/>
      <c r="C112" s="281"/>
      <c r="D112" s="306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  <c r="AA112" s="281"/>
      <c r="AB112" s="281"/>
    </row>
    <row r="113" spans="1:28">
      <c r="A113" s="281"/>
      <c r="B113" s="281"/>
      <c r="C113" s="281"/>
      <c r="D113" s="306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  <c r="AB113" s="281"/>
    </row>
    <row r="114" spans="1:28">
      <c r="A114" s="281"/>
      <c r="B114" s="281"/>
      <c r="C114" s="281"/>
      <c r="D114" s="306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  <c r="AB114" s="281"/>
    </row>
    <row r="115" spans="1:28">
      <c r="A115" s="281"/>
      <c r="B115" s="281"/>
      <c r="C115" s="281"/>
      <c r="D115" s="306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</row>
    <row r="116" spans="1:28">
      <c r="A116" s="281"/>
      <c r="B116" s="281"/>
      <c r="C116" s="281"/>
      <c r="D116" s="306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</row>
    <row r="117" spans="1:28">
      <c r="A117" s="281"/>
      <c r="B117" s="281"/>
      <c r="C117" s="281"/>
      <c r="D117" s="306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  <c r="AA117" s="281"/>
      <c r="AB117" s="281"/>
    </row>
    <row r="118" spans="1:28">
      <c r="A118" s="281"/>
      <c r="B118" s="281"/>
      <c r="C118" s="281"/>
      <c r="D118" s="306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  <c r="AA118" s="281"/>
      <c r="AB118" s="281"/>
    </row>
    <row r="119" spans="1:28">
      <c r="A119" s="281"/>
      <c r="B119" s="281"/>
      <c r="C119" s="281"/>
      <c r="D119" s="306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  <c r="AA119" s="281"/>
      <c r="AB119" s="281"/>
    </row>
    <row r="120" spans="1:28">
      <c r="A120" s="281"/>
      <c r="B120" s="281"/>
      <c r="C120" s="281"/>
      <c r="D120" s="306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</row>
    <row r="121" spans="1:28">
      <c r="A121" s="281"/>
      <c r="B121" s="281"/>
      <c r="C121" s="281"/>
      <c r="D121" s="306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</row>
    <row r="122" spans="1:28">
      <c r="A122" s="281"/>
      <c r="B122" s="281"/>
      <c r="C122" s="281"/>
      <c r="D122" s="306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</row>
    <row r="123" spans="1:28">
      <c r="A123" s="281"/>
      <c r="B123" s="281"/>
      <c r="C123" s="281"/>
      <c r="D123" s="306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</row>
    <row r="124" spans="1:28">
      <c r="A124" s="281"/>
      <c r="B124" s="281"/>
      <c r="C124" s="281"/>
      <c r="D124" s="306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</row>
    <row r="125" spans="1:28">
      <c r="A125" s="281"/>
      <c r="B125" s="281"/>
      <c r="C125" s="281"/>
      <c r="D125" s="306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</row>
    <row r="126" spans="1:28">
      <c r="A126" s="281"/>
      <c r="B126" s="281"/>
      <c r="C126" s="281"/>
      <c r="D126" s="306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</row>
    <row r="127" spans="1:28">
      <c r="A127" s="281"/>
      <c r="B127" s="281"/>
      <c r="C127" s="281"/>
      <c r="D127" s="306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</row>
    <row r="128" spans="1:28">
      <c r="A128" s="281"/>
      <c r="B128" s="281"/>
      <c r="C128" s="281"/>
      <c r="D128" s="306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</row>
    <row r="129" spans="1:28">
      <c r="A129" s="281"/>
      <c r="B129" s="281"/>
      <c r="C129" s="281"/>
      <c r="D129" s="306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</row>
    <row r="130" spans="1:28">
      <c r="A130" s="281"/>
      <c r="B130" s="281"/>
      <c r="C130" s="281"/>
      <c r="D130" s="306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</row>
    <row r="131" spans="1:28">
      <c r="A131" s="281"/>
      <c r="B131" s="281"/>
      <c r="C131" s="281"/>
      <c r="D131" s="306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</row>
    <row r="132" spans="1:28">
      <c r="A132" s="281"/>
      <c r="B132" s="281"/>
      <c r="C132" s="281"/>
      <c r="D132" s="306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</row>
    <row r="133" spans="1:28">
      <c r="A133" s="281"/>
      <c r="B133" s="281"/>
      <c r="C133" s="281"/>
      <c r="D133" s="306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</row>
    <row r="134" spans="1:28">
      <c r="A134" s="281"/>
      <c r="B134" s="281"/>
      <c r="C134" s="281"/>
      <c r="D134" s="306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</row>
    <row r="135" spans="1:28">
      <c r="A135" s="281"/>
      <c r="B135" s="281"/>
      <c r="C135" s="281"/>
      <c r="D135" s="306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</row>
    <row r="136" spans="1:28">
      <c r="A136" s="281"/>
      <c r="B136" s="281"/>
      <c r="C136" s="281"/>
      <c r="D136" s="306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</row>
    <row r="137" spans="1:28">
      <c r="A137" s="281"/>
      <c r="B137" s="281"/>
      <c r="C137" s="281"/>
      <c r="D137" s="306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</row>
    <row r="138" spans="1:28">
      <c r="A138" s="281"/>
      <c r="B138" s="281"/>
      <c r="C138" s="281"/>
      <c r="D138" s="306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  <c r="AA138" s="281"/>
      <c r="AB138" s="281"/>
    </row>
    <row r="139" spans="1:28">
      <c r="A139" s="281"/>
      <c r="B139" s="281"/>
      <c r="C139" s="281"/>
      <c r="D139" s="306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  <c r="AA139" s="281"/>
      <c r="AB139" s="281"/>
    </row>
    <row r="140" spans="1:28">
      <c r="A140" s="281"/>
      <c r="B140" s="281"/>
      <c r="C140" s="281"/>
      <c r="D140" s="306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  <c r="AA140" s="281"/>
      <c r="AB140" s="281"/>
    </row>
    <row r="141" spans="1:28">
      <c r="A141" s="281"/>
      <c r="B141" s="281"/>
      <c r="C141" s="281"/>
      <c r="D141" s="306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</row>
    <row r="142" spans="1:28">
      <c r="A142" s="281"/>
      <c r="B142" s="281"/>
      <c r="C142" s="281"/>
      <c r="D142" s="306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  <c r="AA142" s="281"/>
      <c r="AB142" s="281"/>
    </row>
    <row r="143" spans="1:28">
      <c r="A143" s="281"/>
      <c r="B143" s="281"/>
      <c r="C143" s="281"/>
      <c r="D143" s="306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</row>
    <row r="144" spans="1:28">
      <c r="A144" s="281"/>
      <c r="B144" s="281"/>
      <c r="C144" s="281"/>
      <c r="D144" s="306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  <c r="AA144" s="281"/>
      <c r="AB144" s="281"/>
    </row>
    <row r="145" spans="1:28">
      <c r="A145" s="281"/>
      <c r="B145" s="281"/>
      <c r="C145" s="281"/>
      <c r="D145" s="306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  <c r="AA145" s="281"/>
      <c r="AB145" s="281"/>
    </row>
    <row r="146" spans="1:28">
      <c r="A146" s="281"/>
      <c r="B146" s="281"/>
      <c r="C146" s="281"/>
      <c r="D146" s="306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  <c r="AA146" s="281"/>
      <c r="AB146" s="281"/>
    </row>
    <row r="147" spans="1:28">
      <c r="A147" s="281"/>
      <c r="B147" s="281"/>
      <c r="C147" s="281"/>
      <c r="D147" s="306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  <c r="AA147" s="281"/>
      <c r="AB147" s="281"/>
    </row>
    <row r="148" spans="1:28">
      <c r="A148" s="281"/>
      <c r="B148" s="281"/>
      <c r="C148" s="281"/>
      <c r="D148" s="306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  <c r="AA148" s="281"/>
      <c r="AB148" s="281"/>
    </row>
    <row r="149" spans="1:28">
      <c r="A149" s="281"/>
      <c r="B149" s="281"/>
      <c r="C149" s="281"/>
      <c r="D149" s="306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  <c r="AA149" s="281"/>
      <c r="AB149" s="281"/>
    </row>
    <row r="150" spans="1:28">
      <c r="A150" s="281"/>
      <c r="B150" s="281"/>
      <c r="C150" s="281"/>
      <c r="D150" s="306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  <c r="AA150" s="281"/>
      <c r="AB150" s="281"/>
    </row>
    <row r="151" spans="1:28">
      <c r="A151" s="281"/>
      <c r="B151" s="281"/>
      <c r="C151" s="281"/>
      <c r="D151" s="306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  <c r="AA151" s="281"/>
      <c r="AB151" s="281"/>
    </row>
    <row r="152" spans="1:28">
      <c r="A152" s="281"/>
      <c r="B152" s="281"/>
      <c r="C152" s="281"/>
      <c r="D152" s="306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  <c r="AA152" s="281"/>
      <c r="AB152" s="281"/>
    </row>
    <row r="153" spans="1:28">
      <c r="A153" s="281"/>
      <c r="B153" s="281"/>
      <c r="C153" s="281"/>
      <c r="D153" s="306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</row>
    <row r="154" spans="1:28">
      <c r="A154" s="281"/>
      <c r="B154" s="281"/>
      <c r="C154" s="281"/>
      <c r="D154" s="306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  <c r="AA154" s="281"/>
      <c r="AB154" s="281"/>
    </row>
    <row r="155" spans="1:28">
      <c r="A155" s="281"/>
      <c r="B155" s="281"/>
      <c r="C155" s="281"/>
      <c r="D155" s="306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  <c r="AA155" s="281"/>
      <c r="AB155" s="281"/>
    </row>
    <row r="156" spans="1:28">
      <c r="A156" s="281"/>
      <c r="B156" s="281"/>
      <c r="C156" s="281"/>
      <c r="D156" s="306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  <c r="AA156" s="281"/>
      <c r="AB156" s="281"/>
    </row>
    <row r="157" spans="1:28">
      <c r="A157" s="281"/>
      <c r="B157" s="281"/>
      <c r="C157" s="281"/>
      <c r="D157" s="306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  <c r="AA157" s="281"/>
      <c r="AB157" s="281"/>
    </row>
    <row r="158" spans="1:28">
      <c r="A158" s="281"/>
      <c r="B158" s="281"/>
      <c r="C158" s="281"/>
      <c r="D158" s="306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  <c r="AA158" s="281"/>
      <c r="AB158" s="281"/>
    </row>
    <row r="159" spans="1:28">
      <c r="A159" s="281"/>
      <c r="B159" s="281"/>
      <c r="C159" s="281"/>
      <c r="D159" s="306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  <c r="AA159" s="281"/>
      <c r="AB159" s="281"/>
    </row>
    <row r="160" spans="1:28">
      <c r="A160" s="281"/>
      <c r="B160" s="281"/>
      <c r="C160" s="281"/>
      <c r="D160" s="306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  <c r="AA160" s="281"/>
      <c r="AB160" s="281"/>
    </row>
    <row r="161" spans="1:28">
      <c r="A161" s="281"/>
      <c r="B161" s="281"/>
      <c r="C161" s="281"/>
      <c r="D161" s="306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  <c r="AA161" s="281"/>
      <c r="AB161" s="281"/>
    </row>
    <row r="162" spans="1:28">
      <c r="A162" s="281"/>
      <c r="B162" s="281"/>
      <c r="C162" s="281"/>
      <c r="D162" s="306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  <c r="AA162" s="281"/>
      <c r="AB162" s="281"/>
    </row>
    <row r="163" spans="1:28">
      <c r="A163" s="281"/>
      <c r="B163" s="281"/>
      <c r="C163" s="281"/>
      <c r="D163" s="306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  <c r="AA163" s="281"/>
      <c r="AB163" s="281"/>
    </row>
    <row r="164" spans="1:28">
      <c r="A164" s="281"/>
      <c r="B164" s="281"/>
      <c r="C164" s="281"/>
      <c r="D164" s="306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  <c r="AA164" s="281"/>
      <c r="AB164" s="281"/>
    </row>
    <row r="165" spans="1:28">
      <c r="A165" s="281"/>
      <c r="B165" s="281"/>
      <c r="C165" s="281"/>
      <c r="D165" s="306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  <c r="AA165" s="281"/>
      <c r="AB165" s="281"/>
    </row>
    <row r="166" spans="1:28">
      <c r="A166" s="281"/>
      <c r="B166" s="281"/>
      <c r="C166" s="281"/>
      <c r="D166" s="306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  <c r="AA166" s="281"/>
      <c r="AB166" s="281"/>
    </row>
    <row r="167" spans="1:28">
      <c r="A167" s="281"/>
      <c r="B167" s="281"/>
      <c r="C167" s="281"/>
      <c r="D167" s="306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  <c r="AA167" s="281"/>
      <c r="AB167" s="281"/>
    </row>
    <row r="168" spans="1:28">
      <c r="A168" s="281"/>
      <c r="B168" s="281"/>
      <c r="C168" s="281"/>
      <c r="D168" s="306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  <c r="AA168" s="281"/>
      <c r="AB168" s="281"/>
    </row>
    <row r="169" spans="1:28">
      <c r="A169" s="281"/>
      <c r="B169" s="281"/>
      <c r="C169" s="281"/>
      <c r="D169" s="306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  <c r="AA169" s="281"/>
      <c r="AB169" s="281"/>
    </row>
    <row r="170" spans="1:28">
      <c r="A170" s="281"/>
      <c r="B170" s="281"/>
      <c r="C170" s="281"/>
      <c r="D170" s="306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  <c r="AA170" s="281"/>
      <c r="AB170" s="281"/>
    </row>
    <row r="171" spans="1:28">
      <c r="A171" s="281"/>
      <c r="B171" s="281"/>
      <c r="C171" s="281"/>
      <c r="D171" s="306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  <c r="AA171" s="281"/>
      <c r="AB171" s="281"/>
    </row>
    <row r="172" spans="1:28">
      <c r="A172" s="281"/>
      <c r="B172" s="281"/>
      <c r="C172" s="281"/>
      <c r="D172" s="306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  <c r="AA172" s="281"/>
      <c r="AB172" s="281"/>
    </row>
    <row r="173" spans="1:28">
      <c r="A173" s="281"/>
      <c r="B173" s="281"/>
      <c r="C173" s="281"/>
      <c r="D173" s="306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  <c r="AA173" s="281"/>
      <c r="AB173" s="281"/>
    </row>
    <row r="174" spans="1:28">
      <c r="A174" s="281"/>
      <c r="B174" s="281"/>
      <c r="C174" s="281"/>
      <c r="D174" s="306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</row>
    <row r="175" spans="1:28">
      <c r="A175" s="281"/>
      <c r="B175" s="281"/>
      <c r="C175" s="281"/>
      <c r="D175" s="306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  <c r="AA175" s="281"/>
      <c r="AB175" s="281"/>
    </row>
    <row r="176" spans="1:28">
      <c r="A176" s="281"/>
      <c r="B176" s="281"/>
      <c r="C176" s="281"/>
      <c r="D176" s="306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  <c r="AA176" s="281"/>
      <c r="AB176" s="281"/>
    </row>
    <row r="177" spans="1:28">
      <c r="A177" s="281"/>
      <c r="B177" s="281"/>
      <c r="C177" s="281"/>
      <c r="D177" s="306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  <c r="AA177" s="281"/>
      <c r="AB177" s="281"/>
    </row>
    <row r="178" spans="1:28">
      <c r="A178" s="281"/>
      <c r="B178" s="281"/>
      <c r="C178" s="281"/>
      <c r="D178" s="306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  <c r="AA178" s="281"/>
      <c r="AB178" s="281"/>
    </row>
    <row r="179" spans="1:28">
      <c r="A179" s="281"/>
      <c r="B179" s="281"/>
      <c r="C179" s="281"/>
      <c r="D179" s="306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  <c r="AA179" s="281"/>
      <c r="AB179" s="281"/>
    </row>
    <row r="180" spans="1:28">
      <c r="A180" s="281"/>
      <c r="B180" s="281"/>
      <c r="C180" s="281"/>
      <c r="D180" s="306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  <c r="AA180" s="281"/>
      <c r="AB180" s="281"/>
    </row>
    <row r="181" spans="1:28">
      <c r="A181" s="281"/>
      <c r="B181" s="281"/>
      <c r="C181" s="281"/>
      <c r="D181" s="306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  <c r="AA181" s="281"/>
      <c r="AB181" s="281"/>
    </row>
    <row r="182" spans="1:28">
      <c r="A182" s="281"/>
      <c r="B182" s="281"/>
      <c r="C182" s="281"/>
      <c r="D182" s="306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  <c r="AA182" s="281"/>
      <c r="AB182" s="281"/>
    </row>
    <row r="183" spans="1:28">
      <c r="A183" s="281"/>
      <c r="B183" s="281"/>
      <c r="C183" s="281"/>
      <c r="D183" s="306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  <c r="AA183" s="281"/>
      <c r="AB183" s="281"/>
    </row>
    <row r="184" spans="1:28">
      <c r="A184" s="281"/>
      <c r="B184" s="281"/>
      <c r="C184" s="281"/>
      <c r="D184" s="306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  <c r="AA184" s="281"/>
      <c r="AB184" s="281"/>
    </row>
    <row r="185" spans="1:28">
      <c r="A185" s="281"/>
      <c r="B185" s="281"/>
      <c r="C185" s="281"/>
      <c r="D185" s="306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  <c r="AA185" s="281"/>
      <c r="AB185" s="281"/>
    </row>
    <row r="186" spans="1:28">
      <c r="A186" s="281"/>
      <c r="B186" s="281"/>
      <c r="C186" s="281"/>
      <c r="D186" s="306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  <c r="AA186" s="281"/>
      <c r="AB186" s="281"/>
    </row>
    <row r="187" spans="1:28">
      <c r="A187" s="281"/>
      <c r="B187" s="281"/>
      <c r="C187" s="281"/>
      <c r="D187" s="306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  <c r="AA187" s="281"/>
      <c r="AB187" s="281"/>
    </row>
    <row r="188" spans="1:28">
      <c r="A188" s="281"/>
      <c r="B188" s="281"/>
      <c r="C188" s="281"/>
      <c r="D188" s="306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  <c r="AA188" s="281"/>
      <c r="AB188" s="281"/>
    </row>
    <row r="189" spans="1:28">
      <c r="A189" s="281"/>
      <c r="B189" s="281"/>
      <c r="C189" s="281"/>
      <c r="D189" s="306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  <c r="AA189" s="281"/>
      <c r="AB189" s="281"/>
    </row>
    <row r="190" spans="1:28">
      <c r="A190" s="281"/>
      <c r="B190" s="281"/>
      <c r="C190" s="281"/>
      <c r="D190" s="306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1"/>
    </row>
    <row r="191" spans="1:28">
      <c r="A191" s="281"/>
      <c r="B191" s="281"/>
      <c r="C191" s="281"/>
      <c r="D191" s="306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  <c r="AA191" s="281"/>
      <c r="AB191" s="281"/>
    </row>
    <row r="192" spans="1:28">
      <c r="A192" s="281"/>
      <c r="B192" s="281"/>
      <c r="C192" s="281"/>
      <c r="D192" s="306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  <c r="AA192" s="281"/>
      <c r="AB192" s="281"/>
    </row>
    <row r="193" spans="1:28">
      <c r="A193" s="281"/>
      <c r="B193" s="281"/>
      <c r="C193" s="281"/>
      <c r="D193" s="306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  <c r="AA193" s="281"/>
      <c r="AB193" s="281"/>
    </row>
    <row r="194" spans="1:28">
      <c r="A194" s="281"/>
      <c r="B194" s="281"/>
      <c r="C194" s="281"/>
      <c r="D194" s="306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  <c r="AA194" s="281"/>
      <c r="AB194" s="281"/>
    </row>
    <row r="195" spans="1:28">
      <c r="A195" s="281"/>
      <c r="B195" s="281"/>
      <c r="C195" s="281"/>
      <c r="D195" s="306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  <c r="AA195" s="281"/>
      <c r="AB195" s="281"/>
    </row>
    <row r="196" spans="1:28">
      <c r="A196" s="281"/>
      <c r="B196" s="281"/>
      <c r="C196" s="281"/>
      <c r="D196" s="306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  <c r="AA196" s="281"/>
      <c r="AB196" s="281"/>
    </row>
    <row r="197" spans="1:28">
      <c r="A197" s="281"/>
      <c r="B197" s="281"/>
      <c r="C197" s="281"/>
      <c r="D197" s="306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  <c r="AA197" s="281"/>
      <c r="AB197" s="281"/>
    </row>
    <row r="198" spans="1:28">
      <c r="A198" s="281"/>
      <c r="B198" s="281"/>
      <c r="C198" s="281"/>
      <c r="D198" s="306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  <c r="AA198" s="281"/>
      <c r="AB198" s="281"/>
    </row>
    <row r="199" spans="1:28">
      <c r="A199" s="281"/>
      <c r="B199" s="281"/>
      <c r="C199" s="281"/>
      <c r="D199" s="306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  <c r="AA199" s="281"/>
      <c r="AB199" s="281"/>
    </row>
    <row r="200" spans="1:28">
      <c r="A200" s="281"/>
      <c r="B200" s="281"/>
      <c r="C200" s="281"/>
      <c r="D200" s="306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  <c r="AA200" s="281"/>
      <c r="AB200" s="281"/>
    </row>
    <row r="201" spans="1:28">
      <c r="A201" s="281"/>
      <c r="B201" s="281"/>
      <c r="C201" s="281"/>
      <c r="D201" s="306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  <c r="AA201" s="281"/>
      <c r="AB201" s="281"/>
    </row>
    <row r="202" spans="1:28">
      <c r="A202" s="281"/>
      <c r="B202" s="281"/>
      <c r="C202" s="281"/>
      <c r="D202" s="306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  <c r="AA202" s="281"/>
      <c r="AB202" s="281"/>
    </row>
    <row r="203" spans="1:28">
      <c r="A203" s="281"/>
      <c r="B203" s="281"/>
      <c r="C203" s="281"/>
      <c r="D203" s="306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  <c r="AA203" s="281"/>
      <c r="AB203" s="281"/>
    </row>
    <row r="204" spans="1:28">
      <c r="A204" s="281"/>
      <c r="B204" s="281"/>
      <c r="C204" s="281"/>
      <c r="D204" s="306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  <c r="AA204" s="281"/>
      <c r="AB204" s="281"/>
    </row>
    <row r="205" spans="1:28">
      <c r="A205" s="281"/>
      <c r="B205" s="281"/>
      <c r="C205" s="281"/>
      <c r="D205" s="306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  <c r="AA205" s="281"/>
      <c r="AB205" s="281"/>
    </row>
    <row r="206" spans="1:28">
      <c r="A206" s="281"/>
      <c r="B206" s="281"/>
      <c r="C206" s="281"/>
      <c r="D206" s="306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  <c r="AA206" s="281"/>
      <c r="AB206" s="281"/>
    </row>
    <row r="207" spans="1:28">
      <c r="A207" s="281"/>
      <c r="B207" s="281"/>
      <c r="C207" s="281"/>
      <c r="D207" s="306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  <c r="AA207" s="281"/>
      <c r="AB207" s="281"/>
    </row>
    <row r="208" spans="1:28">
      <c r="A208" s="281"/>
      <c r="B208" s="281"/>
      <c r="C208" s="281"/>
      <c r="D208" s="306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  <c r="AA208" s="281"/>
      <c r="AB208" s="281"/>
    </row>
    <row r="209" spans="1:28">
      <c r="A209" s="281"/>
      <c r="B209" s="281"/>
      <c r="C209" s="281"/>
      <c r="D209" s="306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  <c r="AA209" s="281"/>
      <c r="AB209" s="281"/>
    </row>
    <row r="210" spans="1:28">
      <c r="A210" s="281"/>
      <c r="B210" s="281"/>
      <c r="C210" s="281"/>
      <c r="D210" s="306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  <c r="AA210" s="281"/>
      <c r="AB210" s="281"/>
    </row>
    <row r="211" spans="1:28">
      <c r="A211" s="281"/>
      <c r="B211" s="281"/>
      <c r="C211" s="281"/>
      <c r="D211" s="306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  <c r="AA211" s="281"/>
      <c r="AB211" s="281"/>
    </row>
    <row r="212" spans="1:28">
      <c r="A212" s="281"/>
      <c r="B212" s="281"/>
      <c r="C212" s="281"/>
      <c r="D212" s="306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  <c r="AA212" s="281"/>
      <c r="AB212" s="281"/>
    </row>
    <row r="213" spans="1:28">
      <c r="A213" s="281"/>
      <c r="B213" s="281"/>
      <c r="C213" s="281"/>
      <c r="D213" s="306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  <c r="AA213" s="281"/>
      <c r="AB213" s="281"/>
    </row>
    <row r="214" spans="1:28">
      <c r="A214" s="281"/>
      <c r="B214" s="281"/>
      <c r="C214" s="281"/>
      <c r="D214" s="306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  <c r="AA214" s="281"/>
      <c r="AB214" s="281"/>
    </row>
    <row r="215" spans="1:28">
      <c r="A215" s="281"/>
      <c r="B215" s="281"/>
      <c r="C215" s="281"/>
      <c r="D215" s="306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  <c r="AA215" s="281"/>
      <c r="AB215" s="281"/>
    </row>
    <row r="216" spans="1:28">
      <c r="A216" s="281"/>
      <c r="B216" s="281"/>
      <c r="C216" s="281"/>
      <c r="D216" s="306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  <c r="AA216" s="281"/>
      <c r="AB216" s="281"/>
    </row>
    <row r="217" spans="1:28">
      <c r="A217" s="281"/>
      <c r="B217" s="281"/>
      <c r="C217" s="281"/>
      <c r="D217" s="306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  <c r="AA217" s="281"/>
      <c r="AB217" s="281"/>
    </row>
    <row r="218" spans="1:28">
      <c r="A218" s="281"/>
      <c r="B218" s="281"/>
      <c r="C218" s="281"/>
      <c r="D218" s="306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  <c r="AA218" s="281"/>
      <c r="AB218" s="281"/>
    </row>
    <row r="219" spans="1:28">
      <c r="A219" s="281"/>
      <c r="B219" s="281"/>
      <c r="C219" s="281"/>
      <c r="D219" s="306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  <c r="AA219" s="281"/>
      <c r="AB219" s="281"/>
    </row>
    <row r="220" spans="1:28">
      <c r="A220" s="281"/>
      <c r="B220" s="281"/>
      <c r="C220" s="281"/>
      <c r="D220" s="306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  <c r="AA220" s="281"/>
      <c r="AB220" s="281"/>
    </row>
    <row r="221" spans="1:28">
      <c r="A221" s="281"/>
      <c r="B221" s="281"/>
      <c r="C221" s="281"/>
      <c r="D221" s="306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  <c r="AA221" s="281"/>
      <c r="AB221" s="281"/>
    </row>
    <row r="222" spans="1:28">
      <c r="A222" s="281"/>
      <c r="B222" s="281"/>
      <c r="C222" s="281"/>
      <c r="D222" s="306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  <c r="AA222" s="281"/>
      <c r="AB222" s="281"/>
    </row>
    <row r="223" spans="1:28">
      <c r="A223" s="281"/>
      <c r="B223" s="281"/>
      <c r="C223" s="281"/>
      <c r="D223" s="306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  <c r="AA223" s="281"/>
      <c r="AB223" s="281"/>
    </row>
    <row r="224" spans="1:28">
      <c r="A224" s="281"/>
      <c r="B224" s="281"/>
      <c r="C224" s="281"/>
      <c r="D224" s="306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  <c r="AA224" s="281"/>
      <c r="AB224" s="281"/>
    </row>
    <row r="225" spans="1:28">
      <c r="A225" s="281"/>
      <c r="B225" s="281"/>
      <c r="C225" s="281"/>
      <c r="D225" s="306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  <c r="AA225" s="281"/>
      <c r="AB225" s="281"/>
    </row>
    <row r="226" spans="1:28">
      <c r="A226" s="281"/>
      <c r="B226" s="281"/>
      <c r="C226" s="281"/>
      <c r="D226" s="306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  <c r="AA226" s="281"/>
      <c r="AB226" s="281"/>
    </row>
    <row r="227" spans="1:28">
      <c r="A227" s="281"/>
      <c r="B227" s="281"/>
      <c r="C227" s="281"/>
      <c r="D227" s="306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  <c r="AA227" s="281"/>
      <c r="AB227" s="281"/>
    </row>
    <row r="228" spans="1:28">
      <c r="A228" s="281"/>
      <c r="B228" s="281"/>
      <c r="C228" s="281"/>
      <c r="D228" s="306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  <c r="AA228" s="281"/>
      <c r="AB228" s="281"/>
    </row>
    <row r="229" spans="1:28">
      <c r="A229" s="281"/>
      <c r="B229" s="281"/>
      <c r="C229" s="281"/>
      <c r="D229" s="306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  <c r="AA229" s="281"/>
      <c r="AB229" s="281"/>
    </row>
    <row r="230" spans="1:28">
      <c r="A230" s="281"/>
      <c r="B230" s="281"/>
      <c r="C230" s="281"/>
      <c r="D230" s="306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  <c r="AA230" s="281"/>
      <c r="AB230" s="281"/>
    </row>
    <row r="231" spans="1:28">
      <c r="A231" s="281"/>
      <c r="B231" s="281"/>
      <c r="C231" s="281"/>
      <c r="D231" s="306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  <c r="AA231" s="281"/>
      <c r="AB231" s="281"/>
    </row>
    <row r="232" spans="1:28">
      <c r="A232" s="281"/>
      <c r="B232" s="281"/>
      <c r="C232" s="281"/>
      <c r="D232" s="306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  <c r="AA232" s="281"/>
      <c r="AB232" s="281"/>
    </row>
    <row r="233" spans="1:28">
      <c r="A233" s="281"/>
      <c r="B233" s="281"/>
      <c r="C233" s="281"/>
      <c r="D233" s="306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  <c r="AA233" s="281"/>
      <c r="AB233" s="281"/>
    </row>
    <row r="234" spans="1:28">
      <c r="A234" s="281"/>
      <c r="B234" s="281"/>
      <c r="C234" s="281"/>
      <c r="D234" s="306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  <c r="AA234" s="281"/>
      <c r="AB234" s="281"/>
    </row>
    <row r="235" spans="1:28">
      <c r="A235" s="281"/>
      <c r="B235" s="281"/>
      <c r="C235" s="281"/>
      <c r="D235" s="306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  <c r="AA235" s="281"/>
      <c r="AB235" s="281"/>
    </row>
    <row r="236" spans="1:28">
      <c r="A236" s="281"/>
      <c r="B236" s="281"/>
      <c r="C236" s="281"/>
      <c r="D236" s="306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  <c r="AA236" s="281"/>
      <c r="AB236" s="281"/>
    </row>
    <row r="237" spans="1:28">
      <c r="A237" s="281"/>
      <c r="B237" s="281"/>
      <c r="C237" s="281"/>
      <c r="D237" s="306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  <c r="AA237" s="281"/>
      <c r="AB237" s="281"/>
    </row>
    <row r="238" spans="1:28">
      <c r="A238" s="281"/>
      <c r="B238" s="281"/>
      <c r="C238" s="281"/>
      <c r="D238" s="306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  <c r="AA238" s="281"/>
      <c r="AB238" s="281"/>
    </row>
    <row r="239" spans="1:28">
      <c r="A239" s="281"/>
      <c r="B239" s="281"/>
      <c r="C239" s="281"/>
      <c r="D239" s="306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  <c r="AA239" s="281"/>
      <c r="AB239" s="281"/>
    </row>
    <row r="240" spans="1:28">
      <c r="A240" s="281"/>
      <c r="B240" s="281"/>
      <c r="C240" s="281"/>
      <c r="D240" s="306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  <c r="AA240" s="281"/>
      <c r="AB240" s="281"/>
    </row>
    <row r="241" spans="1:28">
      <c r="A241" s="281"/>
      <c r="B241" s="281"/>
      <c r="C241" s="281"/>
      <c r="D241" s="306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  <c r="AA241" s="281"/>
      <c r="AB241" s="281"/>
    </row>
    <row r="242" spans="1:28">
      <c r="A242" s="281"/>
      <c r="B242" s="281"/>
      <c r="C242" s="281"/>
      <c r="D242" s="306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  <c r="AA242" s="281"/>
      <c r="AB242" s="281"/>
    </row>
    <row r="243" spans="1:28">
      <c r="A243" s="281"/>
      <c r="B243" s="281"/>
      <c r="C243" s="281"/>
      <c r="D243" s="306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  <c r="AA243" s="281"/>
      <c r="AB243" s="281"/>
    </row>
    <row r="244" spans="1:28">
      <c r="A244" s="281"/>
      <c r="B244" s="281"/>
      <c r="C244" s="281"/>
      <c r="D244" s="306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  <c r="AA244" s="281"/>
      <c r="AB244" s="281"/>
    </row>
    <row r="245" spans="1:28">
      <c r="A245" s="281"/>
      <c r="B245" s="281"/>
      <c r="C245" s="281"/>
      <c r="D245" s="306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  <c r="AA245" s="281"/>
      <c r="AB245" s="281"/>
    </row>
    <row r="246" spans="1:28">
      <c r="A246" s="281"/>
      <c r="B246" s="281"/>
      <c r="C246" s="281"/>
      <c r="D246" s="306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  <c r="AA246" s="281"/>
      <c r="AB246" s="281"/>
    </row>
    <row r="247" spans="1:28">
      <c r="A247" s="281"/>
      <c r="B247" s="281"/>
      <c r="C247" s="281"/>
      <c r="D247" s="306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  <c r="AA247" s="281"/>
      <c r="AB247" s="281"/>
    </row>
    <row r="248" spans="1:28">
      <c r="A248" s="281"/>
      <c r="B248" s="281"/>
      <c r="C248" s="281"/>
      <c r="D248" s="306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  <c r="AA248" s="281"/>
      <c r="AB248" s="281"/>
    </row>
    <row r="249" spans="1:28">
      <c r="A249" s="281"/>
      <c r="B249" s="281"/>
      <c r="C249" s="281"/>
      <c r="D249" s="306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  <c r="AA249" s="281"/>
      <c r="AB249" s="281"/>
    </row>
    <row r="250" spans="1:28">
      <c r="A250" s="281"/>
      <c r="B250" s="281"/>
      <c r="C250" s="281"/>
      <c r="D250" s="306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  <c r="AA250" s="281"/>
      <c r="AB250" s="281"/>
    </row>
    <row r="251" spans="1:28">
      <c r="A251" s="281"/>
      <c r="B251" s="281"/>
      <c r="C251" s="281"/>
      <c r="D251" s="306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  <c r="AA251" s="281"/>
      <c r="AB251" s="281"/>
    </row>
    <row r="252" spans="1:28">
      <c r="A252" s="281"/>
      <c r="B252" s="281"/>
      <c r="C252" s="281"/>
      <c r="D252" s="306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  <c r="AA252" s="281"/>
      <c r="AB252" s="281"/>
    </row>
    <row r="253" spans="1:28">
      <c r="A253" s="281"/>
      <c r="B253" s="281"/>
      <c r="C253" s="281"/>
      <c r="D253" s="306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  <c r="AA253" s="281"/>
      <c r="AB253" s="281"/>
    </row>
    <row r="254" spans="1:28">
      <c r="A254" s="281"/>
      <c r="B254" s="281"/>
      <c r="C254" s="281"/>
      <c r="D254" s="306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  <c r="AA254" s="281"/>
      <c r="AB254" s="281"/>
    </row>
    <row r="255" spans="1:28">
      <c r="A255" s="281"/>
      <c r="B255" s="281"/>
      <c r="C255" s="281"/>
      <c r="D255" s="306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  <c r="AA255" s="281"/>
      <c r="AB255" s="281"/>
    </row>
    <row r="256" spans="1:28">
      <c r="A256" s="281"/>
      <c r="B256" s="281"/>
      <c r="C256" s="281"/>
      <c r="D256" s="306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  <c r="AA256" s="281"/>
      <c r="AB256" s="281"/>
    </row>
    <row r="257" spans="1:28">
      <c r="A257" s="281"/>
      <c r="B257" s="281"/>
      <c r="C257" s="281"/>
      <c r="D257" s="306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  <c r="AA257" s="281"/>
      <c r="AB257" s="281"/>
    </row>
    <row r="258" spans="1:28">
      <c r="A258" s="281"/>
      <c r="B258" s="281"/>
      <c r="C258" s="281"/>
      <c r="D258" s="306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  <c r="AA258" s="281"/>
      <c r="AB258" s="281"/>
    </row>
    <row r="259" spans="1:28">
      <c r="A259" s="281"/>
      <c r="B259" s="281"/>
      <c r="C259" s="281"/>
      <c r="D259" s="306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  <c r="AA259" s="281"/>
      <c r="AB259" s="281"/>
    </row>
    <row r="260" spans="1:28">
      <c r="A260" s="281"/>
      <c r="B260" s="281"/>
      <c r="C260" s="281"/>
      <c r="D260" s="306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  <c r="AA260" s="281"/>
      <c r="AB260" s="281"/>
    </row>
    <row r="261" spans="1:28">
      <c r="A261" s="281"/>
      <c r="B261" s="281"/>
      <c r="C261" s="281"/>
      <c r="D261" s="306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  <c r="AA261" s="281"/>
      <c r="AB261" s="281"/>
    </row>
    <row r="262" spans="1:28">
      <c r="A262" s="281"/>
      <c r="B262" s="281"/>
      <c r="C262" s="281"/>
      <c r="D262" s="306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  <c r="AA262" s="281"/>
      <c r="AB262" s="281"/>
    </row>
    <row r="263" spans="1:28">
      <c r="A263" s="281"/>
      <c r="B263" s="281"/>
      <c r="C263" s="281"/>
      <c r="D263" s="306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  <c r="AA263" s="281"/>
      <c r="AB263" s="281"/>
    </row>
    <row r="264" spans="1:28">
      <c r="A264" s="281"/>
      <c r="B264" s="281"/>
      <c r="C264" s="281"/>
      <c r="D264" s="306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  <c r="AA264" s="281"/>
      <c r="AB264" s="281"/>
    </row>
    <row r="265" spans="1:28">
      <c r="A265" s="281"/>
      <c r="B265" s="281"/>
      <c r="C265" s="281"/>
      <c r="D265" s="306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  <c r="AA265" s="281"/>
      <c r="AB265" s="281"/>
    </row>
    <row r="266" spans="1:28">
      <c r="A266" s="281"/>
      <c r="B266" s="281"/>
      <c r="C266" s="281"/>
      <c r="D266" s="306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  <c r="AA266" s="281"/>
      <c r="AB266" s="281"/>
    </row>
    <row r="267" spans="1:28">
      <c r="A267" s="281"/>
      <c r="B267" s="281"/>
      <c r="C267" s="281"/>
      <c r="D267" s="306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  <c r="AA267" s="281"/>
      <c r="AB267" s="281"/>
    </row>
    <row r="268" spans="1:28">
      <c r="A268" s="281"/>
      <c r="B268" s="281"/>
      <c r="C268" s="281"/>
      <c r="D268" s="306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  <c r="AA268" s="281"/>
      <c r="AB268" s="281"/>
    </row>
    <row r="269" spans="1:28">
      <c r="A269" s="281"/>
      <c r="B269" s="281"/>
      <c r="C269" s="281"/>
      <c r="D269" s="306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  <c r="AA269" s="281"/>
      <c r="AB269" s="281"/>
    </row>
    <row r="270" spans="1:28">
      <c r="A270" s="281"/>
      <c r="B270" s="281"/>
      <c r="C270" s="281"/>
      <c r="D270" s="306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  <c r="AA270" s="281"/>
      <c r="AB270" s="281"/>
    </row>
    <row r="271" spans="1:28">
      <c r="A271" s="281"/>
      <c r="B271" s="281"/>
      <c r="C271" s="281"/>
      <c r="D271" s="306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  <c r="AA271" s="281"/>
      <c r="AB271" s="281"/>
    </row>
    <row r="272" spans="1:28">
      <c r="A272" s="281"/>
      <c r="B272" s="281"/>
      <c r="C272" s="281"/>
      <c r="D272" s="306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  <c r="AA272" s="281"/>
      <c r="AB272" s="281"/>
    </row>
    <row r="273" spans="1:28">
      <c r="A273" s="281"/>
      <c r="B273" s="281"/>
      <c r="C273" s="281"/>
      <c r="D273" s="306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  <c r="AA273" s="281"/>
      <c r="AB273" s="281"/>
    </row>
    <row r="274" spans="1:28">
      <c r="A274" s="281"/>
      <c r="B274" s="281"/>
      <c r="C274" s="281"/>
      <c r="D274" s="306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  <c r="AA274" s="281"/>
      <c r="AB274" s="281"/>
    </row>
    <row r="275" spans="1:28">
      <c r="A275" s="281"/>
      <c r="B275" s="281"/>
      <c r="C275" s="281"/>
      <c r="D275" s="306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  <c r="AA275" s="281"/>
      <c r="AB275" s="281"/>
    </row>
    <row r="276" spans="1:28">
      <c r="A276" s="281"/>
      <c r="B276" s="281"/>
      <c r="C276" s="281"/>
      <c r="D276" s="306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  <c r="AA276" s="281"/>
      <c r="AB276" s="281"/>
    </row>
    <row r="277" spans="1:28">
      <c r="A277" s="281"/>
      <c r="B277" s="281"/>
      <c r="C277" s="281"/>
      <c r="D277" s="306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  <c r="AA277" s="281"/>
      <c r="AB277" s="281"/>
    </row>
    <row r="278" spans="1:28">
      <c r="A278" s="281"/>
      <c r="B278" s="281"/>
      <c r="C278" s="281"/>
      <c r="D278" s="306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  <c r="AA278" s="281"/>
      <c r="AB278" s="281"/>
    </row>
    <row r="279" spans="1:28">
      <c r="A279" s="281"/>
      <c r="B279" s="281"/>
      <c r="C279" s="281"/>
      <c r="D279" s="306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  <c r="AA279" s="281"/>
      <c r="AB279" s="281"/>
    </row>
    <row r="280" spans="1:28">
      <c r="A280" s="281"/>
      <c r="B280" s="281"/>
      <c r="C280" s="281"/>
      <c r="D280" s="306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  <c r="AA280" s="281"/>
      <c r="AB280" s="281"/>
    </row>
    <row r="281" spans="1:28">
      <c r="A281" s="281"/>
      <c r="B281" s="281"/>
      <c r="C281" s="281"/>
      <c r="D281" s="306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  <c r="AA281" s="281"/>
      <c r="AB281" s="281"/>
    </row>
    <row r="282" spans="1:28">
      <c r="A282" s="281"/>
      <c r="B282" s="281"/>
      <c r="C282" s="281"/>
      <c r="D282" s="306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  <c r="AA282" s="281"/>
      <c r="AB282" s="281"/>
    </row>
    <row r="283" spans="1:28">
      <c r="A283" s="281"/>
      <c r="B283" s="281"/>
      <c r="C283" s="281"/>
      <c r="D283" s="306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  <c r="AA283" s="281"/>
      <c r="AB283" s="281"/>
    </row>
    <row r="284" spans="1:28">
      <c r="A284" s="281"/>
      <c r="B284" s="281"/>
      <c r="C284" s="281"/>
      <c r="D284" s="306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  <c r="AA284" s="281"/>
      <c r="AB284" s="281"/>
    </row>
    <row r="285" spans="1:28">
      <c r="A285" s="281"/>
      <c r="B285" s="281"/>
      <c r="C285" s="281"/>
      <c r="D285" s="306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  <c r="AA285" s="281"/>
      <c r="AB285" s="281"/>
    </row>
    <row r="286" spans="1:28">
      <c r="A286" s="281"/>
      <c r="B286" s="281"/>
      <c r="C286" s="281"/>
      <c r="D286" s="306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  <c r="AA286" s="281"/>
      <c r="AB286" s="281"/>
    </row>
    <row r="287" spans="1:28">
      <c r="A287" s="281"/>
      <c r="B287" s="281"/>
      <c r="C287" s="281"/>
      <c r="D287" s="306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  <c r="AA287" s="281"/>
      <c r="AB287" s="281"/>
    </row>
    <row r="288" spans="1:28">
      <c r="A288" s="281"/>
      <c r="B288" s="281"/>
      <c r="C288" s="281"/>
      <c r="D288" s="306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  <c r="AA288" s="281"/>
      <c r="AB288" s="281"/>
    </row>
    <row r="289" spans="1:28">
      <c r="A289" s="281"/>
      <c r="B289" s="281"/>
      <c r="C289" s="281"/>
      <c r="D289" s="306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  <c r="AA289" s="281"/>
      <c r="AB289" s="281"/>
    </row>
    <row r="290" spans="1:28">
      <c r="A290" s="281"/>
      <c r="B290" s="281"/>
      <c r="C290" s="281"/>
      <c r="D290" s="306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  <c r="AA290" s="281"/>
      <c r="AB290" s="281"/>
    </row>
    <row r="291" spans="1:28">
      <c r="A291" s="281"/>
      <c r="B291" s="281"/>
      <c r="C291" s="281"/>
      <c r="D291" s="306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  <c r="AA291" s="281"/>
      <c r="AB291" s="281"/>
    </row>
    <row r="292" spans="1:28">
      <c r="A292" s="281"/>
      <c r="B292" s="281"/>
      <c r="C292" s="281"/>
      <c r="D292" s="306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  <c r="AA292" s="281"/>
      <c r="AB292" s="281"/>
    </row>
    <row r="293" spans="1:28">
      <c r="A293" s="281"/>
      <c r="B293" s="281"/>
      <c r="C293" s="281"/>
      <c r="D293" s="306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  <c r="AA293" s="281"/>
      <c r="AB293" s="281"/>
    </row>
    <row r="294" spans="1:28">
      <c r="A294" s="281"/>
      <c r="B294" s="281"/>
      <c r="C294" s="281"/>
      <c r="D294" s="306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  <c r="AA294" s="281"/>
      <c r="AB294" s="281"/>
    </row>
    <row r="295" spans="1:28">
      <c r="A295" s="281"/>
      <c r="B295" s="281"/>
      <c r="C295" s="281"/>
      <c r="D295" s="306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  <c r="AA295" s="281"/>
      <c r="AB295" s="281"/>
    </row>
    <row r="296" spans="1:28">
      <c r="A296" s="281"/>
      <c r="B296" s="281"/>
      <c r="C296" s="281"/>
      <c r="D296" s="306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  <c r="AA296" s="281"/>
      <c r="AB296" s="281"/>
    </row>
    <row r="297" spans="1:28">
      <c r="A297" s="281"/>
      <c r="B297" s="281"/>
      <c r="C297" s="281"/>
      <c r="D297" s="306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  <c r="AA297" s="281"/>
      <c r="AB297" s="281"/>
    </row>
    <row r="298" spans="1:28">
      <c r="A298" s="281"/>
      <c r="B298" s="281"/>
      <c r="C298" s="281"/>
      <c r="D298" s="306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  <c r="AA298" s="281"/>
      <c r="AB298" s="281"/>
    </row>
    <row r="299" spans="1:28">
      <c r="A299" s="281"/>
      <c r="B299" s="281"/>
      <c r="C299" s="281"/>
      <c r="D299" s="306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  <c r="AA299" s="281"/>
      <c r="AB299" s="281"/>
    </row>
    <row r="300" spans="1:28">
      <c r="A300" s="281"/>
      <c r="B300" s="281"/>
      <c r="C300" s="281"/>
      <c r="D300" s="306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  <c r="AA300" s="281"/>
      <c r="AB300" s="281"/>
    </row>
    <row r="301" spans="1:28">
      <c r="A301" s="281"/>
      <c r="B301" s="281"/>
      <c r="C301" s="281"/>
      <c r="D301" s="306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  <c r="AA301" s="281"/>
      <c r="AB301" s="281"/>
    </row>
    <row r="302" spans="1:28">
      <c r="A302" s="281"/>
      <c r="B302" s="281"/>
      <c r="C302" s="281"/>
      <c r="D302" s="306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  <c r="AA302" s="281"/>
      <c r="AB302" s="281"/>
    </row>
    <row r="303" spans="1:28">
      <c r="A303" s="281"/>
      <c r="B303" s="281"/>
      <c r="C303" s="281"/>
      <c r="D303" s="306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  <c r="AA303" s="281"/>
      <c r="AB303" s="281"/>
    </row>
    <row r="304" spans="1:28">
      <c r="A304" s="281"/>
      <c r="B304" s="281"/>
      <c r="C304" s="281"/>
      <c r="D304" s="306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  <c r="AA304" s="281"/>
      <c r="AB304" s="281"/>
    </row>
    <row r="305" spans="1:28">
      <c r="A305" s="281"/>
      <c r="B305" s="281"/>
      <c r="C305" s="281"/>
      <c r="D305" s="306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  <c r="AA305" s="281"/>
      <c r="AB305" s="281"/>
    </row>
    <row r="306" spans="1:28">
      <c r="A306" s="281"/>
      <c r="B306" s="281"/>
      <c r="C306" s="281"/>
      <c r="D306" s="306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  <c r="AA306" s="281"/>
      <c r="AB306" s="281"/>
    </row>
    <row r="307" spans="1:28">
      <c r="A307" s="281"/>
      <c r="B307" s="281"/>
      <c r="C307" s="281"/>
      <c r="D307" s="306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  <c r="AA307" s="281"/>
      <c r="AB307" s="281"/>
    </row>
    <row r="308" spans="1:28">
      <c r="A308" s="281"/>
      <c r="B308" s="281"/>
      <c r="C308" s="281"/>
      <c r="D308" s="306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  <c r="AA308" s="281"/>
      <c r="AB308" s="281"/>
    </row>
    <row r="309" spans="1:28">
      <c r="A309" s="281"/>
      <c r="B309" s="281"/>
      <c r="C309" s="281"/>
      <c r="D309" s="306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  <c r="AA309" s="281"/>
      <c r="AB309" s="281"/>
    </row>
    <row r="310" spans="1:28">
      <c r="A310" s="281"/>
      <c r="B310" s="281"/>
      <c r="C310" s="281"/>
      <c r="D310" s="306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  <c r="AA310" s="281"/>
      <c r="AB310" s="281"/>
    </row>
    <row r="311" spans="1:28">
      <c r="A311" s="281"/>
      <c r="B311" s="281"/>
      <c r="C311" s="281"/>
      <c r="D311" s="306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  <c r="AA311" s="281"/>
      <c r="AB311" s="281"/>
    </row>
    <row r="312" spans="1:28">
      <c r="A312" s="281"/>
      <c r="B312" s="281"/>
      <c r="C312" s="281"/>
      <c r="D312" s="306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  <c r="AA312" s="281"/>
      <c r="AB312" s="281"/>
    </row>
    <row r="313" spans="1:28">
      <c r="A313" s="281"/>
      <c r="B313" s="281"/>
      <c r="C313" s="281"/>
      <c r="D313" s="306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  <c r="AA313" s="281"/>
      <c r="AB313" s="281"/>
    </row>
    <row r="314" spans="1:28">
      <c r="A314" s="281"/>
      <c r="B314" s="281"/>
      <c r="C314" s="281"/>
      <c r="D314" s="306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  <c r="AA314" s="281"/>
      <c r="AB314" s="281"/>
    </row>
    <row r="315" spans="1:28">
      <c r="A315" s="281"/>
      <c r="B315" s="281"/>
      <c r="C315" s="281"/>
      <c r="D315" s="306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  <c r="AA315" s="281"/>
      <c r="AB315" s="281"/>
    </row>
    <row r="316" spans="1:28">
      <c r="A316" s="281"/>
      <c r="B316" s="281"/>
      <c r="C316" s="281"/>
      <c r="D316" s="306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  <c r="AA316" s="281"/>
      <c r="AB316" s="281"/>
    </row>
    <row r="317" spans="1:28">
      <c r="A317" s="281"/>
      <c r="B317" s="281"/>
      <c r="C317" s="281"/>
      <c r="D317" s="306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  <c r="AA317" s="281"/>
      <c r="AB317" s="281"/>
    </row>
    <row r="318" spans="1:28">
      <c r="A318" s="281"/>
      <c r="B318" s="281"/>
      <c r="C318" s="281"/>
      <c r="D318" s="306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  <c r="AA318" s="281"/>
      <c r="AB318" s="281"/>
    </row>
    <row r="319" spans="1:28">
      <c r="A319" s="281"/>
      <c r="B319" s="281"/>
      <c r="C319" s="281"/>
      <c r="D319" s="306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  <c r="AA319" s="281"/>
      <c r="AB319" s="281"/>
    </row>
    <row r="320" spans="1:28">
      <c r="A320" s="281"/>
      <c r="B320" s="281"/>
      <c r="C320" s="281"/>
      <c r="D320" s="306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  <c r="AA320" s="281"/>
      <c r="AB320" s="281"/>
    </row>
    <row r="321" spans="1:28">
      <c r="A321" s="281"/>
      <c r="B321" s="281"/>
      <c r="C321" s="281"/>
      <c r="D321" s="306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  <c r="AA321" s="281"/>
      <c r="AB321" s="281"/>
    </row>
    <row r="322" spans="1:28">
      <c r="A322" s="281"/>
      <c r="B322" s="281"/>
      <c r="C322" s="281"/>
      <c r="D322" s="306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  <c r="AA322" s="281"/>
      <c r="AB322" s="281"/>
    </row>
    <row r="323" spans="1:28">
      <c r="A323" s="281"/>
      <c r="B323" s="281"/>
      <c r="C323" s="281"/>
      <c r="D323" s="306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  <c r="AA323" s="281"/>
      <c r="AB323" s="281"/>
    </row>
    <row r="324" spans="1:28">
      <c r="A324" s="281"/>
      <c r="B324" s="281"/>
      <c r="C324" s="281"/>
      <c r="D324" s="306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  <c r="AA324" s="281"/>
      <c r="AB324" s="281"/>
    </row>
    <row r="325" spans="1:28">
      <c r="A325" s="281"/>
      <c r="B325" s="281"/>
      <c r="C325" s="281"/>
      <c r="D325" s="306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  <c r="AA325" s="281"/>
      <c r="AB325" s="281"/>
    </row>
    <row r="326" spans="1:28">
      <c r="A326" s="281"/>
      <c r="B326" s="281"/>
      <c r="C326" s="281"/>
      <c r="D326" s="306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  <c r="AA326" s="281"/>
      <c r="AB326" s="281"/>
    </row>
    <row r="327" spans="1:28">
      <c r="A327" s="281"/>
      <c r="B327" s="281"/>
      <c r="C327" s="281"/>
      <c r="D327" s="306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  <c r="AA327" s="281"/>
      <c r="AB327" s="281"/>
    </row>
    <row r="328" spans="1:28">
      <c r="A328" s="281"/>
      <c r="B328" s="281"/>
      <c r="C328" s="281"/>
      <c r="D328" s="306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  <c r="AA328" s="281"/>
      <c r="AB328" s="281"/>
    </row>
    <row r="329" spans="1:28">
      <c r="A329" s="281"/>
      <c r="B329" s="281"/>
      <c r="C329" s="281"/>
      <c r="D329" s="306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  <c r="AA329" s="281"/>
      <c r="AB329" s="281"/>
    </row>
    <row r="330" spans="1:28">
      <c r="A330" s="281"/>
      <c r="B330" s="281"/>
      <c r="C330" s="281"/>
      <c r="D330" s="306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  <c r="AA330" s="281"/>
      <c r="AB330" s="281"/>
    </row>
    <row r="331" spans="1:28">
      <c r="A331" s="281"/>
      <c r="B331" s="281"/>
      <c r="C331" s="281"/>
      <c r="D331" s="306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  <c r="AA331" s="281"/>
      <c r="AB331" s="281"/>
    </row>
    <row r="332" spans="1:28">
      <c r="A332" s="281"/>
      <c r="B332" s="281"/>
      <c r="C332" s="281"/>
      <c r="D332" s="306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  <c r="AA332" s="281"/>
      <c r="AB332" s="281"/>
    </row>
    <row r="333" spans="1:28">
      <c r="A333" s="281"/>
      <c r="B333" s="281"/>
      <c r="C333" s="281"/>
      <c r="D333" s="306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  <c r="AA333" s="281"/>
      <c r="AB333" s="281"/>
    </row>
    <row r="334" spans="1:28">
      <c r="A334" s="281"/>
      <c r="B334" s="281"/>
      <c r="C334" s="281"/>
      <c r="D334" s="306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  <c r="AA334" s="281"/>
      <c r="AB334" s="281"/>
    </row>
    <row r="335" spans="1:28">
      <c r="A335" s="281"/>
      <c r="B335" s="281"/>
      <c r="C335" s="281"/>
      <c r="D335" s="306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  <c r="AA335" s="281"/>
      <c r="AB335" s="281"/>
    </row>
    <row r="336" spans="1:28">
      <c r="A336" s="281"/>
      <c r="B336" s="281"/>
      <c r="C336" s="281"/>
      <c r="D336" s="306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  <c r="AA336" s="281"/>
      <c r="AB336" s="281"/>
    </row>
    <row r="337" spans="1:28">
      <c r="A337" s="281"/>
      <c r="B337" s="281"/>
      <c r="C337" s="281"/>
      <c r="D337" s="306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  <c r="AA337" s="281"/>
      <c r="AB337" s="281"/>
    </row>
    <row r="338" spans="1:28">
      <c r="A338" s="281"/>
      <c r="B338" s="281"/>
      <c r="C338" s="281"/>
      <c r="D338" s="306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  <c r="AA338" s="281"/>
      <c r="AB338" s="281"/>
    </row>
    <row r="339" spans="1:28">
      <c r="A339" s="281"/>
      <c r="B339" s="281"/>
      <c r="C339" s="281"/>
      <c r="D339" s="306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  <c r="AA339" s="281"/>
      <c r="AB339" s="281"/>
    </row>
    <row r="340" spans="1:28">
      <c r="A340" s="281"/>
      <c r="B340" s="281"/>
      <c r="C340" s="281"/>
      <c r="D340" s="306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  <c r="AA340" s="281"/>
      <c r="AB340" s="281"/>
    </row>
    <row r="341" spans="1:28">
      <c r="A341" s="281"/>
      <c r="B341" s="281"/>
      <c r="C341" s="281"/>
      <c r="D341" s="306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  <c r="AA341" s="281"/>
      <c r="AB341" s="281"/>
    </row>
    <row r="342" spans="1:28">
      <c r="A342" s="281"/>
      <c r="B342" s="281"/>
      <c r="C342" s="281"/>
      <c r="D342" s="306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  <c r="AA342" s="281"/>
      <c r="AB342" s="281"/>
    </row>
    <row r="343" spans="1:28">
      <c r="A343" s="281"/>
      <c r="B343" s="281"/>
      <c r="C343" s="281"/>
      <c r="D343" s="306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  <c r="AA343" s="281"/>
      <c r="AB343" s="281"/>
    </row>
    <row r="344" spans="1:28">
      <c r="A344" s="281"/>
      <c r="B344" s="281"/>
      <c r="C344" s="281"/>
      <c r="D344" s="306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  <c r="AA344" s="281"/>
      <c r="AB344" s="281"/>
    </row>
    <row r="345" spans="1:28">
      <c r="A345" s="281"/>
      <c r="B345" s="281"/>
      <c r="C345" s="281"/>
      <c r="D345" s="306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  <c r="AA345" s="281"/>
      <c r="AB345" s="281"/>
    </row>
    <row r="346" spans="1:28">
      <c r="A346" s="281"/>
      <c r="B346" s="281"/>
      <c r="C346" s="281"/>
      <c r="D346" s="306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  <c r="AA346" s="281"/>
      <c r="AB346" s="281"/>
    </row>
    <row r="347" spans="1:28">
      <c r="A347" s="281"/>
      <c r="B347" s="281"/>
      <c r="C347" s="281"/>
      <c r="D347" s="306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  <c r="AA347" s="281"/>
      <c r="AB347" s="281"/>
    </row>
    <row r="348" spans="1:28">
      <c r="A348" s="281"/>
      <c r="B348" s="281"/>
      <c r="C348" s="281"/>
      <c r="D348" s="306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  <c r="AA348" s="281"/>
      <c r="AB348" s="281"/>
    </row>
    <row r="349" spans="1:28">
      <c r="A349" s="281"/>
      <c r="B349" s="281"/>
      <c r="C349" s="281"/>
      <c r="D349" s="306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  <c r="AA349" s="281"/>
      <c r="AB349" s="281"/>
    </row>
    <row r="350" spans="1:28">
      <c r="A350" s="281"/>
      <c r="B350" s="281"/>
      <c r="C350" s="281"/>
      <c r="D350" s="306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  <c r="AA350" s="281"/>
      <c r="AB350" s="281"/>
    </row>
    <row r="351" spans="1:28">
      <c r="A351" s="281"/>
      <c r="B351" s="281"/>
      <c r="C351" s="281"/>
      <c r="D351" s="306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  <c r="AA351" s="281"/>
      <c r="AB351" s="281"/>
    </row>
    <row r="352" spans="1:28">
      <c r="A352" s="281"/>
      <c r="B352" s="281"/>
      <c r="C352" s="281"/>
      <c r="D352" s="306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  <c r="AA352" s="281"/>
      <c r="AB352" s="281"/>
    </row>
    <row r="353" spans="1:28">
      <c r="A353" s="281"/>
      <c r="B353" s="281"/>
      <c r="C353" s="281"/>
      <c r="D353" s="306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  <c r="AA353" s="281"/>
      <c r="AB353" s="281"/>
    </row>
    <row r="354" spans="1:28">
      <c r="A354" s="281"/>
      <c r="B354" s="281"/>
      <c r="C354" s="281"/>
      <c r="D354" s="306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  <c r="AA354" s="281"/>
      <c r="AB354" s="281"/>
    </row>
    <row r="355" spans="1:28">
      <c r="A355" s="281"/>
      <c r="B355" s="281"/>
      <c r="C355" s="281"/>
      <c r="D355" s="306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  <c r="AA355" s="281"/>
      <c r="AB355" s="281"/>
    </row>
    <row r="356" spans="1:28">
      <c r="A356" s="281"/>
      <c r="B356" s="281"/>
      <c r="C356" s="281"/>
      <c r="D356" s="306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  <c r="AA356" s="281"/>
      <c r="AB356" s="281"/>
    </row>
    <row r="357" spans="1:28">
      <c r="A357" s="281"/>
      <c r="B357" s="281"/>
      <c r="C357" s="281"/>
      <c r="D357" s="306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  <c r="AA357" s="281"/>
      <c r="AB357" s="281"/>
    </row>
    <row r="358" spans="1:28">
      <c r="A358" s="281"/>
      <c r="B358" s="281"/>
      <c r="C358" s="281"/>
      <c r="D358" s="306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  <c r="AA358" s="281"/>
      <c r="AB358" s="281"/>
    </row>
    <row r="359" spans="1:28">
      <c r="A359" s="281"/>
      <c r="B359" s="281"/>
      <c r="C359" s="281"/>
      <c r="D359" s="306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  <c r="AA359" s="281"/>
      <c r="AB359" s="281"/>
    </row>
    <row r="360" spans="1:28">
      <c r="A360" s="281"/>
      <c r="B360" s="281"/>
      <c r="C360" s="281"/>
      <c r="D360" s="306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  <c r="AA360" s="281"/>
      <c r="AB360" s="281"/>
    </row>
    <row r="361" spans="1:28">
      <c r="A361" s="281"/>
      <c r="B361" s="281"/>
      <c r="C361" s="281"/>
      <c r="D361" s="306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  <c r="AA361" s="281"/>
      <c r="AB361" s="281"/>
    </row>
    <row r="362" spans="1:28">
      <c r="A362" s="281"/>
      <c r="B362" s="281"/>
      <c r="C362" s="281"/>
      <c r="D362" s="306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  <c r="AA362" s="281"/>
      <c r="AB362" s="281"/>
    </row>
    <row r="363" spans="1:28">
      <c r="A363" s="281"/>
      <c r="B363" s="281"/>
      <c r="C363" s="281"/>
      <c r="D363" s="306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  <c r="AA363" s="281"/>
      <c r="AB363" s="281"/>
    </row>
    <row r="364" spans="1:28">
      <c r="A364" s="281"/>
      <c r="B364" s="281"/>
      <c r="C364" s="281"/>
      <c r="D364" s="306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  <c r="AA364" s="281"/>
      <c r="AB364" s="281"/>
    </row>
    <row r="365" spans="1:28">
      <c r="A365" s="281"/>
      <c r="B365" s="281"/>
      <c r="C365" s="281"/>
      <c r="D365" s="306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  <c r="AA365" s="281"/>
      <c r="AB365" s="281"/>
    </row>
    <row r="366" spans="1:28">
      <c r="A366" s="281"/>
      <c r="B366" s="281"/>
      <c r="C366" s="281"/>
      <c r="D366" s="306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  <c r="AA366" s="281"/>
      <c r="AB366" s="281"/>
    </row>
    <row r="367" spans="1:28">
      <c r="A367" s="281"/>
      <c r="B367" s="281"/>
      <c r="C367" s="281"/>
      <c r="D367" s="306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  <c r="AA367" s="281"/>
      <c r="AB367" s="281"/>
    </row>
    <row r="368" spans="1:28">
      <c r="A368" s="281"/>
      <c r="B368" s="281"/>
      <c r="C368" s="281"/>
      <c r="D368" s="306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  <c r="AA368" s="281"/>
      <c r="AB368" s="281"/>
    </row>
    <row r="369" spans="1:28">
      <c r="A369" s="281"/>
      <c r="B369" s="281"/>
      <c r="C369" s="281"/>
      <c r="D369" s="306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  <c r="AA369" s="281"/>
      <c r="AB369" s="281"/>
    </row>
    <row r="370" spans="1:28">
      <c r="A370" s="281"/>
      <c r="B370" s="281"/>
      <c r="C370" s="281"/>
      <c r="D370" s="306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  <c r="AA370" s="281"/>
      <c r="AB370" s="281"/>
    </row>
    <row r="371" spans="1:28">
      <c r="A371" s="281"/>
      <c r="B371" s="281"/>
      <c r="C371" s="281"/>
      <c r="D371" s="306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  <c r="AA371" s="281"/>
      <c r="AB371" s="281"/>
    </row>
    <row r="372" spans="1:28">
      <c r="A372" s="281"/>
      <c r="B372" s="281"/>
      <c r="C372" s="281"/>
      <c r="D372" s="306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  <c r="AA372" s="281"/>
      <c r="AB372" s="281"/>
    </row>
    <row r="373" spans="1:28">
      <c r="A373" s="281"/>
      <c r="B373" s="281"/>
      <c r="C373" s="281"/>
      <c r="D373" s="306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  <c r="AA373" s="281"/>
      <c r="AB373" s="281"/>
    </row>
    <row r="374" spans="1:28">
      <c r="A374" s="281"/>
      <c r="B374" s="281"/>
      <c r="C374" s="281"/>
      <c r="D374" s="306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  <c r="AA374" s="281"/>
      <c r="AB374" s="281"/>
    </row>
    <row r="375" spans="1:28">
      <c r="A375" s="281"/>
      <c r="B375" s="281"/>
      <c r="C375" s="281"/>
      <c r="D375" s="306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  <c r="AA375" s="281"/>
      <c r="AB375" s="281"/>
    </row>
    <row r="376" spans="1:28">
      <c r="A376" s="281"/>
      <c r="B376" s="281"/>
      <c r="C376" s="281"/>
      <c r="D376" s="306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  <c r="AA376" s="281"/>
      <c r="AB376" s="281"/>
    </row>
    <row r="377" spans="1:28">
      <c r="A377" s="281"/>
      <c r="B377" s="281"/>
      <c r="C377" s="281"/>
      <c r="D377" s="306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  <c r="AA377" s="281"/>
      <c r="AB377" s="281"/>
    </row>
    <row r="378" spans="1:28">
      <c r="A378" s="281"/>
      <c r="B378" s="281"/>
      <c r="C378" s="281"/>
      <c r="D378" s="306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  <c r="AA378" s="281"/>
      <c r="AB378" s="281"/>
    </row>
    <row r="379" spans="1:28">
      <c r="A379" s="281"/>
      <c r="B379" s="281"/>
      <c r="C379" s="281"/>
      <c r="D379" s="306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  <c r="AA379" s="281"/>
      <c r="AB379" s="281"/>
    </row>
    <row r="380" spans="1:28">
      <c r="A380" s="281"/>
      <c r="B380" s="281"/>
      <c r="C380" s="281"/>
      <c r="D380" s="306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  <c r="AA380" s="281"/>
      <c r="AB380" s="281"/>
    </row>
    <row r="381" spans="1:28">
      <c r="A381" s="281"/>
      <c r="B381" s="281"/>
      <c r="C381" s="281"/>
      <c r="D381" s="306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  <c r="AA381" s="281"/>
      <c r="AB381" s="281"/>
    </row>
    <row r="382" spans="1:28">
      <c r="A382" s="281"/>
      <c r="B382" s="281"/>
      <c r="C382" s="281"/>
      <c r="D382" s="306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  <c r="AA382" s="281"/>
      <c r="AB382" s="281"/>
    </row>
    <row r="383" spans="1:28">
      <c r="A383" s="281"/>
      <c r="B383" s="281"/>
      <c r="C383" s="281"/>
      <c r="D383" s="306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  <c r="AA383" s="281"/>
      <c r="AB383" s="281"/>
    </row>
    <row r="384" spans="1:28">
      <c r="A384" s="281"/>
      <c r="B384" s="281"/>
      <c r="C384" s="281"/>
      <c r="D384" s="306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  <c r="AA384" s="281"/>
      <c r="AB384" s="281"/>
    </row>
    <row r="385" spans="1:28">
      <c r="A385" s="281"/>
      <c r="B385" s="281"/>
      <c r="C385" s="281"/>
      <c r="D385" s="306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  <c r="AA385" s="281"/>
      <c r="AB385" s="281"/>
    </row>
    <row r="386" spans="1:28">
      <c r="A386" s="281"/>
      <c r="B386" s="281"/>
      <c r="C386" s="281"/>
      <c r="D386" s="306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  <c r="AA386" s="281"/>
      <c r="AB386" s="281"/>
    </row>
    <row r="387" spans="1:28">
      <c r="A387" s="281"/>
      <c r="B387" s="281"/>
      <c r="C387" s="281"/>
      <c r="D387" s="306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  <c r="AA387" s="281"/>
      <c r="AB387" s="281"/>
    </row>
    <row r="388" spans="1:28">
      <c r="A388" s="281"/>
      <c r="B388" s="281"/>
      <c r="C388" s="281"/>
      <c r="D388" s="306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  <c r="AA388" s="281"/>
      <c r="AB388" s="281"/>
    </row>
    <row r="389" spans="1:28">
      <c r="A389" s="281"/>
      <c r="B389" s="281"/>
      <c r="C389" s="281"/>
      <c r="D389" s="306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  <c r="AA389" s="281"/>
      <c r="AB389" s="281"/>
    </row>
    <row r="390" spans="1:28">
      <c r="A390" s="281"/>
      <c r="B390" s="281"/>
      <c r="C390" s="281"/>
      <c r="D390" s="306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  <c r="AA390" s="281"/>
      <c r="AB390" s="281"/>
    </row>
    <row r="391" spans="1:28">
      <c r="A391" s="281"/>
      <c r="B391" s="281"/>
      <c r="C391" s="281"/>
      <c r="D391" s="306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  <c r="AA391" s="281"/>
      <c r="AB391" s="281"/>
    </row>
    <row r="392" spans="1:28">
      <c r="A392" s="281"/>
      <c r="B392" s="281"/>
      <c r="C392" s="281"/>
      <c r="D392" s="306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  <c r="AA392" s="281"/>
      <c r="AB392" s="281"/>
    </row>
    <row r="393" spans="1:28">
      <c r="A393" s="281"/>
      <c r="B393" s="281"/>
      <c r="C393" s="281"/>
      <c r="D393" s="306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  <c r="AA393" s="281"/>
      <c r="AB393" s="281"/>
    </row>
    <row r="394" spans="1:28">
      <c r="A394" s="281"/>
      <c r="B394" s="281"/>
      <c r="C394" s="281"/>
      <c r="D394" s="306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  <c r="AA394" s="281"/>
      <c r="AB394" s="281"/>
    </row>
    <row r="395" spans="1:28">
      <c r="A395" s="281"/>
      <c r="B395" s="281"/>
      <c r="C395" s="281"/>
      <c r="D395" s="306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  <c r="AA395" s="281"/>
      <c r="AB395" s="281"/>
    </row>
    <row r="396" spans="1:28">
      <c r="A396" s="281"/>
      <c r="B396" s="281"/>
      <c r="C396" s="281"/>
      <c r="D396" s="306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  <c r="AA396" s="281"/>
      <c r="AB396" s="281"/>
    </row>
    <row r="397" spans="1:28">
      <c r="A397" s="281"/>
      <c r="B397" s="281"/>
      <c r="C397" s="281"/>
      <c r="D397" s="306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  <c r="AA397" s="281"/>
      <c r="AB397" s="281"/>
    </row>
    <row r="398" spans="1:28">
      <c r="A398" s="281"/>
      <c r="B398" s="281"/>
      <c r="C398" s="281"/>
      <c r="D398" s="306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  <c r="AA398" s="281"/>
      <c r="AB398" s="281"/>
    </row>
    <row r="399" spans="1:28">
      <c r="A399" s="281"/>
      <c r="B399" s="281"/>
      <c r="C399" s="281"/>
      <c r="D399" s="306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  <c r="AA399" s="281"/>
      <c r="AB399" s="281"/>
    </row>
    <row r="400" spans="1:28">
      <c r="A400" s="281"/>
      <c r="B400" s="281"/>
      <c r="C400" s="281"/>
      <c r="D400" s="306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  <c r="AA400" s="281"/>
      <c r="AB400" s="281"/>
    </row>
    <row r="401" spans="1:28">
      <c r="A401" s="281"/>
      <c r="B401" s="281"/>
      <c r="C401" s="281"/>
      <c r="D401" s="306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  <c r="AA401" s="281"/>
      <c r="AB401" s="281"/>
    </row>
    <row r="402" spans="1:28">
      <c r="A402" s="281"/>
      <c r="B402" s="281"/>
      <c r="C402" s="281"/>
      <c r="D402" s="306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  <c r="AA402" s="281"/>
      <c r="AB402" s="281"/>
    </row>
    <row r="403" spans="1:28">
      <c r="A403" s="281"/>
      <c r="B403" s="281"/>
      <c r="C403" s="281"/>
      <c r="D403" s="306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  <c r="AA403" s="281"/>
      <c r="AB403" s="281"/>
    </row>
    <row r="404" spans="1:28">
      <c r="A404" s="281"/>
      <c r="B404" s="281"/>
      <c r="C404" s="281"/>
      <c r="D404" s="306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  <c r="AA404" s="281"/>
      <c r="AB404" s="281"/>
    </row>
    <row r="405" spans="1:28">
      <c r="A405" s="281"/>
      <c r="B405" s="281"/>
      <c r="C405" s="281"/>
      <c r="D405" s="306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  <c r="AA405" s="281"/>
      <c r="AB405" s="281"/>
    </row>
    <row r="406" spans="1:28">
      <c r="A406" s="281"/>
      <c r="B406" s="281"/>
      <c r="C406" s="281"/>
      <c r="D406" s="306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  <c r="AA406" s="281"/>
      <c r="AB406" s="281"/>
    </row>
    <row r="407" spans="1:28">
      <c r="A407" s="281"/>
      <c r="B407" s="281"/>
      <c r="C407" s="281"/>
      <c r="D407" s="306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  <c r="AA407" s="281"/>
      <c r="AB407" s="281"/>
    </row>
    <row r="408" spans="1:28">
      <c r="A408" s="281"/>
      <c r="B408" s="281"/>
      <c r="C408" s="281"/>
      <c r="D408" s="306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  <c r="AA408" s="281"/>
      <c r="AB408" s="281"/>
    </row>
    <row r="409" spans="1:28">
      <c r="A409" s="281"/>
      <c r="B409" s="281"/>
      <c r="C409" s="281"/>
      <c r="D409" s="306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  <c r="AA409" s="281"/>
      <c r="AB409" s="281"/>
    </row>
    <row r="410" spans="1:28">
      <c r="A410" s="281"/>
      <c r="B410" s="281"/>
      <c r="C410" s="281"/>
      <c r="D410" s="306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  <c r="AA410" s="281"/>
      <c r="AB410" s="281"/>
    </row>
    <row r="411" spans="1:28">
      <c r="A411" s="281"/>
      <c r="B411" s="281"/>
      <c r="C411" s="281"/>
      <c r="D411" s="306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  <c r="AA411" s="281"/>
      <c r="AB411" s="281"/>
    </row>
    <row r="412" spans="1:28">
      <c r="A412" s="281"/>
      <c r="B412" s="281"/>
      <c r="C412" s="281"/>
      <c r="D412" s="306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  <c r="AA412" s="281"/>
      <c r="AB412" s="281"/>
    </row>
    <row r="413" spans="1:28">
      <c r="A413" s="281"/>
      <c r="B413" s="281"/>
      <c r="C413" s="281"/>
      <c r="D413" s="306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  <c r="AA413" s="281"/>
      <c r="AB413" s="281"/>
    </row>
    <row r="414" spans="1:28">
      <c r="A414" s="281"/>
      <c r="B414" s="281"/>
      <c r="C414" s="281"/>
      <c r="D414" s="306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  <c r="AA414" s="281"/>
      <c r="AB414" s="281"/>
    </row>
    <row r="415" spans="1:28">
      <c r="A415" s="281"/>
      <c r="B415" s="281"/>
      <c r="C415" s="281"/>
      <c r="D415" s="306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  <c r="AA415" s="281"/>
      <c r="AB415" s="281"/>
    </row>
    <row r="416" spans="1:28">
      <c r="A416" s="281"/>
      <c r="B416" s="281"/>
      <c r="C416" s="281"/>
      <c r="D416" s="306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  <c r="AA416" s="281"/>
      <c r="AB416" s="281"/>
    </row>
    <row r="417" spans="1:28">
      <c r="A417" s="281"/>
      <c r="B417" s="281"/>
      <c r="C417" s="281"/>
      <c r="D417" s="306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  <c r="AA417" s="281"/>
      <c r="AB417" s="281"/>
    </row>
    <row r="418" spans="1:28">
      <c r="A418" s="281"/>
      <c r="B418" s="281"/>
      <c r="C418" s="281"/>
      <c r="D418" s="306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  <c r="AA418" s="281"/>
      <c r="AB418" s="281"/>
    </row>
    <row r="419" spans="1:28">
      <c r="A419" s="281"/>
      <c r="B419" s="281"/>
      <c r="C419" s="281"/>
      <c r="D419" s="306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  <c r="AA419" s="281"/>
      <c r="AB419" s="281"/>
    </row>
    <row r="420" spans="1:28">
      <c r="A420" s="281"/>
      <c r="B420" s="281"/>
      <c r="C420" s="281"/>
      <c r="D420" s="306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  <c r="AA420" s="281"/>
      <c r="AB420" s="281"/>
    </row>
    <row r="421" spans="1:28">
      <c r="A421" s="281"/>
      <c r="B421" s="281"/>
      <c r="C421" s="281"/>
      <c r="D421" s="306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  <c r="AA421" s="281"/>
      <c r="AB421" s="281"/>
    </row>
    <row r="422" spans="1:28">
      <c r="A422" s="281"/>
      <c r="B422" s="281"/>
      <c r="C422" s="281"/>
      <c r="D422" s="306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  <c r="AA422" s="281"/>
      <c r="AB422" s="281"/>
    </row>
    <row r="423" spans="1:28">
      <c r="A423" s="281"/>
      <c r="B423" s="281"/>
      <c r="C423" s="281"/>
      <c r="D423" s="306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  <c r="AA423" s="281"/>
      <c r="AB423" s="281"/>
    </row>
    <row r="424" spans="1:28">
      <c r="A424" s="281"/>
      <c r="B424" s="281"/>
      <c r="C424" s="281"/>
      <c r="D424" s="306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  <c r="AA424" s="281"/>
      <c r="AB424" s="281"/>
    </row>
    <row r="425" spans="1:28">
      <c r="A425" s="281"/>
      <c r="B425" s="281"/>
      <c r="C425" s="281"/>
      <c r="D425" s="306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  <c r="AA425" s="281"/>
      <c r="AB425" s="281"/>
    </row>
    <row r="426" spans="1:28">
      <c r="A426" s="281"/>
      <c r="B426" s="281"/>
      <c r="C426" s="281"/>
      <c r="D426" s="306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  <c r="AA426" s="281"/>
      <c r="AB426" s="281"/>
    </row>
    <row r="427" spans="1:28">
      <c r="A427" s="281"/>
      <c r="B427" s="281"/>
      <c r="C427" s="281"/>
      <c r="D427" s="306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  <c r="AA427" s="281"/>
      <c r="AB427" s="281"/>
    </row>
    <row r="428" spans="1:28">
      <c r="A428" s="281"/>
      <c r="B428" s="281"/>
      <c r="C428" s="281"/>
      <c r="D428" s="306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  <c r="AA428" s="281"/>
      <c r="AB428" s="281"/>
    </row>
    <row r="429" spans="1:28">
      <c r="A429" s="281"/>
      <c r="B429" s="281"/>
      <c r="C429" s="281"/>
      <c r="D429" s="306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  <c r="AA429" s="281"/>
      <c r="AB429" s="281"/>
    </row>
    <row r="430" spans="1:28">
      <c r="A430" s="281"/>
      <c r="B430" s="281"/>
      <c r="C430" s="281"/>
      <c r="D430" s="306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  <c r="AA430" s="281"/>
      <c r="AB430" s="281"/>
    </row>
    <row r="431" spans="1:28">
      <c r="A431" s="281"/>
      <c r="B431" s="281"/>
      <c r="C431" s="281"/>
      <c r="D431" s="306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  <c r="AA431" s="281"/>
      <c r="AB431" s="281"/>
    </row>
    <row r="432" spans="1:28">
      <c r="A432" s="281"/>
      <c r="B432" s="281"/>
      <c r="C432" s="281"/>
      <c r="D432" s="306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  <c r="AA432" s="281"/>
      <c r="AB432" s="281"/>
    </row>
    <row r="433" spans="1:28">
      <c r="A433" s="281"/>
      <c r="B433" s="281"/>
      <c r="C433" s="281"/>
      <c r="D433" s="306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  <c r="AA433" s="281"/>
      <c r="AB433" s="281"/>
    </row>
    <row r="434" spans="1:28">
      <c r="A434" s="281"/>
      <c r="B434" s="281"/>
      <c r="C434" s="281"/>
      <c r="D434" s="306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  <c r="AA434" s="281"/>
      <c r="AB434" s="281"/>
    </row>
    <row r="435" spans="1:28">
      <c r="A435" s="281"/>
      <c r="B435" s="281"/>
      <c r="C435" s="281"/>
      <c r="D435" s="306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  <c r="AA435" s="281"/>
      <c r="AB435" s="281"/>
    </row>
    <row r="436" spans="1:28">
      <c r="A436" s="281"/>
      <c r="B436" s="281"/>
      <c r="C436" s="281"/>
      <c r="D436" s="306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  <c r="AA436" s="281"/>
      <c r="AB436" s="281"/>
    </row>
    <row r="437" spans="1:28">
      <c r="A437" s="281"/>
      <c r="B437" s="281"/>
      <c r="C437" s="281"/>
      <c r="D437" s="306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  <c r="AA437" s="281"/>
      <c r="AB437" s="281"/>
    </row>
    <row r="438" spans="1:28">
      <c r="A438" s="281"/>
      <c r="B438" s="281"/>
      <c r="C438" s="281"/>
      <c r="D438" s="306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  <c r="AA438" s="281"/>
      <c r="AB438" s="281"/>
    </row>
    <row r="439" spans="1:28">
      <c r="A439" s="281"/>
      <c r="B439" s="281"/>
      <c r="C439" s="281"/>
      <c r="D439" s="306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  <c r="AA439" s="281"/>
      <c r="AB439" s="281"/>
    </row>
    <row r="440" spans="1:28">
      <c r="A440" s="281"/>
      <c r="B440" s="281"/>
      <c r="C440" s="281"/>
      <c r="D440" s="306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  <c r="AA440" s="281"/>
      <c r="AB440" s="281"/>
    </row>
    <row r="441" spans="1:28">
      <c r="A441" s="281"/>
      <c r="B441" s="281"/>
      <c r="C441" s="281"/>
      <c r="D441" s="306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  <c r="AA441" s="281"/>
      <c r="AB441" s="281"/>
    </row>
    <row r="442" spans="1:28">
      <c r="A442" s="281"/>
      <c r="B442" s="281"/>
      <c r="C442" s="281"/>
      <c r="D442" s="306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  <c r="AA442" s="281"/>
      <c r="AB442" s="281"/>
    </row>
    <row r="443" spans="1:28">
      <c r="A443" s="281"/>
      <c r="B443" s="281"/>
      <c r="C443" s="281"/>
      <c r="D443" s="306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  <c r="AA443" s="281"/>
      <c r="AB443" s="281"/>
    </row>
    <row r="444" spans="1:28">
      <c r="A444" s="281"/>
      <c r="B444" s="281"/>
      <c r="C444" s="281"/>
      <c r="D444" s="306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  <c r="AA444" s="281"/>
      <c r="AB444" s="281"/>
    </row>
    <row r="445" spans="1:28">
      <c r="A445" s="281"/>
      <c r="B445" s="281"/>
      <c r="C445" s="281"/>
      <c r="D445" s="306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  <c r="AA445" s="281"/>
      <c r="AB445" s="281"/>
    </row>
    <row r="446" spans="1:28">
      <c r="A446" s="281"/>
      <c r="B446" s="281"/>
      <c r="C446" s="281"/>
      <c r="D446" s="306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  <c r="AA446" s="281"/>
      <c r="AB446" s="281"/>
    </row>
    <row r="447" spans="1:28">
      <c r="A447" s="281"/>
      <c r="B447" s="281"/>
      <c r="C447" s="281"/>
      <c r="D447" s="306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  <c r="AA447" s="281"/>
      <c r="AB447" s="281"/>
    </row>
    <row r="448" spans="1:28">
      <c r="A448" s="281"/>
      <c r="B448" s="281"/>
      <c r="C448" s="281"/>
      <c r="D448" s="306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  <c r="AA448" s="281"/>
      <c r="AB448" s="281"/>
    </row>
    <row r="449" spans="1:28">
      <c r="A449" s="281"/>
      <c r="B449" s="281"/>
      <c r="C449" s="281"/>
      <c r="D449" s="306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  <c r="AA449" s="281"/>
      <c r="AB449" s="281"/>
    </row>
    <row r="450" spans="1:28">
      <c r="A450" s="281"/>
      <c r="B450" s="281"/>
      <c r="C450" s="281"/>
      <c r="D450" s="306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  <c r="AA450" s="281"/>
      <c r="AB450" s="281"/>
    </row>
    <row r="451" spans="1:28">
      <c r="A451" s="281"/>
      <c r="B451" s="281"/>
      <c r="C451" s="281"/>
      <c r="D451" s="306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  <c r="AA451" s="281"/>
      <c r="AB451" s="281"/>
    </row>
    <row r="452" spans="1:28">
      <c r="A452" s="281"/>
      <c r="B452" s="281"/>
      <c r="C452" s="281"/>
      <c r="D452" s="306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  <c r="AA452" s="281"/>
      <c r="AB452" s="281"/>
    </row>
    <row r="453" spans="1:28">
      <c r="A453" s="281"/>
      <c r="B453" s="281"/>
      <c r="C453" s="281"/>
      <c r="D453" s="306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  <c r="AA453" s="281"/>
      <c r="AB453" s="281"/>
    </row>
    <row r="454" spans="1:28">
      <c r="A454" s="281"/>
      <c r="B454" s="281"/>
      <c r="C454" s="281"/>
      <c r="D454" s="306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  <c r="AA454" s="281"/>
      <c r="AB454" s="281"/>
    </row>
    <row r="455" spans="1:28">
      <c r="A455" s="281"/>
      <c r="B455" s="281"/>
      <c r="C455" s="281"/>
      <c r="D455" s="306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  <c r="AA455" s="281"/>
      <c r="AB455" s="281"/>
    </row>
    <row r="456" spans="1:28">
      <c r="A456" s="281"/>
      <c r="B456" s="281"/>
      <c r="C456" s="281"/>
      <c r="D456" s="306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  <c r="AA456" s="281"/>
      <c r="AB456" s="281"/>
    </row>
    <row r="457" spans="1:28">
      <c r="A457" s="281"/>
      <c r="B457" s="281"/>
      <c r="C457" s="281"/>
      <c r="D457" s="306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  <c r="AA457" s="281"/>
      <c r="AB457" s="281"/>
    </row>
    <row r="458" spans="1:28">
      <c r="A458" s="281"/>
      <c r="B458" s="281"/>
      <c r="C458" s="281"/>
      <c r="D458" s="306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  <c r="AA458" s="281"/>
      <c r="AB458" s="281"/>
    </row>
    <row r="459" spans="1:28">
      <c r="A459" s="281"/>
      <c r="B459" s="281"/>
      <c r="C459" s="281"/>
      <c r="D459" s="306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  <c r="AA459" s="281"/>
      <c r="AB459" s="281"/>
    </row>
    <row r="460" spans="1:28">
      <c r="A460" s="281"/>
      <c r="B460" s="281"/>
      <c r="C460" s="281"/>
      <c r="D460" s="306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  <c r="AA460" s="281"/>
      <c r="AB460" s="281"/>
    </row>
    <row r="461" spans="1:28">
      <c r="A461" s="281"/>
      <c r="B461" s="281"/>
      <c r="C461" s="281"/>
      <c r="D461" s="306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  <c r="AA461" s="281"/>
      <c r="AB461" s="281"/>
    </row>
    <row r="462" spans="1:28">
      <c r="A462" s="281"/>
      <c r="B462" s="281"/>
      <c r="C462" s="281"/>
      <c r="D462" s="306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  <c r="AA462" s="281"/>
      <c r="AB462" s="281"/>
    </row>
    <row r="463" spans="1:28">
      <c r="A463" s="281"/>
      <c r="B463" s="281"/>
      <c r="C463" s="281"/>
      <c r="D463" s="306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  <c r="AA463" s="281"/>
      <c r="AB463" s="281"/>
    </row>
    <row r="464" spans="1:28">
      <c r="A464" s="281"/>
      <c r="B464" s="281"/>
      <c r="C464" s="281"/>
      <c r="D464" s="306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  <c r="AA464" s="281"/>
      <c r="AB464" s="281"/>
    </row>
    <row r="465" spans="1:28">
      <c r="A465" s="281"/>
      <c r="B465" s="281"/>
      <c r="C465" s="281"/>
      <c r="D465" s="306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  <c r="AA465" s="281"/>
      <c r="AB465" s="281"/>
    </row>
    <row r="466" spans="1:28">
      <c r="A466" s="281"/>
      <c r="B466" s="281"/>
      <c r="C466" s="281"/>
      <c r="D466" s="306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  <c r="AA466" s="281"/>
      <c r="AB466" s="281"/>
    </row>
    <row r="467" spans="1:28">
      <c r="A467" s="281"/>
      <c r="B467" s="281"/>
      <c r="C467" s="281"/>
      <c r="D467" s="306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  <c r="AA467" s="281"/>
      <c r="AB467" s="281"/>
    </row>
    <row r="468" spans="1:28">
      <c r="A468" s="281"/>
      <c r="B468" s="281"/>
      <c r="C468" s="281"/>
      <c r="D468" s="306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  <c r="AA468" s="281"/>
      <c r="AB468" s="281"/>
    </row>
    <row r="469" spans="1:28">
      <c r="A469" s="281"/>
      <c r="B469" s="281"/>
      <c r="C469" s="281"/>
      <c r="D469" s="306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  <c r="AA469" s="281"/>
      <c r="AB469" s="281"/>
    </row>
    <row r="470" spans="1:28">
      <c r="A470" s="281"/>
      <c r="B470" s="281"/>
      <c r="C470" s="281"/>
      <c r="D470" s="306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  <c r="AA470" s="281"/>
      <c r="AB470" s="281"/>
    </row>
    <row r="471" spans="1:28">
      <c r="A471" s="281"/>
      <c r="B471" s="281"/>
      <c r="C471" s="281"/>
      <c r="D471" s="306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  <c r="AA471" s="281"/>
      <c r="AB471" s="281"/>
    </row>
    <row r="472" spans="1:28">
      <c r="A472" s="281"/>
      <c r="B472" s="281"/>
      <c r="C472" s="281"/>
      <c r="D472" s="306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  <c r="AA472" s="281"/>
      <c r="AB472" s="281"/>
    </row>
    <row r="473" spans="1:28">
      <c r="A473" s="281"/>
      <c r="B473" s="281"/>
      <c r="C473" s="281"/>
      <c r="D473" s="306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  <c r="AA473" s="281"/>
      <c r="AB473" s="281"/>
    </row>
    <row r="474" spans="1:28">
      <c r="A474" s="281"/>
      <c r="B474" s="281"/>
      <c r="C474" s="281"/>
      <c r="D474" s="306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  <c r="AA474" s="281"/>
      <c r="AB474" s="281"/>
    </row>
    <row r="475" spans="1:28">
      <c r="A475" s="281"/>
      <c r="B475" s="281"/>
      <c r="C475" s="281"/>
      <c r="D475" s="306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  <c r="AA475" s="281"/>
      <c r="AB475" s="281"/>
    </row>
    <row r="476" spans="1:28">
      <c r="A476" s="281"/>
      <c r="B476" s="281"/>
      <c r="C476" s="281"/>
      <c r="D476" s="306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  <c r="AA476" s="281"/>
      <c r="AB476" s="281"/>
    </row>
    <row r="477" spans="1:28">
      <c r="A477" s="281"/>
      <c r="B477" s="281"/>
      <c r="C477" s="281"/>
      <c r="D477" s="306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  <c r="AA477" s="281"/>
      <c r="AB477" s="281"/>
    </row>
    <row r="478" spans="1:28">
      <c r="A478" s="281"/>
      <c r="B478" s="281"/>
      <c r="C478" s="281"/>
      <c r="D478" s="306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  <c r="AA478" s="281"/>
      <c r="AB478" s="281"/>
    </row>
    <row r="479" spans="1:28">
      <c r="A479" s="281"/>
      <c r="B479" s="281"/>
      <c r="C479" s="281"/>
      <c r="D479" s="306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  <c r="AA479" s="281"/>
      <c r="AB479" s="281"/>
    </row>
    <row r="480" spans="1:28">
      <c r="A480" s="281"/>
      <c r="B480" s="281"/>
      <c r="C480" s="281"/>
      <c r="D480" s="306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  <c r="AA480" s="281"/>
      <c r="AB480" s="281"/>
    </row>
    <row r="481" spans="1:28">
      <c r="A481" s="281"/>
      <c r="B481" s="281"/>
      <c r="C481" s="281"/>
      <c r="D481" s="306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  <c r="AA481" s="281"/>
      <c r="AB481" s="281"/>
    </row>
    <row r="482" spans="1:28">
      <c r="A482" s="281"/>
      <c r="B482" s="281"/>
      <c r="C482" s="281"/>
      <c r="D482" s="306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  <c r="AA482" s="281"/>
      <c r="AB482" s="281"/>
    </row>
    <row r="483" spans="1:28">
      <c r="A483" s="281"/>
      <c r="B483" s="281"/>
      <c r="C483" s="281"/>
      <c r="D483" s="306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  <c r="AA483" s="281"/>
      <c r="AB483" s="281"/>
    </row>
    <row r="484" spans="1:28">
      <c r="A484" s="281"/>
      <c r="B484" s="281"/>
      <c r="C484" s="281"/>
      <c r="D484" s="306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  <c r="AA484" s="281"/>
      <c r="AB484" s="281"/>
    </row>
    <row r="485" spans="1:28">
      <c r="A485" s="281"/>
      <c r="B485" s="281"/>
      <c r="C485" s="281"/>
      <c r="D485" s="306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  <c r="AA485" s="281"/>
      <c r="AB485" s="281"/>
    </row>
    <row r="486" spans="1:28">
      <c r="A486" s="281"/>
      <c r="B486" s="281"/>
      <c r="C486" s="281"/>
      <c r="D486" s="306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  <c r="AA486" s="281"/>
      <c r="AB486" s="281"/>
    </row>
    <row r="487" spans="1:28">
      <c r="A487" s="281"/>
      <c r="B487" s="281"/>
      <c r="C487" s="281"/>
      <c r="D487" s="306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  <c r="AA487" s="281"/>
      <c r="AB487" s="281"/>
    </row>
    <row r="488" spans="1:28">
      <c r="A488" s="281"/>
      <c r="B488" s="281"/>
      <c r="C488" s="281"/>
      <c r="D488" s="306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  <c r="AA488" s="281"/>
      <c r="AB488" s="281"/>
    </row>
    <row r="489" spans="1:28">
      <c r="A489" s="281"/>
      <c r="B489" s="281"/>
      <c r="C489" s="281"/>
      <c r="D489" s="306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  <c r="AA489" s="281"/>
      <c r="AB489" s="281"/>
    </row>
    <row r="490" spans="1:28">
      <c r="A490" s="281"/>
      <c r="B490" s="281"/>
      <c r="C490" s="281"/>
      <c r="D490" s="306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  <c r="AA490" s="281"/>
      <c r="AB490" s="281"/>
    </row>
    <row r="491" spans="1:28">
      <c r="A491" s="281"/>
      <c r="B491" s="281"/>
      <c r="C491" s="281"/>
      <c r="D491" s="306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  <c r="AA491" s="281"/>
      <c r="AB491" s="281"/>
    </row>
    <row r="492" spans="1:28">
      <c r="A492" s="281"/>
      <c r="B492" s="281"/>
      <c r="C492" s="281"/>
      <c r="D492" s="306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  <c r="AA492" s="281"/>
      <c r="AB492" s="281"/>
    </row>
    <row r="493" spans="1:28">
      <c r="A493" s="281"/>
      <c r="B493" s="281"/>
      <c r="C493" s="281"/>
      <c r="D493" s="306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  <c r="AA493" s="281"/>
      <c r="AB493" s="281"/>
    </row>
    <row r="494" spans="1:28">
      <c r="A494" s="281"/>
      <c r="B494" s="281"/>
      <c r="C494" s="281"/>
      <c r="D494" s="306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  <c r="AA494" s="281"/>
      <c r="AB494" s="281"/>
    </row>
    <row r="495" spans="1:28">
      <c r="A495" s="281"/>
      <c r="B495" s="281"/>
      <c r="C495" s="281"/>
      <c r="D495" s="306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  <c r="AA495" s="281"/>
      <c r="AB495" s="281"/>
    </row>
    <row r="496" spans="1:28">
      <c r="A496" s="281"/>
      <c r="B496" s="281"/>
      <c r="C496" s="281"/>
      <c r="D496" s="306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  <c r="AA496" s="281"/>
      <c r="AB496" s="281"/>
    </row>
    <row r="497" spans="1:28">
      <c r="A497" s="281"/>
      <c r="B497" s="281"/>
      <c r="C497" s="281"/>
      <c r="D497" s="306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  <c r="AA497" s="281"/>
      <c r="AB497" s="281"/>
    </row>
    <row r="498" spans="1:28">
      <c r="A498" s="281"/>
      <c r="B498" s="281"/>
      <c r="C498" s="281"/>
      <c r="D498" s="306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  <c r="AA498" s="281"/>
      <c r="AB498" s="281"/>
    </row>
    <row r="499" spans="1:28">
      <c r="A499" s="281"/>
      <c r="B499" s="281"/>
      <c r="C499" s="281"/>
      <c r="D499" s="306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  <c r="AA499" s="281"/>
      <c r="AB499" s="281"/>
    </row>
    <row r="500" spans="1:28">
      <c r="A500" s="281"/>
      <c r="B500" s="281"/>
      <c r="C500" s="281"/>
      <c r="D500" s="306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  <c r="AA500" s="281"/>
      <c r="AB500" s="281"/>
    </row>
    <row r="501" spans="1:28">
      <c r="A501" s="281"/>
      <c r="B501" s="281"/>
      <c r="C501" s="281"/>
      <c r="D501" s="306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  <c r="AA501" s="281"/>
      <c r="AB501" s="281"/>
    </row>
    <row r="502" spans="1:28">
      <c r="A502" s="281"/>
      <c r="B502" s="281"/>
      <c r="C502" s="281"/>
      <c r="D502" s="306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  <c r="AA502" s="281"/>
      <c r="AB502" s="281"/>
    </row>
    <row r="503" spans="1:28">
      <c r="A503" s="281"/>
      <c r="B503" s="281"/>
      <c r="C503" s="281"/>
      <c r="D503" s="306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  <c r="AA503" s="281"/>
      <c r="AB503" s="281"/>
    </row>
    <row r="504" spans="1:28">
      <c r="A504" s="281"/>
      <c r="B504" s="281"/>
      <c r="C504" s="281"/>
      <c r="D504" s="306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  <c r="AA504" s="281"/>
      <c r="AB504" s="281"/>
    </row>
    <row r="505" spans="1:28">
      <c r="A505" s="281"/>
      <c r="B505" s="281"/>
      <c r="C505" s="281"/>
      <c r="D505" s="306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  <c r="AA505" s="281"/>
      <c r="AB505" s="281"/>
    </row>
    <row r="506" spans="1:28">
      <c r="A506" s="281"/>
      <c r="B506" s="281"/>
      <c r="C506" s="281"/>
      <c r="D506" s="306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  <c r="AA506" s="281"/>
      <c r="AB506" s="281"/>
    </row>
    <row r="507" spans="1:28">
      <c r="A507" s="281"/>
      <c r="B507" s="281"/>
      <c r="C507" s="281"/>
      <c r="D507" s="306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  <c r="AA507" s="281"/>
      <c r="AB507" s="281"/>
    </row>
    <row r="508" spans="1:28">
      <c r="A508" s="281"/>
      <c r="B508" s="281"/>
      <c r="C508" s="281"/>
      <c r="D508" s="306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  <c r="AA508" s="281"/>
      <c r="AB508" s="281"/>
    </row>
    <row r="509" spans="1:28">
      <c r="A509" s="281"/>
      <c r="B509" s="281"/>
      <c r="C509" s="281"/>
      <c r="D509" s="306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  <c r="AA509" s="281"/>
      <c r="AB509" s="281"/>
    </row>
    <row r="510" spans="1:28">
      <c r="A510" s="281"/>
      <c r="B510" s="281"/>
      <c r="C510" s="281"/>
      <c r="D510" s="306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  <c r="AA510" s="281"/>
      <c r="AB510" s="281"/>
    </row>
    <row r="511" spans="1:28">
      <c r="A511" s="281"/>
      <c r="B511" s="281"/>
      <c r="C511" s="281"/>
      <c r="D511" s="306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  <c r="AA511" s="281"/>
      <c r="AB511" s="281"/>
    </row>
    <row r="512" spans="1:28">
      <c r="A512" s="281"/>
      <c r="B512" s="281"/>
      <c r="C512" s="281"/>
      <c r="D512" s="306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  <c r="AA512" s="281"/>
      <c r="AB512" s="281"/>
    </row>
    <row r="513" spans="1:28">
      <c r="A513" s="281"/>
      <c r="B513" s="281"/>
      <c r="C513" s="281"/>
      <c r="D513" s="306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  <c r="AA513" s="281"/>
      <c r="AB513" s="281"/>
    </row>
    <row r="514" spans="1:28">
      <c r="A514" s="281"/>
      <c r="B514" s="281"/>
      <c r="C514" s="281"/>
      <c r="D514" s="306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  <c r="AA514" s="281"/>
      <c r="AB514" s="281"/>
    </row>
    <row r="515" spans="1:28">
      <c r="A515" s="281"/>
      <c r="B515" s="281"/>
      <c r="C515" s="281"/>
      <c r="D515" s="306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  <c r="AA515" s="281"/>
      <c r="AB515" s="281"/>
    </row>
    <row r="516" spans="1:28">
      <c r="A516" s="281"/>
      <c r="B516" s="281"/>
      <c r="C516" s="281"/>
      <c r="D516" s="306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  <c r="AA516" s="281"/>
      <c r="AB516" s="281"/>
    </row>
    <row r="517" spans="1:28">
      <c r="A517" s="281"/>
      <c r="B517" s="281"/>
      <c r="C517" s="281"/>
      <c r="D517" s="306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  <c r="AA517" s="281"/>
      <c r="AB517" s="281"/>
    </row>
    <row r="518" spans="1:28">
      <c r="A518" s="281"/>
      <c r="B518" s="281"/>
      <c r="C518" s="281"/>
      <c r="D518" s="306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  <c r="AA518" s="281"/>
      <c r="AB518" s="281"/>
    </row>
    <row r="519" spans="1:28">
      <c r="A519" s="281"/>
      <c r="B519" s="281"/>
      <c r="C519" s="281"/>
      <c r="D519" s="306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  <c r="AA519" s="281"/>
      <c r="AB519" s="281"/>
    </row>
    <row r="520" spans="1:28">
      <c r="A520" s="281"/>
      <c r="B520" s="281"/>
      <c r="C520" s="281"/>
      <c r="D520" s="306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  <c r="AA520" s="281"/>
      <c r="AB520" s="281"/>
    </row>
    <row r="521" spans="1:28">
      <c r="A521" s="281"/>
      <c r="B521" s="281"/>
      <c r="C521" s="281"/>
      <c r="D521" s="306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  <c r="AA521" s="281"/>
      <c r="AB521" s="281"/>
    </row>
    <row r="522" spans="1:28">
      <c r="A522" s="281"/>
      <c r="B522" s="281"/>
      <c r="C522" s="281"/>
      <c r="D522" s="306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  <c r="AA522" s="281"/>
      <c r="AB522" s="281"/>
    </row>
    <row r="523" spans="1:28">
      <c r="A523" s="281"/>
      <c r="B523" s="281"/>
      <c r="C523" s="281"/>
      <c r="D523" s="306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  <c r="AA523" s="281"/>
      <c r="AB523" s="281"/>
    </row>
    <row r="524" spans="1:28">
      <c r="A524" s="281"/>
      <c r="B524" s="281"/>
      <c r="C524" s="281"/>
      <c r="D524" s="306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  <c r="AA524" s="281"/>
      <c r="AB524" s="281"/>
    </row>
    <row r="525" spans="1:28">
      <c r="A525" s="281"/>
      <c r="B525" s="281"/>
      <c r="C525" s="281"/>
      <c r="D525" s="306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  <c r="AA525" s="281"/>
      <c r="AB525" s="281"/>
    </row>
    <row r="526" spans="1:28">
      <c r="A526" s="281"/>
      <c r="B526" s="281"/>
      <c r="C526" s="281"/>
      <c r="D526" s="306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  <c r="AA526" s="281"/>
      <c r="AB526" s="281"/>
    </row>
    <row r="527" spans="1:28">
      <c r="A527" s="281"/>
      <c r="B527" s="281"/>
      <c r="C527" s="281"/>
      <c r="D527" s="306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  <c r="AA527" s="281"/>
      <c r="AB527" s="281"/>
    </row>
    <row r="528" spans="1:28">
      <c r="A528" s="281"/>
      <c r="B528" s="281"/>
      <c r="C528" s="281"/>
      <c r="D528" s="306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  <c r="AA528" s="281"/>
      <c r="AB528" s="281"/>
    </row>
    <row r="529" spans="1:28">
      <c r="A529" s="281"/>
      <c r="B529" s="281"/>
      <c r="C529" s="281"/>
      <c r="D529" s="306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  <c r="AA529" s="281"/>
      <c r="AB529" s="281"/>
    </row>
    <row r="530" spans="1:28">
      <c r="A530" s="281"/>
      <c r="B530" s="281"/>
      <c r="C530" s="281"/>
      <c r="D530" s="306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  <c r="AA530" s="281"/>
      <c r="AB530" s="281"/>
    </row>
    <row r="531" spans="1:28">
      <c r="A531" s="281"/>
      <c r="B531" s="281"/>
      <c r="C531" s="281"/>
      <c r="D531" s="306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  <c r="AA531" s="281"/>
      <c r="AB531" s="281"/>
    </row>
    <row r="532" spans="1:28">
      <c r="A532" s="281"/>
      <c r="B532" s="281"/>
      <c r="C532" s="281"/>
      <c r="D532" s="306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  <c r="AA532" s="281"/>
      <c r="AB532" s="281"/>
    </row>
    <row r="533" spans="1:28">
      <c r="A533" s="281"/>
      <c r="B533" s="281"/>
      <c r="C533" s="281"/>
      <c r="D533" s="306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  <c r="AA533" s="281"/>
      <c r="AB533" s="281"/>
    </row>
    <row r="534" spans="1:28">
      <c r="A534" s="281"/>
      <c r="B534" s="281"/>
      <c r="C534" s="281"/>
      <c r="D534" s="306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  <c r="AA534" s="281"/>
      <c r="AB534" s="281"/>
    </row>
    <row r="535" spans="1:28">
      <c r="A535" s="281"/>
      <c r="B535" s="281"/>
      <c r="C535" s="281"/>
      <c r="D535" s="306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  <c r="AA535" s="281"/>
      <c r="AB535" s="281"/>
    </row>
    <row r="536" spans="1:28">
      <c r="A536" s="281"/>
      <c r="B536" s="281"/>
      <c r="C536" s="281"/>
      <c r="D536" s="306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  <c r="AA536" s="281"/>
      <c r="AB536" s="281"/>
    </row>
    <row r="537" spans="1:28">
      <c r="A537" s="281"/>
      <c r="B537" s="281"/>
      <c r="C537" s="281"/>
      <c r="D537" s="306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  <c r="AA537" s="281"/>
      <c r="AB537" s="281"/>
    </row>
    <row r="538" spans="1:28">
      <c r="A538" s="281"/>
      <c r="B538" s="281"/>
      <c r="C538" s="281"/>
      <c r="D538" s="306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  <c r="AA538" s="281"/>
      <c r="AB538" s="281"/>
    </row>
    <row r="539" spans="1:28">
      <c r="A539" s="281"/>
      <c r="B539" s="281"/>
      <c r="C539" s="281"/>
      <c r="D539" s="306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  <c r="AA539" s="281"/>
      <c r="AB539" s="281"/>
    </row>
    <row r="540" spans="1:28">
      <c r="A540" s="281"/>
      <c r="B540" s="281"/>
      <c r="C540" s="281"/>
      <c r="D540" s="306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  <c r="AA540" s="281"/>
      <c r="AB540" s="281"/>
    </row>
    <row r="541" spans="1:28">
      <c r="A541" s="281"/>
      <c r="B541" s="281"/>
      <c r="C541" s="281"/>
      <c r="D541" s="306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  <c r="AA541" s="281"/>
      <c r="AB541" s="281"/>
    </row>
    <row r="542" spans="1:28">
      <c r="A542" s="281"/>
      <c r="B542" s="281"/>
      <c r="C542" s="281"/>
      <c r="D542" s="306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  <c r="AA542" s="281"/>
      <c r="AB542" s="281"/>
    </row>
    <row r="543" spans="1:28">
      <c r="A543" s="281"/>
      <c r="B543" s="281"/>
      <c r="C543" s="281"/>
      <c r="D543" s="306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  <c r="AA543" s="281"/>
      <c r="AB543" s="281"/>
    </row>
    <row r="544" spans="1:28">
      <c r="A544" s="281"/>
      <c r="B544" s="281"/>
      <c r="C544" s="281"/>
      <c r="D544" s="306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  <c r="AA544" s="281"/>
      <c r="AB544" s="281"/>
    </row>
    <row r="545" spans="1:28">
      <c r="A545" s="281"/>
      <c r="B545" s="281"/>
      <c r="C545" s="281"/>
      <c r="D545" s="306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  <c r="AA545" s="281"/>
      <c r="AB545" s="281"/>
    </row>
    <row r="546" spans="1:28">
      <c r="A546" s="281"/>
      <c r="B546" s="281"/>
      <c r="C546" s="281"/>
      <c r="D546" s="306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  <c r="AA546" s="281"/>
      <c r="AB546" s="281"/>
    </row>
    <row r="547" spans="1:28">
      <c r="A547" s="281"/>
      <c r="B547" s="281"/>
      <c r="C547" s="281"/>
      <c r="D547" s="306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  <c r="AA547" s="281"/>
      <c r="AB547" s="281"/>
    </row>
    <row r="548" spans="1:28">
      <c r="A548" s="281"/>
      <c r="B548" s="281"/>
      <c r="C548" s="281"/>
      <c r="D548" s="306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  <c r="AA548" s="281"/>
      <c r="AB548" s="281"/>
    </row>
    <row r="549" spans="1:28">
      <c r="A549" s="281"/>
      <c r="B549" s="281"/>
      <c r="C549" s="281"/>
      <c r="D549" s="306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  <c r="AA549" s="281"/>
      <c r="AB549" s="281"/>
    </row>
    <row r="550" spans="1:28">
      <c r="A550" s="281"/>
      <c r="B550" s="281"/>
      <c r="C550" s="281"/>
      <c r="D550" s="306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  <c r="AA550" s="281"/>
      <c r="AB550" s="281"/>
    </row>
    <row r="551" spans="1:28">
      <c r="A551" s="281"/>
      <c r="B551" s="281"/>
      <c r="C551" s="281"/>
      <c r="D551" s="306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  <c r="AA551" s="281"/>
      <c r="AB551" s="281"/>
    </row>
    <row r="552" spans="1:28">
      <c r="A552" s="281"/>
      <c r="B552" s="281"/>
      <c r="C552" s="281"/>
      <c r="D552" s="306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  <c r="AA552" s="281"/>
      <c r="AB552" s="281"/>
    </row>
    <row r="553" spans="1:28">
      <c r="A553" s="281"/>
      <c r="B553" s="281"/>
      <c r="C553" s="281"/>
      <c r="D553" s="306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  <c r="AA553" s="281"/>
      <c r="AB553" s="281"/>
    </row>
    <row r="554" spans="1:28">
      <c r="A554" s="281"/>
      <c r="B554" s="281"/>
      <c r="C554" s="281"/>
      <c r="D554" s="306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  <c r="AA554" s="281"/>
      <c r="AB554" s="281"/>
    </row>
    <row r="555" spans="1:28">
      <c r="A555" s="281"/>
      <c r="B555" s="281"/>
      <c r="C555" s="281"/>
      <c r="D555" s="306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  <c r="AA555" s="281"/>
      <c r="AB555" s="281"/>
    </row>
    <row r="556" spans="1:28">
      <c r="A556" s="281"/>
      <c r="B556" s="281"/>
      <c r="C556" s="281"/>
      <c r="D556" s="306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  <c r="AA556" s="281"/>
      <c r="AB556" s="281"/>
    </row>
    <row r="557" spans="1:28">
      <c r="A557" s="281"/>
      <c r="B557" s="281"/>
      <c r="C557" s="281"/>
      <c r="D557" s="306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  <c r="AA557" s="281"/>
      <c r="AB557" s="281"/>
    </row>
    <row r="558" spans="1:28">
      <c r="A558" s="281"/>
      <c r="B558" s="281"/>
      <c r="C558" s="281"/>
      <c r="D558" s="306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  <c r="AA558" s="281"/>
      <c r="AB558" s="281"/>
    </row>
    <row r="559" spans="1:28">
      <c r="A559" s="281"/>
      <c r="B559" s="281"/>
      <c r="C559" s="281"/>
      <c r="D559" s="306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  <c r="AA559" s="281"/>
      <c r="AB559" s="281"/>
    </row>
    <row r="560" spans="1:28">
      <c r="A560" s="281"/>
      <c r="B560" s="281"/>
      <c r="C560" s="281"/>
      <c r="D560" s="306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  <c r="AA560" s="281"/>
      <c r="AB560" s="281"/>
    </row>
    <row r="561" spans="1:28">
      <c r="A561" s="281"/>
      <c r="B561" s="281"/>
      <c r="C561" s="281"/>
      <c r="D561" s="306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  <c r="AA561" s="281"/>
      <c r="AB561" s="281"/>
    </row>
    <row r="562" spans="1:28">
      <c r="A562" s="281"/>
      <c r="B562" s="281"/>
      <c r="C562" s="281"/>
      <c r="D562" s="306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  <c r="AA562" s="281"/>
      <c r="AB562" s="281"/>
    </row>
    <row r="563" spans="1:28">
      <c r="A563" s="281"/>
      <c r="B563" s="281"/>
      <c r="C563" s="281"/>
      <c r="D563" s="306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  <c r="AA563" s="281"/>
      <c r="AB563" s="281"/>
    </row>
    <row r="564" spans="1:28">
      <c r="A564" s="281"/>
      <c r="B564" s="281"/>
      <c r="C564" s="281"/>
      <c r="D564" s="306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  <c r="AA564" s="281"/>
      <c r="AB564" s="281"/>
    </row>
    <row r="565" spans="1:28">
      <c r="A565" s="281"/>
      <c r="B565" s="281"/>
      <c r="C565" s="281"/>
      <c r="D565" s="306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  <c r="AA565" s="281"/>
      <c r="AB565" s="281"/>
    </row>
    <row r="566" spans="1:28">
      <c r="A566" s="281"/>
      <c r="B566" s="281"/>
      <c r="C566" s="281"/>
      <c r="D566" s="306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  <c r="AA566" s="281"/>
      <c r="AB566" s="281"/>
    </row>
    <row r="567" spans="1:28">
      <c r="A567" s="281"/>
      <c r="B567" s="281"/>
      <c r="C567" s="281"/>
      <c r="D567" s="306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  <c r="AA567" s="281"/>
      <c r="AB567" s="281"/>
    </row>
    <row r="568" spans="1:28">
      <c r="A568" s="281"/>
      <c r="B568" s="281"/>
      <c r="C568" s="281"/>
      <c r="D568" s="306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  <c r="AA568" s="281"/>
      <c r="AB568" s="281"/>
    </row>
    <row r="569" spans="1:28">
      <c r="A569" s="281"/>
      <c r="B569" s="281"/>
      <c r="C569" s="281"/>
      <c r="D569" s="306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  <c r="AA569" s="281"/>
      <c r="AB569" s="281"/>
    </row>
    <row r="570" spans="1:28">
      <c r="A570" s="281"/>
      <c r="B570" s="281"/>
      <c r="C570" s="281"/>
      <c r="D570" s="306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  <c r="AA570" s="281"/>
      <c r="AB570" s="281"/>
    </row>
    <row r="571" spans="1:28">
      <c r="A571" s="281"/>
      <c r="B571" s="281"/>
      <c r="C571" s="281"/>
      <c r="D571" s="306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  <c r="AA571" s="281"/>
      <c r="AB571" s="281"/>
    </row>
    <row r="572" spans="1:28">
      <c r="A572" s="281"/>
      <c r="B572" s="281"/>
      <c r="C572" s="281"/>
      <c r="D572" s="306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  <c r="AA572" s="281"/>
      <c r="AB572" s="281"/>
    </row>
    <row r="573" spans="1:28">
      <c r="A573" s="281"/>
      <c r="B573" s="281"/>
      <c r="C573" s="281"/>
      <c r="D573" s="306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  <c r="AA573" s="281"/>
      <c r="AB573" s="281"/>
    </row>
    <row r="574" spans="1:28">
      <c r="A574" s="281"/>
      <c r="B574" s="281"/>
      <c r="C574" s="281"/>
      <c r="D574" s="306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  <c r="AA574" s="281"/>
      <c r="AB574" s="281"/>
    </row>
    <row r="575" spans="1:28">
      <c r="A575" s="281"/>
      <c r="B575" s="281"/>
      <c r="C575" s="281"/>
      <c r="D575" s="306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  <c r="AA575" s="281"/>
      <c r="AB575" s="281"/>
    </row>
    <row r="576" spans="1:28">
      <c r="A576" s="281"/>
      <c r="B576" s="281"/>
      <c r="C576" s="281"/>
      <c r="D576" s="306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  <c r="AA576" s="281"/>
      <c r="AB576" s="281"/>
    </row>
    <row r="577" spans="1:28">
      <c r="A577" s="281"/>
      <c r="B577" s="281"/>
      <c r="C577" s="281"/>
      <c r="D577" s="306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  <c r="AA577" s="281"/>
      <c r="AB577" s="281"/>
    </row>
    <row r="578" spans="1:28">
      <c r="A578" s="281"/>
      <c r="B578" s="281"/>
      <c r="C578" s="281"/>
      <c r="D578" s="306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  <c r="AA578" s="281"/>
      <c r="AB578" s="281"/>
    </row>
    <row r="579" spans="1:28">
      <c r="A579" s="281"/>
      <c r="B579" s="281"/>
      <c r="C579" s="281"/>
      <c r="D579" s="306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  <c r="AA579" s="281"/>
      <c r="AB579" s="281"/>
    </row>
    <row r="580" spans="1:28">
      <c r="A580" s="281"/>
      <c r="B580" s="281"/>
      <c r="C580" s="281"/>
      <c r="D580" s="306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  <c r="AA580" s="281"/>
      <c r="AB580" s="281"/>
    </row>
    <row r="581" spans="1:28">
      <c r="A581" s="281"/>
      <c r="B581" s="281"/>
      <c r="C581" s="281"/>
      <c r="D581" s="306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  <c r="AA581" s="281"/>
      <c r="AB581" s="281"/>
    </row>
    <row r="582" spans="1:28">
      <c r="A582" s="281"/>
      <c r="B582" s="281"/>
      <c r="C582" s="281"/>
      <c r="D582" s="306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  <c r="AA582" s="281"/>
      <c r="AB582" s="281"/>
    </row>
    <row r="583" spans="1:28">
      <c r="A583" s="281"/>
      <c r="B583" s="281"/>
      <c r="C583" s="281"/>
      <c r="D583" s="306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  <c r="AA583" s="281"/>
      <c r="AB583" s="281"/>
    </row>
    <row r="584" spans="1:28">
      <c r="A584" s="281"/>
      <c r="B584" s="281"/>
      <c r="C584" s="281"/>
      <c r="D584" s="306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  <c r="AA584" s="281"/>
      <c r="AB584" s="281"/>
    </row>
    <row r="585" spans="1:28">
      <c r="A585" s="281"/>
      <c r="B585" s="281"/>
      <c r="C585" s="281"/>
      <c r="D585" s="306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  <c r="AA585" s="281"/>
      <c r="AB585" s="281"/>
    </row>
    <row r="586" spans="1:28">
      <c r="A586" s="281"/>
      <c r="B586" s="281"/>
      <c r="C586" s="281"/>
      <c r="D586" s="306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  <c r="AA586" s="281"/>
      <c r="AB586" s="281"/>
    </row>
    <row r="587" spans="1:28">
      <c r="A587" s="281"/>
      <c r="B587" s="281"/>
      <c r="C587" s="281"/>
      <c r="D587" s="306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  <c r="AA587" s="281"/>
      <c r="AB587" s="281"/>
    </row>
    <row r="588" spans="1:28">
      <c r="A588" s="281"/>
      <c r="B588" s="281"/>
      <c r="C588" s="281"/>
      <c r="D588" s="306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  <c r="AA588" s="281"/>
      <c r="AB588" s="281"/>
    </row>
    <row r="589" spans="1:28">
      <c r="A589" s="281"/>
      <c r="B589" s="281"/>
      <c r="C589" s="281"/>
      <c r="D589" s="306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  <c r="AA589" s="281"/>
      <c r="AB589" s="281"/>
    </row>
    <row r="590" spans="1:28">
      <c r="A590" s="281"/>
      <c r="B590" s="281"/>
      <c r="C590" s="281"/>
      <c r="D590" s="306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  <c r="AA590" s="281"/>
      <c r="AB590" s="281"/>
    </row>
    <row r="591" spans="1:28">
      <c r="A591" s="281"/>
      <c r="B591" s="281"/>
      <c r="C591" s="281"/>
      <c r="D591" s="306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  <c r="AA591" s="281"/>
      <c r="AB591" s="281"/>
    </row>
    <row r="592" spans="1:28">
      <c r="A592" s="281"/>
      <c r="B592" s="281"/>
      <c r="C592" s="281"/>
      <c r="D592" s="306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  <c r="AA592" s="281"/>
      <c r="AB592" s="281"/>
    </row>
    <row r="593" spans="1:28">
      <c r="A593" s="281"/>
      <c r="B593" s="281"/>
      <c r="C593" s="281"/>
      <c r="D593" s="306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  <c r="AA593" s="281"/>
      <c r="AB593" s="281"/>
    </row>
    <row r="594" spans="1:28">
      <c r="A594" s="281"/>
      <c r="B594" s="281"/>
      <c r="C594" s="281"/>
      <c r="D594" s="306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  <c r="AA594" s="281"/>
      <c r="AB594" s="281"/>
    </row>
    <row r="595" spans="1:28">
      <c r="A595" s="281"/>
      <c r="B595" s="281"/>
      <c r="C595" s="281"/>
      <c r="D595" s="306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  <c r="AA595" s="281"/>
      <c r="AB595" s="281"/>
    </row>
    <row r="596" spans="1:28">
      <c r="A596" s="281"/>
      <c r="B596" s="281"/>
      <c r="C596" s="281"/>
      <c r="D596" s="306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  <c r="AA596" s="281"/>
      <c r="AB596" s="281"/>
    </row>
    <row r="597" spans="1:28">
      <c r="A597" s="281"/>
      <c r="B597" s="281"/>
      <c r="C597" s="281"/>
      <c r="D597" s="306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  <c r="AA597" s="281"/>
      <c r="AB597" s="281"/>
    </row>
    <row r="598" spans="1:28">
      <c r="A598" s="281"/>
      <c r="B598" s="281"/>
      <c r="C598" s="281"/>
      <c r="D598" s="306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  <c r="AA598" s="281"/>
      <c r="AB598" s="281"/>
    </row>
    <row r="599" spans="1:28">
      <c r="A599" s="281"/>
      <c r="B599" s="281"/>
      <c r="C599" s="281"/>
      <c r="D599" s="306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  <c r="AA599" s="281"/>
      <c r="AB599" s="281"/>
    </row>
    <row r="600" spans="1:28">
      <c r="A600" s="281"/>
      <c r="B600" s="281"/>
      <c r="C600" s="281"/>
      <c r="D600" s="306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  <c r="AA600" s="281"/>
      <c r="AB600" s="281"/>
    </row>
    <row r="601" spans="1:28">
      <c r="A601" s="281"/>
      <c r="B601" s="281"/>
      <c r="C601" s="281"/>
      <c r="D601" s="306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  <c r="AA601" s="281"/>
      <c r="AB601" s="281"/>
    </row>
    <row r="602" spans="1:28">
      <c r="A602" s="281"/>
      <c r="B602" s="281"/>
      <c r="C602" s="281"/>
      <c r="D602" s="306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  <c r="AA602" s="281"/>
      <c r="AB602" s="281"/>
    </row>
    <row r="603" spans="1:28">
      <c r="A603" s="281"/>
      <c r="B603" s="281"/>
      <c r="C603" s="281"/>
      <c r="D603" s="306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  <c r="AA603" s="281"/>
      <c r="AB603" s="281"/>
    </row>
    <row r="604" spans="1:28">
      <c r="A604" s="281"/>
      <c r="B604" s="281"/>
      <c r="C604" s="281"/>
      <c r="D604" s="306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  <c r="AA604" s="281"/>
      <c r="AB604" s="281"/>
    </row>
    <row r="605" spans="1:28">
      <c r="A605" s="281"/>
      <c r="B605" s="281"/>
      <c r="C605" s="281"/>
      <c r="D605" s="306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  <c r="AA605" s="281"/>
      <c r="AB605" s="281"/>
    </row>
    <row r="606" spans="1:28">
      <c r="A606" s="281"/>
      <c r="B606" s="281"/>
      <c r="C606" s="281"/>
      <c r="D606" s="306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  <c r="AA606" s="281"/>
      <c r="AB606" s="281"/>
    </row>
    <row r="607" spans="1:28">
      <c r="A607" s="281"/>
      <c r="B607" s="281"/>
      <c r="C607" s="281"/>
      <c r="D607" s="306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  <c r="AA607" s="281"/>
      <c r="AB607" s="281"/>
    </row>
    <row r="608" spans="1:28">
      <c r="A608" s="281"/>
      <c r="B608" s="281"/>
      <c r="C608" s="281"/>
      <c r="D608" s="306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  <c r="AA608" s="281"/>
      <c r="AB608" s="281"/>
    </row>
    <row r="609" spans="1:28">
      <c r="A609" s="281"/>
      <c r="B609" s="281"/>
      <c r="C609" s="281"/>
      <c r="D609" s="306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  <c r="AA609" s="281"/>
      <c r="AB609" s="281"/>
    </row>
    <row r="610" spans="1:28">
      <c r="A610" s="281"/>
      <c r="B610" s="281"/>
      <c r="C610" s="281"/>
      <c r="D610" s="306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  <c r="AA610" s="281"/>
      <c r="AB610" s="281"/>
    </row>
    <row r="611" spans="1:28">
      <c r="A611" s="281"/>
      <c r="B611" s="281"/>
      <c r="C611" s="281"/>
      <c r="D611" s="306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  <c r="AA611" s="281"/>
      <c r="AB611" s="281"/>
    </row>
    <row r="612" spans="1:28">
      <c r="A612" s="281"/>
      <c r="B612" s="281"/>
      <c r="C612" s="281"/>
      <c r="D612" s="306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  <c r="AA612" s="281"/>
      <c r="AB612" s="281"/>
    </row>
    <row r="613" spans="1:28">
      <c r="A613" s="281"/>
      <c r="B613" s="281"/>
      <c r="C613" s="281"/>
      <c r="D613" s="306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  <c r="AA613" s="281"/>
      <c r="AB613" s="281"/>
    </row>
    <row r="614" spans="1:28">
      <c r="A614" s="281"/>
      <c r="B614" s="281"/>
      <c r="C614" s="281"/>
      <c r="D614" s="306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  <c r="AA614" s="281"/>
      <c r="AB614" s="281"/>
    </row>
    <row r="615" spans="1:28">
      <c r="A615" s="281"/>
      <c r="B615" s="281"/>
      <c r="C615" s="281"/>
      <c r="D615" s="306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  <c r="AA615" s="281"/>
      <c r="AB615" s="281"/>
    </row>
    <row r="616" spans="1:28">
      <c r="A616" s="281"/>
      <c r="B616" s="281"/>
      <c r="C616" s="281"/>
      <c r="D616" s="306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  <c r="AA616" s="281"/>
      <c r="AB616" s="281"/>
    </row>
    <row r="617" spans="1:28">
      <c r="A617" s="281"/>
      <c r="B617" s="281"/>
      <c r="C617" s="281"/>
      <c r="D617" s="306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  <c r="AA617" s="281"/>
      <c r="AB617" s="281"/>
    </row>
    <row r="618" spans="1:28">
      <c r="A618" s="281"/>
      <c r="B618" s="281"/>
      <c r="C618" s="281"/>
      <c r="D618" s="306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  <c r="AA618" s="281"/>
      <c r="AB618" s="281"/>
    </row>
    <row r="619" spans="1:28">
      <c r="A619" s="281"/>
      <c r="B619" s="281"/>
      <c r="C619" s="281"/>
      <c r="D619" s="306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  <c r="AA619" s="281"/>
      <c r="AB619" s="281"/>
    </row>
    <row r="620" spans="1:28">
      <c r="A620" s="281"/>
      <c r="B620" s="281"/>
      <c r="C620" s="281"/>
      <c r="D620" s="306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  <c r="AA620" s="281"/>
      <c r="AB620" s="281"/>
    </row>
    <row r="621" spans="1:28">
      <c r="A621" s="281"/>
      <c r="B621" s="281"/>
      <c r="C621" s="281"/>
      <c r="D621" s="306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  <c r="AA621" s="281"/>
      <c r="AB621" s="281"/>
    </row>
    <row r="622" spans="1:28">
      <c r="A622" s="281"/>
      <c r="B622" s="281"/>
      <c r="C622" s="281"/>
      <c r="D622" s="306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  <c r="AA622" s="281"/>
      <c r="AB622" s="281"/>
    </row>
    <row r="623" spans="1:28">
      <c r="A623" s="281"/>
      <c r="B623" s="281"/>
      <c r="C623" s="281"/>
      <c r="D623" s="306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  <c r="AA623" s="281"/>
      <c r="AB623" s="281"/>
    </row>
    <row r="624" spans="1:28">
      <c r="A624" s="281"/>
      <c r="B624" s="281"/>
      <c r="C624" s="281"/>
      <c r="D624" s="306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  <c r="AA624" s="281"/>
      <c r="AB624" s="281"/>
    </row>
    <row r="625" spans="1:28">
      <c r="A625" s="281"/>
      <c r="B625" s="281"/>
      <c r="C625" s="281"/>
      <c r="D625" s="306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  <c r="AA625" s="281"/>
      <c r="AB625" s="281"/>
    </row>
    <row r="626" spans="1:28">
      <c r="A626" s="281"/>
      <c r="B626" s="281"/>
      <c r="C626" s="281"/>
      <c r="D626" s="306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  <c r="AA626" s="281"/>
      <c r="AB626" s="281"/>
    </row>
    <row r="627" spans="1:28">
      <c r="A627" s="281"/>
      <c r="B627" s="281"/>
      <c r="C627" s="281"/>
      <c r="D627" s="306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  <c r="AA627" s="281"/>
      <c r="AB627" s="281"/>
    </row>
    <row r="628" spans="1:28">
      <c r="A628" s="281"/>
      <c r="B628" s="281"/>
      <c r="C628" s="281"/>
      <c r="D628" s="306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  <c r="AA628" s="281"/>
      <c r="AB628" s="281"/>
    </row>
    <row r="629" spans="1:28">
      <c r="A629" s="281"/>
      <c r="B629" s="281"/>
      <c r="C629" s="281"/>
      <c r="D629" s="306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  <c r="AA629" s="281"/>
      <c r="AB629" s="281"/>
    </row>
    <row r="630" spans="1:28">
      <c r="A630" s="281"/>
      <c r="B630" s="281"/>
      <c r="C630" s="281"/>
      <c r="D630" s="306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  <c r="AA630" s="281"/>
      <c r="AB630" s="281"/>
    </row>
    <row r="631" spans="1:28">
      <c r="A631" s="281"/>
      <c r="B631" s="281"/>
      <c r="C631" s="281"/>
      <c r="D631" s="306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  <c r="AA631" s="281"/>
      <c r="AB631" s="281"/>
    </row>
    <row r="632" spans="1:28">
      <c r="A632" s="281"/>
      <c r="B632" s="281"/>
      <c r="C632" s="281"/>
      <c r="D632" s="306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  <c r="AA632" s="281"/>
      <c r="AB632" s="281"/>
    </row>
    <row r="633" spans="1:28">
      <c r="A633" s="281"/>
      <c r="B633" s="281"/>
      <c r="C633" s="281"/>
      <c r="D633" s="306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  <c r="AA633" s="281"/>
      <c r="AB633" s="281"/>
    </row>
    <row r="634" spans="1:28">
      <c r="A634" s="281"/>
      <c r="B634" s="281"/>
      <c r="C634" s="281"/>
      <c r="D634" s="306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  <c r="AA634" s="281"/>
      <c r="AB634" s="281"/>
    </row>
    <row r="635" spans="1:28">
      <c r="A635" s="281"/>
      <c r="B635" s="281"/>
      <c r="C635" s="281"/>
      <c r="D635" s="306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  <c r="AA635" s="281"/>
      <c r="AB635" s="281"/>
    </row>
    <row r="636" spans="1:28">
      <c r="A636" s="281"/>
      <c r="B636" s="281"/>
      <c r="C636" s="281"/>
      <c r="D636" s="306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  <c r="AA636" s="281"/>
      <c r="AB636" s="281"/>
    </row>
    <row r="637" spans="1:28">
      <c r="A637" s="281"/>
      <c r="B637" s="281"/>
      <c r="C637" s="281"/>
      <c r="D637" s="306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  <c r="AA637" s="281"/>
      <c r="AB637" s="281"/>
    </row>
    <row r="638" spans="1:28">
      <c r="A638" s="281"/>
      <c r="B638" s="281"/>
      <c r="C638" s="281"/>
      <c r="D638" s="306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  <c r="AA638" s="281"/>
      <c r="AB638" s="281"/>
    </row>
    <row r="639" spans="1:28">
      <c r="A639" s="281"/>
      <c r="B639" s="281"/>
      <c r="C639" s="281"/>
      <c r="D639" s="306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  <c r="AA639" s="281"/>
      <c r="AB639" s="281"/>
    </row>
    <row r="640" spans="1:28">
      <c r="A640" s="281"/>
      <c r="B640" s="281"/>
      <c r="C640" s="281"/>
      <c r="D640" s="306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  <c r="AA640" s="281"/>
      <c r="AB640" s="281"/>
    </row>
    <row r="641" spans="1:28">
      <c r="A641" s="281"/>
      <c r="B641" s="281"/>
      <c r="C641" s="281"/>
      <c r="D641" s="306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  <c r="AA641" s="281"/>
      <c r="AB641" s="281"/>
    </row>
    <row r="642" spans="1:28">
      <c r="A642" s="281"/>
      <c r="B642" s="281"/>
      <c r="C642" s="281"/>
      <c r="D642" s="306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  <c r="AA642" s="281"/>
      <c r="AB642" s="281"/>
    </row>
    <row r="643" spans="1:28">
      <c r="A643" s="281"/>
      <c r="B643" s="281"/>
      <c r="C643" s="281"/>
      <c r="D643" s="306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  <c r="AA643" s="281"/>
      <c r="AB643" s="281"/>
    </row>
    <row r="644" spans="1:28">
      <c r="A644" s="281"/>
      <c r="B644" s="281"/>
      <c r="C644" s="281"/>
      <c r="D644" s="306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  <c r="AA644" s="281"/>
      <c r="AB644" s="281"/>
    </row>
    <row r="645" spans="1:28">
      <c r="A645" s="281"/>
      <c r="B645" s="281"/>
      <c r="C645" s="281"/>
      <c r="D645" s="306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  <c r="AA645" s="281"/>
      <c r="AB645" s="281"/>
    </row>
    <row r="646" spans="1:28">
      <c r="A646" s="281"/>
      <c r="B646" s="281"/>
      <c r="C646" s="281"/>
      <c r="D646" s="306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  <c r="AA646" s="281"/>
      <c r="AB646" s="281"/>
    </row>
    <row r="647" spans="1:28">
      <c r="A647" s="281"/>
      <c r="B647" s="281"/>
      <c r="C647" s="281"/>
      <c r="D647" s="306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  <c r="AA647" s="281"/>
      <c r="AB647" s="281"/>
    </row>
    <row r="648" spans="1:28">
      <c r="A648" s="281"/>
      <c r="B648" s="281"/>
      <c r="C648" s="281"/>
      <c r="D648" s="306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  <c r="AA648" s="281"/>
      <c r="AB648" s="281"/>
    </row>
    <row r="649" spans="1:28">
      <c r="A649" s="281"/>
      <c r="B649" s="281"/>
      <c r="C649" s="281"/>
      <c r="D649" s="306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  <c r="AA649" s="281"/>
      <c r="AB649" s="281"/>
    </row>
    <row r="650" spans="1:28">
      <c r="A650" s="281"/>
      <c r="B650" s="281"/>
      <c r="C650" s="281"/>
      <c r="D650" s="306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  <c r="AA650" s="281"/>
      <c r="AB650" s="281"/>
    </row>
    <row r="651" spans="1:28">
      <c r="A651" s="281"/>
      <c r="B651" s="281"/>
      <c r="C651" s="281"/>
      <c r="D651" s="306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  <c r="AA651" s="281"/>
      <c r="AB651" s="281"/>
    </row>
    <row r="652" spans="1:28">
      <c r="A652" s="281"/>
      <c r="B652" s="281"/>
      <c r="C652" s="281"/>
      <c r="D652" s="306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  <c r="AA652" s="281"/>
      <c r="AB652" s="281"/>
    </row>
    <row r="653" spans="1:28">
      <c r="A653" s="281"/>
      <c r="B653" s="281"/>
      <c r="C653" s="281"/>
      <c r="D653" s="306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  <c r="AA653" s="281"/>
      <c r="AB653" s="281"/>
    </row>
    <row r="654" spans="1:28">
      <c r="A654" s="281"/>
      <c r="B654" s="281"/>
      <c r="C654" s="281"/>
      <c r="D654" s="306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  <c r="AA654" s="281"/>
      <c r="AB654" s="281"/>
    </row>
    <row r="655" spans="1:28">
      <c r="A655" s="281"/>
      <c r="B655" s="281"/>
      <c r="C655" s="281"/>
      <c r="D655" s="306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  <c r="AA655" s="281"/>
      <c r="AB655" s="281"/>
    </row>
    <row r="656" spans="1:28">
      <c r="A656" s="281"/>
      <c r="B656" s="281"/>
      <c r="C656" s="281"/>
      <c r="D656" s="306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  <c r="AA656" s="281"/>
      <c r="AB656" s="281"/>
    </row>
    <row r="657" spans="1:28">
      <c r="A657" s="281"/>
      <c r="B657" s="281"/>
      <c r="C657" s="281"/>
      <c r="D657" s="306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  <c r="AA657" s="281"/>
      <c r="AB657" s="281"/>
    </row>
    <row r="658" spans="1:28">
      <c r="A658" s="281"/>
      <c r="B658" s="281"/>
      <c r="C658" s="281"/>
      <c r="D658" s="306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  <c r="AA658" s="281"/>
      <c r="AB658" s="281"/>
    </row>
    <row r="659" spans="1:28">
      <c r="A659" s="281"/>
      <c r="B659" s="281"/>
      <c r="C659" s="281"/>
      <c r="D659" s="306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  <c r="AA659" s="281"/>
      <c r="AB659" s="281"/>
    </row>
    <row r="660" spans="1:28">
      <c r="A660" s="281"/>
      <c r="B660" s="281"/>
      <c r="C660" s="281"/>
      <c r="D660" s="306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  <c r="AA660" s="281"/>
      <c r="AB660" s="281"/>
    </row>
    <row r="661" spans="1:28">
      <c r="A661" s="281"/>
      <c r="B661" s="281"/>
      <c r="C661" s="281"/>
      <c r="D661" s="306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  <c r="AA661" s="281"/>
      <c r="AB661" s="281"/>
    </row>
    <row r="662" spans="1:28">
      <c r="A662" s="281"/>
      <c r="B662" s="281"/>
      <c r="C662" s="281"/>
      <c r="D662" s="306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  <c r="AA662" s="281"/>
      <c r="AB662" s="281"/>
    </row>
    <row r="663" spans="1:28">
      <c r="A663" s="281"/>
      <c r="B663" s="281"/>
      <c r="C663" s="281"/>
      <c r="D663" s="306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  <c r="AA663" s="281"/>
      <c r="AB663" s="281"/>
    </row>
    <row r="664" spans="1:28">
      <c r="A664" s="281"/>
      <c r="B664" s="281"/>
      <c r="C664" s="281"/>
      <c r="D664" s="306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  <c r="AA664" s="281"/>
      <c r="AB664" s="281"/>
    </row>
    <row r="665" spans="1:28">
      <c r="A665" s="281"/>
      <c r="B665" s="281"/>
      <c r="C665" s="281"/>
      <c r="D665" s="306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  <c r="AA665" s="281"/>
      <c r="AB665" s="281"/>
    </row>
    <row r="666" spans="1:28">
      <c r="A666" s="281"/>
      <c r="B666" s="281"/>
      <c r="C666" s="281"/>
      <c r="D666" s="306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  <c r="AA666" s="281"/>
      <c r="AB666" s="281"/>
    </row>
    <row r="667" spans="1:28">
      <c r="A667" s="281"/>
      <c r="B667" s="281"/>
      <c r="C667" s="281"/>
      <c r="D667" s="306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  <c r="AA667" s="281"/>
      <c r="AB667" s="281"/>
    </row>
    <row r="668" spans="1:28">
      <c r="A668" s="281"/>
      <c r="B668" s="281"/>
      <c r="C668" s="281"/>
      <c r="D668" s="306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  <c r="AA668" s="281"/>
      <c r="AB668" s="281"/>
    </row>
    <row r="669" spans="1:28">
      <c r="A669" s="281"/>
      <c r="B669" s="281"/>
      <c r="C669" s="281"/>
      <c r="D669" s="306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  <c r="AA669" s="281"/>
      <c r="AB669" s="281"/>
    </row>
    <row r="670" spans="1:28">
      <c r="A670" s="281"/>
      <c r="B670" s="281"/>
      <c r="C670" s="281"/>
      <c r="D670" s="306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  <c r="AA670" s="281"/>
      <c r="AB670" s="281"/>
    </row>
    <row r="671" spans="1:28">
      <c r="A671" s="281"/>
      <c r="B671" s="281"/>
      <c r="C671" s="281"/>
      <c r="D671" s="306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  <c r="AA671" s="281"/>
      <c r="AB671" s="281"/>
    </row>
    <row r="672" spans="1:28">
      <c r="A672" s="281"/>
      <c r="B672" s="281"/>
      <c r="C672" s="281"/>
      <c r="D672" s="306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  <c r="AA672" s="281"/>
      <c r="AB672" s="281"/>
    </row>
    <row r="673" spans="1:28">
      <c r="A673" s="281"/>
      <c r="B673" s="281"/>
      <c r="C673" s="281"/>
      <c r="D673" s="306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  <c r="AA673" s="281"/>
      <c r="AB673" s="281"/>
    </row>
    <row r="674" spans="1:28">
      <c r="A674" s="281"/>
      <c r="B674" s="281"/>
      <c r="C674" s="281"/>
      <c r="D674" s="306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  <c r="AA674" s="281"/>
      <c r="AB674" s="281"/>
    </row>
    <row r="675" spans="1:28">
      <c r="A675" s="281"/>
      <c r="B675" s="281"/>
      <c r="C675" s="281"/>
      <c r="D675" s="306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  <c r="AA675" s="281"/>
      <c r="AB675" s="281"/>
    </row>
    <row r="676" spans="1:28">
      <c r="A676" s="281"/>
      <c r="B676" s="281"/>
      <c r="C676" s="281"/>
      <c r="D676" s="306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  <c r="AA676" s="281"/>
      <c r="AB676" s="281"/>
    </row>
    <row r="677" spans="1:28">
      <c r="A677" s="281"/>
      <c r="B677" s="281"/>
      <c r="C677" s="281"/>
      <c r="D677" s="306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  <c r="AA677" s="281"/>
      <c r="AB677" s="281"/>
    </row>
    <row r="678" spans="1:28">
      <c r="A678" s="281"/>
      <c r="B678" s="281"/>
      <c r="C678" s="281"/>
      <c r="D678" s="306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  <c r="AA678" s="281"/>
      <c r="AB678" s="281"/>
    </row>
    <row r="679" spans="1:28">
      <c r="A679" s="281"/>
      <c r="B679" s="281"/>
      <c r="C679" s="281"/>
      <c r="D679" s="306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  <c r="AA679" s="281"/>
      <c r="AB679" s="281"/>
    </row>
    <row r="680" spans="1:28">
      <c r="A680" s="281"/>
      <c r="B680" s="281"/>
      <c r="C680" s="281"/>
      <c r="D680" s="306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  <c r="AA680" s="281"/>
      <c r="AB680" s="281"/>
    </row>
    <row r="681" spans="1:28">
      <c r="A681" s="281"/>
      <c r="B681" s="281"/>
      <c r="C681" s="281"/>
      <c r="D681" s="306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  <c r="AA681" s="281"/>
      <c r="AB681" s="281"/>
    </row>
    <row r="682" spans="1:28">
      <c r="A682" s="281"/>
      <c r="B682" s="281"/>
      <c r="C682" s="281"/>
      <c r="D682" s="306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  <c r="AA682" s="281"/>
      <c r="AB682" s="281"/>
    </row>
    <row r="683" spans="1:28">
      <c r="A683" s="281"/>
      <c r="B683" s="281"/>
      <c r="C683" s="281"/>
      <c r="D683" s="306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  <c r="AA683" s="281"/>
      <c r="AB683" s="281"/>
    </row>
    <row r="684" spans="1:28">
      <c r="A684" s="281"/>
      <c r="B684" s="281"/>
      <c r="C684" s="281"/>
      <c r="D684" s="306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  <c r="AA684" s="281"/>
      <c r="AB684" s="281"/>
    </row>
    <row r="685" spans="1:28">
      <c r="A685" s="281"/>
      <c r="B685" s="281"/>
      <c r="C685" s="281"/>
      <c r="D685" s="306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  <c r="AA685" s="281"/>
      <c r="AB685" s="281"/>
    </row>
    <row r="686" spans="1:28">
      <c r="A686" s="281"/>
      <c r="B686" s="281"/>
      <c r="C686" s="281"/>
      <c r="D686" s="306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  <c r="AA686" s="281"/>
      <c r="AB686" s="281"/>
    </row>
    <row r="687" spans="1:28">
      <c r="A687" s="281"/>
      <c r="B687" s="281"/>
      <c r="C687" s="281"/>
      <c r="D687" s="306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  <c r="AA687" s="281"/>
      <c r="AB687" s="281"/>
    </row>
    <row r="688" spans="1:28">
      <c r="A688" s="281"/>
      <c r="B688" s="281"/>
      <c r="C688" s="281"/>
      <c r="D688" s="306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  <c r="AA688" s="281"/>
      <c r="AB688" s="281"/>
    </row>
    <row r="689" spans="1:28">
      <c r="A689" s="281"/>
      <c r="B689" s="281"/>
      <c r="C689" s="281"/>
      <c r="D689" s="306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  <c r="AA689" s="281"/>
      <c r="AB689" s="281"/>
    </row>
    <row r="690" spans="1:28">
      <c r="A690" s="281"/>
      <c r="B690" s="281"/>
      <c r="C690" s="281"/>
      <c r="D690" s="306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  <c r="AA690" s="281"/>
      <c r="AB690" s="281"/>
    </row>
    <row r="691" spans="1:28">
      <c r="A691" s="281"/>
      <c r="B691" s="281"/>
      <c r="C691" s="281"/>
      <c r="D691" s="306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  <c r="AA691" s="281"/>
      <c r="AB691" s="281"/>
    </row>
    <row r="692" spans="1:28">
      <c r="A692" s="281"/>
      <c r="B692" s="281"/>
      <c r="C692" s="281"/>
      <c r="D692" s="306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  <c r="AA692" s="281"/>
      <c r="AB692" s="281"/>
    </row>
    <row r="693" spans="1:28">
      <c r="A693" s="281"/>
      <c r="B693" s="281"/>
      <c r="C693" s="281"/>
      <c r="D693" s="306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  <c r="AA693" s="281"/>
      <c r="AB693" s="281"/>
    </row>
    <row r="694" spans="1:28">
      <c r="A694" s="281"/>
      <c r="B694" s="281"/>
      <c r="C694" s="281"/>
      <c r="D694" s="306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  <c r="AA694" s="281"/>
      <c r="AB694" s="281"/>
    </row>
    <row r="695" spans="1:28">
      <c r="A695" s="281"/>
      <c r="B695" s="281"/>
      <c r="C695" s="281"/>
      <c r="D695" s="306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  <c r="AA695" s="281"/>
      <c r="AB695" s="281"/>
    </row>
    <row r="696" spans="1:28">
      <c r="A696" s="281"/>
      <c r="B696" s="281"/>
      <c r="C696" s="281"/>
      <c r="D696" s="306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  <c r="AA696" s="281"/>
      <c r="AB696" s="281"/>
    </row>
    <row r="697" spans="1:28">
      <c r="A697" s="281"/>
      <c r="B697" s="281"/>
      <c r="C697" s="281"/>
      <c r="D697" s="306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  <c r="AA697" s="281"/>
      <c r="AB697" s="281"/>
    </row>
    <row r="698" spans="1:28">
      <c r="A698" s="281"/>
      <c r="B698" s="281"/>
      <c r="C698" s="281"/>
      <c r="D698" s="306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  <c r="AA698" s="281"/>
      <c r="AB698" s="281"/>
    </row>
    <row r="699" spans="1:28">
      <c r="A699" s="281"/>
      <c r="B699" s="281"/>
      <c r="C699" s="281"/>
      <c r="D699" s="306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  <c r="AA699" s="281"/>
      <c r="AB699" s="281"/>
    </row>
    <row r="700" spans="1:28">
      <c r="A700" s="281"/>
      <c r="B700" s="281"/>
      <c r="C700" s="281"/>
      <c r="D700" s="306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  <c r="AA700" s="281"/>
      <c r="AB700" s="281"/>
    </row>
    <row r="701" spans="1:28">
      <c r="A701" s="281"/>
      <c r="B701" s="281"/>
      <c r="C701" s="281"/>
      <c r="D701" s="306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  <c r="AA701" s="281"/>
      <c r="AB701" s="281"/>
    </row>
    <row r="702" spans="1:28">
      <c r="A702" s="281"/>
      <c r="B702" s="281"/>
      <c r="C702" s="281"/>
      <c r="D702" s="306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  <c r="AA702" s="281"/>
      <c r="AB702" s="281"/>
    </row>
    <row r="703" spans="1:28">
      <c r="A703" s="281"/>
      <c r="B703" s="281"/>
      <c r="C703" s="281"/>
      <c r="D703" s="306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  <c r="AA703" s="281"/>
      <c r="AB703" s="281"/>
    </row>
    <row r="704" spans="1:28">
      <c r="A704" s="281"/>
      <c r="B704" s="281"/>
      <c r="C704" s="281"/>
      <c r="D704" s="306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  <c r="AA704" s="281"/>
      <c r="AB704" s="281"/>
    </row>
    <row r="705" spans="1:28">
      <c r="A705" s="281"/>
      <c r="B705" s="281"/>
      <c r="C705" s="281"/>
      <c r="D705" s="306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  <c r="AA705" s="281"/>
      <c r="AB705" s="281"/>
    </row>
    <row r="706" spans="1:28">
      <c r="A706" s="281"/>
      <c r="B706" s="281"/>
      <c r="C706" s="281"/>
      <c r="D706" s="306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  <c r="AA706" s="281"/>
      <c r="AB706" s="281"/>
    </row>
    <row r="707" spans="1:28">
      <c r="A707" s="281"/>
      <c r="B707" s="281"/>
      <c r="C707" s="281"/>
      <c r="D707" s="306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  <c r="AA707" s="281"/>
      <c r="AB707" s="281"/>
    </row>
    <row r="708" spans="1:28">
      <c r="A708" s="281"/>
      <c r="B708" s="281"/>
      <c r="C708" s="281"/>
      <c r="D708" s="306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  <c r="AA708" s="281"/>
      <c r="AB708" s="281"/>
    </row>
    <row r="709" spans="1:28">
      <c r="A709" s="281"/>
      <c r="B709" s="281"/>
      <c r="C709" s="281"/>
      <c r="D709" s="306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  <c r="AA709" s="281"/>
      <c r="AB709" s="281"/>
    </row>
    <row r="710" spans="1:28">
      <c r="A710" s="281"/>
      <c r="B710" s="281"/>
      <c r="C710" s="281"/>
      <c r="D710" s="306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  <c r="AA710" s="281"/>
      <c r="AB710" s="281"/>
    </row>
    <row r="711" spans="1:28">
      <c r="A711" s="281"/>
      <c r="B711" s="281"/>
      <c r="C711" s="281"/>
      <c r="D711" s="306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  <c r="AA711" s="281"/>
      <c r="AB711" s="281"/>
    </row>
    <row r="712" spans="1:28">
      <c r="A712" s="281"/>
      <c r="B712" s="281"/>
      <c r="C712" s="281"/>
      <c r="D712" s="306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  <c r="AA712" s="281"/>
      <c r="AB712" s="281"/>
    </row>
    <row r="713" spans="1:28">
      <c r="A713" s="281"/>
      <c r="B713" s="281"/>
      <c r="C713" s="281"/>
      <c r="D713" s="306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  <c r="AA713" s="281"/>
      <c r="AB713" s="281"/>
    </row>
    <row r="714" spans="1:28">
      <c r="A714" s="281"/>
      <c r="B714" s="281"/>
      <c r="C714" s="281"/>
      <c r="D714" s="306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  <c r="AA714" s="281"/>
      <c r="AB714" s="281"/>
    </row>
    <row r="715" spans="1:28">
      <c r="A715" s="281"/>
      <c r="B715" s="281"/>
      <c r="C715" s="281"/>
      <c r="D715" s="306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  <c r="AA715" s="281"/>
      <c r="AB715" s="281"/>
    </row>
    <row r="716" spans="1:28">
      <c r="A716" s="281"/>
      <c r="B716" s="281"/>
      <c r="C716" s="281"/>
      <c r="D716" s="306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  <c r="AA716" s="281"/>
      <c r="AB716" s="281"/>
    </row>
    <row r="717" spans="1:28">
      <c r="A717" s="281"/>
      <c r="B717" s="281"/>
      <c r="C717" s="281"/>
      <c r="D717" s="306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  <c r="AA717" s="281"/>
      <c r="AB717" s="281"/>
    </row>
    <row r="718" spans="1:28">
      <c r="A718" s="281"/>
      <c r="B718" s="281"/>
      <c r="C718" s="281"/>
      <c r="D718" s="306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  <c r="AA718" s="281"/>
      <c r="AB718" s="281"/>
    </row>
    <row r="719" spans="1:28">
      <c r="A719" s="281"/>
      <c r="B719" s="281"/>
      <c r="C719" s="281"/>
      <c r="D719" s="306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  <c r="AA719" s="281"/>
      <c r="AB719" s="281"/>
    </row>
    <row r="720" spans="1:28">
      <c r="A720" s="281"/>
      <c r="B720" s="281"/>
      <c r="C720" s="281"/>
      <c r="D720" s="306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  <c r="AA720" s="281"/>
      <c r="AB720" s="281"/>
    </row>
    <row r="721" spans="1:28">
      <c r="A721" s="281"/>
      <c r="B721" s="281"/>
      <c r="C721" s="281"/>
      <c r="D721" s="306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  <c r="AA721" s="281"/>
      <c r="AB721" s="281"/>
    </row>
    <row r="722" spans="1:28">
      <c r="A722" s="281"/>
      <c r="B722" s="281"/>
      <c r="C722" s="281"/>
      <c r="D722" s="306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  <c r="AA722" s="281"/>
      <c r="AB722" s="281"/>
    </row>
    <row r="723" spans="1:28">
      <c r="A723" s="281"/>
      <c r="B723" s="281"/>
      <c r="C723" s="281"/>
      <c r="D723" s="306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  <c r="AA723" s="281"/>
      <c r="AB723" s="281"/>
    </row>
    <row r="724" spans="1:28">
      <c r="A724" s="281"/>
      <c r="B724" s="281"/>
      <c r="C724" s="281"/>
      <c r="D724" s="306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  <c r="AA724" s="281"/>
      <c r="AB724" s="281"/>
    </row>
    <row r="725" spans="1:28">
      <c r="A725" s="281"/>
      <c r="B725" s="281"/>
      <c r="C725" s="281"/>
      <c r="D725" s="306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  <c r="AA725" s="281"/>
      <c r="AB725" s="281"/>
    </row>
    <row r="726" spans="1:28">
      <c r="A726" s="281"/>
      <c r="B726" s="281"/>
      <c r="C726" s="281"/>
      <c r="D726" s="306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  <c r="AA726" s="281"/>
      <c r="AB726" s="281"/>
    </row>
    <row r="727" spans="1:28">
      <c r="A727" s="281"/>
      <c r="B727" s="281"/>
      <c r="C727" s="281"/>
      <c r="D727" s="306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  <c r="AA727" s="281"/>
      <c r="AB727" s="281"/>
    </row>
    <row r="728" spans="1:28">
      <c r="A728" s="281"/>
      <c r="B728" s="281"/>
      <c r="C728" s="281"/>
      <c r="D728" s="306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  <c r="AA728" s="281"/>
      <c r="AB728" s="281"/>
    </row>
    <row r="729" spans="1:28">
      <c r="A729" s="281"/>
      <c r="B729" s="281"/>
      <c r="C729" s="281"/>
      <c r="D729" s="306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  <c r="AA729" s="281"/>
      <c r="AB729" s="281"/>
    </row>
    <row r="730" spans="1:28">
      <c r="A730" s="281"/>
      <c r="B730" s="281"/>
      <c r="C730" s="281"/>
      <c r="D730" s="306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  <c r="AA730" s="281"/>
      <c r="AB730" s="281"/>
    </row>
    <row r="731" spans="1:28">
      <c r="A731" s="281"/>
      <c r="B731" s="281"/>
      <c r="C731" s="281"/>
      <c r="D731" s="306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  <c r="AA731" s="281"/>
      <c r="AB731" s="281"/>
    </row>
    <row r="732" spans="1:28">
      <c r="A732" s="281"/>
      <c r="B732" s="281"/>
      <c r="C732" s="281"/>
      <c r="D732" s="306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  <c r="AA732" s="281"/>
      <c r="AB732" s="281"/>
    </row>
    <row r="733" spans="1:28">
      <c r="A733" s="281"/>
      <c r="B733" s="281"/>
      <c r="C733" s="281"/>
      <c r="D733" s="306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  <c r="AA733" s="281"/>
      <c r="AB733" s="281"/>
    </row>
    <row r="734" spans="1:28">
      <c r="A734" s="281"/>
      <c r="B734" s="281"/>
      <c r="C734" s="281"/>
      <c r="D734" s="306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  <c r="AA734" s="281"/>
      <c r="AB734" s="281"/>
    </row>
    <row r="735" spans="1:28">
      <c r="A735" s="281"/>
      <c r="B735" s="281"/>
      <c r="C735" s="281"/>
      <c r="D735" s="306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  <c r="AA735" s="281"/>
      <c r="AB735" s="281"/>
    </row>
    <row r="736" spans="1:28">
      <c r="A736" s="281"/>
      <c r="B736" s="281"/>
      <c r="C736" s="281"/>
      <c r="D736" s="306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  <c r="AA736" s="281"/>
      <c r="AB736" s="281"/>
    </row>
    <row r="737" spans="1:28">
      <c r="A737" s="281"/>
      <c r="B737" s="281"/>
      <c r="C737" s="281"/>
      <c r="D737" s="306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  <c r="AA737" s="281"/>
      <c r="AB737" s="281"/>
    </row>
    <row r="738" spans="1:28">
      <c r="A738" s="281"/>
      <c r="B738" s="281"/>
      <c r="C738" s="281"/>
      <c r="D738" s="306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  <c r="AA738" s="281"/>
      <c r="AB738" s="281"/>
    </row>
    <row r="739" spans="1:28">
      <c r="A739" s="281"/>
      <c r="B739" s="281"/>
      <c r="C739" s="281"/>
      <c r="D739" s="306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  <c r="AA739" s="281"/>
      <c r="AB739" s="281"/>
    </row>
    <row r="740" spans="1:28">
      <c r="A740" s="281"/>
      <c r="B740" s="281"/>
      <c r="C740" s="281"/>
      <c r="D740" s="306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  <c r="AA740" s="281"/>
      <c r="AB740" s="281"/>
    </row>
    <row r="741" spans="1:28">
      <c r="A741" s="281"/>
      <c r="B741" s="281"/>
      <c r="C741" s="281"/>
      <c r="D741" s="306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  <c r="AA741" s="281"/>
      <c r="AB741" s="281"/>
    </row>
    <row r="742" spans="1:28">
      <c r="A742" s="281"/>
      <c r="B742" s="281"/>
      <c r="C742" s="281"/>
      <c r="D742" s="306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  <c r="AA742" s="281"/>
      <c r="AB742" s="281"/>
    </row>
    <row r="743" spans="1:28">
      <c r="A743" s="281"/>
      <c r="B743" s="281"/>
      <c r="C743" s="281"/>
      <c r="D743" s="306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  <c r="AA743" s="281"/>
      <c r="AB743" s="281"/>
    </row>
    <row r="744" spans="1:28">
      <c r="A744" s="281"/>
      <c r="B744" s="281"/>
      <c r="C744" s="281"/>
      <c r="D744" s="306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  <c r="AA744" s="281"/>
      <c r="AB744" s="281"/>
    </row>
    <row r="745" spans="1:28">
      <c r="A745" s="281"/>
      <c r="B745" s="281"/>
      <c r="C745" s="281"/>
      <c r="D745" s="306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  <c r="AA745" s="281"/>
      <c r="AB745" s="281"/>
    </row>
    <row r="746" spans="1:28">
      <c r="A746" s="281"/>
      <c r="B746" s="281"/>
      <c r="C746" s="281"/>
      <c r="D746" s="306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  <c r="AA746" s="281"/>
      <c r="AB746" s="281"/>
    </row>
    <row r="747" spans="1:28">
      <c r="A747" s="281"/>
      <c r="B747" s="281"/>
      <c r="C747" s="281"/>
      <c r="D747" s="306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  <c r="AA747" s="281"/>
      <c r="AB747" s="281"/>
    </row>
    <row r="748" spans="1:28">
      <c r="A748" s="281"/>
      <c r="B748" s="281"/>
      <c r="C748" s="281"/>
      <c r="D748" s="306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  <c r="AA748" s="281"/>
      <c r="AB748" s="281"/>
    </row>
    <row r="749" spans="1:28">
      <c r="A749" s="281"/>
      <c r="B749" s="281"/>
      <c r="C749" s="281"/>
      <c r="D749" s="306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  <c r="AA749" s="281"/>
      <c r="AB749" s="281"/>
    </row>
    <row r="750" spans="1:28">
      <c r="A750" s="281"/>
      <c r="B750" s="281"/>
      <c r="C750" s="281"/>
      <c r="D750" s="306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  <c r="AA750" s="281"/>
      <c r="AB750" s="281"/>
    </row>
    <row r="751" spans="1:28">
      <c r="A751" s="281"/>
      <c r="B751" s="281"/>
      <c r="C751" s="281"/>
      <c r="D751" s="306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  <c r="AA751" s="281"/>
      <c r="AB751" s="281"/>
    </row>
    <row r="752" spans="1:28">
      <c r="A752" s="281"/>
      <c r="B752" s="281"/>
      <c r="C752" s="281"/>
      <c r="D752" s="306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  <c r="AA752" s="281"/>
      <c r="AB752" s="281"/>
    </row>
    <row r="753" spans="1:28">
      <c r="A753" s="281"/>
      <c r="B753" s="281"/>
      <c r="C753" s="281"/>
      <c r="D753" s="306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  <c r="AA753" s="281"/>
      <c r="AB753" s="281"/>
    </row>
    <row r="754" spans="1:28">
      <c r="A754" s="281"/>
      <c r="B754" s="281"/>
      <c r="C754" s="281"/>
      <c r="D754" s="306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  <c r="AA754" s="281"/>
      <c r="AB754" s="281"/>
    </row>
    <row r="755" spans="1:28">
      <c r="A755" s="281"/>
      <c r="B755" s="281"/>
      <c r="C755" s="281"/>
      <c r="D755" s="306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  <c r="AA755" s="281"/>
      <c r="AB755" s="281"/>
    </row>
    <row r="756" spans="1:28">
      <c r="A756" s="281"/>
      <c r="B756" s="281"/>
      <c r="C756" s="281"/>
      <c r="D756" s="306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  <c r="AA756" s="281"/>
      <c r="AB756" s="281"/>
    </row>
    <row r="757" spans="1:28">
      <c r="A757" s="281"/>
      <c r="B757" s="281"/>
      <c r="C757" s="281"/>
      <c r="D757" s="306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  <c r="AA757" s="281"/>
      <c r="AB757" s="281"/>
    </row>
    <row r="758" spans="1:28">
      <c r="A758" s="281"/>
      <c r="B758" s="281"/>
      <c r="C758" s="281"/>
      <c r="D758" s="306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  <c r="AA758" s="281"/>
      <c r="AB758" s="281"/>
    </row>
    <row r="759" spans="1:28">
      <c r="A759" s="281"/>
      <c r="B759" s="281"/>
      <c r="C759" s="281"/>
      <c r="D759" s="306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  <c r="AA759" s="281"/>
      <c r="AB759" s="281"/>
    </row>
    <row r="760" spans="1:28">
      <c r="A760" s="281"/>
      <c r="B760" s="281"/>
      <c r="C760" s="281"/>
      <c r="D760" s="306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  <c r="AA760" s="281"/>
      <c r="AB760" s="281"/>
    </row>
    <row r="761" spans="1:28">
      <c r="A761" s="281"/>
      <c r="B761" s="281"/>
      <c r="C761" s="281"/>
      <c r="D761" s="306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  <c r="AA761" s="281"/>
      <c r="AB761" s="281"/>
    </row>
    <row r="762" spans="1:28">
      <c r="A762" s="281"/>
      <c r="B762" s="281"/>
      <c r="C762" s="281"/>
      <c r="D762" s="306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  <c r="AA762" s="281"/>
      <c r="AB762" s="281"/>
    </row>
    <row r="763" spans="1:28">
      <c r="A763" s="281"/>
      <c r="B763" s="281"/>
      <c r="C763" s="281"/>
      <c r="D763" s="306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  <c r="AA763" s="281"/>
      <c r="AB763" s="281"/>
    </row>
    <row r="764" spans="1:28">
      <c r="A764" s="281"/>
      <c r="B764" s="281"/>
      <c r="C764" s="281"/>
      <c r="D764" s="306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  <c r="AA764" s="281"/>
      <c r="AB764" s="281"/>
    </row>
    <row r="765" spans="1:28">
      <c r="A765" s="281"/>
      <c r="B765" s="281"/>
      <c r="C765" s="281"/>
      <c r="D765" s="306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  <c r="AA765" s="281"/>
      <c r="AB765" s="281"/>
    </row>
    <row r="766" spans="1:28">
      <c r="A766" s="281"/>
      <c r="B766" s="281"/>
      <c r="C766" s="281"/>
      <c r="D766" s="306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  <c r="AA766" s="281"/>
      <c r="AB766" s="281"/>
    </row>
    <row r="767" spans="1:28">
      <c r="A767" s="281"/>
      <c r="B767" s="281"/>
      <c r="C767" s="281"/>
      <c r="D767" s="306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  <c r="AA767" s="281"/>
      <c r="AB767" s="281"/>
    </row>
    <row r="768" spans="1:28">
      <c r="A768" s="281"/>
      <c r="B768" s="281"/>
      <c r="C768" s="281"/>
      <c r="D768" s="306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  <c r="AA768" s="281"/>
      <c r="AB768" s="281"/>
    </row>
    <row r="769" spans="1:28">
      <c r="A769" s="281"/>
      <c r="B769" s="281"/>
      <c r="C769" s="281"/>
      <c r="D769" s="306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  <c r="AA769" s="281"/>
      <c r="AB769" s="281"/>
    </row>
    <row r="770" spans="1:28">
      <c r="A770" s="281"/>
      <c r="B770" s="281"/>
      <c r="C770" s="281"/>
      <c r="D770" s="306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  <c r="AA770" s="281"/>
      <c r="AB770" s="281"/>
    </row>
    <row r="771" spans="1:28">
      <c r="A771" s="281"/>
      <c r="B771" s="281"/>
      <c r="C771" s="281"/>
      <c r="D771" s="306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  <c r="AA771" s="281"/>
      <c r="AB771" s="281"/>
    </row>
    <row r="772" spans="1:28">
      <c r="A772" s="281"/>
      <c r="B772" s="281"/>
      <c r="C772" s="281"/>
      <c r="D772" s="306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  <c r="AA772" s="281"/>
      <c r="AB772" s="281"/>
    </row>
    <row r="773" spans="1:28">
      <c r="A773" s="281"/>
      <c r="B773" s="281"/>
      <c r="C773" s="281"/>
      <c r="D773" s="306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  <c r="AA773" s="281"/>
      <c r="AB773" s="281"/>
    </row>
    <row r="774" spans="1:28">
      <c r="A774" s="281"/>
      <c r="B774" s="281"/>
      <c r="C774" s="281"/>
      <c r="D774" s="306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  <c r="AA774" s="281"/>
      <c r="AB774" s="281"/>
    </row>
    <row r="775" spans="1:28">
      <c r="A775" s="281"/>
      <c r="B775" s="281"/>
      <c r="C775" s="281"/>
      <c r="D775" s="306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  <c r="AA775" s="281"/>
      <c r="AB775" s="281"/>
    </row>
    <row r="776" spans="1:28">
      <c r="A776" s="281"/>
      <c r="B776" s="281"/>
      <c r="C776" s="281"/>
      <c r="D776" s="306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  <c r="AA776" s="281"/>
      <c r="AB776" s="281"/>
    </row>
    <row r="777" spans="1:28">
      <c r="A777" s="281"/>
      <c r="B777" s="281"/>
      <c r="C777" s="281"/>
      <c r="D777" s="306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  <c r="AA777" s="281"/>
      <c r="AB777" s="281"/>
    </row>
    <row r="778" spans="1:28">
      <c r="A778" s="281"/>
      <c r="B778" s="281"/>
      <c r="C778" s="281"/>
      <c r="D778" s="306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  <c r="AA778" s="281"/>
      <c r="AB778" s="281"/>
    </row>
    <row r="779" spans="1:28">
      <c r="A779" s="281"/>
      <c r="B779" s="281"/>
      <c r="C779" s="281"/>
      <c r="D779" s="306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  <c r="AA779" s="281"/>
      <c r="AB779" s="281"/>
    </row>
    <row r="780" spans="1:28">
      <c r="A780" s="281"/>
      <c r="B780" s="281"/>
      <c r="C780" s="281"/>
      <c r="D780" s="306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  <c r="AA780" s="281"/>
      <c r="AB780" s="281"/>
    </row>
    <row r="781" spans="1:28">
      <c r="A781" s="281"/>
      <c r="B781" s="281"/>
      <c r="C781" s="281"/>
      <c r="D781" s="306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  <c r="AA781" s="281"/>
      <c r="AB781" s="281"/>
    </row>
    <row r="782" spans="1:28">
      <c r="A782" s="281"/>
      <c r="B782" s="281"/>
      <c r="C782" s="281"/>
      <c r="D782" s="306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  <c r="AA782" s="281"/>
      <c r="AB782" s="281"/>
    </row>
    <row r="783" spans="1:28">
      <c r="A783" s="281"/>
      <c r="B783" s="281"/>
      <c r="C783" s="281"/>
      <c r="D783" s="306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  <c r="AA783" s="281"/>
      <c r="AB783" s="281"/>
    </row>
    <row r="784" spans="1:28">
      <c r="A784" s="281"/>
      <c r="B784" s="281"/>
      <c r="C784" s="281"/>
      <c r="D784" s="306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  <c r="AA784" s="281"/>
      <c r="AB784" s="281"/>
    </row>
    <row r="785" spans="1:28">
      <c r="A785" s="281"/>
      <c r="B785" s="281"/>
      <c r="C785" s="281"/>
      <c r="D785" s="306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  <c r="AA785" s="281"/>
      <c r="AB785" s="281"/>
    </row>
    <row r="786" spans="1:28">
      <c r="A786" s="281"/>
      <c r="B786" s="281"/>
      <c r="C786" s="281"/>
      <c r="D786" s="306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  <c r="AA786" s="281"/>
      <c r="AB786" s="281"/>
    </row>
    <row r="787" spans="1:28">
      <c r="A787" s="281"/>
      <c r="B787" s="281"/>
      <c r="C787" s="281"/>
      <c r="D787" s="306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  <c r="AA787" s="281"/>
      <c r="AB787" s="281"/>
    </row>
    <row r="788" spans="1:28">
      <c r="A788" s="281"/>
      <c r="B788" s="281"/>
      <c r="C788" s="281"/>
      <c r="D788" s="306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  <c r="AA788" s="281"/>
      <c r="AB788" s="281"/>
    </row>
    <row r="789" spans="1:28">
      <c r="A789" s="281"/>
      <c r="B789" s="281"/>
      <c r="C789" s="281"/>
      <c r="D789" s="306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  <c r="AA789" s="281"/>
      <c r="AB789" s="281"/>
    </row>
    <row r="790" spans="1:28">
      <c r="A790" s="281"/>
      <c r="B790" s="281"/>
      <c r="C790" s="281"/>
      <c r="D790" s="306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  <c r="AA790" s="281"/>
      <c r="AB790" s="281"/>
    </row>
    <row r="791" spans="1:28">
      <c r="A791" s="281"/>
      <c r="B791" s="281"/>
      <c r="C791" s="281"/>
      <c r="D791" s="306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  <c r="AA791" s="281"/>
      <c r="AB791" s="281"/>
    </row>
    <row r="792" spans="1:28">
      <c r="A792" s="281"/>
      <c r="B792" s="281"/>
      <c r="C792" s="281"/>
      <c r="D792" s="306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  <c r="AA792" s="281"/>
      <c r="AB792" s="281"/>
    </row>
    <row r="793" spans="1:28">
      <c r="A793" s="281"/>
      <c r="B793" s="281"/>
      <c r="C793" s="281"/>
      <c r="D793" s="306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  <c r="AA793" s="281"/>
      <c r="AB793" s="281"/>
    </row>
    <row r="794" spans="1:28">
      <c r="A794" s="281"/>
      <c r="B794" s="281"/>
      <c r="C794" s="281"/>
      <c r="D794" s="306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  <c r="AA794" s="281"/>
      <c r="AB794" s="281"/>
    </row>
    <row r="795" spans="1:28">
      <c r="A795" s="281"/>
      <c r="B795" s="281"/>
      <c r="C795" s="281"/>
      <c r="D795" s="306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  <c r="AA795" s="281"/>
      <c r="AB795" s="281"/>
    </row>
    <row r="796" spans="1:28">
      <c r="A796" s="281"/>
      <c r="B796" s="281"/>
      <c r="C796" s="281"/>
      <c r="D796" s="306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  <c r="AA796" s="281"/>
      <c r="AB796" s="281"/>
    </row>
    <row r="797" spans="1:28">
      <c r="A797" s="281"/>
      <c r="B797" s="281"/>
      <c r="C797" s="281"/>
      <c r="D797" s="306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  <c r="AA797" s="281"/>
      <c r="AB797" s="281"/>
    </row>
    <row r="798" spans="1:28">
      <c r="A798" s="281"/>
      <c r="B798" s="281"/>
      <c r="C798" s="281"/>
      <c r="D798" s="306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  <c r="AA798" s="281"/>
      <c r="AB798" s="281"/>
    </row>
    <row r="799" spans="1:28">
      <c r="A799" s="281"/>
      <c r="B799" s="281"/>
      <c r="C799" s="281"/>
      <c r="D799" s="306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  <c r="AA799" s="281"/>
      <c r="AB799" s="281"/>
    </row>
    <row r="800" spans="1:28">
      <c r="A800" s="281"/>
      <c r="B800" s="281"/>
      <c r="C800" s="281"/>
      <c r="D800" s="306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  <c r="AA800" s="281"/>
      <c r="AB800" s="281"/>
    </row>
    <row r="801" spans="1:28">
      <c r="A801" s="281"/>
      <c r="B801" s="281"/>
      <c r="C801" s="281"/>
      <c r="D801" s="306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  <c r="AA801" s="281"/>
      <c r="AB801" s="281"/>
    </row>
    <row r="802" spans="1:28">
      <c r="A802" s="281"/>
      <c r="B802" s="281"/>
      <c r="C802" s="281"/>
      <c r="D802" s="306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  <c r="AA802" s="281"/>
      <c r="AB802" s="281"/>
    </row>
    <row r="803" spans="1:28">
      <c r="A803" s="281"/>
      <c r="B803" s="281"/>
      <c r="C803" s="281"/>
      <c r="D803" s="306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  <c r="AA803" s="281"/>
      <c r="AB803" s="281"/>
    </row>
    <row r="804" spans="1:28">
      <c r="A804" s="281"/>
      <c r="B804" s="281"/>
      <c r="C804" s="281"/>
      <c r="D804" s="306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  <c r="AA804" s="281"/>
      <c r="AB804" s="281"/>
    </row>
    <row r="805" spans="1:28">
      <c r="A805" s="281"/>
      <c r="B805" s="281"/>
      <c r="C805" s="281"/>
      <c r="D805" s="306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  <c r="AA805" s="281"/>
      <c r="AB805" s="281"/>
    </row>
    <row r="806" spans="1:28">
      <c r="A806" s="281"/>
      <c r="B806" s="281"/>
      <c r="C806" s="281"/>
      <c r="D806" s="306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  <c r="AA806" s="281"/>
      <c r="AB806" s="281"/>
    </row>
    <row r="807" spans="1:28">
      <c r="A807" s="281"/>
      <c r="B807" s="281"/>
      <c r="C807" s="281"/>
      <c r="D807" s="306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  <c r="AA807" s="281"/>
      <c r="AB807" s="281"/>
    </row>
    <row r="808" spans="1:28">
      <c r="A808" s="281"/>
      <c r="B808" s="281"/>
      <c r="C808" s="281"/>
      <c r="D808" s="306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  <c r="AA808" s="281"/>
      <c r="AB808" s="281"/>
    </row>
    <row r="809" spans="1:28">
      <c r="A809" s="281"/>
      <c r="B809" s="281"/>
      <c r="C809" s="281"/>
      <c r="D809" s="306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  <c r="AA809" s="281"/>
      <c r="AB809" s="281"/>
    </row>
    <row r="810" spans="1:28">
      <c r="A810" s="281"/>
      <c r="B810" s="281"/>
      <c r="C810" s="281"/>
      <c r="D810" s="306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  <c r="AA810" s="281"/>
      <c r="AB810" s="281"/>
    </row>
    <row r="811" spans="1:28">
      <c r="A811" s="281"/>
      <c r="B811" s="281"/>
      <c r="C811" s="281"/>
      <c r="D811" s="306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  <c r="AA811" s="281"/>
      <c r="AB811" s="281"/>
    </row>
    <row r="812" spans="1:28">
      <c r="A812" s="281"/>
      <c r="B812" s="281"/>
      <c r="C812" s="281"/>
      <c r="D812" s="306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  <c r="AA812" s="281"/>
      <c r="AB812" s="281"/>
    </row>
    <row r="813" spans="1:28">
      <c r="A813" s="281"/>
      <c r="B813" s="281"/>
      <c r="C813" s="281"/>
      <c r="D813" s="306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  <c r="AA813" s="281"/>
      <c r="AB813" s="281"/>
    </row>
    <row r="814" spans="1:28">
      <c r="A814" s="281"/>
      <c r="B814" s="281"/>
      <c r="C814" s="281"/>
      <c r="D814" s="306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  <c r="AA814" s="281"/>
      <c r="AB814" s="281"/>
    </row>
    <row r="815" spans="1:28">
      <c r="A815" s="281"/>
      <c r="B815" s="281"/>
      <c r="C815" s="281"/>
      <c r="D815" s="306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  <c r="AA815" s="281"/>
      <c r="AB815" s="281"/>
    </row>
    <row r="816" spans="1:28">
      <c r="A816" s="281"/>
      <c r="B816" s="281"/>
      <c r="C816" s="281"/>
      <c r="D816" s="306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  <c r="AA816" s="281"/>
      <c r="AB816" s="281"/>
    </row>
    <row r="817" spans="1:28">
      <c r="A817" s="281"/>
      <c r="B817" s="281"/>
      <c r="C817" s="281"/>
      <c r="D817" s="306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  <c r="AA817" s="281"/>
      <c r="AB817" s="281"/>
    </row>
    <row r="818" spans="1:28">
      <c r="A818" s="281"/>
      <c r="B818" s="281"/>
      <c r="C818" s="281"/>
      <c r="D818" s="306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  <c r="AA818" s="281"/>
      <c r="AB818" s="281"/>
    </row>
    <row r="819" spans="1:28">
      <c r="A819" s="281"/>
      <c r="B819" s="281"/>
      <c r="C819" s="281"/>
      <c r="D819" s="306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  <c r="AA819" s="281"/>
      <c r="AB819" s="281"/>
    </row>
    <row r="820" spans="1:28">
      <c r="A820" s="281"/>
      <c r="B820" s="281"/>
      <c r="C820" s="281"/>
      <c r="D820" s="306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  <c r="AA820" s="281"/>
      <c r="AB820" s="281"/>
    </row>
    <row r="821" spans="1:28">
      <c r="A821" s="281"/>
      <c r="B821" s="281"/>
      <c r="C821" s="281"/>
      <c r="D821" s="306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  <c r="AA821" s="281"/>
      <c r="AB821" s="281"/>
    </row>
    <row r="822" spans="1:28">
      <c r="A822" s="281"/>
      <c r="B822" s="281"/>
      <c r="C822" s="281"/>
      <c r="D822" s="306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  <c r="AA822" s="281"/>
      <c r="AB822" s="281"/>
    </row>
    <row r="823" spans="1:28">
      <c r="A823" s="281"/>
      <c r="B823" s="281"/>
      <c r="C823" s="281"/>
      <c r="D823" s="306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  <c r="AA823" s="281"/>
      <c r="AB823" s="281"/>
    </row>
    <row r="824" spans="1:28">
      <c r="A824" s="281"/>
      <c r="B824" s="281"/>
      <c r="C824" s="281"/>
      <c r="D824" s="306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  <c r="AA824" s="281"/>
      <c r="AB824" s="281"/>
    </row>
    <row r="825" spans="1:28">
      <c r="A825" s="281"/>
      <c r="B825" s="281"/>
      <c r="C825" s="281"/>
      <c r="D825" s="306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  <c r="AA825" s="281"/>
      <c r="AB825" s="281"/>
    </row>
    <row r="826" spans="1:28">
      <c r="A826" s="281"/>
      <c r="B826" s="281"/>
      <c r="C826" s="281"/>
      <c r="D826" s="306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  <c r="AA826" s="281"/>
      <c r="AB826" s="281"/>
    </row>
    <row r="827" spans="1:28">
      <c r="A827" s="281"/>
      <c r="B827" s="281"/>
      <c r="C827" s="281"/>
      <c r="D827" s="306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  <c r="AA827" s="281"/>
      <c r="AB827" s="281"/>
    </row>
    <row r="828" spans="1:28">
      <c r="A828" s="281"/>
      <c r="B828" s="281"/>
      <c r="C828" s="281"/>
      <c r="D828" s="306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  <c r="AA828" s="281"/>
      <c r="AB828" s="281"/>
    </row>
    <row r="829" spans="1:28">
      <c r="A829" s="281"/>
      <c r="B829" s="281"/>
      <c r="C829" s="281"/>
      <c r="D829" s="306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  <c r="AA829" s="281"/>
      <c r="AB829" s="281"/>
    </row>
    <row r="830" spans="1:28">
      <c r="A830" s="281"/>
      <c r="B830" s="281"/>
      <c r="C830" s="281"/>
      <c r="D830" s="306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  <c r="AA830" s="281"/>
      <c r="AB830" s="281"/>
    </row>
    <row r="831" spans="1:28">
      <c r="A831" s="281"/>
      <c r="B831" s="281"/>
      <c r="C831" s="281"/>
      <c r="D831" s="306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  <c r="AA831" s="281"/>
      <c r="AB831" s="281"/>
    </row>
    <row r="832" spans="1:28">
      <c r="A832" s="281"/>
      <c r="B832" s="281"/>
      <c r="C832" s="281"/>
      <c r="D832" s="306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  <c r="AA832" s="281"/>
      <c r="AB832" s="281"/>
    </row>
    <row r="833" spans="1:28">
      <c r="A833" s="281"/>
      <c r="B833" s="281"/>
      <c r="C833" s="281"/>
      <c r="D833" s="306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  <c r="AA833" s="281"/>
      <c r="AB833" s="281"/>
    </row>
    <row r="834" spans="1:28">
      <c r="A834" s="281"/>
      <c r="B834" s="281"/>
      <c r="C834" s="281"/>
      <c r="D834" s="306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  <c r="AA834" s="281"/>
      <c r="AB834" s="281"/>
    </row>
    <row r="835" spans="1:28">
      <c r="A835" s="281"/>
      <c r="B835" s="281"/>
      <c r="C835" s="281"/>
      <c r="D835" s="306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  <c r="AA835" s="281"/>
      <c r="AB835" s="281"/>
    </row>
    <row r="836" spans="1:28">
      <c r="A836" s="281"/>
      <c r="B836" s="281"/>
      <c r="C836" s="281"/>
      <c r="D836" s="306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  <c r="AA836" s="281"/>
      <c r="AB836" s="281"/>
    </row>
    <row r="837" spans="1:28">
      <c r="A837" s="281"/>
      <c r="B837" s="281"/>
      <c r="C837" s="281"/>
      <c r="D837" s="306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  <c r="AA837" s="281"/>
      <c r="AB837" s="281"/>
    </row>
    <row r="838" spans="1:28">
      <c r="A838" s="281"/>
      <c r="B838" s="281"/>
      <c r="C838" s="281"/>
      <c r="D838" s="306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  <c r="AA838" s="281"/>
      <c r="AB838" s="281"/>
    </row>
    <row r="839" spans="1:28">
      <c r="A839" s="281"/>
      <c r="B839" s="281"/>
      <c r="C839" s="281"/>
      <c r="D839" s="306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  <c r="AA839" s="281"/>
      <c r="AB839" s="281"/>
    </row>
    <row r="840" spans="1:28">
      <c r="A840" s="281"/>
      <c r="B840" s="281"/>
      <c r="C840" s="281"/>
      <c r="D840" s="306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  <c r="AA840" s="281"/>
      <c r="AB840" s="281"/>
    </row>
    <row r="841" spans="1:28">
      <c r="A841" s="281"/>
      <c r="B841" s="281"/>
      <c r="C841" s="281"/>
      <c r="D841" s="306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  <c r="AA841" s="281"/>
      <c r="AB841" s="281"/>
    </row>
    <row r="842" spans="1:28">
      <c r="A842" s="281"/>
      <c r="B842" s="281"/>
      <c r="C842" s="281"/>
      <c r="D842" s="306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  <c r="AA842" s="281"/>
      <c r="AB842" s="281"/>
    </row>
    <row r="843" spans="1:28">
      <c r="A843" s="281"/>
      <c r="B843" s="281"/>
      <c r="C843" s="281"/>
      <c r="D843" s="306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  <c r="AA843" s="281"/>
      <c r="AB843" s="281"/>
    </row>
    <row r="844" spans="1:28">
      <c r="A844" s="281"/>
      <c r="B844" s="281"/>
      <c r="C844" s="281"/>
      <c r="D844" s="306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  <c r="AA844" s="281"/>
      <c r="AB844" s="281"/>
    </row>
    <row r="845" spans="1:28">
      <c r="A845" s="281"/>
      <c r="B845" s="281"/>
      <c r="C845" s="281"/>
      <c r="D845" s="306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  <c r="AA845" s="281"/>
      <c r="AB845" s="281"/>
    </row>
    <row r="846" spans="1:28">
      <c r="A846" s="281"/>
      <c r="B846" s="281"/>
      <c r="C846" s="281"/>
      <c r="D846" s="306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  <c r="AA846" s="281"/>
      <c r="AB846" s="281"/>
    </row>
    <row r="847" spans="1:28">
      <c r="A847" s="281"/>
      <c r="B847" s="281"/>
      <c r="C847" s="281"/>
      <c r="D847" s="306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  <c r="AA847" s="281"/>
      <c r="AB847" s="281"/>
    </row>
    <row r="848" spans="1:28">
      <c r="A848" s="281"/>
      <c r="B848" s="281"/>
      <c r="C848" s="281"/>
      <c r="D848" s="306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  <c r="AA848" s="281"/>
      <c r="AB848" s="281"/>
    </row>
    <row r="849" spans="1:28">
      <c r="A849" s="281"/>
      <c r="B849" s="281"/>
      <c r="C849" s="281"/>
      <c r="D849" s="306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  <c r="AA849" s="281"/>
      <c r="AB849" s="281"/>
    </row>
    <row r="850" spans="1:28">
      <c r="A850" s="281"/>
      <c r="B850" s="281"/>
      <c r="C850" s="281"/>
      <c r="D850" s="306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  <c r="AA850" s="281"/>
      <c r="AB850" s="281"/>
    </row>
    <row r="851" spans="1:28">
      <c r="A851" s="281"/>
      <c r="B851" s="281"/>
      <c r="C851" s="281"/>
      <c r="D851" s="306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  <c r="AA851" s="281"/>
      <c r="AB851" s="281"/>
    </row>
    <row r="852" spans="1:28">
      <c r="A852" s="281"/>
      <c r="B852" s="281"/>
      <c r="C852" s="281"/>
      <c r="D852" s="306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  <c r="AA852" s="281"/>
      <c r="AB852" s="281"/>
    </row>
    <row r="853" spans="1:28">
      <c r="A853" s="281"/>
      <c r="B853" s="281"/>
      <c r="C853" s="281"/>
      <c r="D853" s="306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  <c r="AA853" s="281"/>
      <c r="AB853" s="281"/>
    </row>
    <row r="854" spans="1:28">
      <c r="A854" s="281"/>
      <c r="B854" s="281"/>
      <c r="C854" s="281"/>
      <c r="D854" s="306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  <c r="AA854" s="281"/>
      <c r="AB854" s="281"/>
    </row>
    <row r="855" spans="1:28">
      <c r="A855" s="281"/>
      <c r="B855" s="281"/>
      <c r="C855" s="281"/>
      <c r="D855" s="306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  <c r="AA855" s="281"/>
      <c r="AB855" s="281"/>
    </row>
    <row r="856" spans="1:28">
      <c r="A856" s="281"/>
      <c r="B856" s="281"/>
      <c r="C856" s="281"/>
      <c r="D856" s="306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  <c r="AA856" s="281"/>
      <c r="AB856" s="281"/>
    </row>
    <row r="857" spans="1:28">
      <c r="A857" s="281"/>
      <c r="B857" s="281"/>
      <c r="C857" s="281"/>
      <c r="D857" s="306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  <c r="AA857" s="281"/>
      <c r="AB857" s="281"/>
    </row>
    <row r="858" spans="1:28">
      <c r="A858" s="281"/>
      <c r="B858" s="281"/>
      <c r="C858" s="281"/>
      <c r="D858" s="306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  <c r="AA858" s="281"/>
      <c r="AB858" s="281"/>
    </row>
    <row r="859" spans="1:28">
      <c r="A859" s="281"/>
      <c r="B859" s="281"/>
      <c r="C859" s="281"/>
      <c r="D859" s="306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  <c r="AA859" s="281"/>
      <c r="AB859" s="281"/>
    </row>
    <row r="860" spans="1:28">
      <c r="A860" s="281"/>
      <c r="B860" s="281"/>
      <c r="C860" s="281"/>
      <c r="D860" s="306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  <c r="AA860" s="281"/>
      <c r="AB860" s="281"/>
    </row>
    <row r="861" spans="1:28">
      <c r="A861" s="281"/>
      <c r="B861" s="281"/>
      <c r="C861" s="281"/>
      <c r="D861" s="306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  <c r="AA861" s="281"/>
      <c r="AB861" s="281"/>
    </row>
    <row r="862" spans="1:28">
      <c r="A862" s="281"/>
      <c r="B862" s="281"/>
      <c r="C862" s="281"/>
      <c r="D862" s="306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  <c r="AA862" s="281"/>
      <c r="AB862" s="281"/>
    </row>
    <row r="863" spans="1:28">
      <c r="A863" s="281"/>
      <c r="B863" s="281"/>
      <c r="C863" s="281"/>
      <c r="D863" s="306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  <c r="AA863" s="281"/>
      <c r="AB863" s="281"/>
    </row>
    <row r="864" spans="1:28">
      <c r="A864" s="281"/>
      <c r="B864" s="281"/>
      <c r="C864" s="281"/>
      <c r="D864" s="306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  <c r="AA864" s="281"/>
      <c r="AB864" s="281"/>
    </row>
    <row r="865" spans="1:28">
      <c r="A865" s="281"/>
      <c r="B865" s="281"/>
      <c r="C865" s="281"/>
      <c r="D865" s="306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  <c r="AA865" s="281"/>
      <c r="AB865" s="281"/>
    </row>
    <row r="866" spans="1:28">
      <c r="A866" s="281"/>
      <c r="B866" s="281"/>
      <c r="C866" s="281"/>
      <c r="D866" s="306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  <c r="AA866" s="281"/>
      <c r="AB866" s="281"/>
    </row>
    <row r="867" spans="1:28">
      <c r="A867" s="281"/>
      <c r="B867" s="281"/>
      <c r="C867" s="281"/>
      <c r="D867" s="306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  <c r="AA867" s="281"/>
      <c r="AB867" s="281"/>
    </row>
    <row r="868" spans="1:28">
      <c r="A868" s="281"/>
      <c r="B868" s="281"/>
      <c r="C868" s="281"/>
      <c r="D868" s="306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  <c r="AA868" s="281"/>
      <c r="AB868" s="281"/>
    </row>
    <row r="869" spans="1:28">
      <c r="A869" s="281"/>
      <c r="B869" s="281"/>
      <c r="C869" s="281"/>
      <c r="D869" s="306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  <c r="AA869" s="281"/>
      <c r="AB869" s="281"/>
    </row>
    <row r="870" spans="1:28">
      <c r="A870" s="281"/>
      <c r="B870" s="281"/>
      <c r="C870" s="281"/>
      <c r="D870" s="306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  <c r="AA870" s="281"/>
      <c r="AB870" s="281"/>
    </row>
    <row r="871" spans="1:28">
      <c r="A871" s="281"/>
      <c r="B871" s="281"/>
      <c r="C871" s="281"/>
      <c r="D871" s="306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  <c r="AA871" s="281"/>
      <c r="AB871" s="281"/>
    </row>
    <row r="872" spans="1:28">
      <c r="A872" s="281"/>
      <c r="B872" s="281"/>
      <c r="C872" s="281"/>
      <c r="D872" s="306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  <c r="AA872" s="281"/>
      <c r="AB872" s="281"/>
    </row>
    <row r="873" spans="1:28">
      <c r="A873" s="281"/>
      <c r="B873" s="281"/>
      <c r="C873" s="281"/>
      <c r="D873" s="306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  <c r="AA873" s="281"/>
      <c r="AB873" s="281"/>
    </row>
    <row r="874" spans="1:28">
      <c r="A874" s="281"/>
      <c r="B874" s="281"/>
      <c r="C874" s="281"/>
      <c r="D874" s="306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  <c r="AA874" s="281"/>
      <c r="AB874" s="281"/>
    </row>
    <row r="875" spans="1:28">
      <c r="A875" s="281"/>
      <c r="B875" s="281"/>
      <c r="C875" s="281"/>
      <c r="D875" s="306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  <c r="AA875" s="281"/>
      <c r="AB875" s="281"/>
    </row>
    <row r="876" spans="1:28">
      <c r="A876" s="281"/>
      <c r="B876" s="281"/>
      <c r="C876" s="281"/>
      <c r="D876" s="306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  <c r="AA876" s="281"/>
      <c r="AB876" s="281"/>
    </row>
    <row r="877" spans="1:28">
      <c r="A877" s="281"/>
      <c r="B877" s="281"/>
      <c r="C877" s="281"/>
      <c r="D877" s="306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  <c r="AA877" s="281"/>
      <c r="AB877" s="281"/>
    </row>
    <row r="878" spans="1:28">
      <c r="A878" s="281"/>
      <c r="B878" s="281"/>
      <c r="C878" s="281"/>
      <c r="D878" s="306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  <c r="AA878" s="281"/>
      <c r="AB878" s="281"/>
    </row>
    <row r="879" spans="1:28">
      <c r="A879" s="281"/>
      <c r="B879" s="281"/>
      <c r="C879" s="281"/>
      <c r="D879" s="306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  <c r="AA879" s="281"/>
      <c r="AB879" s="281"/>
    </row>
    <row r="880" spans="1:28">
      <c r="A880" s="281"/>
      <c r="B880" s="281"/>
      <c r="C880" s="281"/>
      <c r="D880" s="306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  <c r="AA880" s="281"/>
      <c r="AB880" s="281"/>
    </row>
    <row r="881" spans="1:28">
      <c r="A881" s="281"/>
      <c r="B881" s="281"/>
      <c r="C881" s="281"/>
      <c r="D881" s="306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  <c r="AA881" s="281"/>
      <c r="AB881" s="281"/>
    </row>
    <row r="882" spans="1:28">
      <c r="A882" s="281"/>
      <c r="B882" s="281"/>
      <c r="C882" s="281"/>
      <c r="D882" s="306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  <c r="AA882" s="281"/>
      <c r="AB882" s="281"/>
    </row>
    <row r="883" spans="1:28">
      <c r="A883" s="281"/>
      <c r="B883" s="281"/>
      <c r="C883" s="281"/>
      <c r="D883" s="306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  <c r="AA883" s="281"/>
      <c r="AB883" s="281"/>
    </row>
    <row r="884" spans="1:28">
      <c r="A884" s="281"/>
      <c r="B884" s="281"/>
      <c r="C884" s="281"/>
      <c r="D884" s="306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  <c r="AA884" s="281"/>
      <c r="AB884" s="281"/>
    </row>
    <row r="885" spans="1:28">
      <c r="A885" s="281"/>
      <c r="B885" s="281"/>
      <c r="C885" s="281"/>
      <c r="D885" s="306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  <c r="AA885" s="281"/>
      <c r="AB885" s="281"/>
    </row>
    <row r="886" spans="1:28">
      <c r="A886" s="281"/>
      <c r="B886" s="281"/>
      <c r="C886" s="281"/>
      <c r="D886" s="306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  <c r="AA886" s="281"/>
      <c r="AB886" s="281"/>
    </row>
    <row r="887" spans="1:28">
      <c r="A887" s="281"/>
      <c r="B887" s="281"/>
      <c r="C887" s="281"/>
      <c r="D887" s="306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  <c r="AA887" s="281"/>
      <c r="AB887" s="281"/>
    </row>
    <row r="888" spans="1:28">
      <c r="A888" s="281"/>
      <c r="B888" s="281"/>
      <c r="C888" s="281"/>
      <c r="D888" s="306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  <c r="AA888" s="281"/>
      <c r="AB888" s="281"/>
    </row>
    <row r="889" spans="1:28">
      <c r="A889" s="281"/>
      <c r="B889" s="281"/>
      <c r="C889" s="281"/>
      <c r="D889" s="306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  <c r="AA889" s="281"/>
      <c r="AB889" s="281"/>
    </row>
    <row r="890" spans="1:28">
      <c r="A890" s="281"/>
      <c r="B890" s="281"/>
      <c r="C890" s="281"/>
      <c r="D890" s="306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  <c r="AA890" s="281"/>
      <c r="AB890" s="281"/>
    </row>
    <row r="891" spans="1:28">
      <c r="A891" s="281"/>
      <c r="B891" s="281"/>
      <c r="C891" s="281"/>
      <c r="D891" s="306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  <c r="AA891" s="281"/>
      <c r="AB891" s="281"/>
    </row>
    <row r="892" spans="1:28">
      <c r="A892" s="281"/>
      <c r="B892" s="281"/>
      <c r="C892" s="281"/>
      <c r="D892" s="306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  <c r="AA892" s="281"/>
      <c r="AB892" s="281"/>
    </row>
    <row r="893" spans="1:28">
      <c r="A893" s="281"/>
      <c r="B893" s="281"/>
      <c r="C893" s="281"/>
      <c r="D893" s="306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  <c r="AA893" s="281"/>
      <c r="AB893" s="281"/>
    </row>
    <row r="894" spans="1:28">
      <c r="A894" s="281"/>
      <c r="B894" s="281"/>
      <c r="C894" s="281"/>
      <c r="D894" s="306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  <c r="AA894" s="281"/>
      <c r="AB894" s="281"/>
    </row>
    <row r="895" spans="1:28">
      <c r="A895" s="281"/>
      <c r="B895" s="281"/>
      <c r="C895" s="281"/>
      <c r="D895" s="306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  <c r="AA895" s="281"/>
      <c r="AB895" s="281"/>
    </row>
    <row r="896" spans="1:28">
      <c r="A896" s="281"/>
      <c r="B896" s="281"/>
      <c r="C896" s="281"/>
      <c r="D896" s="306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  <c r="AA896" s="281"/>
      <c r="AB896" s="281"/>
    </row>
    <row r="897" spans="1:28">
      <c r="A897" s="281"/>
      <c r="B897" s="281"/>
      <c r="C897" s="281"/>
      <c r="D897" s="306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  <c r="AA897" s="281"/>
      <c r="AB897" s="281"/>
    </row>
    <row r="898" spans="1:28">
      <c r="A898" s="281"/>
      <c r="B898" s="281"/>
      <c r="C898" s="281"/>
      <c r="D898" s="306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  <c r="AA898" s="281"/>
      <c r="AB898" s="281"/>
    </row>
    <row r="899" spans="1:28">
      <c r="A899" s="281"/>
      <c r="B899" s="281"/>
      <c r="C899" s="281"/>
      <c r="D899" s="306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  <c r="AA899" s="281"/>
      <c r="AB899" s="281"/>
    </row>
    <row r="900" spans="1:28">
      <c r="A900" s="281"/>
      <c r="B900" s="281"/>
      <c r="C900" s="281"/>
      <c r="D900" s="306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  <c r="AA900" s="281"/>
      <c r="AB900" s="281"/>
    </row>
    <row r="901" spans="1:28">
      <c r="A901" s="281"/>
      <c r="B901" s="281"/>
      <c r="C901" s="281"/>
      <c r="D901" s="306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  <c r="AA901" s="281"/>
      <c r="AB901" s="281"/>
    </row>
    <row r="902" spans="1:28">
      <c r="A902" s="281"/>
      <c r="B902" s="281"/>
      <c r="C902" s="281"/>
      <c r="D902" s="306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  <c r="AA902" s="281"/>
      <c r="AB902" s="281"/>
    </row>
    <row r="903" spans="1:28">
      <c r="A903" s="281"/>
      <c r="B903" s="281"/>
      <c r="C903" s="281"/>
      <c r="D903" s="306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  <c r="AA903" s="281"/>
      <c r="AB903" s="281"/>
    </row>
    <row r="904" spans="1:28">
      <c r="A904" s="281"/>
      <c r="B904" s="281"/>
      <c r="C904" s="281"/>
      <c r="D904" s="306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  <c r="AA904" s="281"/>
      <c r="AB904" s="281"/>
    </row>
    <row r="905" spans="1:28">
      <c r="A905" s="281"/>
      <c r="B905" s="281"/>
      <c r="C905" s="281"/>
      <c r="D905" s="306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  <c r="AA905" s="281"/>
      <c r="AB905" s="281"/>
    </row>
    <row r="906" spans="1:28">
      <c r="A906" s="281"/>
      <c r="B906" s="281"/>
      <c r="C906" s="281"/>
      <c r="D906" s="306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  <c r="AA906" s="281"/>
      <c r="AB906" s="281"/>
    </row>
    <row r="907" spans="1:28">
      <c r="A907" s="281"/>
      <c r="B907" s="281"/>
      <c r="C907" s="281"/>
      <c r="D907" s="306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  <c r="AA907" s="281"/>
      <c r="AB907" s="281"/>
    </row>
    <row r="908" spans="1:28">
      <c r="A908" s="281"/>
      <c r="B908" s="281"/>
      <c r="C908" s="281"/>
      <c r="D908" s="306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  <c r="AA908" s="281"/>
      <c r="AB908" s="281"/>
    </row>
    <row r="909" spans="1:28">
      <c r="A909" s="281"/>
      <c r="B909" s="281"/>
      <c r="C909" s="281"/>
      <c r="D909" s="306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  <c r="AA909" s="281"/>
      <c r="AB909" s="281"/>
    </row>
    <row r="910" spans="1:28">
      <c r="A910" s="281"/>
      <c r="B910" s="281"/>
      <c r="C910" s="281"/>
      <c r="D910" s="306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  <c r="AA910" s="281"/>
      <c r="AB910" s="281"/>
    </row>
    <row r="911" spans="1:28">
      <c r="A911" s="281"/>
      <c r="B911" s="281"/>
      <c r="C911" s="281"/>
      <c r="D911" s="306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  <c r="AA911" s="281"/>
      <c r="AB911" s="281"/>
    </row>
    <row r="912" spans="1:28">
      <c r="A912" s="281"/>
      <c r="B912" s="281"/>
      <c r="C912" s="281"/>
      <c r="D912" s="306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  <c r="AA912" s="281"/>
      <c r="AB912" s="281"/>
    </row>
    <row r="913" spans="1:28">
      <c r="A913" s="281"/>
      <c r="B913" s="281"/>
      <c r="C913" s="281"/>
      <c r="D913" s="306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  <c r="AA913" s="281"/>
      <c r="AB913" s="281"/>
    </row>
    <row r="914" spans="1:28">
      <c r="A914" s="281"/>
      <c r="B914" s="281"/>
      <c r="C914" s="281"/>
      <c r="D914" s="306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  <c r="AA914" s="281"/>
      <c r="AB914" s="281"/>
    </row>
    <row r="915" spans="1:28">
      <c r="A915" s="281"/>
      <c r="B915" s="281"/>
      <c r="C915" s="281"/>
      <c r="D915" s="306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  <c r="AA915" s="281"/>
      <c r="AB915" s="281"/>
    </row>
    <row r="916" spans="1:28">
      <c r="A916" s="281"/>
      <c r="B916" s="281"/>
      <c r="C916" s="281"/>
      <c r="D916" s="306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  <c r="AA916" s="281"/>
      <c r="AB916" s="281"/>
    </row>
    <row r="917" spans="1:28">
      <c r="A917" s="281"/>
      <c r="B917" s="281"/>
      <c r="C917" s="281"/>
      <c r="D917" s="306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  <c r="AA917" s="281"/>
      <c r="AB917" s="281"/>
    </row>
    <row r="918" spans="1:28">
      <c r="A918" s="281"/>
      <c r="B918" s="281"/>
      <c r="C918" s="281"/>
      <c r="D918" s="306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  <c r="AA918" s="281"/>
      <c r="AB918" s="281"/>
    </row>
    <row r="919" spans="1:28">
      <c r="A919" s="281"/>
      <c r="B919" s="281"/>
      <c r="C919" s="281"/>
      <c r="D919" s="306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  <c r="AA919" s="281"/>
      <c r="AB919" s="281"/>
    </row>
    <row r="920" spans="1:28">
      <c r="A920" s="281"/>
      <c r="B920" s="281"/>
      <c r="C920" s="281"/>
      <c r="D920" s="306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  <c r="AA920" s="281"/>
      <c r="AB920" s="281"/>
    </row>
    <row r="921" spans="1:28">
      <c r="A921" s="281"/>
      <c r="B921" s="281"/>
      <c r="C921" s="281"/>
      <c r="D921" s="306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  <c r="AA921" s="281"/>
      <c r="AB921" s="281"/>
    </row>
    <row r="922" spans="1:28">
      <c r="A922" s="281"/>
      <c r="B922" s="281"/>
      <c r="C922" s="281"/>
      <c r="D922" s="306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  <c r="AA922" s="281"/>
      <c r="AB922" s="281"/>
    </row>
    <row r="923" spans="1:28">
      <c r="A923" s="281"/>
      <c r="B923" s="281"/>
      <c r="C923" s="281"/>
      <c r="D923" s="306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  <c r="AA923" s="281"/>
      <c r="AB923" s="281"/>
    </row>
    <row r="924" spans="1:28">
      <c r="A924" s="281"/>
      <c r="B924" s="281"/>
      <c r="C924" s="281"/>
      <c r="D924" s="306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  <c r="AA924" s="281"/>
      <c r="AB924" s="281"/>
    </row>
    <row r="925" spans="1:28">
      <c r="A925" s="281"/>
      <c r="B925" s="281"/>
      <c r="C925" s="281"/>
      <c r="D925" s="306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  <c r="AA925" s="281"/>
      <c r="AB925" s="281"/>
    </row>
    <row r="926" spans="1:28">
      <c r="A926" s="281"/>
      <c r="B926" s="281"/>
      <c r="C926" s="281"/>
      <c r="D926" s="306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  <c r="AA926" s="281"/>
      <c r="AB926" s="281"/>
    </row>
    <row r="927" spans="1:28">
      <c r="A927" s="281"/>
      <c r="B927" s="281"/>
      <c r="C927" s="281"/>
      <c r="D927" s="306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  <c r="AA927" s="281"/>
      <c r="AB927" s="281"/>
    </row>
    <row r="928" spans="1:28">
      <c r="A928" s="281"/>
      <c r="B928" s="281"/>
      <c r="C928" s="281"/>
      <c r="D928" s="306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  <c r="AA928" s="281"/>
      <c r="AB928" s="281"/>
    </row>
    <row r="929" spans="1:28">
      <c r="A929" s="281"/>
      <c r="B929" s="281"/>
      <c r="C929" s="281"/>
      <c r="D929" s="306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  <c r="AA929" s="281"/>
      <c r="AB929" s="281"/>
    </row>
    <row r="930" spans="1:28">
      <c r="A930" s="281"/>
      <c r="B930" s="281"/>
      <c r="C930" s="281"/>
      <c r="D930" s="306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  <c r="AA930" s="281"/>
      <c r="AB930" s="281"/>
    </row>
    <row r="931" spans="1:28">
      <c r="A931" s="281"/>
      <c r="B931" s="281"/>
      <c r="C931" s="281"/>
      <c r="D931" s="306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  <c r="AA931" s="281"/>
      <c r="AB931" s="281"/>
    </row>
    <row r="932" spans="1:28">
      <c r="A932" s="281"/>
      <c r="B932" s="281"/>
      <c r="C932" s="281"/>
      <c r="D932" s="306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  <c r="AA932" s="281"/>
      <c r="AB932" s="281"/>
    </row>
    <row r="933" spans="1:28">
      <c r="A933" s="281"/>
      <c r="B933" s="281"/>
      <c r="C933" s="281"/>
      <c r="D933" s="306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  <c r="AA933" s="281"/>
      <c r="AB933" s="281"/>
    </row>
    <row r="934" spans="1:28">
      <c r="A934" s="281"/>
      <c r="B934" s="281"/>
      <c r="C934" s="281"/>
      <c r="D934" s="306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  <c r="AA934" s="281"/>
      <c r="AB934" s="281"/>
    </row>
    <row r="935" spans="1:28">
      <c r="A935" s="281"/>
      <c r="B935" s="281"/>
      <c r="C935" s="281"/>
      <c r="D935" s="306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  <c r="AA935" s="281"/>
      <c r="AB935" s="281"/>
    </row>
    <row r="936" spans="1:28">
      <c r="A936" s="281"/>
      <c r="B936" s="281"/>
      <c r="C936" s="281"/>
      <c r="D936" s="306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  <c r="AA936" s="281"/>
      <c r="AB936" s="281"/>
    </row>
    <row r="937" spans="1:28">
      <c r="A937" s="281"/>
      <c r="B937" s="281"/>
      <c r="C937" s="281"/>
      <c r="D937" s="306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  <c r="AA937" s="281"/>
      <c r="AB937" s="281"/>
    </row>
    <row r="938" spans="1:28">
      <c r="A938" s="281"/>
      <c r="B938" s="281"/>
      <c r="C938" s="281"/>
      <c r="D938" s="306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  <c r="AA938" s="281"/>
      <c r="AB938" s="281"/>
    </row>
    <row r="939" spans="1:28">
      <c r="A939" s="281"/>
      <c r="B939" s="281"/>
      <c r="C939" s="281"/>
      <c r="D939" s="306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  <c r="AA939" s="281"/>
      <c r="AB939" s="281"/>
    </row>
    <row r="940" spans="1:28">
      <c r="A940" s="281"/>
      <c r="B940" s="281"/>
      <c r="C940" s="281"/>
      <c r="D940" s="306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  <c r="AA940" s="281"/>
      <c r="AB940" s="281"/>
    </row>
    <row r="941" spans="1:28">
      <c r="A941" s="281"/>
      <c r="B941" s="281"/>
      <c r="C941" s="281"/>
      <c r="D941" s="306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  <c r="AA941" s="281"/>
      <c r="AB941" s="281"/>
    </row>
    <row r="942" spans="1:28">
      <c r="A942" s="281"/>
      <c r="B942" s="281"/>
      <c r="C942" s="281"/>
      <c r="D942" s="306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  <c r="AA942" s="281"/>
      <c r="AB942" s="281"/>
    </row>
    <row r="943" spans="1:28">
      <c r="A943" s="281"/>
      <c r="B943" s="281"/>
      <c r="C943" s="281"/>
      <c r="D943" s="306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  <c r="AA943" s="281"/>
      <c r="AB943" s="281"/>
    </row>
    <row r="944" spans="1:28">
      <c r="A944" s="281"/>
      <c r="B944" s="281"/>
      <c r="C944" s="281"/>
      <c r="D944" s="306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  <c r="AA944" s="281"/>
      <c r="AB944" s="281"/>
    </row>
    <row r="945" spans="1:28">
      <c r="A945" s="281"/>
      <c r="B945" s="281"/>
      <c r="C945" s="281"/>
      <c r="D945" s="306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  <c r="AA945" s="281"/>
      <c r="AB945" s="281"/>
    </row>
    <row r="946" spans="1:28">
      <c r="A946" s="281"/>
      <c r="B946" s="281"/>
      <c r="C946" s="281"/>
      <c r="D946" s="306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  <c r="AA946" s="281"/>
      <c r="AB946" s="281"/>
    </row>
    <row r="947" spans="1:28">
      <c r="A947" s="281"/>
      <c r="B947" s="281"/>
      <c r="C947" s="281"/>
      <c r="D947" s="306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  <c r="AA947" s="281"/>
      <c r="AB947" s="281"/>
    </row>
    <row r="948" spans="1:28">
      <c r="A948" s="281"/>
      <c r="B948" s="281"/>
      <c r="C948" s="281"/>
      <c r="D948" s="306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  <c r="AA948" s="281"/>
      <c r="AB948" s="281"/>
    </row>
    <row r="949" spans="1:28">
      <c r="A949" s="281"/>
      <c r="B949" s="281"/>
      <c r="C949" s="281"/>
      <c r="D949" s="306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  <c r="AA949" s="281"/>
      <c r="AB949" s="281"/>
    </row>
    <row r="950" spans="1:28">
      <c r="A950" s="281"/>
      <c r="B950" s="281"/>
      <c r="C950" s="281"/>
      <c r="D950" s="306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  <c r="AA950" s="281"/>
      <c r="AB950" s="281"/>
    </row>
    <row r="951" spans="1:28">
      <c r="A951" s="281"/>
      <c r="B951" s="281"/>
      <c r="C951" s="281"/>
      <c r="D951" s="306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  <c r="AA951" s="281"/>
      <c r="AB951" s="281"/>
    </row>
    <row r="952" spans="1:28">
      <c r="A952" s="281"/>
      <c r="B952" s="281"/>
      <c r="C952" s="281"/>
      <c r="D952" s="306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  <c r="AA952" s="281"/>
      <c r="AB952" s="281"/>
    </row>
    <row r="953" spans="1:28">
      <c r="A953" s="281"/>
      <c r="B953" s="281"/>
      <c r="C953" s="281"/>
      <c r="D953" s="306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  <c r="AA953" s="281"/>
      <c r="AB953" s="281"/>
    </row>
    <row r="954" spans="1:28">
      <c r="A954" s="281"/>
      <c r="B954" s="281"/>
      <c r="C954" s="281"/>
      <c r="D954" s="306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  <c r="AA954" s="281"/>
      <c r="AB954" s="281"/>
    </row>
    <row r="955" spans="1:28">
      <c r="A955" s="281"/>
      <c r="B955" s="281"/>
      <c r="C955" s="281"/>
      <c r="D955" s="306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  <c r="AA955" s="281"/>
      <c r="AB955" s="281"/>
    </row>
    <row r="956" spans="1:28">
      <c r="A956" s="281"/>
      <c r="B956" s="281"/>
      <c r="C956" s="281"/>
      <c r="D956" s="306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  <c r="AA956" s="281"/>
      <c r="AB956" s="281"/>
    </row>
    <row r="957" spans="1:28">
      <c r="A957" s="281"/>
      <c r="B957" s="281"/>
      <c r="C957" s="281"/>
      <c r="D957" s="306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  <c r="AA957" s="281"/>
      <c r="AB957" s="281"/>
    </row>
    <row r="958" spans="1:28">
      <c r="A958" s="281"/>
      <c r="B958" s="281"/>
      <c r="C958" s="281"/>
      <c r="D958" s="306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  <c r="AA958" s="281"/>
      <c r="AB958" s="281"/>
    </row>
    <row r="959" spans="1:28">
      <c r="A959" s="281"/>
      <c r="B959" s="281"/>
      <c r="C959" s="281"/>
      <c r="D959" s="306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  <c r="AA959" s="281"/>
      <c r="AB959" s="281"/>
    </row>
    <row r="960" spans="1:28">
      <c r="A960" s="281"/>
      <c r="B960" s="281"/>
      <c r="C960" s="281"/>
      <c r="D960" s="306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  <c r="AA960" s="281"/>
      <c r="AB960" s="281"/>
    </row>
    <row r="961" spans="1:28">
      <c r="A961" s="281"/>
      <c r="B961" s="281"/>
      <c r="C961" s="281"/>
      <c r="D961" s="306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  <c r="AA961" s="281"/>
      <c r="AB961" s="281"/>
    </row>
    <row r="962" spans="1:28">
      <c r="A962" s="281"/>
      <c r="B962" s="281"/>
      <c r="C962" s="281"/>
      <c r="D962" s="306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  <c r="AA962" s="281"/>
      <c r="AB962" s="281"/>
    </row>
    <row r="963" spans="1:28">
      <c r="A963" s="281"/>
      <c r="B963" s="281"/>
      <c r="C963" s="281"/>
      <c r="D963" s="306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  <c r="AA963" s="281"/>
      <c r="AB963" s="281"/>
    </row>
    <row r="964" spans="1:28">
      <c r="A964" s="281"/>
      <c r="B964" s="281"/>
      <c r="C964" s="281"/>
      <c r="D964" s="306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  <c r="AA964" s="281"/>
      <c r="AB964" s="281"/>
    </row>
    <row r="965" spans="1:28">
      <c r="A965" s="281"/>
      <c r="B965" s="281"/>
      <c r="C965" s="281"/>
      <c r="D965" s="306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  <c r="AA965" s="281"/>
      <c r="AB965" s="281"/>
    </row>
    <row r="966" spans="1:28">
      <c r="A966" s="281"/>
      <c r="B966" s="281"/>
      <c r="C966" s="281"/>
      <c r="D966" s="306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  <c r="AA966" s="281"/>
      <c r="AB966" s="281"/>
    </row>
    <row r="967" spans="1:28">
      <c r="A967" s="281"/>
      <c r="B967" s="281"/>
      <c r="C967" s="281"/>
      <c r="D967" s="306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  <c r="AA967" s="281"/>
      <c r="AB967" s="281"/>
    </row>
    <row r="968" spans="1:28">
      <c r="A968" s="281"/>
      <c r="B968" s="281"/>
      <c r="C968" s="281"/>
      <c r="D968" s="306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  <c r="AA968" s="281"/>
      <c r="AB968" s="281"/>
    </row>
    <row r="969" spans="1:28">
      <c r="A969" s="281"/>
      <c r="B969" s="281"/>
      <c r="C969" s="281"/>
      <c r="D969" s="306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  <c r="AA969" s="281"/>
      <c r="AB969" s="281"/>
    </row>
    <row r="970" spans="1:28">
      <c r="A970" s="281"/>
      <c r="B970" s="281"/>
      <c r="C970" s="281"/>
      <c r="D970" s="306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  <c r="AA970" s="281"/>
      <c r="AB970" s="281"/>
    </row>
    <row r="971" spans="1:28">
      <c r="A971" s="281"/>
      <c r="B971" s="281"/>
      <c r="C971" s="281"/>
      <c r="D971" s="306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  <c r="AA971" s="281"/>
      <c r="AB971" s="281"/>
    </row>
    <row r="972" spans="1:28">
      <c r="A972" s="281"/>
      <c r="B972" s="281"/>
      <c r="C972" s="281"/>
      <c r="D972" s="306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  <c r="AA972" s="281"/>
      <c r="AB972" s="281"/>
    </row>
    <row r="973" spans="1:28">
      <c r="A973" s="281"/>
      <c r="B973" s="281"/>
      <c r="C973" s="281"/>
      <c r="D973" s="306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  <c r="AA973" s="281"/>
      <c r="AB973" s="281"/>
    </row>
    <row r="974" spans="1:28">
      <c r="A974" s="281"/>
      <c r="B974" s="281"/>
      <c r="C974" s="281"/>
      <c r="D974" s="306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  <c r="AA974" s="281"/>
      <c r="AB974" s="281"/>
    </row>
    <row r="975" spans="1:28">
      <c r="A975" s="281"/>
      <c r="B975" s="281"/>
      <c r="C975" s="281"/>
      <c r="D975" s="306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  <c r="AA975" s="281"/>
      <c r="AB975" s="281"/>
    </row>
    <row r="976" spans="1:28">
      <c r="A976" s="281"/>
      <c r="B976" s="281"/>
      <c r="C976" s="281"/>
      <c r="D976" s="306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  <c r="AA976" s="281"/>
      <c r="AB976" s="281"/>
    </row>
    <row r="977" spans="1:28">
      <c r="A977" s="281"/>
      <c r="B977" s="281"/>
      <c r="C977" s="281"/>
      <c r="D977" s="306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  <c r="AA977" s="281"/>
      <c r="AB977" s="281"/>
    </row>
    <row r="978" spans="1:28">
      <c r="A978" s="281"/>
      <c r="B978" s="281"/>
      <c r="C978" s="281"/>
      <c r="D978" s="306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  <c r="AA978" s="281"/>
      <c r="AB978" s="281"/>
    </row>
    <row r="979" spans="1:28">
      <c r="A979" s="281"/>
      <c r="B979" s="281"/>
      <c r="C979" s="281"/>
      <c r="D979" s="306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  <c r="AA979" s="281"/>
      <c r="AB979" s="281"/>
    </row>
    <row r="980" spans="1:28">
      <c r="A980" s="281"/>
      <c r="B980" s="281"/>
      <c r="C980" s="281"/>
      <c r="D980" s="306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  <c r="AA980" s="281"/>
      <c r="AB980" s="281"/>
    </row>
    <row r="981" spans="1:28">
      <c r="A981" s="281"/>
      <c r="B981" s="281"/>
      <c r="C981" s="281"/>
      <c r="D981" s="306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  <c r="AA981" s="281"/>
      <c r="AB981" s="281"/>
    </row>
    <row r="982" spans="1:28">
      <c r="A982" s="281"/>
      <c r="B982" s="281"/>
      <c r="C982" s="281"/>
      <c r="D982" s="306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  <c r="AA982" s="281"/>
      <c r="AB982" s="281"/>
    </row>
    <row r="983" spans="1:28">
      <c r="A983" s="281"/>
      <c r="B983" s="281"/>
      <c r="C983" s="281"/>
      <c r="D983" s="306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  <c r="AA983" s="281"/>
      <c r="AB983" s="281"/>
    </row>
    <row r="984" spans="1:28">
      <c r="A984" s="281"/>
      <c r="B984" s="281"/>
      <c r="C984" s="281"/>
      <c r="D984" s="306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  <c r="AA984" s="281"/>
      <c r="AB984" s="281"/>
    </row>
    <row r="985" spans="1:28">
      <c r="A985" s="281"/>
      <c r="B985" s="281"/>
      <c r="C985" s="281"/>
      <c r="D985" s="306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  <c r="AA985" s="281"/>
      <c r="AB985" s="281"/>
    </row>
    <row r="986" spans="1:28">
      <c r="A986" s="281"/>
      <c r="B986" s="281"/>
      <c r="C986" s="281"/>
      <c r="D986" s="306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  <c r="AA986" s="281"/>
      <c r="AB986" s="281"/>
    </row>
    <row r="987" spans="1:28">
      <c r="A987" s="281"/>
      <c r="B987" s="281"/>
      <c r="C987" s="281"/>
      <c r="D987" s="306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  <c r="AA987" s="281"/>
      <c r="AB987" s="281"/>
    </row>
    <row r="988" spans="1:28">
      <c r="A988" s="281"/>
      <c r="B988" s="281"/>
      <c r="C988" s="281"/>
      <c r="D988" s="306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  <c r="AA988" s="281"/>
      <c r="AB988" s="281"/>
    </row>
    <row r="989" spans="1:28">
      <c r="A989" s="281"/>
      <c r="B989" s="281"/>
      <c r="C989" s="281"/>
      <c r="D989" s="306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  <c r="AA989" s="281"/>
      <c r="AB989" s="281"/>
    </row>
    <row r="990" spans="1:28">
      <c r="A990" s="281"/>
      <c r="B990" s="281"/>
      <c r="C990" s="281"/>
      <c r="D990" s="306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  <c r="AA990" s="281"/>
      <c r="AB990" s="281"/>
    </row>
    <row r="991" spans="1:28">
      <c r="A991" s="281"/>
      <c r="B991" s="281"/>
      <c r="C991" s="281"/>
      <c r="D991" s="306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  <c r="AA991" s="281"/>
      <c r="AB991" s="281"/>
    </row>
    <row r="992" spans="1:28">
      <c r="A992" s="281"/>
      <c r="B992" s="281"/>
      <c r="C992" s="281"/>
      <c r="D992" s="306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  <c r="AA992" s="281"/>
      <c r="AB992" s="281"/>
    </row>
    <row r="993" spans="1:28">
      <c r="A993" s="281"/>
      <c r="B993" s="281"/>
      <c r="C993" s="281"/>
      <c r="D993" s="306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  <c r="AA993" s="281"/>
      <c r="AB993" s="281"/>
    </row>
    <row r="994" spans="1:28">
      <c r="A994" s="281"/>
      <c r="B994" s="281"/>
      <c r="C994" s="281"/>
      <c r="D994" s="306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  <c r="AA994" s="281"/>
      <c r="AB994" s="281"/>
    </row>
    <row r="995" spans="1:28">
      <c r="A995" s="281"/>
      <c r="B995" s="281"/>
      <c r="C995" s="281"/>
      <c r="D995" s="306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  <c r="AA995" s="281"/>
      <c r="AB995" s="281"/>
    </row>
    <row r="996" spans="1:28">
      <c r="A996" s="281"/>
      <c r="B996" s="281"/>
      <c r="C996" s="281"/>
      <c r="D996" s="306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  <c r="AA996" s="281"/>
      <c r="AB996" s="281"/>
    </row>
    <row r="997" spans="1:28">
      <c r="A997" s="281"/>
      <c r="B997" s="281"/>
      <c r="C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  <c r="AA997" s="281"/>
      <c r="AB997" s="281"/>
    </row>
    <row r="998" spans="1:28">
      <c r="A998" s="281"/>
      <c r="B998" s="281"/>
      <c r="C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  <c r="AA998" s="281"/>
      <c r="AB998" s="281"/>
    </row>
    <row r="999" spans="1:28">
      <c r="A999" s="281"/>
      <c r="B999" s="281"/>
      <c r="C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  <c r="AA999" s="281"/>
      <c r="AB999" s="281"/>
    </row>
    <row r="1000" spans="1:28">
      <c r="A1000" s="281"/>
      <c r="B1000" s="281"/>
      <c r="C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  <c r="AA1000" s="281"/>
      <c r="AB1000" s="281"/>
    </row>
  </sheetData>
  <printOptions horizontalCentered="1"/>
  <pageMargins left="0" right="0" top="0" bottom="0" header="0" footer="0"/>
  <pageSetup paperSize="9" scale="61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8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97" customWidth="1"/>
    <col min="2" max="2" width="81.26953125" style="98" hidden="1" customWidth="1"/>
    <col min="3" max="3" width="206" style="98" customWidth="1"/>
    <col min="4" max="4" width="70.7265625" style="98" hidden="1" customWidth="1"/>
    <col min="5" max="5" width="74.81640625" style="98" hidden="1" customWidth="1"/>
    <col min="6" max="16384" width="9.179687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5" customHeight="1">
      <c r="A2" s="87" t="str">
        <f>'1. CUTTING DOCKET'!B6</f>
        <v xml:space="preserve">JOB NUMBER:  </v>
      </c>
      <c r="B2" s="87" t="str">
        <f>'1. CUTTING DOCKET'!D6</f>
        <v>C21  FW23  G2533</v>
      </c>
      <c r="C2" s="87" t="s">
        <v>180</v>
      </c>
      <c r="D2" s="87"/>
      <c r="E2" s="87"/>
    </row>
    <row r="3" spans="1:12" s="88" customFormat="1" ht="37.5" customHeight="1">
      <c r="A3" s="89" t="str">
        <f>'1. CUTTING DOCKET'!B7</f>
        <v xml:space="preserve">STYLE NUMBER: </v>
      </c>
      <c r="B3" s="89" t="str">
        <f>'1. CUTTING DOCKET'!D7</f>
        <v>CRTZ-1163</v>
      </c>
      <c r="C3" s="89" t="s">
        <v>181</v>
      </c>
      <c r="D3" s="89"/>
      <c r="E3" s="89"/>
    </row>
    <row r="4" spans="1:12" s="88" customFormat="1" ht="37.5" customHeight="1">
      <c r="A4" s="89" t="str">
        <f>'1. CUTTING DOCKET'!B8</f>
        <v xml:space="preserve">STYLE NAME : </v>
      </c>
      <c r="B4" s="89" t="str">
        <f>'1. CUTTING DOCKET'!D8</f>
        <v>ISLAND PUFF PRINT OPEN HEM PANT</v>
      </c>
      <c r="C4" s="89" t="s">
        <v>182</v>
      </c>
      <c r="D4" s="89"/>
      <c r="E4" s="89"/>
    </row>
    <row r="5" spans="1:12" s="88" customFormat="1" ht="76" customHeight="1">
      <c r="A5" s="90"/>
      <c r="B5" s="109" t="str">
        <f>'1. CUTTING DOCKET'!$D$21</f>
        <v>BROWN</v>
      </c>
      <c r="C5" s="189" t="e">
        <f>'1. CUTTING DOCKET'!#REF!</f>
        <v>#REF!</v>
      </c>
      <c r="D5" s="109" t="e">
        <f>'1. CUTTING DOCKET'!#REF!</f>
        <v>#REF!</v>
      </c>
      <c r="E5" s="109" t="e">
        <f>'1. CUTTING DOCKET'!#REF!</f>
        <v>#REF!</v>
      </c>
    </row>
    <row r="6" spans="1:12" s="92" customFormat="1" ht="69.75" customHeight="1">
      <c r="A6" s="91" t="s">
        <v>32</v>
      </c>
      <c r="B6" s="191" t="str">
        <f>'1. CUTTING DOCKET'!$E$36</f>
        <v>BROWN</v>
      </c>
      <c r="C6" s="191" t="str">
        <f>'1. CUTTING DOCKET'!$E$40</f>
        <v>WHITE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" customHeight="1">
      <c r="A7" s="93" t="s">
        <v>33</v>
      </c>
      <c r="B7" s="604" t="str">
        <f>'1. CUTTING DOCKET'!M11</f>
        <v>FLEECE_100%COTTON_OE20/2+CD8/1_420GSM_VTK5971B</v>
      </c>
      <c r="C7" s="605"/>
      <c r="D7" s="605"/>
      <c r="E7" s="606"/>
    </row>
    <row r="8" spans="1:12" s="92" customFormat="1" ht="409.6" customHeight="1">
      <c r="A8" s="94" t="str">
        <f>'1. CUTTING DOCKET'!D36</f>
        <v>VẢI CHÍNH</v>
      </c>
      <c r="B8" s="607"/>
      <c r="C8" s="608"/>
      <c r="D8" s="609"/>
      <c r="E8" s="610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" customHeight="1">
      <c r="A10" s="192"/>
      <c r="B10" s="193"/>
      <c r="C10" s="193"/>
      <c r="D10" s="193"/>
      <c r="E10" s="193"/>
      <c r="L10" s="95"/>
    </row>
    <row r="11" spans="1:12" s="92" customFormat="1" ht="132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6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" hidden="1" customHeight="1">
      <c r="A13" s="91" t="e">
        <f>'1. CUTTING DOCKET'!#REF!</f>
        <v>#REF!</v>
      </c>
      <c r="B13" s="611" t="e">
        <f>'1. CUTTING DOCKET'!#REF!</f>
        <v>#REF!</v>
      </c>
      <c r="C13" s="605"/>
      <c r="D13" s="612"/>
      <c r="E13" s="91" t="e">
        <f>'1. CUTTING DOCKET'!#REF!</f>
        <v>#REF!</v>
      </c>
    </row>
    <row r="14" spans="1:12" s="92" customFormat="1" ht="409.6" hidden="1" customHeight="1">
      <c r="A14" s="94" t="e">
        <f>'1. CUTTING DOCKET'!#REF!</f>
        <v>#REF!</v>
      </c>
      <c r="B14" s="607"/>
      <c r="C14" s="608"/>
      <c r="D14" s="609"/>
      <c r="E14" s="134"/>
      <c r="L14" s="95"/>
    </row>
    <row r="15" spans="1:12" s="92" customFormat="1" ht="74.25" customHeight="1">
      <c r="A15" s="91" t="s">
        <v>52</v>
      </c>
      <c r="B15" s="195" t="e">
        <f>'1. CUTTING DOCKET'!#REF!</f>
        <v>#REF!</v>
      </c>
      <c r="C15" s="195" t="str">
        <f>'1. CUTTING DOCKET'!$F$45</f>
        <v>BROWN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 t="e">
        <f>'1. CUTTING DOCKET'!#REF!</f>
        <v>#REF!</v>
      </c>
      <c r="C16" s="190" t="str">
        <f>'1. CUTTING DOCKET'!$G$45</f>
        <v>BK2812B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613" t="e">
        <f>'1. CUTTING DOCKET'!#REF!</f>
        <v>#REF!</v>
      </c>
      <c r="C17" s="614"/>
      <c r="D17" s="615"/>
      <c r="E17" s="616"/>
    </row>
    <row r="18" spans="1:5" s="92" customFormat="1" ht="90" customHeight="1">
      <c r="A18" s="91" t="e">
        <f>'1. CUTTING DOCKET'!#REF!</f>
        <v>#REF!</v>
      </c>
      <c r="B18" s="590" t="e">
        <f>'1. CUTTING DOCKET'!#REF!</f>
        <v>#REF!</v>
      </c>
      <c r="C18" s="603"/>
      <c r="D18" s="603"/>
      <c r="E18" s="591"/>
    </row>
    <row r="19" spans="1:5" s="92" customFormat="1" ht="409.6" customHeight="1">
      <c r="A19" s="196" t="s">
        <v>206</v>
      </c>
      <c r="B19" s="619"/>
      <c r="C19" s="620"/>
      <c r="D19" s="621"/>
      <c r="E19" s="621"/>
    </row>
    <row r="20" spans="1:5" s="92" customFormat="1" ht="79.5" customHeight="1">
      <c r="A20" s="91" t="e">
        <f>'1. CUTTING DOCKET'!#REF!</f>
        <v>#REF!</v>
      </c>
      <c r="B20" s="590" t="e">
        <f>'1. CUTTING DOCKET'!#REF!</f>
        <v>#REF!</v>
      </c>
      <c r="C20" s="603"/>
      <c r="D20" s="603"/>
      <c r="E20" s="591"/>
    </row>
    <row r="21" spans="1:5" s="92" customFormat="1" ht="346.5" customHeight="1">
      <c r="A21" s="94" t="s">
        <v>157</v>
      </c>
      <c r="B21" s="622"/>
      <c r="C21" s="623"/>
      <c r="D21" s="624"/>
      <c r="E21" s="625"/>
    </row>
    <row r="22" spans="1:5" s="92" customFormat="1" ht="41.5">
      <c r="A22" s="91" t="e">
        <f>'1. CUTTING DOCKET'!#REF!</f>
        <v>#REF!</v>
      </c>
      <c r="B22" s="617" t="e">
        <f>'1. CUTTING DOCKET'!#REF!</f>
        <v>#REF!</v>
      </c>
      <c r="C22" s="603"/>
      <c r="D22" s="618"/>
      <c r="E22" s="131"/>
    </row>
    <row r="23" spans="1:5" s="92" customFormat="1" ht="299.25" customHeight="1">
      <c r="A23" s="96" t="s">
        <v>140</v>
      </c>
      <c r="B23" s="626"/>
      <c r="C23" s="627"/>
      <c r="D23" s="628"/>
      <c r="E23" s="628"/>
    </row>
    <row r="24" spans="1:5" s="92" customFormat="1" ht="101.5" customHeight="1">
      <c r="A24" s="91" t="e">
        <f>'1. CUTTING DOCKET'!#REF!</f>
        <v>#REF!</v>
      </c>
      <c r="B24" s="617" t="e">
        <f>'1. CUTTING DOCKET'!#REF!</f>
        <v>#REF!</v>
      </c>
      <c r="C24" s="603"/>
      <c r="D24" s="618"/>
      <c r="E24" s="131"/>
    </row>
    <row r="25" spans="1:5" s="92" customFormat="1" ht="362.25" customHeight="1">
      <c r="A25" s="96" t="s">
        <v>212</v>
      </c>
      <c r="B25" s="629" t="s">
        <v>213</v>
      </c>
      <c r="C25" s="630"/>
      <c r="D25" s="631"/>
      <c r="E25" s="143"/>
    </row>
    <row r="26" spans="1:5" s="92" customFormat="1" ht="109.5" customHeight="1">
      <c r="A26" s="91" t="s">
        <v>141</v>
      </c>
      <c r="B26" s="617" t="str">
        <f>'1. CUTTING DOCKET'!F53</f>
        <v>CLEAR</v>
      </c>
      <c r="C26" s="603"/>
      <c r="D26" s="618"/>
      <c r="E26" s="132"/>
    </row>
    <row r="27" spans="1:5" s="92" customFormat="1" ht="282" customHeight="1">
      <c r="A27" s="96" t="s">
        <v>142</v>
      </c>
      <c r="B27" s="632" t="s">
        <v>207</v>
      </c>
      <c r="C27" s="633"/>
      <c r="D27" s="634"/>
      <c r="E27" s="634"/>
    </row>
    <row r="28" spans="1:5" s="92" customFormat="1" ht="93.65" customHeight="1">
      <c r="A28" s="91" t="e">
        <f>'1. CUTTING DOCKET'!#REF!</f>
        <v>#REF!</v>
      </c>
      <c r="B28" s="617" t="e">
        <f>'1. CUTTING DOCKET'!#REF!</f>
        <v>#REF!</v>
      </c>
      <c r="C28" s="603"/>
      <c r="D28" s="618"/>
      <c r="E28" s="132"/>
    </row>
    <row r="29" spans="1:5" s="92" customFormat="1" ht="273" customHeight="1">
      <c r="A29" s="94" t="s">
        <v>143</v>
      </c>
      <c r="B29" s="635"/>
      <c r="C29" s="636"/>
      <c r="D29" s="637"/>
      <c r="E29" s="637"/>
    </row>
    <row r="30" spans="1:5" s="92" customFormat="1" ht="95.25" customHeight="1">
      <c r="A30" s="91" t="e">
        <f>'1. CUTTING DOCKET'!#REF!</f>
        <v>#REF!</v>
      </c>
      <c r="B30" s="617" t="e">
        <f>'1. CUTTING DOCKET'!#REF!</f>
        <v>#REF!</v>
      </c>
      <c r="C30" s="603"/>
      <c r="D30" s="618"/>
      <c r="E30" s="132"/>
    </row>
    <row r="31" spans="1:5" s="92" customFormat="1" ht="324.75" customHeight="1">
      <c r="A31" s="94"/>
      <c r="B31" s="635"/>
      <c r="C31" s="636"/>
      <c r="D31" s="637"/>
      <c r="E31" s="637"/>
    </row>
    <row r="32" spans="1:5" s="92" customFormat="1" ht="119.5" customHeight="1">
      <c r="A32" s="91" t="s">
        <v>145</v>
      </c>
      <c r="B32" s="617" t="e">
        <f>'1. CUTTING DOCKET'!#REF!</f>
        <v>#REF!</v>
      </c>
      <c r="C32" s="603"/>
      <c r="D32" s="618"/>
      <c r="E32" s="132"/>
    </row>
    <row r="33" spans="1:9" s="92" customFormat="1" ht="287.25" customHeight="1">
      <c r="A33" s="94" t="s">
        <v>146</v>
      </c>
      <c r="B33" s="635"/>
      <c r="C33" s="636"/>
      <c r="D33" s="637"/>
      <c r="E33" s="637"/>
    </row>
    <row r="34" spans="1:9" s="92" customFormat="1" ht="71.5" customHeight="1">
      <c r="A34" s="91" t="s">
        <v>136</v>
      </c>
      <c r="B34" s="617" t="s">
        <v>38</v>
      </c>
      <c r="C34" s="603"/>
      <c r="D34" s="618"/>
      <c r="E34" s="132"/>
    </row>
    <row r="35" spans="1:9" s="92" customFormat="1" ht="87" customHeight="1">
      <c r="A35" s="94" t="s">
        <v>144</v>
      </c>
      <c r="B35" s="635"/>
      <c r="C35" s="636"/>
      <c r="D35" s="637"/>
      <c r="E35" s="637"/>
    </row>
    <row r="36" spans="1:9" s="92" customFormat="1" ht="63.65" customHeight="1">
      <c r="A36" s="91" t="s">
        <v>137</v>
      </c>
      <c r="B36" s="617" t="s">
        <v>132</v>
      </c>
      <c r="C36" s="603"/>
      <c r="D36" s="618"/>
      <c r="E36" s="132"/>
    </row>
    <row r="37" spans="1:9" s="92" customFormat="1" ht="97.5" customHeight="1">
      <c r="A37" s="94" t="s">
        <v>144</v>
      </c>
      <c r="B37" s="635"/>
      <c r="C37" s="636"/>
      <c r="D37" s="637"/>
      <c r="E37" s="637"/>
    </row>
    <row r="38" spans="1:9" s="92" customFormat="1" ht="97.5" customHeight="1">
      <c r="A38" s="128" t="e">
        <f>'1. CUTTING DOCKET'!#REF!</f>
        <v>#REF!</v>
      </c>
      <c r="B38" s="638" t="e">
        <f>'1. CUTTING DOCKET'!#REF!</f>
        <v>#REF!</v>
      </c>
      <c r="C38" s="639"/>
      <c r="D38" s="640"/>
      <c r="E38" s="133"/>
    </row>
    <row r="39" spans="1:9" s="92" customFormat="1" ht="221.5" customHeight="1">
      <c r="A39" s="94"/>
      <c r="B39" s="641"/>
      <c r="C39" s="642"/>
      <c r="D39" s="641"/>
      <c r="E39" s="641"/>
    </row>
    <row r="43" spans="1:9">
      <c r="I43" s="9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55"/>
    <col min="18" max="18" width="80.26953125" style="55" customWidth="1"/>
    <col min="19" max="16384" width="9.179687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61" customFormat="1" ht="30.75" customHeight="1">
      <c r="A1" s="57"/>
      <c r="B1" s="58" t="s">
        <v>73</v>
      </c>
      <c r="C1" s="58" t="s">
        <v>56</v>
      </c>
      <c r="D1" s="643" t="s">
        <v>74</v>
      </c>
      <c r="E1" s="643"/>
      <c r="F1" s="643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75" customHeight="1" thickBot="1">
      <c r="A2" s="62"/>
      <c r="B2" s="63" t="s">
        <v>75</v>
      </c>
      <c r="C2" s="63" t="s">
        <v>76</v>
      </c>
      <c r="D2" s="644" t="s">
        <v>77</v>
      </c>
      <c r="E2" s="644"/>
      <c r="F2" s="644"/>
      <c r="G2" s="644"/>
      <c r="H2" s="644"/>
      <c r="I2" s="645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25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97D565-8D43-4888-9F1F-A8C5D1A247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2BE21-171C-488C-B0B9-02861AD3281D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E0087BDE-64EE-4DA5-A7E2-9CE4540CF96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GREY</vt:lpstr>
      <vt:lpstr>1. CUTTING DOCKET</vt:lpstr>
      <vt:lpstr>2. TRIM CARD</vt:lpstr>
      <vt:lpstr>MEETING PP</vt:lpstr>
      <vt:lpstr>SPEC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Bich Nguyen Thi</cp:lastModifiedBy>
  <cp:lastPrinted>2024-07-30T08:48:29Z</cp:lastPrinted>
  <dcterms:created xsi:type="dcterms:W3CDTF">2016-05-06T01:47:29Z</dcterms:created>
  <dcterms:modified xsi:type="dcterms:W3CDTF">2024-11-26T10:40:11Z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