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2-STYLE-FILE/1. TECHPACK/10. DROP 8/CRTZ_1405 ALCATRAZ HOODIE 2025/"/>
    </mc:Choice>
  </mc:AlternateContent>
  <xr:revisionPtr revIDLastSave="2" documentId="13_ncr:1_{B0CA9CCE-E6F1-4117-BC25-52F9F21346D3}" xr6:coauthVersionLast="47" xr6:coauthVersionMax="47" xr10:uidLastSave="{CDD802BE-E082-46C4-A315-52882FCA07C0}"/>
  <bookViews>
    <workbookView xWindow="-110" yWindow="-110" windowWidth="19420" windowHeight="10300" tabRatio="895" firstSheet="2" activeTab="2" xr2:uid="{00000000-000D-0000-FFFF-FFFF00000000}"/>
  </bookViews>
  <sheets>
    <sheet name="1. CUTTING" sheetId="21" state="hidden" r:id="rId1"/>
    <sheet name="2. TRIM" sheetId="22" state="hidden" r:id="rId2"/>
    <sheet name="UA CHINH THEO NON MAU  120623" sheetId="23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localSheetId="2" hidden="1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AVY" localSheetId="2" hidden="1">#REF!</definedName>
    <definedName name="NAVY" hidden="1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CUTTING'!$A$1:$P$119</definedName>
    <definedName name="_xlnm.Print_Area" localSheetId="3">'1. CUTTING '!$A$1:$P$149</definedName>
    <definedName name="_xlnm.Print_Area" localSheetId="1">'2. TRIM'!$A$1:$D$16</definedName>
    <definedName name="_xlnm.Print_Area" localSheetId="2">'UA CHINH THEO NON MAU  120623'!$A$1:$Q$46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ESEAM" localSheetId="2" hidden="1">#REF!</definedName>
    <definedName name="SESEAM" hidden="1">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4" i="21" l="1"/>
  <c r="B76" i="21"/>
  <c r="B13" i="22" l="1"/>
  <c r="A13" i="22"/>
  <c r="D12" i="22"/>
  <c r="C12" i="22"/>
  <c r="B12" i="22"/>
  <c r="D5" i="22"/>
  <c r="D6" i="22" s="1"/>
  <c r="F49" i="21" l="1"/>
  <c r="L51" i="21"/>
  <c r="A44" i="21"/>
  <c r="G45" i="21"/>
  <c r="G46" i="21" s="1"/>
  <c r="I46" i="21" s="1"/>
  <c r="H51" i="21" l="1"/>
  <c r="H52" i="21"/>
  <c r="H50" i="21"/>
  <c r="H53" i="21"/>
  <c r="H49" i="21"/>
  <c r="J46" i="21"/>
  <c r="L46" i="21" s="1"/>
  <c r="I45" i="21"/>
  <c r="J45" i="21" l="1"/>
  <c r="L45" i="21" s="1"/>
  <c r="J32" i="21" l="1"/>
  <c r="L31" i="21"/>
  <c r="L32" i="21" s="1"/>
  <c r="K31" i="21"/>
  <c r="K32" i="21" s="1"/>
  <c r="I31" i="21"/>
  <c r="H31" i="21"/>
  <c r="H32" i="21" s="1"/>
  <c r="G31" i="21"/>
  <c r="G32" i="21" s="1"/>
  <c r="P30" i="21"/>
  <c r="J26" i="21"/>
  <c r="L25" i="21"/>
  <c r="L26" i="21" s="1"/>
  <c r="K25" i="21"/>
  <c r="K26" i="21" s="1"/>
  <c r="I25" i="21"/>
  <c r="I26" i="21" s="1"/>
  <c r="H25" i="21"/>
  <c r="H26" i="21" s="1"/>
  <c r="G25" i="21"/>
  <c r="G26" i="21" s="1"/>
  <c r="P24" i="21"/>
  <c r="L19" i="21"/>
  <c r="D31" i="21"/>
  <c r="D32" i="21" s="1"/>
  <c r="B29" i="22"/>
  <c r="B27" i="22"/>
  <c r="B25" i="22"/>
  <c r="B23" i="22"/>
  <c r="B21" i="22"/>
  <c r="B19" i="22"/>
  <c r="B17" i="22"/>
  <c r="A29" i="22"/>
  <c r="A27" i="22"/>
  <c r="A25" i="22"/>
  <c r="A23" i="22"/>
  <c r="A21" i="22"/>
  <c r="A19" i="22"/>
  <c r="A17" i="22"/>
  <c r="P31" i="21" l="1"/>
  <c r="P26" i="21"/>
  <c r="I32" i="21"/>
  <c r="P32" i="21" s="1"/>
  <c r="P25" i="21"/>
  <c r="I19" i="21"/>
  <c r="L61" i="21" l="1"/>
  <c r="L60" i="21"/>
  <c r="L59" i="21"/>
  <c r="L58" i="21"/>
  <c r="L57" i="21"/>
  <c r="L56" i="21"/>
  <c r="L50" i="21" l="1"/>
  <c r="L49" i="21"/>
  <c r="P28" i="21" l="1"/>
  <c r="P27" i="21"/>
  <c r="P22" i="21"/>
  <c r="M51" i="21" s="1"/>
  <c r="P21" i="21"/>
  <c r="H19" i="21" l="1"/>
  <c r="K19" i="21"/>
  <c r="G19" i="21"/>
  <c r="C5" i="22"/>
  <c r="C6" i="22" s="1"/>
  <c r="C9" i="22" s="1"/>
  <c r="A41" i="21"/>
  <c r="E42" i="21" s="1"/>
  <c r="D25" i="21"/>
  <c r="D26" i="21" s="1"/>
  <c r="D27" i="21" s="1"/>
  <c r="B11" i="22"/>
  <c r="L54" i="23"/>
  <c r="M54" i="23" s="1"/>
  <c r="N54" i="23" s="1"/>
  <c r="G54" i="23"/>
  <c r="F54" i="23"/>
  <c r="E54" i="23" s="1"/>
  <c r="L53" i="23"/>
  <c r="M53" i="23" s="1"/>
  <c r="N53" i="23" s="1"/>
  <c r="G53" i="23"/>
  <c r="F53" i="23" s="1"/>
  <c r="E53" i="23" s="1"/>
  <c r="L52" i="23"/>
  <c r="M52" i="23" s="1"/>
  <c r="N52" i="23" s="1"/>
  <c r="G52" i="23"/>
  <c r="F52" i="23" s="1"/>
  <c r="E52" i="23" s="1"/>
  <c r="L51" i="23"/>
  <c r="M51" i="23" s="1"/>
  <c r="N51" i="23" s="1"/>
  <c r="G51" i="23"/>
  <c r="F51" i="23" s="1"/>
  <c r="E51" i="23" s="1"/>
  <c r="L50" i="23"/>
  <c r="M50" i="23" s="1"/>
  <c r="N50" i="23" s="1"/>
  <c r="G50" i="23"/>
  <c r="F50" i="23"/>
  <c r="E50" i="23" s="1"/>
  <c r="L49" i="23"/>
  <c r="M49" i="23" s="1"/>
  <c r="N49" i="23" s="1"/>
  <c r="G49" i="23"/>
  <c r="F49" i="23" s="1"/>
  <c r="E49" i="23" s="1"/>
  <c r="M39" i="23"/>
  <c r="N39" i="23" s="1"/>
  <c r="L39" i="23"/>
  <c r="G39" i="23"/>
  <c r="F39" i="23" s="1"/>
  <c r="E39" i="23" s="1"/>
  <c r="D39" i="23" s="1"/>
  <c r="L38" i="23"/>
  <c r="M38" i="23" s="1"/>
  <c r="N38" i="23" s="1"/>
  <c r="F38" i="23"/>
  <c r="E38" i="23" s="1"/>
  <c r="D38" i="23" s="1"/>
  <c r="L37" i="23"/>
  <c r="M37" i="23" s="1"/>
  <c r="N37" i="23" s="1"/>
  <c r="G37" i="23"/>
  <c r="F37" i="23" s="1"/>
  <c r="E37" i="23" s="1"/>
  <c r="D37" i="23" s="1"/>
  <c r="L36" i="23"/>
  <c r="M36" i="23" s="1"/>
  <c r="N36" i="23" s="1"/>
  <c r="G36" i="23"/>
  <c r="F36" i="23" s="1"/>
  <c r="E36" i="23" s="1"/>
  <c r="D36" i="23" s="1"/>
  <c r="L35" i="23"/>
  <c r="M35" i="23" s="1"/>
  <c r="N35" i="23" s="1"/>
  <c r="G35" i="23"/>
  <c r="F35" i="23" s="1"/>
  <c r="E35" i="23" s="1"/>
  <c r="D35" i="23" s="1"/>
  <c r="H33" i="23"/>
  <c r="L33" i="23" s="1"/>
  <c r="M33" i="23" s="1"/>
  <c r="N33" i="23" s="1"/>
  <c r="L32" i="23"/>
  <c r="M32" i="23" s="1"/>
  <c r="N32" i="23" s="1"/>
  <c r="G32" i="23"/>
  <c r="F32" i="23" s="1"/>
  <c r="E32" i="23" s="1"/>
  <c r="D32" i="23" s="1"/>
  <c r="L31" i="23"/>
  <c r="M31" i="23" s="1"/>
  <c r="N31" i="23" s="1"/>
  <c r="G31" i="23"/>
  <c r="F31" i="23"/>
  <c r="E31" i="23" s="1"/>
  <c r="D31" i="23" s="1"/>
  <c r="L30" i="23"/>
  <c r="M30" i="23" s="1"/>
  <c r="N30" i="23" s="1"/>
  <c r="G30" i="23"/>
  <c r="F30" i="23" s="1"/>
  <c r="E30" i="23" s="1"/>
  <c r="D30" i="23" s="1"/>
  <c r="L29" i="23"/>
  <c r="M29" i="23" s="1"/>
  <c r="N29" i="23" s="1"/>
  <c r="G29" i="23"/>
  <c r="F29" i="23" s="1"/>
  <c r="E29" i="23" s="1"/>
  <c r="D29" i="23" s="1"/>
  <c r="L27" i="23"/>
  <c r="M27" i="23" s="1"/>
  <c r="N27" i="23" s="1"/>
  <c r="G27" i="23"/>
  <c r="F27" i="23" s="1"/>
  <c r="E27" i="23" s="1"/>
  <c r="D27" i="23" s="1"/>
  <c r="L26" i="23"/>
  <c r="M26" i="23" s="1"/>
  <c r="N26" i="23" s="1"/>
  <c r="G26" i="23"/>
  <c r="F26" i="23" s="1"/>
  <c r="E26" i="23" s="1"/>
  <c r="D26" i="23" s="1"/>
  <c r="L25" i="23"/>
  <c r="M25" i="23" s="1"/>
  <c r="N25" i="23" s="1"/>
  <c r="G25" i="23"/>
  <c r="F25" i="23" s="1"/>
  <c r="E25" i="23" s="1"/>
  <c r="D25" i="23" s="1"/>
  <c r="L24" i="23"/>
  <c r="M24" i="23" s="1"/>
  <c r="N24" i="23" s="1"/>
  <c r="G24" i="23"/>
  <c r="F24" i="23" s="1"/>
  <c r="E24" i="23" s="1"/>
  <c r="D24" i="23" s="1"/>
  <c r="H23" i="23"/>
  <c r="L23" i="23" s="1"/>
  <c r="M23" i="23" s="1"/>
  <c r="N23" i="23" s="1"/>
  <c r="G23" i="23"/>
  <c r="F23" i="23" s="1"/>
  <c r="E23" i="23" s="1"/>
  <c r="D23" i="23" s="1"/>
  <c r="H22" i="23"/>
  <c r="L22" i="23" s="1"/>
  <c r="M22" i="23" s="1"/>
  <c r="N22" i="23" s="1"/>
  <c r="G22" i="23"/>
  <c r="F22" i="23" s="1"/>
  <c r="E22" i="23" s="1"/>
  <c r="D22" i="23" s="1"/>
  <c r="H21" i="23"/>
  <c r="L21" i="23" s="1"/>
  <c r="M21" i="23" s="1"/>
  <c r="N21" i="23" s="1"/>
  <c r="L20" i="23"/>
  <c r="M20" i="23" s="1"/>
  <c r="N20" i="23" s="1"/>
  <c r="G20" i="23"/>
  <c r="F20" i="23" s="1"/>
  <c r="E20" i="23" s="1"/>
  <c r="D20" i="23" s="1"/>
  <c r="H19" i="23"/>
  <c r="L19" i="23" s="1"/>
  <c r="M19" i="23" s="1"/>
  <c r="N19" i="23" s="1"/>
  <c r="M18" i="23"/>
  <c r="N18" i="23" s="1"/>
  <c r="H18" i="23"/>
  <c r="F18" i="23"/>
  <c r="E18" i="23" s="1"/>
  <c r="D18" i="23" s="1"/>
  <c r="L17" i="23"/>
  <c r="M17" i="23" s="1"/>
  <c r="N17" i="23" s="1"/>
  <c r="G17" i="23"/>
  <c r="F17" i="23" s="1"/>
  <c r="E17" i="23" s="1"/>
  <c r="D17" i="23" s="1"/>
  <c r="H16" i="23"/>
  <c r="G16" i="23" s="1"/>
  <c r="F16" i="23" s="1"/>
  <c r="E16" i="23" s="1"/>
  <c r="D16" i="23" s="1"/>
  <c r="L15" i="23"/>
  <c r="M15" i="23" s="1"/>
  <c r="N15" i="23" s="1"/>
  <c r="H15" i="23"/>
  <c r="G15" i="23" s="1"/>
  <c r="F15" i="23" s="1"/>
  <c r="E15" i="23" s="1"/>
  <c r="D15" i="23" s="1"/>
  <c r="L14" i="23"/>
  <c r="M14" i="23" s="1"/>
  <c r="N14" i="23" s="1"/>
  <c r="G14" i="23"/>
  <c r="F14" i="23" s="1"/>
  <c r="E14" i="23" s="1"/>
  <c r="D14" i="23" s="1"/>
  <c r="L13" i="23"/>
  <c r="M13" i="23" s="1"/>
  <c r="N13" i="23" s="1"/>
  <c r="E13" i="23"/>
  <c r="D13" i="23" s="1"/>
  <c r="M12" i="23"/>
  <c r="N12" i="23" s="1"/>
  <c r="H12" i="23"/>
  <c r="F12" i="23"/>
  <c r="E12" i="23" s="1"/>
  <c r="D12" i="23" s="1"/>
  <c r="L11" i="23"/>
  <c r="M11" i="23" s="1"/>
  <c r="N11" i="23" s="1"/>
  <c r="G11" i="23"/>
  <c r="F11" i="23"/>
  <c r="E11" i="23" s="1"/>
  <c r="D11" i="23" s="1"/>
  <c r="L10" i="23"/>
  <c r="M10" i="23" s="1"/>
  <c r="N10" i="23" s="1"/>
  <c r="G10" i="23"/>
  <c r="F10" i="23" s="1"/>
  <c r="E10" i="23" s="1"/>
  <c r="D10" i="23" s="1"/>
  <c r="L9" i="23"/>
  <c r="M9" i="23" s="1"/>
  <c r="N9" i="23" s="1"/>
  <c r="G9" i="23"/>
  <c r="F9" i="23" s="1"/>
  <c r="E9" i="23" s="1"/>
  <c r="D9" i="23" s="1"/>
  <c r="L8" i="23"/>
  <c r="M8" i="23" s="1"/>
  <c r="N8" i="23" s="1"/>
  <c r="G8" i="23"/>
  <c r="F8" i="23" s="1"/>
  <c r="E8" i="23" s="1"/>
  <c r="D8" i="23" s="1"/>
  <c r="G33" i="23" l="1"/>
  <c r="F33" i="23" s="1"/>
  <c r="E33" i="23" s="1"/>
  <c r="D33" i="23" s="1"/>
  <c r="G21" i="23"/>
  <c r="F21" i="23" s="1"/>
  <c r="E21" i="23" s="1"/>
  <c r="D21" i="23" s="1"/>
  <c r="E43" i="21"/>
  <c r="F50" i="21"/>
  <c r="D28" i="21"/>
  <c r="E45" i="21"/>
  <c r="H54" i="21"/>
  <c r="B86" i="21" s="1"/>
  <c r="B97" i="21" s="1"/>
  <c r="B113" i="21" s="1"/>
  <c r="H56" i="21"/>
  <c r="H58" i="21" s="1"/>
  <c r="H60" i="21" s="1"/>
  <c r="H62" i="21" s="1"/>
  <c r="H64" i="21" s="1"/>
  <c r="H66" i="21" s="1"/>
  <c r="H68" i="21" s="1"/>
  <c r="L16" i="23"/>
  <c r="M16" i="23" s="1"/>
  <c r="N16" i="23" s="1"/>
  <c r="G19" i="23"/>
  <c r="F19" i="23" s="1"/>
  <c r="E19" i="23" s="1"/>
  <c r="D19" i="23" s="1"/>
  <c r="L20" i="21"/>
  <c r="L34" i="21" s="1"/>
  <c r="K20" i="21"/>
  <c r="K34" i="21" s="1"/>
  <c r="J20" i="21"/>
  <c r="J34" i="21" s="1"/>
  <c r="I20" i="21"/>
  <c r="I34" i="21" s="1"/>
  <c r="H20" i="21"/>
  <c r="H34" i="21" s="1"/>
  <c r="G20" i="21"/>
  <c r="H57" i="21" l="1"/>
  <c r="H59" i="21" s="1"/>
  <c r="H61" i="21" s="1"/>
  <c r="H63" i="21" s="1"/>
  <c r="H65" i="21" s="1"/>
  <c r="H67" i="21" s="1"/>
  <c r="H69" i="21" s="1"/>
  <c r="C11" i="22"/>
  <c r="E46" i="21"/>
  <c r="F51" i="21"/>
  <c r="G34" i="21"/>
  <c r="C119" i="21" s="1"/>
  <c r="D119" i="21"/>
  <c r="E119" i="21"/>
  <c r="F119" i="21"/>
  <c r="G119" i="21"/>
  <c r="H119" i="21"/>
  <c r="B85" i="21"/>
  <c r="B96" i="21" s="1"/>
  <c r="B112" i="21" s="1"/>
  <c r="E39" i="21"/>
  <c r="E40" i="21" s="1"/>
  <c r="G42" i="21" l="1"/>
  <c r="G43" i="21" s="1"/>
  <c r="I43" i="21" s="1"/>
  <c r="J43" i="21" s="1"/>
  <c r="L43" i="21" s="1"/>
  <c r="K54" i="21"/>
  <c r="K57" i="21"/>
  <c r="A15" i="22"/>
  <c r="B7" i="22"/>
  <c r="I42" i="21" l="1"/>
  <c r="J42" i="21" s="1"/>
  <c r="L42" i="21" s="1"/>
  <c r="K59" i="21"/>
  <c r="M57" i="21"/>
  <c r="O57" i="21" s="1"/>
  <c r="A8" i="22"/>
  <c r="A11" i="22"/>
  <c r="K61" i="21" l="1"/>
  <c r="M59" i="21"/>
  <c r="O59" i="21" s="1"/>
  <c r="B39" i="21"/>
  <c r="B42" i="21" s="1"/>
  <c r="B45" i="21" s="1"/>
  <c r="M61" i="21" l="1"/>
  <c r="O61" i="21" s="1"/>
  <c r="K63" i="21"/>
  <c r="M63" i="21" l="1"/>
  <c r="O63" i="21" s="1"/>
  <c r="K65" i="21"/>
  <c r="A10" i="22"/>
  <c r="A9" i="22"/>
  <c r="K67" i="21" l="1"/>
  <c r="M65" i="21"/>
  <c r="O65" i="21" s="1"/>
  <c r="A38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J34" i="1"/>
  <c r="J35" i="1" s="1"/>
  <c r="I34" i="1"/>
  <c r="I35" i="1" s="1"/>
  <c r="H34" i="1"/>
  <c r="G34" i="1"/>
  <c r="G35" i="1" s="1"/>
  <c r="L29" i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J19" i="1"/>
  <c r="J20" i="1" s="1"/>
  <c r="H19" i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K35" i="1"/>
  <c r="H35" i="1"/>
  <c r="L30" i="1"/>
  <c r="H30" i="1"/>
  <c r="L25" i="1"/>
  <c r="J25" i="1"/>
  <c r="I25" i="1"/>
  <c r="H20" i="1"/>
  <c r="I20" i="1"/>
  <c r="K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118" i="1" s="1"/>
  <c r="A49" i="1"/>
  <c r="H70" i="1" s="1"/>
  <c r="H122" i="1"/>
  <c r="B132" i="1"/>
  <c r="H110" i="1"/>
  <c r="H98" i="1"/>
  <c r="H106" i="1"/>
  <c r="H102" i="1"/>
  <c r="H87" i="1"/>
  <c r="H71" i="1"/>
  <c r="H79" i="1"/>
  <c r="H75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H83" i="1" l="1"/>
  <c r="H114" i="1"/>
  <c r="H94" i="1"/>
  <c r="K69" i="21"/>
  <c r="M69" i="21" s="1"/>
  <c r="O69" i="21" s="1"/>
  <c r="M67" i="21"/>
  <c r="O67" i="21" s="1"/>
  <c r="H62" i="1"/>
  <c r="F61" i="1"/>
  <c r="H64" i="1"/>
  <c r="H115" i="1"/>
  <c r="H95" i="1"/>
  <c r="H68" i="1"/>
  <c r="H119" i="1"/>
  <c r="H76" i="1"/>
  <c r="H107" i="1"/>
  <c r="B129" i="1"/>
  <c r="P24" i="1"/>
  <c r="H91" i="1"/>
  <c r="F60" i="1"/>
  <c r="H103" i="1"/>
  <c r="H80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P34" i="21" s="1"/>
  <c r="D21" i="21" l="1"/>
  <c r="D22" i="21" s="1"/>
  <c r="M54" i="21"/>
  <c r="O54" i="21" s="1"/>
  <c r="M50" i="21"/>
  <c r="O50" i="21" s="1"/>
  <c r="M52" i="21"/>
  <c r="O5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39" i="21"/>
  <c r="B6" i="22"/>
  <c r="K56" i="21" l="1"/>
  <c r="M49" i="21"/>
  <c r="G47" i="1"/>
  <c r="I46" i="1"/>
  <c r="G55" i="1"/>
  <c r="I54" i="1"/>
  <c r="G43" i="1"/>
  <c r="I42" i="1"/>
  <c r="G51" i="1"/>
  <c r="I50" i="1"/>
  <c r="I39" i="21"/>
  <c r="G40" i="21"/>
  <c r="J39" i="21" l="1"/>
  <c r="L39" i="21" s="1"/>
  <c r="M56" i="21"/>
  <c r="O56" i="21" s="1"/>
  <c r="K58" i="21"/>
  <c r="M53" i="21"/>
  <c r="O53" i="21" s="1"/>
  <c r="J46" i="1"/>
  <c r="L46" i="1" s="1"/>
  <c r="G48" i="1"/>
  <c r="I48" i="1" s="1"/>
  <c r="I47" i="1"/>
  <c r="I40" i="21"/>
  <c r="J40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M58" i="21" l="1"/>
  <c r="O58" i="21" s="1"/>
  <c r="K60" i="21"/>
  <c r="J47" i="1"/>
  <c r="L47" i="1" s="1"/>
  <c r="J48" i="1"/>
  <c r="L48" i="1" s="1"/>
  <c r="L40" i="2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K62" i="21" l="1"/>
  <c r="M60" i="21"/>
  <c r="O60" i="21" s="1"/>
  <c r="K64" i="21" l="1"/>
  <c r="M62" i="21"/>
  <c r="O62" i="21" s="1"/>
  <c r="M64" i="21" l="1"/>
  <c r="O64" i="21" s="1"/>
  <c r="K66" i="21"/>
  <c r="K68" i="21" l="1"/>
  <c r="M68" i="21" s="1"/>
  <c r="O68" i="21" s="1"/>
  <c r="M66" i="21"/>
  <c r="O66" i="21" s="1"/>
</calcChain>
</file>

<file path=xl/sharedStrings.xml><?xml version="1.0" encoding="utf-8"?>
<sst xmlns="http://schemas.openxmlformats.org/spreadsheetml/2006/main" count="890" uniqueCount="400">
  <si>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</si>
  <si>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</si>
  <si>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</si>
  <si>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</si>
  <si>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</si>
  <si>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</si>
  <si>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</si>
  <si>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</si>
  <si>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</si>
  <si>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</si>
  <si>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</si>
  <si>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</si>
  <si>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</si>
  <si>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</si>
  <si>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</si>
  <si>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</si>
  <si>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</si>
  <si>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</si>
  <si>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</si>
  <si>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</si>
  <si>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</si>
  <si>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</si>
  <si>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</si>
  <si>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</si>
  <si>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</si>
  <si>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</si>
  <si>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</si>
  <si>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</si>
  <si>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</si>
  <si>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</si>
  <si>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</si>
  <si>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</si>
  <si>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</si>
  <si>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</si>
  <si>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</si>
  <si>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</si>
  <si>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</si>
  <si>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</si>
  <si>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</si>
  <si>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</si>
  <si>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</si>
  <si>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</si>
  <si>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</si>
  <si>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</si>
  <si>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</si>
  <si>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</si>
  <si>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</si>
  <si>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</si>
  <si>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</si>
  <si>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</si>
  <si>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</si>
  <si>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</si>
  <si>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</si>
  <si>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</si>
  <si>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</si>
  <si>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</si>
  <si>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</si>
  <si>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</si>
  <si>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</si>
  <si>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</si>
  <si>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</si>
  <si>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</si>
  <si>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</si>
  <si>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</si>
  <si>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</si>
  <si>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</si>
  <si>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</si>
  <si>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</si>
  <si>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</si>
  <si>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</si>
  <si>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</si>
  <si>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</si>
  <si>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</si>
  <si>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</si>
  <si>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</si>
  <si>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</si>
  <si>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</si>
  <si>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</si>
  <si>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</si>
  <si>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</si>
  <si>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</si>
  <si>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</si>
  <si>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</si>
  <si>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</si>
  <si>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</si>
  <si>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</si>
  <si>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</si>
  <si>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</si>
  <si>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</si>
  <si>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</si>
  <si>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</si>
  <si>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</si>
  <si>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</si>
  <si>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</si>
  <si>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</si>
  <si>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</si>
  <si>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</si>
  <si>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</si>
  <si>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</si>
  <si>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</si>
  <si>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</si>
  <si>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</si>
  <si>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</si>
  <si>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</si>
  <si>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</si>
  <si>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</si>
  <si>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</si>
  <si>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</si>
  <si>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</si>
  <si>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</si>
  <si>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</si>
  <si>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</si>
  <si>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</si>
  <si>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</si>
  <si>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</si>
  <si>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100% ORGANIC COTTON</t>
  </si>
  <si>
    <t>MCQ</t>
  </si>
  <si>
    <t>XXS</t>
  </si>
  <si>
    <t>SINGLE JERSEY 100% ORGANIC COTTON  170GSM</t>
  </si>
  <si>
    <t>VIỀN CỔ</t>
  </si>
  <si>
    <t>CHỈ 40/2</t>
  </si>
  <si>
    <t>PCS</t>
  </si>
  <si>
    <t>NHÃN SIZE CHỮ 24MM x 12MM</t>
  </si>
  <si>
    <t>NỀN TRẮNG CHỮ ĐEN</t>
  </si>
  <si>
    <t>NHÃN XUẤT XỨ MADE IN VIETNAM 25MM x 12MM</t>
  </si>
  <si>
    <t>NỀN ĐEN CHỮ TRẮNG</t>
  </si>
  <si>
    <t>DÂY RUY BĂNG 76MM x 6MM</t>
  </si>
  <si>
    <t>HYPER LILAC</t>
  </si>
  <si>
    <t>NHÃN THÀNH PHẦN 13CM x 4CM</t>
  </si>
  <si>
    <t>THẺ BÀI TREO SWINGTAG</t>
  </si>
  <si>
    <t>GIẤY CHỐNG ẨM 45CM x 50CM</t>
  </si>
  <si>
    <t>BARCODE STICKER</t>
  </si>
  <si>
    <t>POLYBAG CÓ ĐÁY (SIZE 4) 36CM x 49CM</t>
  </si>
  <si>
    <t>THÙNG CARTON 60CM x 40CM x 40CM</t>
  </si>
  <si>
    <t>BIG POLYBAG</t>
  </si>
  <si>
    <t>CLEAR</t>
  </si>
  <si>
    <t>SPECIAL STICKER</t>
  </si>
  <si>
    <t>CHÚ Ý:</t>
  </si>
  <si>
    <t>CHỈ MAY CHÍNH</t>
  </si>
  <si>
    <t>KHÔNG THÊU</t>
  </si>
  <si>
    <t>KHÔNG WASH</t>
  </si>
  <si>
    <t>- CÁCH GẮN NHÃN PHẢI NHƯ TÀI LIỆU YÊU CẦU</t>
  </si>
  <si>
    <t>- NHÃN SIZE - SỐ LƯỢNG MỖI SIZE NHƯ SAU:</t>
  </si>
  <si>
    <t>1.216CM x 6.5CM</t>
  </si>
  <si>
    <t>FRENCH TERRY 100% ORGANIC COTTON 430GSM</t>
  </si>
  <si>
    <t>KHÁCH HÀNG CUNG CẤP</t>
  </si>
  <si>
    <t>KHÔNG ỦI LÊN CON CHIP NFC</t>
  </si>
  <si>
    <t>3XS</t>
  </si>
  <si>
    <t>3XL</t>
  </si>
  <si>
    <t>2XS</t>
  </si>
  <si>
    <t>2XL</t>
  </si>
  <si>
    <t>RIB 1X1  92%ORGANIC COTTON 2%SPANDEX 450GSM</t>
  </si>
  <si>
    <t>- ĐỊNH VỊ HÌNH IN:
TỪ GIỮA TRƯỚC QUA TRÁI</t>
  </si>
  <si>
    <t>- ĐỊNH VỊ HÌNH IN:
TỪ ĐỈNH VAI XUỐNG</t>
  </si>
  <si>
    <t>- CÁCH MAY NHƯ ÁO MẪU + TÀI LIỆU ĐÍNH KÈM</t>
  </si>
  <si>
    <t>3D HEAT TRANSFER PLACEMENT AT LEFT CHEST (CM)</t>
  </si>
  <si>
    <t>FROM HSP TO EDGE OF ARTWORK</t>
  </si>
  <si>
    <t>FROM CF TO EDGE OF ARTWORK</t>
  </si>
  <si>
    <t>CROP SWEATSHIRT</t>
  </si>
  <si>
    <t>CREWNECK</t>
  </si>
  <si>
    <t>BO CỔ + BO LAI + BO TAY</t>
  </si>
  <si>
    <t>NHÃN CHÍNH GẮN CHIP NFC 55MM x 30MM</t>
  </si>
  <si>
    <t>NỀN ĐEN CHỮ TÍM</t>
  </si>
  <si>
    <t>EA0147614C</t>
  </si>
  <si>
    <t>NHÃN DỆT</t>
  </si>
  <si>
    <t>102405R</t>
  </si>
  <si>
    <t>NHÃN SATIN NFC 12CM x 4CM</t>
  </si>
  <si>
    <t>MCQ38N</t>
  </si>
  <si>
    <t>102519D</t>
  </si>
  <si>
    <t>LOẠI 1</t>
  </si>
  <si>
    <t>IN: IN HIGH DENSITY TẠI NGỰC TRÁI NGƯỜI MẶC</t>
  </si>
  <si>
    <t>DUYỆT HÌNH IN THEO</t>
  </si>
  <si>
    <t>KÍCH THƯỚC HÌNH IN</t>
  </si>
  <si>
    <t xml:space="preserve">163CM </t>
  </si>
  <si>
    <t>KHÔNG ỦI LÊN CON HÌNH IN HIGH DENSITY</t>
  </si>
  <si>
    <t>THÔNG TIN ĐỊNH VỊ HÌNH IN (CM)</t>
  </si>
  <si>
    <t>MER - OANH NGUYỄN: 206</t>
  </si>
  <si>
    <t>1099-CR03</t>
  </si>
  <si>
    <t>THAM KHẢO ÁO MẪU SMS, MÃ HÀNG CR1099C, MÀU GREY MELANGE, SIZE S</t>
  </si>
  <si>
    <t>C5</t>
  </si>
  <si>
    <t>DROP 1</t>
  </si>
  <si>
    <t>M21  C5  G2261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</si>
  <si>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</si>
  <si>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</si>
  <si>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</si>
  <si>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</si>
  <si>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IN:</t>
  </si>
  <si>
    <t>DUYỆT HÌNH THÊU THEO</t>
  </si>
  <si>
    <t>THÔNG TIN ĐỊNH VỊ HÌNH THÊU</t>
  </si>
  <si>
    <t>CHẤT LƯỢNG, HIỆU ỨNG VÀ MÀU SẮC DUYỆT THEO</t>
  </si>
  <si>
    <t>CORTEIZ</t>
  </si>
  <si>
    <t xml:space="preserve">3. WASH : </t>
  </si>
  <si>
    <t>BO TAY/BO LAI</t>
  </si>
  <si>
    <t>FLEECE_100%COTTON_OE20/2+CD8/1_430GSM_VTK5971B</t>
  </si>
  <si>
    <t>RIB 2X2_16'S CM + 55D/OP_97/3_COTTON SPANDEX_445GSM</t>
  </si>
  <si>
    <t xml:space="preserve">HOODIE </t>
  </si>
  <si>
    <t>100%COTTON</t>
  </si>
  <si>
    <t>PHẦN C: IN/ THÊU/ WASH</t>
  </si>
  <si>
    <t>PHẦN D: HÌNH</t>
  </si>
  <si>
    <t>Season</t>
  </si>
  <si>
    <t>FW21</t>
  </si>
  <si>
    <t>Date Created</t>
  </si>
  <si>
    <t>Style Name</t>
  </si>
  <si>
    <t>HOODIE</t>
  </si>
  <si>
    <t>Amended 1</t>
  </si>
  <si>
    <t xml:space="preserve">CODE </t>
  </si>
  <si>
    <t>Amended 2</t>
  </si>
  <si>
    <t>Block</t>
  </si>
  <si>
    <t>Amended 3</t>
  </si>
  <si>
    <t>*** Measurement by INCH</t>
  </si>
  <si>
    <t>NO.</t>
  </si>
  <si>
    <t>DESCRIPTION</t>
  </si>
  <si>
    <t>XXXS</t>
  </si>
  <si>
    <t>XXXL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</si>
  <si>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</si>
  <si>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</si>
  <si>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</si>
  <si>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</si>
  <si>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</si>
  <si>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</si>
  <si>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</si>
  <si>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</si>
  <si>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</si>
  <si>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</si>
  <si>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</si>
  <si>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</si>
  <si>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>1/2 BASE (RIB) REPAXED</t>
  </si>
  <si>
    <t xml:space="preserve">1/2 LAI DO ÊM </t>
  </si>
  <si>
    <t>D1</t>
  </si>
  <si>
    <t xml:space="preserve">OVERARM </t>
  </si>
  <si>
    <t xml:space="preserve">DÀI TAY NGOÀI - TÍNH LUÔN CỬA TAY - KHÔNG TÍNH RIB CỔ 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</si>
  <si>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</si>
  <si>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</si>
  <si>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</si>
  <si>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</si>
  <si>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</si>
  <si>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</si>
  <si>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</si>
  <si>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r>
      <t xml:space="preserve">X CHEST </t>
    </r>
    <r>
      <rPr>
        <sz val="8"/>
        <color indexed="1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</si>
  <si>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 xml:space="preserve">NGỰC DƯỚI ĐỈNH VAI 18.5CM </t>
  </si>
  <si>
    <t>F2</t>
  </si>
  <si>
    <r>
      <t xml:space="preserve">X BACK </t>
    </r>
    <r>
      <rPr>
        <sz val="8"/>
        <color indexed="1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</si>
  <si>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</si>
  <si>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</si>
  <si>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</si>
  <si>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</si>
  <si>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</si>
  <si>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ARMHOLE (STRAIGHT)</t>
  </si>
  <si>
    <t xml:space="preserve">NÁCH ĐO THẲNG 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</si>
  <si>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</si>
  <si>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</si>
  <si>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</si>
  <si>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</si>
  <si>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</si>
  <si>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</si>
  <si>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</si>
  <si>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</si>
  <si>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</si>
  <si>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</si>
  <si>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</si>
  <si>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</si>
  <si>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</si>
  <si>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</si>
  <si>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</si>
  <si>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</si>
  <si>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</si>
  <si>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</si>
  <si>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</si>
  <si>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</si>
  <si>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</si>
  <si>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</si>
  <si>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</si>
  <si>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</si>
  <si>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</si>
  <si>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</si>
  <si>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</si>
  <si>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</si>
  <si>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</si>
  <si>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</si>
  <si>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</si>
  <si>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</si>
  <si>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</si>
  <si>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Chinh theo non MAU cua kh comment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</si>
  <si>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</si>
  <si>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</si>
  <si>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</si>
  <si>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</si>
  <si>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</si>
  <si>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</si>
  <si>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</si>
  <si>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</si>
  <si>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</si>
  <si>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</si>
  <si>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</si>
  <si>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</si>
  <si>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</si>
  <si>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</si>
  <si>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</si>
  <si>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</si>
  <si>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</si>
  <si>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</si>
  <si>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</si>
  <si>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</si>
  <si>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</si>
  <si>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POCKET MEASUREMENTS - CURVED OPENINGS - OPTIONAL - FOR POCKET STYLES</t>
  </si>
  <si>
    <t xml:space="preserve">RỘNG TÚI Ở ĐIỂM RỘNG NHẤT </t>
  </si>
  <si>
    <t>X3</t>
  </si>
  <si>
    <t>WIDTH OF POCKET BOTTOM EDGE</t>
  </si>
  <si>
    <t xml:space="preserve">RỘNG TÚI CẠNH DƯỚI CÙNG </t>
  </si>
  <si>
    <t>Y3</t>
  </si>
  <si>
    <r>
      <t>DEPTH OP CURVE -</t>
    </r>
    <r>
      <rPr>
        <sz val="11"/>
        <color indexed="10"/>
        <rFont val="Helvetica"/>
      </rPr>
      <t xml:space="preserve"> ONLY ON CURVED POCKET OPENINGS</t>
    </r>
  </si>
  <si>
    <t>CHIỀU SÂU ĐÁNH CONG TÚI -CHỈ ÁP DỤNG CHO MIỆNG TÚI CONG</t>
  </si>
  <si>
    <t>NOTES</t>
  </si>
  <si>
    <t>02.06.16</t>
  </si>
  <si>
    <t>• We require a bigger fit.  Therefore all main body measurements have been graded up a full size.  Therefore old S becomes new XS, Old M becomes new S, Old L becomes new M, Old XL becomes new L, Old XXL becomes new XL.</t>
  </si>
  <si>
    <t xml:space="preserve">YÊU CẦU FORM ÁO TO HƠN. TẤT CẢ CÁC THÔNG SỐ DÁNG ÁO ĐỀU NHẢY LÊN 1 SIZE. SIZE S LÊN SIZE XS, SIZE M LÊN S, SIZE L LÊN M, SIZE XL LÊN L, SIZE XXL LÊN XL. </t>
  </si>
  <si>
    <t>• New size XXL measurements.  Please note : above measurements A-J2 (showing in yellow ) have already been amneded across all sizes.</t>
  </si>
  <si>
    <t xml:space="preserve">                                        </t>
  </si>
  <si>
    <t>SIZE XXL LÀ THÔNG SỐ MỚI, LƯU Ý: TỪ ĐIỂM A ĐẾN J2 (CÓ TÔ ĐẬM) ĐỀU ĐÃ ĐƯỢC ĐỀU CHỈNH LẠI CHO TẤT CẢ CÁC SIZE.</t>
  </si>
  <si>
    <t>• An additional 2cm has been added to C1 - half base stretched flat.</t>
  </si>
  <si>
    <t>ĐIỂM C1 THÊM 2CM.</t>
  </si>
  <si>
    <t>• Drawcord hang length should be 22cm each.</t>
  </si>
  <si>
    <t>DÀI DÂY LUỒN BÊN NGOÀI PHẢI LÀ 22CM.</t>
  </si>
  <si>
    <t>• Ensure all meas are to spec.  Please note where measurements were under or over spec, this has already been taken into account for above amendment and fit ccommnets.</t>
  </si>
  <si>
    <t xml:space="preserve">ĐẢM BẢO TẤT CẢ THÔNG SỐ THEO TS YÊU CẦU, LƯU Ý LÀ NHỮNG TS NÀO DƯ HOẶC THIẾU ĐỀU ĐÃ ĐƯỢC ĐƯA VÀO BTS MỚI. </t>
  </si>
  <si>
    <t>• See attached PDF for comments on hood channel and pocket attachment.</t>
  </si>
  <si>
    <t xml:space="preserve">XEM FILE PDF ĐỂ XEM GÓP Ý VỀ NÓN VÀ TÚI </t>
  </si>
  <si>
    <t>• Meas J1 increased by 0.5cm</t>
  </si>
  <si>
    <t xml:space="preserve">J1 TĂNG 0.5CM </t>
  </si>
  <si>
    <t>• Meas P1 neck width reduced by 0.5cm</t>
  </si>
  <si>
    <t xml:space="preserve">P1 RỘNG CỔ GIẢM 0.5CM </t>
  </si>
  <si>
    <t>• Meas P3 side neck level to front neck drop reduced by 0.5cm</t>
  </si>
  <si>
    <t xml:space="preserve">P3 HẠ CỔ TRƯỚC GIẢM 0.5CM </t>
  </si>
  <si>
    <t>• Stitching around hood channel to be twin needle outer (lockstitch  on underside) .  Width of channel 1.75cm.  Width of channel to 2nd stitch line 2.4cm</t>
  </si>
  <si>
    <t>TO BẢN CỬA NÓN ĐẾN ĐƯỜNG MAY THỨ NHẤT LÀ 1.75CM, ĐƯỜNG THỨ HAI LÀ 2.4CM, CỬA NÓN DIỂU 2 KIM</t>
  </si>
  <si>
    <t>• Garments with STRAIGHT edge pockets to be attached with TWIN NEEDLE stitching along top and side edges and bartacks at openings</t>
  </si>
  <si>
    <t xml:space="preserve">TÚI THẲNG MAY VÀO VỚI ĐƯỜNG MAY 2 KIM CHẠY DỌC CẠNH TRÊN VÀ SƯỜN VÀ TÚI </t>
  </si>
  <si>
    <t>• Garments with CURVED edge pockets to be attached with SINGLE ROW EDGESTITCHING along top and side edges and bartacks at openings</t>
  </si>
  <si>
    <t>• Back neck buggy was too wide.  Therefore now it ends 3cm before it reaches SNP (on BN line)</t>
  </si>
  <si>
    <t xml:space="preserve">CỔ SAU QUÁ RỘNG , ĐÔ CÁCH ĐỈNH VAI 3CM MỖI BÊN </t>
  </si>
  <si>
    <t>• D1 sleeve length increased by 0.5cm for size large and grade increments amended from 1.5cm to 1.8cm.   U/arm sleeve length unchanged.</t>
  </si>
  <si>
    <t>D1 TĂNG 0.5CM CHO SIZE L VÀ TĂNG TỪ 1.5 LÊN 1.8CM. DÀI TAY DƯỚI KHÔNG THAY ĐỔI</t>
  </si>
  <si>
    <t>Copyright 2016 © PALACE all rights reserved. PALACE is a trademark of [write here]. Copying strictly forbiden.</t>
  </si>
  <si>
    <t>MAY TẠI SƯỜN TRÁI NGƯỜI MẶC, TỪ MÉP LAI LÊN 6"</t>
  </si>
  <si>
    <t>THÊU THÂN TRƯỚC</t>
  </si>
  <si>
    <t>7"</t>
  </si>
  <si>
    <t>ĐỊNH VỊ HÌNH THÊU:CANH GIỮA MIỆNG NÓN, TỪ MÉP NGOÀI VÀO</t>
  </si>
  <si>
    <t>2"</t>
  </si>
  <si>
    <t>THÊU NÓN</t>
  </si>
  <si>
    <t>ĐỊNH VỊ HÌNH THÊU: TỪ ĐỈNH VAI XUỐNG</t>
  </si>
  <si>
    <t>ĐỊNH VỊ HÌNH THÊU: TỪ GIỮA THÂN TRƯỚC QUA TRÁI</t>
  </si>
  <si>
    <t>GẬP ĐÔI, MAY VÀO ĐƯỜNG TRA GIỮA CỔ SAU</t>
  </si>
  <si>
    <t>2.25"</t>
  </si>
  <si>
    <t>182CM</t>
  </si>
  <si>
    <t>SHIPPING</t>
  </si>
  <si>
    <t>ÁO CHO PAUL</t>
  </si>
  <si>
    <t>NHÃN THÀNH PHẦN FLEECE 100%COTTON
PO# 0071
STYLE# CRTZ_1116</t>
  </si>
  <si>
    <t>PHẦN C: PHỤ LIỆU ĐÓNG GÓI</t>
  </si>
  <si>
    <t>BAO LỚN (100CMX120CM)</t>
  </si>
  <si>
    <t>LÓT THÙNG</t>
  </si>
  <si>
    <t>THÙNG CARTON</t>
  </si>
  <si>
    <t>GIẤY CHỐNG ẨM 32cm (L) x 20cm (W)</t>
  </si>
  <si>
    <t>THẺ BÀI MAINLINE</t>
  </si>
  <si>
    <t>POLYBAG 18” (L) X 13.875” (W)</t>
  </si>
  <si>
    <t>BARCODE STICKER 2” (L) x 1” (W)</t>
  </si>
  <si>
    <t>DUYỆT CHẤT LƯỢNG THÊU THEO S/O DỰ KIẾN CHUYỂN NGÀY 15/9</t>
  </si>
  <si>
    <t>DUYỆT HIỆU ỨNG VÀ HANDFEEL THEO ÁO MẪU PP, MÃ CRTZ-1116, MÀU CREAM, SIZE L DỰ KIẾN CHUYỂN NGÀY 21/9</t>
  </si>
  <si>
    <t>DÙNG ĐỰNG GARMENT BÊN TRONG THÙNG</t>
  </si>
  <si>
    <t>BỎ BÊN TRONG THÙNG</t>
  </si>
  <si>
    <t>BỎ VÀO KHI GẤP XẾP</t>
  </si>
  <si>
    <t>TREO QUA NHÃN CHÍNH/NHÃN SIZE</t>
  </si>
  <si>
    <t>ĐÓNG GÓI TỪNG SẢN PHẨM</t>
  </si>
  <si>
    <t>DÁN TẠI GÓC PHẢI CỦA POLY BAG, MẶT TRƯỚC, TỪ NGOÀI NHÌN VÀO</t>
  </si>
  <si>
    <t>- CÁCH MAY NHƯ ÁO MẪU</t>
  </si>
  <si>
    <t>MER - CHI/NGAN 251</t>
  </si>
  <si>
    <t>DUYỆT CHẤT LƯỢNG THÊU THEO ÁO MẪU PP SAMPLE MÃ HÀNG CRTZ-1166 MÀU MUSTARD SIZE L CHUYỂN CÙNG TÁC NGHIỆP PP</t>
  </si>
  <si>
    <t>HETAHER GREY</t>
  </si>
  <si>
    <t>RIB 1X1_100%COTTON_CM20S/2_415GSM_VTK5947M</t>
  </si>
  <si>
    <t>K1010</t>
  </si>
  <si>
    <t>GY5137</t>
  </si>
  <si>
    <t>WASH ĐỂ CẢI THIỆN CO RÚT CỦA VẢI, VUI LÒNG KIỂM SOÁT HANDFEEL NHƯ TRƯỚC WASH</t>
  </si>
  <si>
    <t>HEATHER GREY</t>
  </si>
  <si>
    <t>ALCATRAZ HOODIE</t>
  </si>
  <si>
    <t>SAMPLING</t>
  </si>
  <si>
    <t>IN THÂN TRƯỚC</t>
  </si>
  <si>
    <t>IN BTP GIỮA THÂN TRƯỚC</t>
  </si>
  <si>
    <t>CANH GIỮA ĐƯỜNG MAY CỔ VÀ TÚI</t>
  </si>
  <si>
    <t>ĐỊNH VỊ HÌNH IN THÂN TRƯỚC</t>
  </si>
  <si>
    <t>THÊU TẠI VÀNH NÓN GIỮA TRƯỚC</t>
  </si>
  <si>
    <t>CRTZ-1206</t>
  </si>
  <si>
    <t>DUYỆT CHẤT LƯỢNG HÌNH IN NHƯ ÁO MẪU PROTO SAMPLE CRTZ-1206 MÀU HEATHER GREY SIZE L CHUYỂN CÙNG TÁC NGHIỆP PP
DUYỆT MÀU SẮC VÀ KÍCH THƯỚC NHƯ TECH PACKS</t>
  </si>
  <si>
    <t>NHƯ TECH PACKS</t>
  </si>
  <si>
    <r>
      <t xml:space="preserve">DUYỆT HÌNH THÊU THEO TECH PACK : </t>
    </r>
    <r>
      <rPr>
        <b/>
        <sz val="24"/>
        <rFont val="Muli"/>
      </rPr>
      <t>CAO 0.5"</t>
    </r>
  </si>
  <si>
    <t>NHÃN CHÍNH</t>
  </si>
  <si>
    <t>RED</t>
  </si>
  <si>
    <t>NHÃN THÀNH PHẦN FLEECE 100%COTTON
PO#00143</t>
  </si>
  <si>
    <t>THAM KHẢO ÁO MẪU PROTO SAMPLE MÃ HÀNG CRTZ-1126 MÀU HEATHER GREY SIZE L ĐA GỬI CÙNG TÁC NGHIỆP PP</t>
  </si>
  <si>
    <t>GARMENT WASH</t>
  </si>
  <si>
    <t xml:space="preserve"> C21  SS24  S2692</t>
  </si>
  <si>
    <t>SS24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</si>
</sst>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#\ ?/8"/>
    <numFmt numFmtId="176" formatCode="#\ ?/4"/>
    <numFmt numFmtId="177" formatCode="#\ ?/2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b/>
      <sz val="18"/>
      <color rgb="FFFF0000"/>
      <name val="Muli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name val="Helvetica"/>
    </font>
    <font>
      <sz val="8"/>
      <color theme="1"/>
      <name val="Arial"/>
      <family val="2"/>
    </font>
    <font>
      <sz val="8"/>
      <color indexed="10"/>
      <name val="Arial"/>
      <family val="2"/>
    </font>
    <font>
      <sz val="8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8"/>
      <name val="Genev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</font>
    <font>
      <b/>
      <sz val="8"/>
      <name val="Helvetica"/>
    </font>
    <font>
      <b/>
      <sz val="9"/>
      <name val="Helvetica"/>
    </font>
    <font>
      <b/>
      <sz val="12"/>
      <color rgb="FF000000"/>
      <name val="Helvetica"/>
      <family val="2"/>
    </font>
    <font>
      <b/>
      <sz val="14"/>
      <name val="Helvetica"/>
    </font>
    <font>
      <b/>
      <sz val="22"/>
      <name val="Helvetica"/>
    </font>
    <font>
      <sz val="11"/>
      <name val="Helvetica"/>
      <family val="2"/>
    </font>
    <font>
      <b/>
      <sz val="11"/>
      <name val="Helvetica"/>
    </font>
    <font>
      <b/>
      <sz val="11"/>
      <color rgb="FF000000"/>
      <name val="Helvetica"/>
      <family val="2"/>
    </font>
    <font>
      <sz val="11"/>
      <name val="Helvetica"/>
    </font>
    <font>
      <sz val="11"/>
      <color theme="1"/>
      <name val="Helvetica"/>
      <family val="2"/>
    </font>
    <font>
      <sz val="11"/>
      <name val="Arial"/>
      <family val="2"/>
    </font>
    <font>
      <sz val="11"/>
      <name val="Geneva"/>
      <family val="2"/>
    </font>
    <font>
      <b/>
      <sz val="11"/>
      <name val="Helvetica"/>
      <family val="2"/>
    </font>
    <font>
      <sz val="11"/>
      <color indexed="10"/>
      <name val="Helvetica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26"/>
      <color indexed="8"/>
      <name val="Muli"/>
    </font>
    <font>
      <b/>
      <sz val="35"/>
      <name val="Muli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8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8" fillId="18" borderId="0" applyNumberFormat="0" applyBorder="0" applyAlignment="0" applyProtection="0"/>
    <xf numFmtId="0" fontId="79" fillId="0" borderId="0"/>
    <xf numFmtId="0" fontId="80" fillId="0" borderId="0"/>
    <xf numFmtId="0" fontId="16" fillId="0" borderId="0"/>
    <xf numFmtId="0" fontId="13" fillId="0" borderId="0"/>
  </cellStyleXfs>
  <cellXfs count="611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53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0" fontId="67" fillId="3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77" fillId="2" borderId="11" xfId="0" applyNumberFormat="1" applyFont="1" applyFill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0" fontId="68" fillId="3" borderId="0" xfId="0" quotePrefix="1" applyFont="1" applyFill="1" applyAlignment="1">
      <alignment vertical="center"/>
    </xf>
    <xf numFmtId="0" fontId="68" fillId="3" borderId="0" xfId="0" applyFont="1" applyFill="1" applyAlignment="1">
      <alignment vertical="center" wrapText="1"/>
    </xf>
    <xf numFmtId="0" fontId="32" fillId="0" borderId="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53" fillId="0" borderId="0" xfId="2" applyFont="1" applyAlignment="1">
      <alignment horizontal="left" vertical="top"/>
    </xf>
    <xf numFmtId="0" fontId="31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" fontId="74" fillId="2" borderId="0" xfId="0" applyNumberFormat="1" applyFont="1" applyFill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0" fontId="9" fillId="0" borderId="52" xfId="0" applyFont="1" applyBorder="1" applyAlignment="1">
      <alignment horizontal="left" vertical="center" indent="1"/>
    </xf>
    <xf numFmtId="0" fontId="81" fillId="0" borderId="18" xfId="0" applyFont="1" applyBorder="1" applyAlignment="1">
      <alignment vertical="center"/>
    </xf>
    <xf numFmtId="0" fontId="9" fillId="0" borderId="20" xfId="0" applyFont="1" applyBorder="1" applyAlignment="1">
      <alignment horizontal="left" vertical="center" indent="1"/>
    </xf>
    <xf numFmtId="15" fontId="9" fillId="0" borderId="20" xfId="0" applyNumberFormat="1" applyFont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9" fillId="0" borderId="55" xfId="0" applyFont="1" applyBorder="1" applyAlignment="1">
      <alignment horizontal="left" vertical="center" indent="1"/>
    </xf>
    <xf numFmtId="0" fontId="81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indent="1"/>
    </xf>
    <xf numFmtId="15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1" fillId="0" borderId="15" xfId="0" applyFont="1" applyBorder="1" applyAlignment="1">
      <alignment vertical="center"/>
    </xf>
    <xf numFmtId="0" fontId="9" fillId="0" borderId="58" xfId="0" applyFont="1" applyBorder="1" applyAlignment="1">
      <alignment horizontal="left" vertical="center" indent="1"/>
    </xf>
    <xf numFmtId="0" fontId="9" fillId="19" borderId="28" xfId="0" applyFont="1" applyFill="1" applyBorder="1"/>
    <xf numFmtId="0" fontId="9" fillId="0" borderId="59" xfId="0" applyFont="1" applyBorder="1" applyAlignment="1">
      <alignment horizontal="left" vertical="center" indent="1"/>
    </xf>
    <xf numFmtId="0" fontId="9" fillId="0" borderId="5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82" fillId="0" borderId="3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center" vertical="center"/>
    </xf>
    <xf numFmtId="0" fontId="7" fillId="20" borderId="20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/>
    </xf>
    <xf numFmtId="0" fontId="9" fillId="0" borderId="14" xfId="0" applyFont="1" applyBorder="1" applyAlignment="1">
      <alignment vertical="center"/>
    </xf>
    <xf numFmtId="0" fontId="83" fillId="3" borderId="14" xfId="0" applyFont="1" applyFill="1" applyBorder="1" applyAlignment="1">
      <alignment horizontal="left" vertical="center"/>
    </xf>
    <xf numFmtId="12" fontId="9" fillId="3" borderId="14" xfId="0" applyNumberFormat="1" applyFont="1" applyFill="1" applyBorder="1" applyAlignment="1">
      <alignment horizontal="center" vertical="center"/>
    </xf>
    <xf numFmtId="12" fontId="9" fillId="20" borderId="14" xfId="0" applyNumberFormat="1" applyFont="1" applyFill="1" applyBorder="1" applyAlignment="1">
      <alignment horizontal="center"/>
    </xf>
    <xf numFmtId="165" fontId="9" fillId="14" borderId="14" xfId="0" applyNumberFormat="1" applyFont="1" applyFill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12" fontId="9" fillId="3" borderId="15" xfId="0" applyNumberFormat="1" applyFont="1" applyFill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2" fontId="9" fillId="0" borderId="63" xfId="0" applyNumberFormat="1" applyFont="1" applyBorder="1" applyAlignment="1">
      <alignment horizontal="center" vertical="center"/>
    </xf>
    <xf numFmtId="165" fontId="9" fillId="20" borderId="14" xfId="0" applyNumberFormat="1" applyFont="1" applyFill="1" applyBorder="1" applyAlignment="1">
      <alignment horizontal="center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3" borderId="14" xfId="0" applyFont="1" applyFill="1" applyBorder="1" applyAlignment="1">
      <alignment vertical="center"/>
    </xf>
    <xf numFmtId="0" fontId="83" fillId="3" borderId="14" xfId="0" applyFont="1" applyFill="1" applyBorder="1" applyAlignment="1">
      <alignment horizontal="left" vertical="center" wrapText="1"/>
    </xf>
    <xf numFmtId="12" fontId="83" fillId="3" borderId="14" xfId="0" applyNumberFormat="1" applyFont="1" applyFill="1" applyBorder="1" applyAlignment="1">
      <alignment horizontal="left" vertical="center" wrapText="1"/>
    </xf>
    <xf numFmtId="12" fontId="7" fillId="20" borderId="14" xfId="0" applyNumberFormat="1" applyFont="1" applyFill="1" applyBorder="1" applyAlignment="1">
      <alignment horizontal="center" vertical="center"/>
    </xf>
    <xf numFmtId="165" fontId="7" fillId="14" borderId="14" xfId="0" applyNumberFormat="1" applyFont="1" applyFill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2" fontId="83" fillId="3" borderId="14" xfId="0" applyNumberFormat="1" applyFont="1" applyFill="1" applyBorder="1" applyAlignment="1">
      <alignment horizontal="left" vertical="center"/>
    </xf>
    <xf numFmtId="12" fontId="9" fillId="0" borderId="15" xfId="0" applyNumberFormat="1" applyFont="1" applyBorder="1" applyAlignment="1">
      <alignment horizontal="center" vertical="center"/>
    </xf>
    <xf numFmtId="0" fontId="82" fillId="0" borderId="0" xfId="0" applyFont="1" applyAlignment="1">
      <alignment horizontal="left" vertical="center"/>
    </xf>
    <xf numFmtId="175" fontId="82" fillId="0" borderId="0" xfId="0" applyNumberFormat="1" applyFont="1" applyAlignment="1">
      <alignment horizontal="left" vertical="center"/>
    </xf>
    <xf numFmtId="165" fontId="7" fillId="20" borderId="14" xfId="0" applyNumberFormat="1" applyFont="1" applyFill="1" applyBorder="1" applyAlignment="1">
      <alignment horizontal="center" vertical="center"/>
    </xf>
    <xf numFmtId="12" fontId="9" fillId="3" borderId="63" xfId="0" applyNumberFormat="1" applyFont="1" applyFill="1" applyBorder="1" applyAlignment="1">
      <alignment horizontal="center" vertical="center"/>
    </xf>
    <xf numFmtId="175" fontId="9" fillId="3" borderId="14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5" fontId="9" fillId="3" borderId="15" xfId="0" applyNumberFormat="1" applyFont="1" applyFill="1" applyBorder="1" applyAlignment="1">
      <alignment horizontal="center" vertical="center"/>
    </xf>
    <xf numFmtId="12" fontId="85" fillId="3" borderId="14" xfId="0" applyNumberFormat="1" applyFont="1" applyFill="1" applyBorder="1" applyAlignment="1">
      <alignment horizontal="center" vertical="center"/>
    </xf>
    <xf numFmtId="12" fontId="85" fillId="3" borderId="15" xfId="0" applyNumberFormat="1" applyFont="1" applyFill="1" applyBorder="1" applyAlignment="1">
      <alignment horizontal="center" vertical="center"/>
    </xf>
    <xf numFmtId="177" fontId="9" fillId="3" borderId="14" xfId="0" applyNumberFormat="1" applyFont="1" applyFill="1" applyBorder="1" applyAlignment="1">
      <alignment horizontal="center" vertical="center"/>
    </xf>
    <xf numFmtId="176" fontId="85" fillId="3" borderId="14" xfId="0" applyNumberFormat="1" applyFont="1" applyFill="1" applyBorder="1" applyAlignment="1">
      <alignment horizontal="center" vertical="center"/>
    </xf>
    <xf numFmtId="176" fontId="85" fillId="3" borderId="15" xfId="0" applyNumberFormat="1" applyFont="1" applyFill="1" applyBorder="1" applyAlignment="1">
      <alignment horizontal="center" vertical="center"/>
    </xf>
    <xf numFmtId="0" fontId="85" fillId="0" borderId="55" xfId="0" applyFont="1" applyBorder="1" applyAlignment="1">
      <alignment horizontal="center"/>
    </xf>
    <xf numFmtId="0" fontId="85" fillId="0" borderId="14" xfId="0" applyFont="1" applyBorder="1"/>
    <xf numFmtId="0" fontId="86" fillId="3" borderId="14" xfId="0" applyFont="1" applyFill="1" applyBorder="1" applyAlignment="1">
      <alignment horizontal="left" vertical="center"/>
    </xf>
    <xf numFmtId="12" fontId="86" fillId="3" borderId="14" xfId="0" applyNumberFormat="1" applyFont="1" applyFill="1" applyBorder="1" applyAlignment="1">
      <alignment horizontal="left" vertical="center"/>
    </xf>
    <xf numFmtId="12" fontId="85" fillId="3" borderId="14" xfId="0" applyNumberFormat="1" applyFont="1" applyFill="1" applyBorder="1" applyAlignment="1">
      <alignment horizontal="center"/>
    </xf>
    <xf numFmtId="12" fontId="87" fillId="20" borderId="14" xfId="0" applyNumberFormat="1" applyFont="1" applyFill="1" applyBorder="1" applyAlignment="1">
      <alignment horizontal="center"/>
    </xf>
    <xf numFmtId="165" fontId="87" fillId="14" borderId="14" xfId="0" applyNumberFormat="1" applyFont="1" applyFill="1" applyBorder="1" applyAlignment="1">
      <alignment horizontal="center"/>
    </xf>
    <xf numFmtId="165" fontId="87" fillId="0" borderId="14" xfId="0" applyNumberFormat="1" applyFont="1" applyBorder="1" applyAlignment="1">
      <alignment horizontal="center"/>
    </xf>
    <xf numFmtId="165" fontId="85" fillId="0" borderId="14" xfId="0" applyNumberFormat="1" applyFont="1" applyBorder="1" applyAlignment="1">
      <alignment horizontal="center" vertical="center"/>
    </xf>
    <xf numFmtId="0" fontId="85" fillId="0" borderId="14" xfId="0" applyFont="1" applyBorder="1" applyAlignment="1">
      <alignment horizontal="left" vertical="center"/>
    </xf>
    <xf numFmtId="12" fontId="82" fillId="0" borderId="0" xfId="0" applyNumberFormat="1" applyFont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85" fillId="0" borderId="14" xfId="0" applyNumberFormat="1" applyFont="1" applyBorder="1" applyAlignment="1">
      <alignment horizontal="center"/>
    </xf>
    <xf numFmtId="12" fontId="87" fillId="20" borderId="14" xfId="0" applyNumberFormat="1" applyFont="1" applyFill="1" applyBorder="1" applyAlignment="1">
      <alignment horizontal="center" vertical="center"/>
    </xf>
    <xf numFmtId="165" fontId="87" fillId="0" borderId="14" xfId="0" applyNumberFormat="1" applyFont="1" applyBorder="1" applyAlignment="1">
      <alignment horizontal="center" vertical="center"/>
    </xf>
    <xf numFmtId="12" fontId="85" fillId="0" borderId="14" xfId="0" applyNumberFormat="1" applyFont="1" applyBorder="1" applyAlignment="1">
      <alignment horizontal="center" vertical="center"/>
    </xf>
    <xf numFmtId="0" fontId="86" fillId="0" borderId="14" xfId="0" applyFont="1" applyBorder="1" applyAlignment="1">
      <alignment horizontal="left" vertical="center"/>
    </xf>
    <xf numFmtId="12" fontId="86" fillId="0" borderId="14" xfId="0" applyNumberFormat="1" applyFont="1" applyBorder="1" applyAlignment="1">
      <alignment horizontal="left" vertical="center"/>
    </xf>
    <xf numFmtId="12" fontId="86" fillId="0" borderId="11" xfId="0" applyNumberFormat="1" applyFont="1" applyBorder="1" applyAlignment="1">
      <alignment horizontal="left" vertical="center"/>
    </xf>
    <xf numFmtId="12" fontId="9" fillId="0" borderId="11" xfId="0" applyNumberFormat="1" applyFont="1" applyBorder="1" applyAlignment="1">
      <alignment horizontal="center" vertical="center"/>
    </xf>
    <xf numFmtId="12" fontId="85" fillId="0" borderId="11" xfId="0" applyNumberFormat="1" applyFont="1" applyBorder="1" applyAlignment="1">
      <alignment horizontal="center"/>
    </xf>
    <xf numFmtId="175" fontId="85" fillId="0" borderId="11" xfId="0" applyNumberFormat="1" applyFont="1" applyBorder="1" applyAlignment="1">
      <alignment horizontal="center"/>
    </xf>
    <xf numFmtId="12" fontId="87" fillId="20" borderId="11" xfId="0" applyNumberFormat="1" applyFont="1" applyFill="1" applyBorder="1" applyAlignment="1">
      <alignment horizontal="center" vertical="center"/>
    </xf>
    <xf numFmtId="165" fontId="87" fillId="0" borderId="11" xfId="0" applyNumberFormat="1" applyFont="1" applyBorder="1" applyAlignment="1">
      <alignment horizontal="center" vertical="center"/>
    </xf>
    <xf numFmtId="175" fontId="9" fillId="0" borderId="11" xfId="0" applyNumberFormat="1" applyFont="1" applyBorder="1" applyAlignment="1">
      <alignment horizontal="center" vertical="center"/>
    </xf>
    <xf numFmtId="12" fontId="85" fillId="0" borderId="11" xfId="0" applyNumberFormat="1" applyFont="1" applyBorder="1" applyAlignment="1">
      <alignment horizontal="center" vertical="center"/>
    </xf>
    <xf numFmtId="165" fontId="85" fillId="0" borderId="11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88" fillId="3" borderId="6" xfId="0" applyFont="1" applyFill="1" applyBorder="1"/>
    <xf numFmtId="0" fontId="88" fillId="3" borderId="6" xfId="0" applyFont="1" applyFill="1" applyBorder="1" applyAlignment="1">
      <alignment horizontal="left" vertical="center"/>
    </xf>
    <xf numFmtId="0" fontId="88" fillId="0" borderId="6" xfId="0" applyFont="1" applyBorder="1" applyAlignment="1">
      <alignment horizontal="left" vertical="center"/>
    </xf>
    <xf numFmtId="12" fontId="85" fillId="0" borderId="6" xfId="0" applyNumberFormat="1" applyFont="1" applyBorder="1"/>
    <xf numFmtId="12" fontId="87" fillId="20" borderId="6" xfId="0" applyNumberFormat="1" applyFont="1" applyFill="1" applyBorder="1"/>
    <xf numFmtId="0" fontId="87" fillId="0" borderId="6" xfId="0" applyFont="1" applyBorder="1"/>
    <xf numFmtId="0" fontId="87" fillId="3" borderId="6" xfId="0" applyFont="1" applyFill="1" applyBorder="1" applyAlignment="1">
      <alignment horizontal="center" vertical="center"/>
    </xf>
    <xf numFmtId="0" fontId="82" fillId="3" borderId="7" xfId="0" applyFont="1" applyFill="1" applyBorder="1" applyAlignment="1">
      <alignment vertical="center"/>
    </xf>
    <xf numFmtId="0" fontId="85" fillId="0" borderId="64" xfId="0" applyFont="1" applyBorder="1" applyAlignment="1">
      <alignment horizontal="center" vertical="center"/>
    </xf>
    <xf numFmtId="0" fontId="85" fillId="0" borderId="50" xfId="0" applyFont="1" applyBorder="1" applyAlignment="1">
      <alignment horizontal="left" vertical="center"/>
    </xf>
    <xf numFmtId="0" fontId="86" fillId="0" borderId="50" xfId="0" applyFont="1" applyBorder="1" applyAlignment="1">
      <alignment horizontal="left" vertical="center"/>
    </xf>
    <xf numFmtId="12" fontId="86" fillId="0" borderId="50" xfId="0" applyNumberFormat="1" applyFont="1" applyBorder="1" applyAlignment="1">
      <alignment horizontal="left" vertical="center"/>
    </xf>
    <xf numFmtId="12" fontId="85" fillId="0" borderId="50" xfId="0" applyNumberFormat="1" applyFont="1" applyBorder="1" applyAlignment="1">
      <alignment horizontal="center" vertical="center"/>
    </xf>
    <xf numFmtId="12" fontId="89" fillId="20" borderId="50" xfId="0" applyNumberFormat="1" applyFont="1" applyFill="1" applyBorder="1" applyAlignment="1">
      <alignment horizontal="center" vertical="center"/>
    </xf>
    <xf numFmtId="0" fontId="89" fillId="0" borderId="50" xfId="0" applyFont="1" applyBorder="1" applyAlignment="1">
      <alignment horizontal="center" vertical="center"/>
    </xf>
    <xf numFmtId="12" fontId="85" fillId="0" borderId="10" xfId="0" applyNumberFormat="1" applyFont="1" applyBorder="1" applyAlignment="1">
      <alignment horizontal="center" vertical="center"/>
    </xf>
    <xf numFmtId="12" fontId="85" fillId="0" borderId="65" xfId="0" applyNumberFormat="1" applyFont="1" applyBorder="1" applyAlignment="1">
      <alignment horizontal="center" vertical="center"/>
    </xf>
    <xf numFmtId="0" fontId="86" fillId="0" borderId="51" xfId="0" applyFont="1" applyBorder="1" applyAlignment="1">
      <alignment horizontal="left" vertical="center"/>
    </xf>
    <xf numFmtId="12" fontId="89" fillId="14" borderId="50" xfId="0" applyNumberFormat="1" applyFont="1" applyFill="1" applyBorder="1" applyAlignment="1">
      <alignment horizontal="center" vertical="center"/>
    </xf>
    <xf numFmtId="12" fontId="85" fillId="14" borderId="50" xfId="0" applyNumberFormat="1" applyFont="1" applyFill="1" applyBorder="1" applyAlignment="1">
      <alignment horizontal="center" vertical="center"/>
    </xf>
    <xf numFmtId="0" fontId="82" fillId="14" borderId="0" xfId="0" applyFont="1" applyFill="1" applyAlignment="1">
      <alignment vertical="center"/>
    </xf>
    <xf numFmtId="0" fontId="0" fillId="14" borderId="0" xfId="0" applyFill="1"/>
    <xf numFmtId="0" fontId="85" fillId="0" borderId="55" xfId="0" applyFont="1" applyBorder="1" applyAlignment="1">
      <alignment horizontal="center" vertical="center"/>
    </xf>
    <xf numFmtId="0" fontId="85" fillId="0" borderId="14" xfId="0" applyFont="1" applyBorder="1" applyAlignment="1">
      <alignment vertical="center"/>
    </xf>
    <xf numFmtId="12" fontId="89" fillId="14" borderId="14" xfId="0" applyNumberFormat="1" applyFont="1" applyFill="1" applyBorder="1" applyAlignment="1">
      <alignment horizontal="center" vertical="center"/>
    </xf>
    <xf numFmtId="0" fontId="89" fillId="0" borderId="14" xfId="0" applyFont="1" applyBorder="1" applyAlignment="1">
      <alignment horizontal="center" vertical="center"/>
    </xf>
    <xf numFmtId="12" fontId="85" fillId="14" borderId="14" xfId="0" applyNumberFormat="1" applyFont="1" applyFill="1" applyBorder="1" applyAlignment="1">
      <alignment horizontal="center" vertical="center"/>
    </xf>
    <xf numFmtId="175" fontId="85" fillId="0" borderId="63" xfId="0" applyNumberFormat="1" applyFont="1" applyBorder="1" applyAlignment="1">
      <alignment horizontal="center" vertical="center"/>
    </xf>
    <xf numFmtId="0" fontId="85" fillId="0" borderId="0" xfId="0" applyFont="1" applyAlignment="1">
      <alignment vertical="center"/>
    </xf>
    <xf numFmtId="177" fontId="85" fillId="0" borderId="14" xfId="0" applyNumberFormat="1" applyFont="1" applyBorder="1" applyAlignment="1">
      <alignment horizontal="left" vertical="center"/>
    </xf>
    <xf numFmtId="175" fontId="85" fillId="0" borderId="14" xfId="0" applyNumberFormat="1" applyFont="1" applyBorder="1" applyAlignment="1">
      <alignment horizontal="center" vertical="center"/>
    </xf>
    <xf numFmtId="176" fontId="85" fillId="0" borderId="14" xfId="0" applyNumberFormat="1" applyFont="1" applyBorder="1" applyAlignment="1">
      <alignment horizontal="center" vertical="center"/>
    </xf>
    <xf numFmtId="12" fontId="89" fillId="20" borderId="14" xfId="0" applyNumberFormat="1" applyFont="1" applyFill="1" applyBorder="1" applyAlignment="1">
      <alignment horizontal="center" vertical="center"/>
    </xf>
    <xf numFmtId="0" fontId="86" fillId="20" borderId="14" xfId="0" applyFont="1" applyFill="1" applyBorder="1" applyAlignment="1">
      <alignment horizontal="left" vertical="center"/>
    </xf>
    <xf numFmtId="12" fontId="90" fillId="0" borderId="14" xfId="0" applyNumberFormat="1" applyFont="1" applyBorder="1" applyAlignment="1">
      <alignment horizontal="left" vertical="center"/>
    </xf>
    <xf numFmtId="12" fontId="91" fillId="0" borderId="14" xfId="0" applyNumberFormat="1" applyFont="1" applyBorder="1" applyAlignment="1">
      <alignment horizontal="center" vertical="center"/>
    </xf>
    <xf numFmtId="0" fontId="85" fillId="0" borderId="14" xfId="0" applyFont="1" applyBorder="1" applyAlignment="1">
      <alignment horizontal="center" vertical="center"/>
    </xf>
    <xf numFmtId="176" fontId="85" fillId="0" borderId="63" xfId="0" applyNumberFormat="1" applyFont="1" applyBorder="1" applyAlignment="1">
      <alignment horizontal="center" vertical="center"/>
    </xf>
    <xf numFmtId="0" fontId="85" fillId="0" borderId="26" xfId="0" applyFont="1" applyBorder="1" applyAlignment="1">
      <alignment horizontal="center" vertical="center"/>
    </xf>
    <xf numFmtId="0" fontId="86" fillId="0" borderId="0" xfId="0" applyFont="1" applyAlignment="1">
      <alignment horizontal="left" vertical="center"/>
    </xf>
    <xf numFmtId="0" fontId="85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85" fillId="0" borderId="27" xfId="0" applyFont="1" applyBorder="1" applyAlignment="1">
      <alignment horizontal="center" vertical="center"/>
    </xf>
    <xf numFmtId="0" fontId="94" fillId="0" borderId="0" xfId="0" applyFont="1" applyAlignment="1">
      <alignment vertical="center"/>
    </xf>
    <xf numFmtId="0" fontId="95" fillId="0" borderId="0" xfId="0" applyFont="1" applyAlignment="1">
      <alignment vertical="center"/>
    </xf>
    <xf numFmtId="0" fontId="96" fillId="0" borderId="26" xfId="0" applyFont="1" applyBorder="1" applyAlignment="1">
      <alignment horizontal="center" vertical="center"/>
    </xf>
    <xf numFmtId="0" fontId="97" fillId="0" borderId="0" xfId="0" quotePrefix="1" applyFont="1" applyAlignment="1">
      <alignment vertical="center"/>
    </xf>
    <xf numFmtId="0" fontId="97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6" fillId="0" borderId="27" xfId="0" applyFont="1" applyBorder="1" applyAlignment="1">
      <alignment horizontal="center" vertical="center"/>
    </xf>
    <xf numFmtId="0" fontId="99" fillId="0" borderId="0" xfId="0" quotePrefix="1" applyFont="1" applyAlignment="1">
      <alignment vertical="center"/>
    </xf>
    <xf numFmtId="0" fontId="100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98" fillId="21" borderId="0" xfId="0" applyFont="1" applyFill="1" applyAlignment="1">
      <alignment horizontal="center" vertical="center"/>
    </xf>
    <xf numFmtId="0" fontId="101" fillId="3" borderId="5" xfId="0" applyFont="1" applyFill="1" applyBorder="1" applyAlignment="1">
      <alignment vertical="center"/>
    </xf>
    <xf numFmtId="0" fontId="102" fillId="3" borderId="6" xfId="0" applyFont="1" applyFill="1" applyBorder="1"/>
    <xf numFmtId="0" fontId="102" fillId="3" borderId="6" xfId="0" applyFont="1" applyFill="1" applyBorder="1" applyAlignment="1">
      <alignment horizontal="left" vertical="center"/>
    </xf>
    <xf numFmtId="0" fontId="96" fillId="3" borderId="6" xfId="0" applyFont="1" applyFill="1" applyBorder="1"/>
    <xf numFmtId="0" fontId="103" fillId="3" borderId="6" xfId="0" applyFont="1" applyFill="1" applyBorder="1"/>
    <xf numFmtId="0" fontId="103" fillId="0" borderId="6" xfId="0" applyFont="1" applyBorder="1"/>
    <xf numFmtId="0" fontId="103" fillId="3" borderId="6" xfId="0" applyFont="1" applyFill="1" applyBorder="1" applyAlignment="1">
      <alignment horizontal="center" vertical="center"/>
    </xf>
    <xf numFmtId="0" fontId="99" fillId="3" borderId="7" xfId="0" applyFont="1" applyFill="1" applyBorder="1" applyAlignment="1">
      <alignment vertical="center"/>
    </xf>
    <xf numFmtId="0" fontId="96" fillId="0" borderId="55" xfId="0" applyFont="1" applyBorder="1" applyAlignment="1">
      <alignment horizontal="center" vertical="center"/>
    </xf>
    <xf numFmtId="0" fontId="96" fillId="0" borderId="14" xfId="0" applyFont="1" applyBorder="1" applyAlignment="1">
      <alignment vertical="center"/>
    </xf>
    <xf numFmtId="0" fontId="100" fillId="0" borderId="14" xfId="0" applyFont="1" applyBorder="1" applyAlignment="1">
      <alignment horizontal="left" vertical="center" wrapText="1"/>
    </xf>
    <xf numFmtId="0" fontId="96" fillId="0" borderId="14" xfId="0" applyFont="1" applyBorder="1" applyAlignment="1">
      <alignment horizontal="center" vertical="center"/>
    </xf>
    <xf numFmtId="0" fontId="98" fillId="21" borderId="14" xfId="0" applyFont="1" applyFill="1" applyBorder="1" applyAlignment="1">
      <alignment horizontal="center" vertical="center"/>
    </xf>
    <xf numFmtId="0" fontId="98" fillId="0" borderId="14" xfId="0" applyFont="1" applyBorder="1" applyAlignment="1">
      <alignment horizontal="center" vertical="center"/>
    </xf>
    <xf numFmtId="0" fontId="96" fillId="0" borderId="63" xfId="0" applyFont="1" applyBorder="1" applyAlignment="1">
      <alignment horizontal="center" vertical="center"/>
    </xf>
    <xf numFmtId="0" fontId="101" fillId="3" borderId="57" xfId="0" applyFont="1" applyFill="1" applyBorder="1" applyAlignment="1">
      <alignment horizontal="left" vertical="center" indent="1"/>
    </xf>
    <xf numFmtId="0" fontId="105" fillId="3" borderId="0" xfId="0" applyFont="1" applyFill="1" applyAlignment="1">
      <alignment vertical="center"/>
    </xf>
    <xf numFmtId="0" fontId="105" fillId="3" borderId="0" xfId="0" applyFont="1" applyFill="1" applyAlignment="1">
      <alignment horizontal="center" vertical="center"/>
    </xf>
    <xf numFmtId="0" fontId="101" fillId="3" borderId="0" xfId="0" applyFont="1" applyFill="1" applyAlignment="1">
      <alignment vertical="center"/>
    </xf>
    <xf numFmtId="0" fontId="101" fillId="3" borderId="0" xfId="0" applyFont="1" applyFill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101" fillId="3" borderId="27" xfId="0" applyFont="1" applyFill="1" applyBorder="1" applyAlignment="1">
      <alignment horizontal="center" vertical="center"/>
    </xf>
    <xf numFmtId="0" fontId="101" fillId="3" borderId="57" xfId="0" applyFont="1" applyFill="1" applyBorder="1"/>
    <xf numFmtId="0" fontId="101" fillId="3" borderId="26" xfId="0" applyFont="1" applyFill="1" applyBorder="1" applyAlignment="1">
      <alignment vertical="center"/>
    </xf>
    <xf numFmtId="0" fontId="96" fillId="3" borderId="26" xfId="0" applyFont="1" applyFill="1" applyBorder="1" applyAlignment="1">
      <alignment vertical="center"/>
    </xf>
    <xf numFmtId="0" fontId="96" fillId="3" borderId="0" xfId="0" applyFont="1" applyFill="1" applyAlignment="1">
      <alignment vertical="center"/>
    </xf>
    <xf numFmtId="0" fontId="96" fillId="3" borderId="57" xfId="0" applyFont="1" applyFill="1" applyBorder="1" applyAlignment="1">
      <alignment vertical="center"/>
    </xf>
    <xf numFmtId="0" fontId="99" fillId="3" borderId="57" xfId="0" applyFont="1" applyFill="1" applyBorder="1" applyAlignment="1">
      <alignment horizontal="left" vertical="center" indent="1"/>
    </xf>
    <xf numFmtId="0" fontId="99" fillId="3" borderId="0" xfId="0" applyFont="1" applyFill="1" applyAlignment="1">
      <alignment horizontal="center" vertical="center"/>
    </xf>
    <xf numFmtId="0" fontId="99" fillId="3" borderId="0" xfId="0" applyFont="1" applyFill="1" applyAlignment="1">
      <alignment vertical="center"/>
    </xf>
    <xf numFmtId="0" fontId="0" fillId="3" borderId="57" xfId="0" applyFill="1" applyBorder="1"/>
    <xf numFmtId="0" fontId="0" fillId="3" borderId="0" xfId="0" applyFill="1" applyAlignment="1">
      <alignment horizontal="center"/>
    </xf>
    <xf numFmtId="0" fontId="99" fillId="0" borderId="0" xfId="0" applyFont="1" applyAlignment="1">
      <alignment vertical="center"/>
    </xf>
    <xf numFmtId="0" fontId="106" fillId="3" borderId="0" xfId="0" applyFont="1" applyFill="1" applyAlignment="1">
      <alignment horizontal="center" vertical="center"/>
    </xf>
    <xf numFmtId="0" fontId="99" fillId="3" borderId="27" xfId="0" applyFont="1" applyFill="1" applyBorder="1" applyAlignment="1">
      <alignment vertical="center"/>
    </xf>
    <xf numFmtId="0" fontId="99" fillId="0" borderId="0" xfId="0" applyFont="1" applyAlignment="1">
      <alignment horizontal="left" vertical="center" indent="1"/>
    </xf>
    <xf numFmtId="0" fontId="99" fillId="3" borderId="26" xfId="0" applyFont="1" applyFill="1" applyBorder="1" applyAlignment="1">
      <alignment horizontal="left" vertical="center" indent="1"/>
    </xf>
    <xf numFmtId="0" fontId="99" fillId="3" borderId="0" xfId="0" applyFont="1" applyFill="1" applyAlignment="1">
      <alignment horizontal="left" vertical="center" indent="1"/>
    </xf>
    <xf numFmtId="0" fontId="99" fillId="3" borderId="61" xfId="0" applyFont="1" applyFill="1" applyBorder="1" applyAlignment="1">
      <alignment horizontal="left" vertical="center" indent="1"/>
    </xf>
    <xf numFmtId="0" fontId="99" fillId="3" borderId="31" xfId="0" applyFont="1" applyFill="1" applyBorder="1" applyAlignment="1">
      <alignment horizontal="left" vertical="center" indent="1"/>
    </xf>
    <xf numFmtId="0" fontId="99" fillId="3" borderId="28" xfId="0" applyFont="1" applyFill="1" applyBorder="1" applyAlignment="1">
      <alignment horizontal="left" vertical="center" indent="1"/>
    </xf>
    <xf numFmtId="0" fontId="99" fillId="3" borderId="28" xfId="0" applyFont="1" applyFill="1" applyBorder="1" applyAlignment="1">
      <alignment horizontal="center" vertical="center"/>
    </xf>
    <xf numFmtId="0" fontId="99" fillId="3" borderId="28" xfId="0" applyFont="1" applyFill="1" applyBorder="1" applyAlignment="1">
      <alignment vertical="center"/>
    </xf>
    <xf numFmtId="0" fontId="99" fillId="0" borderId="28" xfId="0" applyFont="1" applyBorder="1" applyAlignment="1">
      <alignment vertical="center"/>
    </xf>
    <xf numFmtId="0" fontId="106" fillId="3" borderId="28" xfId="0" applyFont="1" applyFill="1" applyBorder="1" applyAlignment="1">
      <alignment horizontal="center" vertical="center"/>
    </xf>
    <xf numFmtId="0" fontId="99" fillId="3" borderId="32" xfId="0" applyFont="1" applyFill="1" applyBorder="1" applyAlignment="1">
      <alignment vertical="center"/>
    </xf>
    <xf numFmtId="0" fontId="99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1" fontId="55" fillId="5" borderId="14" xfId="2" applyNumberFormat="1" applyFont="1" applyFill="1" applyBorder="1" applyAlignment="1">
      <alignment horizontal="center" vertical="center" wrapText="1"/>
    </xf>
    <xf numFmtId="12" fontId="32" fillId="0" borderId="11" xfId="0" quotePrefix="1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12" fontId="32" fillId="0" borderId="14" xfId="0" quotePrefix="1" applyNumberFormat="1" applyFont="1" applyBorder="1" applyAlignment="1">
      <alignment horizontal="center" vertical="center" wrapText="1"/>
    </xf>
    <xf numFmtId="0" fontId="107" fillId="0" borderId="0" xfId="66" applyFont="1" applyAlignment="1">
      <alignment horizontal="center"/>
    </xf>
    <xf numFmtId="0" fontId="55" fillId="22" borderId="0" xfId="0" applyFont="1" applyFill="1" applyAlignment="1">
      <alignment vertical="center"/>
    </xf>
    <xf numFmtId="0" fontId="55" fillId="23" borderId="0" xfId="0" applyFont="1" applyFill="1" applyAlignment="1">
      <alignment horizontal="left" vertical="center"/>
    </xf>
    <xf numFmtId="0" fontId="55" fillId="23" borderId="0" xfId="0" applyFont="1" applyFill="1" applyAlignment="1">
      <alignment horizontal="center" vertical="center"/>
    </xf>
    <xf numFmtId="1" fontId="55" fillId="23" borderId="0" xfId="0" applyNumberFormat="1" applyFont="1" applyFill="1" applyAlignment="1">
      <alignment vertical="center"/>
    </xf>
    <xf numFmtId="1" fontId="55" fillId="23" borderId="0" xfId="0" applyNumberFormat="1" applyFont="1" applyFill="1" applyAlignment="1">
      <alignment horizontal="center" vertical="center"/>
    </xf>
    <xf numFmtId="1" fontId="55" fillId="23" borderId="2" xfId="0" applyNumberFormat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13" borderId="3" xfId="0" applyFont="1" applyFill="1" applyBorder="1" applyAlignment="1">
      <alignment horizontal="left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35" fillId="2" borderId="0" xfId="0" applyFont="1" applyFill="1" applyAlignment="1">
      <alignment horizontal="right" vertical="center"/>
    </xf>
    <xf numFmtId="12" fontId="32" fillId="0" borderId="51" xfId="0" quotePrefix="1" applyNumberFormat="1" applyFont="1" applyBorder="1" applyAlignment="1">
      <alignment horizontal="center" vertical="center" wrapText="1"/>
    </xf>
    <xf numFmtId="12" fontId="32" fillId="0" borderId="0" xfId="0" quotePrefix="1" applyNumberFormat="1" applyFont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2" fontId="32" fillId="0" borderId="15" xfId="0" quotePrefix="1" applyNumberFormat="1" applyFont="1" applyBorder="1" applyAlignment="1">
      <alignment horizontal="center" vertical="center" wrapText="1"/>
    </xf>
    <xf numFmtId="12" fontId="32" fillId="0" borderId="12" xfId="0" quotePrefix="1" applyNumberFormat="1" applyFont="1" applyBorder="1" applyAlignment="1">
      <alignment horizontal="center" vertical="center" wrapText="1"/>
    </xf>
    <xf numFmtId="12" fontId="32" fillId="0" borderId="13" xfId="0" quotePrefix="1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54" fillId="2" borderId="15" xfId="0" quotePrefix="1" applyFont="1" applyFill="1" applyBorder="1" applyAlignment="1">
      <alignment horizontal="center" vertical="center" wrapText="1"/>
    </xf>
    <xf numFmtId="0" fontId="54" fillId="2" borderId="12" xfId="0" quotePrefix="1" applyFont="1" applyFill="1" applyBorder="1" applyAlignment="1">
      <alignment horizontal="center" vertical="center" wrapText="1"/>
    </xf>
    <xf numFmtId="0" fontId="54" fillId="2" borderId="1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12" fontId="32" fillId="0" borderId="11" xfId="0" quotePrefix="1" applyNumberFormat="1" applyFont="1" applyBorder="1" applyAlignment="1">
      <alignment horizontal="center" vertical="center" wrapText="1"/>
    </xf>
    <xf numFmtId="12" fontId="32" fillId="0" borderId="10" xfId="0" quotePrefix="1" applyNumberFormat="1" applyFont="1" applyBorder="1" applyAlignment="1">
      <alignment horizontal="center" vertical="center" wrapText="1"/>
    </xf>
    <xf numFmtId="0" fontId="31" fillId="9" borderId="47" xfId="0" applyFont="1" applyFill="1" applyBorder="1" applyAlignment="1">
      <alignment horizontal="center" vertical="center" wrapText="1"/>
    </xf>
    <xf numFmtId="0" fontId="31" fillId="9" borderId="30" xfId="0" applyFont="1" applyFill="1" applyBorder="1" applyAlignment="1">
      <alignment horizontal="center" vertical="center" wrapText="1"/>
    </xf>
    <xf numFmtId="0" fontId="31" fillId="9" borderId="49" xfId="0" applyFont="1" applyFill="1" applyBorder="1" applyAlignment="1">
      <alignment horizontal="center" vertical="center" wrapText="1"/>
    </xf>
    <xf numFmtId="0" fontId="31" fillId="9" borderId="50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15" xfId="0" quotePrefix="1" applyFont="1" applyFill="1" applyBorder="1" applyAlignment="1">
      <alignment horizontal="center" vertical="center" wrapText="1"/>
    </xf>
    <xf numFmtId="0" fontId="32" fillId="2" borderId="12" xfId="0" quotePrefix="1" applyFont="1" applyFill="1" applyBorder="1" applyAlignment="1">
      <alignment horizontal="center" vertical="center" wrapText="1"/>
    </xf>
    <xf numFmtId="0" fontId="32" fillId="2" borderId="13" xfId="0" quotePrefix="1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left" vertical="center" wrapText="1"/>
    </xf>
    <xf numFmtId="0" fontId="108" fillId="3" borderId="23" xfId="0" applyFont="1" applyFill="1" applyBorder="1" applyAlignment="1">
      <alignment horizontal="center" vertical="center" wrapText="1"/>
    </xf>
    <xf numFmtId="0" fontId="108" fillId="3" borderId="24" xfId="0" applyFont="1" applyFill="1" applyBorder="1" applyAlignment="1">
      <alignment horizontal="center" vertical="center" wrapText="1"/>
    </xf>
    <xf numFmtId="0" fontId="108" fillId="3" borderId="25" xfId="0" applyFont="1" applyFill="1" applyBorder="1" applyAlignment="1">
      <alignment horizontal="center" vertical="center" wrapText="1"/>
    </xf>
    <xf numFmtId="0" fontId="108" fillId="3" borderId="26" xfId="0" applyFont="1" applyFill="1" applyBorder="1" applyAlignment="1">
      <alignment horizontal="center" vertical="center" wrapText="1"/>
    </xf>
    <xf numFmtId="0" fontId="108" fillId="3" borderId="0" xfId="0" applyFont="1" applyFill="1" applyAlignment="1">
      <alignment horizontal="center" vertical="center" wrapText="1"/>
    </xf>
    <xf numFmtId="0" fontId="108" fillId="3" borderId="27" xfId="0" applyFont="1" applyFill="1" applyBorder="1" applyAlignment="1">
      <alignment horizontal="center" vertical="center" wrapText="1"/>
    </xf>
    <xf numFmtId="0" fontId="108" fillId="3" borderId="31" xfId="0" applyFont="1" applyFill="1" applyBorder="1" applyAlignment="1">
      <alignment horizontal="center" vertical="center" wrapText="1"/>
    </xf>
    <xf numFmtId="0" fontId="108" fillId="3" borderId="28" xfId="0" applyFont="1" applyFill="1" applyBorder="1" applyAlignment="1">
      <alignment horizontal="center" vertical="center" wrapText="1"/>
    </xf>
    <xf numFmtId="0" fontId="108" fillId="3" borderId="3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/>
    </xf>
    <xf numFmtId="0" fontId="32" fillId="24" borderId="19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/>
    </xf>
    <xf numFmtId="0" fontId="55" fillId="0" borderId="12" xfId="2" applyFont="1" applyBorder="1" applyAlignment="1">
      <alignment horizontal="center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1" fontId="55" fillId="5" borderId="13" xfId="2" applyNumberFormat="1" applyFont="1" applyFill="1" applyBorder="1" applyAlignment="1">
      <alignment horizontal="center" vertical="center" wrapText="1"/>
    </xf>
    <xf numFmtId="0" fontId="55" fillId="0" borderId="49" xfId="2" applyFont="1" applyBorder="1" applyAlignment="1">
      <alignment horizontal="center"/>
    </xf>
    <xf numFmtId="0" fontId="55" fillId="0" borderId="51" xfId="2" applyFont="1" applyBorder="1" applyAlignment="1">
      <alignment horizontal="center"/>
    </xf>
    <xf numFmtId="0" fontId="55" fillId="0" borderId="50" xfId="2" applyFont="1" applyBorder="1" applyAlignment="1">
      <alignment horizontal="center"/>
    </xf>
    <xf numFmtId="0" fontId="55" fillId="0" borderId="56" xfId="2" applyFont="1" applyBorder="1" applyAlignment="1">
      <alignment horizontal="center"/>
    </xf>
    <xf numFmtId="0" fontId="55" fillId="0" borderId="0" xfId="2" applyFont="1" applyAlignment="1">
      <alignment horizontal="center"/>
    </xf>
    <xf numFmtId="0" fontId="55" fillId="0" borderId="66" xfId="2" applyFont="1" applyBorder="1" applyAlignment="1">
      <alignment horizontal="center"/>
    </xf>
    <xf numFmtId="0" fontId="101" fillId="3" borderId="5" xfId="0" applyFont="1" applyFill="1" applyBorder="1" applyAlignment="1">
      <alignment horizontal="center" vertical="center"/>
    </xf>
    <xf numFmtId="0" fontId="101" fillId="3" borderId="6" xfId="0" applyFont="1" applyFill="1" applyBorder="1" applyAlignment="1">
      <alignment horizontal="center" vertical="center"/>
    </xf>
    <xf numFmtId="0" fontId="101" fillId="3" borderId="7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2" fillId="0" borderId="54" xfId="0" applyFont="1" applyBorder="1" applyAlignment="1">
      <alignment horizontal="center" vertical="center"/>
    </xf>
    <xf numFmtId="0" fontId="82" fillId="0" borderId="57" xfId="0" applyFont="1" applyBorder="1" applyAlignment="1">
      <alignment horizontal="center" vertical="center"/>
    </xf>
    <xf numFmtId="0" fontId="82" fillId="0" borderId="61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2" fillId="0" borderId="26" xfId="0" applyFont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3" fillId="14" borderId="0" xfId="0" applyFont="1" applyFill="1" applyAlignment="1">
      <alignment horizontal="left" vertical="center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6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6" xr:uid="{99245F0D-E045-4B4C-9884-D70463536384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7" xr:uid="{72E79967-AFE1-4920-B806-C1F5FD47D8CD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emf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238126</xdr:colOff>
      <xdr:row>72</xdr:row>
      <xdr:rowOff>333375</xdr:rowOff>
    </xdr:from>
    <xdr:to>
      <xdr:col>15</xdr:col>
      <xdr:colOff>1582382</xdr:colOff>
      <xdr:row>77</xdr:row>
      <xdr:rowOff>123295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584B2F-8ACD-1246-F8FA-84571C710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6" y="24288750"/>
          <a:ext cx="8845193" cy="4449233"/>
        </a:xfrm>
        <a:prstGeom prst="rect">
          <a:avLst/>
        </a:prstGeom>
      </xdr:spPr>
    </xdr:pic>
    <xdr:clientData/>
  </xdr:twoCellAnchor>
  <xdr:twoCellAnchor editAs="oneCell">
    <xdr:from>
      <xdr:col>12</xdr:col>
      <xdr:colOff>114733</xdr:colOff>
      <xdr:row>4</xdr:row>
      <xdr:rowOff>406247</xdr:rowOff>
    </xdr:from>
    <xdr:to>
      <xdr:col>15</xdr:col>
      <xdr:colOff>2619374</xdr:colOff>
      <xdr:row>8</xdr:row>
      <xdr:rowOff>65568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6FDDA-DBB2-DD6C-6296-51CFC4E90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88171" y="1977872"/>
          <a:ext cx="5362141" cy="2707321"/>
        </a:xfrm>
        <a:prstGeom prst="rect">
          <a:avLst/>
        </a:prstGeom>
      </xdr:spPr>
    </xdr:pic>
    <xdr:clientData/>
  </xdr:twoCellAnchor>
  <xdr:twoCellAnchor editAs="oneCell">
    <xdr:from>
      <xdr:col>9</xdr:col>
      <xdr:colOff>277813</xdr:colOff>
      <xdr:row>79</xdr:row>
      <xdr:rowOff>72599</xdr:rowOff>
    </xdr:from>
    <xdr:to>
      <xdr:col>15</xdr:col>
      <xdr:colOff>1209352</xdr:colOff>
      <xdr:row>107</xdr:row>
      <xdr:rowOff>261938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A106CE-1335-09F5-6941-1289EBB5E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46501" y="30290662"/>
          <a:ext cx="8432476" cy="6452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21</xdr:row>
      <xdr:rowOff>209550</xdr:rowOff>
    </xdr:from>
    <xdr:to>
      <xdr:col>1</xdr:col>
      <xdr:colOff>10872787</xdr:colOff>
      <xdr:row>21</xdr:row>
      <xdr:rowOff>3111853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A640FD-9A14-45E8-994E-6F5635B61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30480000"/>
          <a:ext cx="8334375" cy="2902303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5524500</xdr:colOff>
      <xdr:row>27</xdr:row>
      <xdr:rowOff>171450</xdr:rowOff>
    </xdr:from>
    <xdr:to>
      <xdr:col>1</xdr:col>
      <xdr:colOff>7802880</xdr:colOff>
      <xdr:row>27</xdr:row>
      <xdr:rowOff>3021330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F14F2A-84D0-4F89-806B-21A6E3EF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39376350"/>
          <a:ext cx="2278380" cy="284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3695700</xdr:colOff>
      <xdr:row>29</xdr:row>
      <xdr:rowOff>838200</xdr:rowOff>
    </xdr:from>
    <xdr:to>
      <xdr:col>1</xdr:col>
      <xdr:colOff>6000462</xdr:colOff>
      <xdr:row>29</xdr:row>
      <xdr:rowOff>2057248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678999-BC58-476F-B415-2E4BF782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0" y="44176950"/>
          <a:ext cx="2304762" cy="1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6515100</xdr:colOff>
      <xdr:row>29</xdr:row>
      <xdr:rowOff>95250</xdr:rowOff>
    </xdr:from>
    <xdr:to>
      <xdr:col>1</xdr:col>
      <xdr:colOff>8686529</xdr:colOff>
      <xdr:row>29</xdr:row>
      <xdr:rowOff>2847631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ADCE85E-04C7-465A-AF8B-9948B894C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82400" y="43434000"/>
          <a:ext cx="2171429" cy="2752381"/>
        </a:xfrm>
        <a:prstGeom prst="rect">
          <a:avLst/>
        </a:prstGeom>
      </xdr:spPr>
    </xdr:pic>
    <xdr:clientData/>
  </xdr:twoCellAnchor>
  <xdr:oneCellAnchor>
    <xdr:from>
      <xdr:col>2</xdr:col>
      <xdr:colOff>2533650</xdr:colOff>
      <xdr:row>21</xdr:row>
      <xdr:rowOff>209550</xdr:rowOff>
    </xdr:from>
    <xdr:ext cx="8339137" cy="2902303"/>
    <xdr:pic>
      <xdr:nvPicPr>
        <xdr:cNvPr id="10" name="Picture 9">
          <a:extLst>
            <a:ext uri="{FF2B5EF4-FFF2-40B4-BE49-F238E27FC236}">
              <a16:creationId xmlns:a16="http://schemas.microsoft.com/office/drawing/2014/main" id="{A2A6EBC4-8F46-48B6-B5D2-658B457E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2838" y="27998738"/>
          <a:ext cx="8339137" cy="2902303"/>
        </a:xfrm>
        <a:prstGeom prst="rect">
          <a:avLst/>
        </a:prstGeom>
      </xdr:spPr>
    </xdr:pic>
    <xdr:clientData/>
  </xdr:oneCellAnchor>
  <xdr:oneCellAnchor>
    <xdr:from>
      <xdr:col>2</xdr:col>
      <xdr:colOff>5524500</xdr:colOff>
      <xdr:row>27</xdr:row>
      <xdr:rowOff>171450</xdr:rowOff>
    </xdr:from>
    <xdr:ext cx="2278380" cy="2849880"/>
    <xdr:pic>
      <xdr:nvPicPr>
        <xdr:cNvPr id="11" name="Picture 10">
          <a:extLst>
            <a:ext uri="{FF2B5EF4-FFF2-40B4-BE49-F238E27FC236}">
              <a16:creationId xmlns:a16="http://schemas.microsoft.com/office/drawing/2014/main" id="{1C38F4A0-A18D-4575-938A-A5AB6AA5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3688" y="36318825"/>
          <a:ext cx="2278380" cy="284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6515100</xdr:colOff>
      <xdr:row>29</xdr:row>
      <xdr:rowOff>95250</xdr:rowOff>
    </xdr:from>
    <xdr:ext cx="2171429" cy="2752381"/>
    <xdr:pic>
      <xdr:nvPicPr>
        <xdr:cNvPr id="12" name="Picture 11">
          <a:extLst>
            <a:ext uri="{FF2B5EF4-FFF2-40B4-BE49-F238E27FC236}">
              <a16:creationId xmlns:a16="http://schemas.microsoft.com/office/drawing/2014/main" id="{C6E8E9A2-0B2B-43C9-ACB3-CB1A59499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44288" y="40505063"/>
          <a:ext cx="2171429" cy="2752381"/>
        </a:xfrm>
        <a:prstGeom prst="rect">
          <a:avLst/>
        </a:prstGeom>
      </xdr:spPr>
    </xdr:pic>
    <xdr:clientData/>
  </xdr:oneCellAnchor>
  <xdr:twoCellAnchor editAs="oneCell">
    <xdr:from>
      <xdr:col>1</xdr:col>
      <xdr:colOff>9072562</xdr:colOff>
      <xdr:row>0</xdr:row>
      <xdr:rowOff>214312</xdr:rowOff>
    </xdr:from>
    <xdr:to>
      <xdr:col>1</xdr:col>
      <xdr:colOff>14382749</xdr:colOff>
      <xdr:row>3</xdr:row>
      <xdr:rowOff>242547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1EA529-EFBF-495C-A71D-727A25362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01750" y="214312"/>
          <a:ext cx="5310187" cy="2695235"/>
        </a:xfrm>
        <a:prstGeom prst="rect">
          <a:avLst/>
        </a:prstGeom>
      </xdr:spPr>
    </xdr:pic>
    <xdr:clientData/>
  </xdr:twoCellAnchor>
  <xdr:twoCellAnchor editAs="oneCell">
    <xdr:from>
      <xdr:col>1</xdr:col>
      <xdr:colOff>785813</xdr:colOff>
      <xdr:row>13</xdr:row>
      <xdr:rowOff>333374</xdr:rowOff>
    </xdr:from>
    <xdr:to>
      <xdr:col>1</xdr:col>
      <xdr:colOff>8088139</xdr:colOff>
      <xdr:row>13</xdr:row>
      <xdr:rowOff>2786061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056AC-0D80-3D46-BC83-8747631F3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001" y="16001999"/>
          <a:ext cx="7302326" cy="2452687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357188</xdr:colOff>
      <xdr:row>15</xdr:row>
      <xdr:rowOff>714374</xdr:rowOff>
    </xdr:from>
    <xdr:to>
      <xdr:col>1</xdr:col>
      <xdr:colOff>9022690</xdr:colOff>
      <xdr:row>15</xdr:row>
      <xdr:rowOff>2738436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590E67-B775-8535-DC02-B5D8DE44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86376" y="21621749"/>
          <a:ext cx="8665502" cy="2024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0</xdr:rowOff>
    </xdr:from>
    <xdr:to>
      <xdr:col>14</xdr:col>
      <xdr:colOff>55614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24866-71E7-4618-A223-2C02AE997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5020" y="0"/>
          <a:ext cx="589014" cy="6877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8"/>
  <sheetViews>
    <sheetView view="pageBreakPreview" topLeftCell="A76" zoomScale="40" zoomScaleNormal="55" zoomScaleSheetLayoutView="40" zoomScalePageLayoutView="40" workbookViewId="0">
      <selection activeCell="G12" sqref="G12"/>
    </sheetView>
  </sheetViews>
  <sheetFormatPr defaultColWidth="9.1796875" defaultRowHeight="16.5"/>
  <cols>
    <col min="1" max="1" width="8.453125" style="76" customWidth="1"/>
    <col min="2" max="3" width="50.7265625" style="76" customWidth="1"/>
    <col min="4" max="4" width="30.1796875" style="76" customWidth="1"/>
    <col min="5" max="5" width="21.453125" style="76" customWidth="1"/>
    <col min="6" max="6" width="28.453125" style="76" customWidth="1"/>
    <col min="7" max="7" width="23.26953125" style="77" customWidth="1"/>
    <col min="8" max="12" width="23.26953125" style="76" customWidth="1"/>
    <col min="13" max="13" width="15.54296875" style="76" customWidth="1"/>
    <col min="14" max="15" width="13.453125" style="76" customWidth="1"/>
    <col min="16" max="16" width="39.5429687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8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508" t="s">
        <v>106</v>
      </c>
      <c r="N1" s="508" t="s">
        <v>106</v>
      </c>
      <c r="O1" s="509" t="s">
        <v>107</v>
      </c>
      <c r="P1" s="509"/>
    </row>
    <row r="2" spans="1:16" s="4" customFormat="1" ht="28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508" t="s">
        <v>108</v>
      </c>
      <c r="N2" s="508" t="s">
        <v>108</v>
      </c>
      <c r="O2" s="510" t="s">
        <v>109</v>
      </c>
      <c r="P2" s="510"/>
    </row>
    <row r="3" spans="1:16" s="4" customFormat="1" ht="28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508" t="s">
        <v>110</v>
      </c>
      <c r="N3" s="508" t="s">
        <v>110</v>
      </c>
      <c r="O3" s="511" t="s">
        <v>112</v>
      </c>
      <c r="P3" s="509"/>
    </row>
    <row r="4" spans="1:16" s="5" customFormat="1" ht="39.5" thickBot="1">
      <c r="B4" s="6" t="s">
        <v>374</v>
      </c>
      <c r="G4" s="7"/>
    </row>
    <row r="5" spans="1:16" s="219" customFormat="1" ht="60" customHeight="1">
      <c r="B5" s="220" t="s">
        <v>0</v>
      </c>
      <c r="C5" s="220"/>
      <c r="D5" s="180"/>
      <c r="F5" s="153"/>
      <c r="G5" s="496" t="s">
        <v>396</v>
      </c>
      <c r="H5" s="497"/>
      <c r="I5" s="497"/>
      <c r="J5" s="497"/>
      <c r="K5" s="497"/>
      <c r="L5" s="498"/>
      <c r="N5" s="28"/>
      <c r="O5" s="25"/>
    </row>
    <row r="6" spans="1:16" s="219" customFormat="1" ht="60" customHeight="1">
      <c r="B6" s="180" t="s">
        <v>41</v>
      </c>
      <c r="C6" s="180"/>
      <c r="D6" s="236" t="s">
        <v>398</v>
      </c>
      <c r="E6" s="145"/>
      <c r="F6" s="180"/>
      <c r="G6" s="499"/>
      <c r="H6" s="500"/>
      <c r="I6" s="500"/>
      <c r="J6" s="500"/>
      <c r="K6" s="500"/>
      <c r="L6" s="501"/>
      <c r="M6" s="153"/>
      <c r="N6" s="153"/>
      <c r="O6" s="153"/>
      <c r="P6" s="153"/>
    </row>
    <row r="7" spans="1:16" s="219" customFormat="1" ht="60" customHeight="1">
      <c r="B7" s="180" t="s">
        <v>42</v>
      </c>
      <c r="C7" s="180"/>
      <c r="D7" s="236" t="s">
        <v>389</v>
      </c>
      <c r="E7" s="12"/>
      <c r="F7" s="180"/>
      <c r="G7" s="499"/>
      <c r="H7" s="500"/>
      <c r="I7" s="500"/>
      <c r="J7" s="500"/>
      <c r="K7" s="500"/>
      <c r="L7" s="501"/>
      <c r="M7" s="153"/>
      <c r="N7" s="153"/>
      <c r="O7" s="153"/>
      <c r="P7" s="153"/>
    </row>
    <row r="8" spans="1:16" s="219" customFormat="1" ht="60" customHeight="1" thickBot="1">
      <c r="B8" s="180" t="s">
        <v>43</v>
      </c>
      <c r="C8" s="180"/>
      <c r="D8" s="221" t="s">
        <v>382</v>
      </c>
      <c r="E8" s="153"/>
      <c r="F8" s="153"/>
      <c r="G8" s="502"/>
      <c r="H8" s="503"/>
      <c r="I8" s="503"/>
      <c r="J8" s="503"/>
      <c r="K8" s="503"/>
      <c r="L8" s="504"/>
      <c r="M8" s="153"/>
      <c r="N8" s="153"/>
      <c r="O8" s="153"/>
      <c r="P8" s="153"/>
    </row>
    <row r="9" spans="1:16" s="222" customFormat="1" ht="60" customHeight="1">
      <c r="B9" s="30" t="s">
        <v>1</v>
      </c>
      <c r="C9" s="30"/>
      <c r="D9" s="166" t="s">
        <v>399</v>
      </c>
      <c r="E9" s="16"/>
      <c r="F9" s="16"/>
      <c r="G9" s="223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32.5">
      <c r="B10" s="19" t="s">
        <v>2</v>
      </c>
      <c r="C10" s="19"/>
      <c r="D10" s="20" t="s">
        <v>195</v>
      </c>
      <c r="E10" s="20"/>
      <c r="F10" s="20"/>
      <c r="G10" s="21"/>
      <c r="H10" s="20"/>
      <c r="I10" s="22"/>
      <c r="J10" s="22" t="s">
        <v>44</v>
      </c>
      <c r="K10" s="22"/>
      <c r="L10" s="22" t="s">
        <v>383</v>
      </c>
      <c r="M10" s="23"/>
      <c r="N10" s="23"/>
      <c r="O10" s="23"/>
      <c r="P10" s="23"/>
    </row>
    <row r="11" spans="1:16" s="14" customFormat="1" ht="56.5" customHeight="1">
      <c r="B11" s="22" t="s">
        <v>3</v>
      </c>
      <c r="C11" s="22"/>
      <c r="D11" s="232">
        <v>45343</v>
      </c>
      <c r="E11" s="155"/>
      <c r="F11" s="155"/>
      <c r="G11" s="24"/>
      <c r="H11" s="25"/>
      <c r="I11" s="22"/>
      <c r="J11" s="22" t="s">
        <v>4</v>
      </c>
      <c r="K11" s="22"/>
      <c r="L11" s="517" t="s">
        <v>193</v>
      </c>
      <c r="M11" s="517"/>
      <c r="N11" s="517"/>
      <c r="O11" s="517"/>
      <c r="P11" s="517"/>
    </row>
    <row r="12" spans="1:16" s="14" customFormat="1" ht="32.5">
      <c r="B12" s="22" t="s">
        <v>5</v>
      </c>
      <c r="C12" s="22"/>
      <c r="D12" s="26"/>
      <c r="E12" s="22"/>
      <c r="F12" s="22"/>
      <c r="G12" s="27"/>
      <c r="H12" s="28"/>
      <c r="I12" s="22"/>
      <c r="J12" s="203" t="s">
        <v>39</v>
      </c>
      <c r="L12" s="22" t="s">
        <v>196</v>
      </c>
      <c r="M12" s="22"/>
      <c r="N12" s="28"/>
      <c r="O12" s="28"/>
      <c r="P12" s="235"/>
    </row>
    <row r="13" spans="1:16" s="14" customFormat="1" ht="32.5">
      <c r="B13" s="505"/>
      <c r="C13" s="505"/>
      <c r="D13" s="505"/>
      <c r="E13" s="505"/>
      <c r="F13" s="505"/>
      <c r="G13" s="27"/>
      <c r="H13" s="28"/>
      <c r="I13" s="22"/>
      <c r="J13" s="22" t="s">
        <v>6</v>
      </c>
      <c r="K13" s="22"/>
      <c r="L13" s="22" t="s">
        <v>353</v>
      </c>
      <c r="M13" s="28"/>
      <c r="N13" s="23"/>
      <c r="O13" s="23"/>
      <c r="P13" s="28"/>
    </row>
    <row r="14" spans="1:16" s="14" customFormat="1" ht="32.5">
      <c r="B14" s="22" t="s">
        <v>48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190</v>
      </c>
      <c r="M14" s="23"/>
      <c r="N14" s="23"/>
      <c r="O14" s="23"/>
      <c r="P14" s="23"/>
    </row>
    <row r="15" spans="1:16" s="14" customFormat="1" ht="32.5">
      <c r="B15" s="30" t="s">
        <v>62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48.75" customHeight="1">
      <c r="B17" s="34"/>
      <c r="C17" s="137" t="s">
        <v>105</v>
      </c>
      <c r="D17" s="137" t="s">
        <v>9</v>
      </c>
      <c r="E17" s="35" t="s">
        <v>54</v>
      </c>
      <c r="F17" s="35"/>
      <c r="G17" s="35" t="s">
        <v>65</v>
      </c>
      <c r="H17" s="35" t="s">
        <v>58</v>
      </c>
      <c r="I17" s="35" t="s">
        <v>10</v>
      </c>
      <c r="J17" s="35" t="s">
        <v>55</v>
      </c>
      <c r="K17" s="35" t="s">
        <v>56</v>
      </c>
      <c r="L17" s="35" t="s">
        <v>57</v>
      </c>
      <c r="M17" s="35"/>
      <c r="N17" s="35"/>
      <c r="O17" s="35"/>
      <c r="P17" s="139" t="s">
        <v>11</v>
      </c>
    </row>
    <row r="18" spans="2:22" s="5" customFormat="1" ht="37.5" customHeight="1">
      <c r="B18" s="138" t="s">
        <v>12</v>
      </c>
      <c r="C18" s="36"/>
      <c r="D18" s="449" t="s">
        <v>381</v>
      </c>
      <c r="E18" s="38"/>
      <c r="F18" s="39"/>
      <c r="G18" s="442">
        <v>0</v>
      </c>
      <c r="H18" s="442">
        <v>0</v>
      </c>
      <c r="I18" s="442">
        <v>0</v>
      </c>
      <c r="J18" s="442">
        <v>2</v>
      </c>
      <c r="K18" s="442">
        <v>0</v>
      </c>
      <c r="L18" s="442">
        <v>0</v>
      </c>
      <c r="M18" s="39"/>
      <c r="N18" s="39"/>
      <c r="O18" s="39"/>
      <c r="P18" s="40">
        <f>SUM(G18:O18)</f>
        <v>2</v>
      </c>
      <c r="Q18" s="209"/>
      <c r="R18" s="209"/>
      <c r="S18" s="209"/>
      <c r="T18" s="209"/>
      <c r="U18" s="209"/>
      <c r="V18" s="209"/>
    </row>
    <row r="19" spans="2:22" s="5" customFormat="1" ht="37.5" customHeight="1">
      <c r="B19" s="138" t="s">
        <v>61</v>
      </c>
      <c r="C19" s="36"/>
      <c r="D19" s="449" t="str">
        <f>D18</f>
        <v>HEATHER GREY</v>
      </c>
      <c r="E19" s="38"/>
      <c r="F19" s="39"/>
      <c r="G19" s="39">
        <f>ROUNDUP(G18*5%,0)</f>
        <v>0</v>
      </c>
      <c r="H19" s="39">
        <f t="shared" ref="H19:L19" si="0">ROUNDUP(H18*5%,0)</f>
        <v>0</v>
      </c>
      <c r="I19" s="39">
        <f>ROUNDUP(I18*3%,0)</f>
        <v>0</v>
      </c>
      <c r="J19" s="39">
        <v>1</v>
      </c>
      <c r="K19" s="39">
        <f t="shared" si="0"/>
        <v>0</v>
      </c>
      <c r="L19" s="39">
        <f t="shared" si="0"/>
        <v>0</v>
      </c>
      <c r="M19" s="39"/>
      <c r="N19" s="39"/>
      <c r="O19" s="39"/>
      <c r="P19" s="40">
        <f>SUM(G19:O19)</f>
        <v>1</v>
      </c>
    </row>
    <row r="20" spans="2:22" s="6" customFormat="1" ht="37.5" customHeight="1">
      <c r="B20" s="141" t="s">
        <v>13</v>
      </c>
      <c r="C20" s="141"/>
      <c r="D20" s="450" t="str">
        <f>D19</f>
        <v>HEATHER GREY</v>
      </c>
      <c r="E20" s="142"/>
      <c r="F20" s="143"/>
      <c r="G20" s="143">
        <f>G18+G19</f>
        <v>0</v>
      </c>
      <c r="H20" s="143">
        <f t="shared" ref="H20:L20" si="1">H18+H19</f>
        <v>0</v>
      </c>
      <c r="I20" s="143">
        <f t="shared" si="1"/>
        <v>0</v>
      </c>
      <c r="J20" s="143">
        <f t="shared" si="1"/>
        <v>3</v>
      </c>
      <c r="K20" s="143">
        <f t="shared" si="1"/>
        <v>0</v>
      </c>
      <c r="L20" s="143">
        <f t="shared" si="1"/>
        <v>0</v>
      </c>
      <c r="M20" s="143"/>
      <c r="N20" s="143"/>
      <c r="O20" s="143"/>
      <c r="P20" s="143">
        <f>SUM(G20:O20)</f>
        <v>3</v>
      </c>
    </row>
    <row r="21" spans="2:22" s="443" customFormat="1" ht="46.9" hidden="1" customHeight="1">
      <c r="B21" s="444" t="s">
        <v>354</v>
      </c>
      <c r="C21" s="445"/>
      <c r="D21" s="444" t="str">
        <f>D20</f>
        <v>HEATHER GREY</v>
      </c>
      <c r="E21" s="446"/>
      <c r="F21" s="447"/>
      <c r="G21" s="447">
        <v>1</v>
      </c>
      <c r="H21" s="447">
        <v>1</v>
      </c>
      <c r="I21" s="447">
        <v>2</v>
      </c>
      <c r="J21" s="447">
        <v>2</v>
      </c>
      <c r="K21" s="447">
        <v>0</v>
      </c>
      <c r="L21" s="448">
        <v>0</v>
      </c>
      <c r="M21" s="448"/>
      <c r="N21" s="448"/>
      <c r="O21" s="448"/>
      <c r="P21" s="448">
        <f>SUM(G21:O21)</f>
        <v>6</v>
      </c>
    </row>
    <row r="22" spans="2:22" s="443" customFormat="1" ht="46.9" hidden="1" customHeight="1">
      <c r="B22" s="444" t="s">
        <v>355</v>
      </c>
      <c r="C22" s="445"/>
      <c r="D22" s="444" t="str">
        <f>D21</f>
        <v>HEATHER GREY</v>
      </c>
      <c r="E22" s="446"/>
      <c r="F22" s="447"/>
      <c r="G22" s="447">
        <v>1</v>
      </c>
      <c r="H22" s="447">
        <v>1</v>
      </c>
      <c r="I22" s="447">
        <v>2</v>
      </c>
      <c r="J22" s="447">
        <v>2</v>
      </c>
      <c r="K22" s="447">
        <v>1</v>
      </c>
      <c r="L22" s="448">
        <v>1</v>
      </c>
      <c r="M22" s="448"/>
      <c r="N22" s="448"/>
      <c r="O22" s="448"/>
      <c r="P22" s="448">
        <f>SUM(G22:O22)</f>
        <v>8</v>
      </c>
    </row>
    <row r="23" spans="2:22" s="5" customFormat="1" ht="27.65" customHeight="1">
      <c r="B23" s="12"/>
      <c r="C23" s="12"/>
      <c r="D23" s="12"/>
      <c r="E23" s="41"/>
      <c r="F23" s="41"/>
      <c r="G23" s="41"/>
      <c r="H23" s="41"/>
      <c r="I23" s="41"/>
      <c r="J23" s="41"/>
      <c r="K23" s="41"/>
      <c r="L23" s="43"/>
      <c r="M23" s="43"/>
      <c r="N23" s="44"/>
      <c r="O23" s="44"/>
      <c r="P23" s="45"/>
    </row>
    <row r="24" spans="2:22" s="5" customFormat="1" ht="37.5" hidden="1" customHeight="1">
      <c r="B24" s="138" t="s">
        <v>12</v>
      </c>
      <c r="C24" s="36"/>
      <c r="D24" s="449" t="s">
        <v>38</v>
      </c>
      <c r="E24" s="38"/>
      <c r="F24" s="39"/>
      <c r="G24" s="442">
        <v>0</v>
      </c>
      <c r="H24" s="442">
        <v>0</v>
      </c>
      <c r="I24" s="442">
        <v>0</v>
      </c>
      <c r="J24" s="442">
        <v>0</v>
      </c>
      <c r="K24" s="442">
        <v>0</v>
      </c>
      <c r="L24" s="442">
        <v>0</v>
      </c>
      <c r="M24" s="39"/>
      <c r="N24" s="39"/>
      <c r="O24" s="39"/>
      <c r="P24" s="40">
        <f>SUM(G24:O24)</f>
        <v>0</v>
      </c>
      <c r="Q24" s="209"/>
      <c r="R24" s="209"/>
      <c r="S24" s="209"/>
      <c r="T24" s="209"/>
      <c r="U24" s="209"/>
      <c r="V24" s="209"/>
    </row>
    <row r="25" spans="2:22" s="5" customFormat="1" ht="37.5" hidden="1" customHeight="1">
      <c r="B25" s="138" t="s">
        <v>61</v>
      </c>
      <c r="C25" s="36"/>
      <c r="D25" s="449" t="str">
        <f>D24</f>
        <v>WHITE</v>
      </c>
      <c r="E25" s="38"/>
      <c r="F25" s="39"/>
      <c r="G25" s="39">
        <f>ROUNDUP(G24*5%,0)</f>
        <v>0</v>
      </c>
      <c r="H25" s="39">
        <f t="shared" ref="H25" si="2">ROUNDUP(H24*5%,0)</f>
        <v>0</v>
      </c>
      <c r="I25" s="39">
        <f>ROUNDUP(I24*3%,0)</f>
        <v>0</v>
      </c>
      <c r="J25" s="39">
        <v>0</v>
      </c>
      <c r="K25" s="39">
        <f t="shared" ref="K25:L25" si="3">ROUNDUP(K24*5%,0)</f>
        <v>0</v>
      </c>
      <c r="L25" s="39">
        <f t="shared" si="3"/>
        <v>0</v>
      </c>
      <c r="M25" s="39"/>
      <c r="N25" s="39"/>
      <c r="O25" s="39"/>
      <c r="P25" s="40">
        <f>SUM(G25:O25)</f>
        <v>0</v>
      </c>
    </row>
    <row r="26" spans="2:22" s="6" customFormat="1" ht="37.5" hidden="1" customHeight="1">
      <c r="B26" s="141" t="s">
        <v>13</v>
      </c>
      <c r="C26" s="141"/>
      <c r="D26" s="450" t="str">
        <f>D25</f>
        <v>WHITE</v>
      </c>
      <c r="E26" s="142"/>
      <c r="F26" s="143"/>
      <c r="G26" s="143">
        <f>G24+G25</f>
        <v>0</v>
      </c>
      <c r="H26" s="143">
        <f t="shared" ref="H26:L26" si="4">H24+H25</f>
        <v>0</v>
      </c>
      <c r="I26" s="143">
        <f t="shared" si="4"/>
        <v>0</v>
      </c>
      <c r="J26" s="143">
        <f t="shared" si="4"/>
        <v>0</v>
      </c>
      <c r="K26" s="143">
        <f t="shared" si="4"/>
        <v>0</v>
      </c>
      <c r="L26" s="143">
        <f t="shared" si="4"/>
        <v>0</v>
      </c>
      <c r="M26" s="143"/>
      <c r="N26" s="143"/>
      <c r="O26" s="143"/>
      <c r="P26" s="143">
        <f>SUM(G26:O26)</f>
        <v>0</v>
      </c>
    </row>
    <row r="27" spans="2:22" s="443" customFormat="1" ht="46.9" hidden="1" customHeight="1">
      <c r="B27" s="444" t="s">
        <v>354</v>
      </c>
      <c r="C27" s="445"/>
      <c r="D27" s="444" t="str">
        <f>D26</f>
        <v>WHITE</v>
      </c>
      <c r="E27" s="446"/>
      <c r="F27" s="447"/>
      <c r="G27" s="447">
        <v>1</v>
      </c>
      <c r="H27" s="447">
        <v>1</v>
      </c>
      <c r="I27" s="447">
        <v>2</v>
      </c>
      <c r="J27" s="447">
        <v>2</v>
      </c>
      <c r="K27" s="447">
        <v>0</v>
      </c>
      <c r="L27" s="448">
        <v>0</v>
      </c>
      <c r="M27" s="448"/>
      <c r="N27" s="448"/>
      <c r="O27" s="448"/>
      <c r="P27" s="448">
        <f>SUM(G27:O27)</f>
        <v>6</v>
      </c>
    </row>
    <row r="28" spans="2:22" s="443" customFormat="1" ht="46.9" hidden="1" customHeight="1">
      <c r="B28" s="444" t="s">
        <v>355</v>
      </c>
      <c r="C28" s="445"/>
      <c r="D28" s="444" t="str">
        <f>D27</f>
        <v>WHITE</v>
      </c>
      <c r="E28" s="446"/>
      <c r="F28" s="447"/>
      <c r="G28" s="447">
        <v>1</v>
      </c>
      <c r="H28" s="447">
        <v>1</v>
      </c>
      <c r="I28" s="447">
        <v>2</v>
      </c>
      <c r="J28" s="447">
        <v>2</v>
      </c>
      <c r="K28" s="447">
        <v>1</v>
      </c>
      <c r="L28" s="448">
        <v>1</v>
      </c>
      <c r="M28" s="448"/>
      <c r="N28" s="448"/>
      <c r="O28" s="448"/>
      <c r="P28" s="448">
        <f>SUM(G28:O28)</f>
        <v>8</v>
      </c>
    </row>
    <row r="29" spans="2:22" s="5" customFormat="1" ht="27.65" hidden="1" customHeight="1">
      <c r="B29" s="12"/>
      <c r="C29" s="12"/>
      <c r="D29" s="12"/>
      <c r="E29" s="41"/>
      <c r="F29" s="41"/>
      <c r="G29" s="41"/>
      <c r="H29" s="41"/>
      <c r="I29" s="41"/>
      <c r="J29" s="41"/>
      <c r="K29" s="41"/>
      <c r="L29" s="43"/>
      <c r="M29" s="43"/>
      <c r="N29" s="44"/>
      <c r="O29" s="44"/>
      <c r="P29" s="45"/>
    </row>
    <row r="30" spans="2:22" s="5" customFormat="1" ht="37.5" hidden="1" customHeight="1">
      <c r="B30" s="138" t="s">
        <v>12</v>
      </c>
      <c r="C30" s="36"/>
      <c r="D30" s="449" t="s">
        <v>376</v>
      </c>
      <c r="E30" s="38"/>
      <c r="F30" s="39"/>
      <c r="G30" s="442">
        <v>0</v>
      </c>
      <c r="H30" s="442">
        <v>0</v>
      </c>
      <c r="I30" s="442">
        <v>0</v>
      </c>
      <c r="J30" s="442">
        <v>0</v>
      </c>
      <c r="K30" s="442">
        <v>0</v>
      </c>
      <c r="L30" s="442">
        <v>0</v>
      </c>
      <c r="M30" s="39"/>
      <c r="N30" s="39"/>
      <c r="O30" s="39"/>
      <c r="P30" s="40">
        <f>SUM(G30:O30)</f>
        <v>0</v>
      </c>
      <c r="Q30" s="209"/>
      <c r="R30" s="209"/>
      <c r="S30" s="209"/>
      <c r="T30" s="209"/>
      <c r="U30" s="209"/>
      <c r="V30" s="209"/>
    </row>
    <row r="31" spans="2:22" s="5" customFormat="1" ht="37.5" hidden="1" customHeight="1">
      <c r="B31" s="138" t="s">
        <v>61</v>
      </c>
      <c r="C31" s="36"/>
      <c r="D31" s="449" t="str">
        <f>D30</f>
        <v>HETAHER GREY</v>
      </c>
      <c r="E31" s="38"/>
      <c r="F31" s="39"/>
      <c r="G31" s="39">
        <f>ROUNDUP(G30*5%,0)</f>
        <v>0</v>
      </c>
      <c r="H31" s="39">
        <f t="shared" ref="H31" si="5">ROUNDUP(H30*5%,0)</f>
        <v>0</v>
      </c>
      <c r="I31" s="39">
        <f>ROUNDUP(I30*3%,0)</f>
        <v>0</v>
      </c>
      <c r="J31" s="39">
        <v>0</v>
      </c>
      <c r="K31" s="39">
        <f t="shared" ref="K31:L31" si="6">ROUNDUP(K30*5%,0)</f>
        <v>0</v>
      </c>
      <c r="L31" s="39">
        <f t="shared" si="6"/>
        <v>0</v>
      </c>
      <c r="M31" s="39"/>
      <c r="N31" s="39"/>
      <c r="O31" s="39"/>
      <c r="P31" s="40">
        <f>SUM(G31:O31)</f>
        <v>0</v>
      </c>
    </row>
    <row r="32" spans="2:22" s="6" customFormat="1" ht="37.5" hidden="1" customHeight="1">
      <c r="B32" s="141" t="s">
        <v>13</v>
      </c>
      <c r="C32" s="141"/>
      <c r="D32" s="450" t="str">
        <f>D31</f>
        <v>HETAHER GREY</v>
      </c>
      <c r="E32" s="142"/>
      <c r="F32" s="143"/>
      <c r="G32" s="143">
        <f>G30+G31</f>
        <v>0</v>
      </c>
      <c r="H32" s="143">
        <f t="shared" ref="H32:L32" si="7">H30+H31</f>
        <v>0</v>
      </c>
      <c r="I32" s="143">
        <f t="shared" si="7"/>
        <v>0</v>
      </c>
      <c r="J32" s="143">
        <f t="shared" si="7"/>
        <v>0</v>
      </c>
      <c r="K32" s="143">
        <f t="shared" si="7"/>
        <v>0</v>
      </c>
      <c r="L32" s="143">
        <f t="shared" si="7"/>
        <v>0</v>
      </c>
      <c r="M32" s="143"/>
      <c r="N32" s="143"/>
      <c r="O32" s="143"/>
      <c r="P32" s="143">
        <f>SUM(G32:O32)</f>
        <v>0</v>
      </c>
    </row>
    <row r="33" spans="1:23" s="5" customFormat="1" ht="27.65" customHeight="1">
      <c r="B33" s="12"/>
      <c r="C33" s="12"/>
      <c r="D33" s="12"/>
      <c r="E33" s="41"/>
      <c r="F33" s="41"/>
      <c r="G33" s="41"/>
      <c r="H33" s="41"/>
      <c r="I33" s="41"/>
      <c r="J33" s="41"/>
      <c r="K33" s="41"/>
      <c r="L33" s="452"/>
      <c r="M33" s="452"/>
      <c r="N33" s="453"/>
      <c r="O33" s="453"/>
      <c r="P33" s="41"/>
    </row>
    <row r="34" spans="1:23" s="46" customFormat="1" ht="52.5" customHeight="1">
      <c r="B34" s="129" t="s">
        <v>14</v>
      </c>
      <c r="C34" s="130"/>
      <c r="D34" s="129"/>
      <c r="E34" s="131"/>
      <c r="F34" s="132"/>
      <c r="G34" s="132">
        <f>G20+G26</f>
        <v>0</v>
      </c>
      <c r="H34" s="132">
        <f t="shared" ref="H34:I34" si="8">H20+H26</f>
        <v>0</v>
      </c>
      <c r="I34" s="132">
        <f t="shared" si="8"/>
        <v>0</v>
      </c>
      <c r="J34" s="132">
        <f>J20+J26+J32</f>
        <v>3</v>
      </c>
      <c r="K34" s="132">
        <f t="shared" ref="K34:P34" si="9">K20+K26+K32</f>
        <v>0</v>
      </c>
      <c r="L34" s="132">
        <f t="shared" si="9"/>
        <v>0</v>
      </c>
      <c r="M34" s="132"/>
      <c r="N34" s="132"/>
      <c r="O34" s="132"/>
      <c r="P34" s="132">
        <f t="shared" si="9"/>
        <v>3</v>
      </c>
      <c r="Q34" s="224"/>
      <c r="R34" s="224"/>
      <c r="S34" s="224"/>
      <c r="T34" s="224"/>
      <c r="U34" s="224"/>
      <c r="V34" s="224"/>
      <c r="W34" s="224"/>
    </row>
    <row r="35" spans="1:23" s="47" customFormat="1" ht="53.25" customHeight="1">
      <c r="B35" s="48"/>
      <c r="C35" s="48"/>
      <c r="D35" s="518"/>
      <c r="E35" s="518"/>
      <c r="F35" s="518"/>
      <c r="G35" s="518"/>
      <c r="H35" s="518"/>
      <c r="I35" s="518"/>
      <c r="J35" s="518"/>
      <c r="K35" s="518"/>
      <c r="L35" s="54"/>
      <c r="M35" s="55"/>
      <c r="N35" s="51"/>
      <c r="O35" s="51"/>
      <c r="P35"/>
    </row>
    <row r="36" spans="1:23" s="4" customFormat="1" ht="30.75" customHeight="1" thickBot="1">
      <c r="B36" s="133" t="s">
        <v>15</v>
      </c>
      <c r="C36" s="56"/>
      <c r="D36" s="56"/>
      <c r="E36" s="56"/>
      <c r="F36" s="57"/>
      <c r="G36" s="58"/>
      <c r="H36" s="57"/>
      <c r="I36" s="57"/>
      <c r="J36" s="57"/>
      <c r="K36" s="57"/>
      <c r="L36" s="57"/>
      <c r="N36" s="59"/>
      <c r="O36" s="59"/>
      <c r="P36" s="60"/>
    </row>
    <row r="37" spans="1:23" s="61" customFormat="1" ht="102.75" customHeight="1" thickBot="1">
      <c r="A37" s="506" t="s">
        <v>16</v>
      </c>
      <c r="B37" s="507"/>
      <c r="C37" s="507"/>
      <c r="D37" s="123" t="s">
        <v>17</v>
      </c>
      <c r="E37" s="124" t="s">
        <v>18</v>
      </c>
      <c r="F37" s="123" t="s">
        <v>19</v>
      </c>
      <c r="G37" s="125" t="s">
        <v>20</v>
      </c>
      <c r="H37" s="125" t="s">
        <v>21</v>
      </c>
      <c r="I37" s="125" t="s">
        <v>34</v>
      </c>
      <c r="J37" s="125" t="s">
        <v>35</v>
      </c>
      <c r="K37" s="125" t="s">
        <v>37</v>
      </c>
      <c r="L37" s="125" t="s">
        <v>36</v>
      </c>
      <c r="M37" s="514" t="s">
        <v>50</v>
      </c>
      <c r="N37" s="515"/>
      <c r="O37" s="515"/>
      <c r="P37" s="516"/>
    </row>
    <row r="38" spans="1:23" s="14" customFormat="1" ht="46" customHeight="1">
      <c r="A38" s="519" t="str">
        <f>D18</f>
        <v>HEATHER GREY</v>
      </c>
      <c r="B38" s="520"/>
      <c r="C38" s="520"/>
      <c r="D38" s="520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1"/>
    </row>
    <row r="39" spans="1:23" s="14" customFormat="1" ht="115.5" customHeight="1">
      <c r="A39" s="191">
        <v>1</v>
      </c>
      <c r="B39" s="459" t="str">
        <f>L11</f>
        <v>FLEECE_100%COTTON_OE20/2+CD8/1_430GSM_VTK5971B</v>
      </c>
      <c r="C39" s="459"/>
      <c r="D39" s="146" t="s">
        <v>49</v>
      </c>
      <c r="E39" s="240" t="str">
        <f>D18</f>
        <v>HEATHER GREY</v>
      </c>
      <c r="F39" s="160" t="s">
        <v>10</v>
      </c>
      <c r="G39" s="167">
        <f>P20</f>
        <v>3</v>
      </c>
      <c r="H39" s="228">
        <v>1.3</v>
      </c>
      <c r="I39" s="169">
        <f>G39*H39</f>
        <v>3.9000000000000004</v>
      </c>
      <c r="J39" s="167">
        <f>I39/26*0.5+I39*5.9%</f>
        <v>0.30510000000000004</v>
      </c>
      <c r="K39" s="167">
        <v>2</v>
      </c>
      <c r="L39" s="190">
        <f>ROUNDUP(SUM(I39:K39),0)</f>
        <v>7</v>
      </c>
      <c r="M39" s="512"/>
      <c r="N39" s="513"/>
      <c r="O39" s="513"/>
      <c r="P39" s="513"/>
    </row>
    <row r="40" spans="1:23" s="14" customFormat="1" ht="115.5" customHeight="1">
      <c r="A40" s="191">
        <v>2</v>
      </c>
      <c r="B40" s="459" t="s">
        <v>377</v>
      </c>
      <c r="C40" s="459"/>
      <c r="D40" s="146" t="s">
        <v>192</v>
      </c>
      <c r="E40" s="240" t="str">
        <f>E39</f>
        <v>HEATHER GREY</v>
      </c>
      <c r="F40" s="160" t="s">
        <v>10</v>
      </c>
      <c r="G40" s="167">
        <f>G39</f>
        <v>3</v>
      </c>
      <c r="H40" s="168">
        <v>0.247</v>
      </c>
      <c r="I40" s="169">
        <f>G40*H40</f>
        <v>0.74099999999999999</v>
      </c>
      <c r="J40" s="167">
        <f>I40/30*0.5+I40*11.9%</f>
        <v>0.10052900000000001</v>
      </c>
      <c r="K40" s="167">
        <v>0</v>
      </c>
      <c r="L40" s="190">
        <f t="shared" ref="L40" si="10">ROUNDUP(SUM(I40:K40),0)</f>
        <v>1</v>
      </c>
      <c r="M40" s="512"/>
      <c r="N40" s="513"/>
      <c r="O40" s="513"/>
      <c r="P40" s="513"/>
    </row>
    <row r="41" spans="1:23" s="14" customFormat="1" ht="52.5" hidden="1" customHeight="1">
      <c r="A41" s="519" t="str">
        <f>D24</f>
        <v>WHITE</v>
      </c>
      <c r="B41" s="520"/>
      <c r="C41" s="520"/>
      <c r="D41" s="520"/>
      <c r="E41" s="520"/>
      <c r="F41" s="520"/>
      <c r="G41" s="520"/>
      <c r="H41" s="520"/>
      <c r="I41" s="520"/>
      <c r="J41" s="520"/>
      <c r="K41" s="520"/>
      <c r="L41" s="520"/>
      <c r="M41" s="520"/>
      <c r="N41" s="520"/>
      <c r="O41" s="520"/>
      <c r="P41" s="521"/>
    </row>
    <row r="42" spans="1:23" s="14" customFormat="1" ht="114" hidden="1" customHeight="1">
      <c r="A42" s="191">
        <v>1</v>
      </c>
      <c r="B42" s="459" t="str">
        <f>B39</f>
        <v>FLEECE_100%COTTON_OE20/2+CD8/1_430GSM_VTK5971B</v>
      </c>
      <c r="C42" s="459"/>
      <c r="D42" s="146" t="s">
        <v>49</v>
      </c>
      <c r="E42" s="240" t="str">
        <f>A41</f>
        <v>WHITE</v>
      </c>
      <c r="F42" s="160" t="s">
        <v>10</v>
      </c>
      <c r="G42" s="167">
        <f>P26</f>
        <v>0</v>
      </c>
      <c r="H42" s="228">
        <v>1.3</v>
      </c>
      <c r="I42" s="169">
        <f>G42*H42</f>
        <v>0</v>
      </c>
      <c r="J42" s="167">
        <f>I42/20*0.5+I42*1.6%</f>
        <v>0</v>
      </c>
      <c r="K42" s="167">
        <v>2</v>
      </c>
      <c r="L42" s="190">
        <f>ROUNDUP(SUM(I42:K42),0)</f>
        <v>2</v>
      </c>
      <c r="M42" s="512"/>
      <c r="N42" s="513"/>
      <c r="O42" s="513"/>
      <c r="P42" s="513"/>
    </row>
    <row r="43" spans="1:23" s="14" customFormat="1" ht="114" hidden="1" customHeight="1" thickBot="1">
      <c r="A43" s="191">
        <v>2</v>
      </c>
      <c r="B43" s="459" t="s">
        <v>194</v>
      </c>
      <c r="C43" s="459"/>
      <c r="D43" s="146" t="s">
        <v>192</v>
      </c>
      <c r="E43" s="240" t="str">
        <f>E42</f>
        <v>WHITE</v>
      </c>
      <c r="F43" s="160" t="s">
        <v>10</v>
      </c>
      <c r="G43" s="167">
        <f>G42</f>
        <v>0</v>
      </c>
      <c r="H43" s="168">
        <v>0.247</v>
      </c>
      <c r="I43" s="169">
        <f>G43*H43</f>
        <v>0</v>
      </c>
      <c r="J43" s="167">
        <f>I43/26*0.5+I43*1%</f>
        <v>0</v>
      </c>
      <c r="K43" s="167">
        <v>0</v>
      </c>
      <c r="L43" s="190">
        <f t="shared" ref="L43" si="11">ROUNDUP(SUM(I43:K43),0)</f>
        <v>0</v>
      </c>
      <c r="M43" s="512"/>
      <c r="N43" s="513"/>
      <c r="O43" s="513"/>
      <c r="P43" s="513"/>
    </row>
    <row r="44" spans="1:23" s="14" customFormat="1" ht="52.5" hidden="1" customHeight="1">
      <c r="A44" s="519" t="str">
        <f>D30</f>
        <v>HETAHER GREY</v>
      </c>
      <c r="B44" s="520"/>
      <c r="C44" s="520"/>
      <c r="D44" s="520"/>
      <c r="E44" s="520"/>
      <c r="F44" s="520"/>
      <c r="G44" s="520"/>
      <c r="H44" s="520"/>
      <c r="I44" s="520"/>
      <c r="J44" s="520"/>
      <c r="K44" s="520"/>
      <c r="L44" s="520"/>
      <c r="M44" s="520"/>
      <c r="N44" s="520"/>
      <c r="O44" s="520"/>
      <c r="P44" s="521"/>
    </row>
    <row r="45" spans="1:23" s="14" customFormat="1" ht="114" hidden="1" customHeight="1">
      <c r="A45" s="191">
        <v>1</v>
      </c>
      <c r="B45" s="459" t="str">
        <f>B42</f>
        <v>FLEECE_100%COTTON_OE20/2+CD8/1_430GSM_VTK5971B</v>
      </c>
      <c r="C45" s="459"/>
      <c r="D45" s="146" t="s">
        <v>49</v>
      </c>
      <c r="E45" s="240" t="str">
        <f>A44</f>
        <v>HETAHER GREY</v>
      </c>
      <c r="F45" s="160" t="s">
        <v>10</v>
      </c>
      <c r="G45" s="167">
        <f>P29</f>
        <v>0</v>
      </c>
      <c r="H45" s="228">
        <v>1.3</v>
      </c>
      <c r="I45" s="169">
        <f>G45*H45</f>
        <v>0</v>
      </c>
      <c r="J45" s="167">
        <f>I45/20*0.5+I45*1.6%</f>
        <v>0</v>
      </c>
      <c r="K45" s="167">
        <v>2</v>
      </c>
      <c r="L45" s="190">
        <f>ROUNDUP(SUM(I45:K45),0)</f>
        <v>2</v>
      </c>
      <c r="M45" s="512"/>
      <c r="N45" s="513"/>
      <c r="O45" s="513"/>
      <c r="P45" s="513"/>
    </row>
    <row r="46" spans="1:23" s="14" customFormat="1" ht="129" hidden="1" customHeight="1">
      <c r="A46" s="191">
        <v>2</v>
      </c>
      <c r="B46" s="459" t="s">
        <v>377</v>
      </c>
      <c r="C46" s="459"/>
      <c r="D46" s="146" t="s">
        <v>192</v>
      </c>
      <c r="E46" s="240" t="str">
        <f>E45</f>
        <v>HETAHER GREY</v>
      </c>
      <c r="F46" s="160" t="s">
        <v>10</v>
      </c>
      <c r="G46" s="167">
        <f>G45</f>
        <v>0</v>
      </c>
      <c r="H46" s="168">
        <v>0.247</v>
      </c>
      <c r="I46" s="169">
        <f>G46*H46</f>
        <v>0</v>
      </c>
      <c r="J46" s="167">
        <f>I46/26*0.5+I46*1%</f>
        <v>0</v>
      </c>
      <c r="K46" s="167">
        <v>0</v>
      </c>
      <c r="L46" s="190">
        <f t="shared" ref="L46" si="12">ROUNDUP(SUM(I46:K46),0)</f>
        <v>0</v>
      </c>
      <c r="M46" s="512"/>
      <c r="N46" s="513"/>
      <c r="O46" s="513"/>
      <c r="P46" s="513"/>
    </row>
    <row r="47" spans="1:23" s="64" customFormat="1" ht="65.25" customHeight="1" thickBot="1">
      <c r="B47" s="133" t="s">
        <v>22</v>
      </c>
      <c r="C47" s="65"/>
      <c r="D47" s="65"/>
      <c r="E47" s="65"/>
      <c r="G47" s="66"/>
      <c r="P47" s="67"/>
    </row>
    <row r="48" spans="1:23" s="78" customFormat="1" ht="72">
      <c r="A48" s="522" t="s">
        <v>23</v>
      </c>
      <c r="B48" s="523"/>
      <c r="C48" s="523"/>
      <c r="D48" s="523"/>
      <c r="E48" s="524"/>
      <c r="F48" s="126" t="s">
        <v>45</v>
      </c>
      <c r="G48" s="126" t="s">
        <v>24</v>
      </c>
      <c r="H48" s="525" t="s">
        <v>40</v>
      </c>
      <c r="I48" s="526"/>
      <c r="J48" s="127" t="s">
        <v>19</v>
      </c>
      <c r="K48" s="126" t="s">
        <v>46</v>
      </c>
      <c r="L48" s="126" t="s">
        <v>25</v>
      </c>
      <c r="M48" s="128" t="s">
        <v>26</v>
      </c>
      <c r="N48" s="128" t="s">
        <v>27</v>
      </c>
      <c r="O48" s="128" t="s">
        <v>28</v>
      </c>
      <c r="P48" s="128" t="s">
        <v>29</v>
      </c>
    </row>
    <row r="49" spans="1:16" s="71" customFormat="1" ht="63.75" customHeight="1">
      <c r="A49" s="231">
        <v>1</v>
      </c>
      <c r="B49" s="481" t="s">
        <v>120</v>
      </c>
      <c r="C49" s="482"/>
      <c r="D49" s="482"/>
      <c r="E49" s="483"/>
      <c r="F49" s="227" t="str">
        <f>D18</f>
        <v>HEATHER GREY</v>
      </c>
      <c r="G49" s="229" t="s">
        <v>379</v>
      </c>
      <c r="H49" s="460" t="str">
        <f>$F$49</f>
        <v>HEATHER GREY</v>
      </c>
      <c r="I49" s="461"/>
      <c r="J49" s="160" t="s">
        <v>30</v>
      </c>
      <c r="K49" s="160">
        <v>3</v>
      </c>
      <c r="L49" s="156">
        <f>480/4500</f>
        <v>0.10666666666666667</v>
      </c>
      <c r="M49" s="157">
        <f t="shared" ref="M49" si="13">K49*L49</f>
        <v>0.32</v>
      </c>
      <c r="N49" s="157"/>
      <c r="O49" s="158">
        <v>1</v>
      </c>
      <c r="P49" s="230"/>
    </row>
    <row r="50" spans="1:16" s="71" customFormat="1" ht="63.75" hidden="1" customHeight="1">
      <c r="A50" s="231">
        <v>1</v>
      </c>
      <c r="B50" s="481" t="s">
        <v>120</v>
      </c>
      <c r="C50" s="482"/>
      <c r="D50" s="482"/>
      <c r="E50" s="483"/>
      <c r="F50" s="227" t="str">
        <f>E42</f>
        <v>WHITE</v>
      </c>
      <c r="G50" s="229" t="s">
        <v>378</v>
      </c>
      <c r="H50" s="460" t="str">
        <f t="shared" ref="H50:H53" si="14">$F$49</f>
        <v>HEATHER GREY</v>
      </c>
      <c r="I50" s="461"/>
      <c r="J50" s="160" t="s">
        <v>30</v>
      </c>
      <c r="K50" s="160">
        <v>3</v>
      </c>
      <c r="L50" s="156">
        <f>480/4500</f>
        <v>0.10666666666666667</v>
      </c>
      <c r="M50" s="157">
        <f t="shared" ref="M50:M51" si="15">K50*L50</f>
        <v>0.32</v>
      </c>
      <c r="N50" s="157"/>
      <c r="O50" s="158">
        <f t="shared" ref="O50" si="16">ROUNDUP(SUM(M50:N50),0)</f>
        <v>1</v>
      </c>
      <c r="P50" s="230"/>
    </row>
    <row r="51" spans="1:16" s="71" customFormat="1" ht="63.75" hidden="1" customHeight="1">
      <c r="A51" s="231">
        <v>1</v>
      </c>
      <c r="B51" s="481" t="s">
        <v>120</v>
      </c>
      <c r="C51" s="482"/>
      <c r="D51" s="482"/>
      <c r="E51" s="483"/>
      <c r="F51" s="227" t="str">
        <f>E45</f>
        <v>HETAHER GREY</v>
      </c>
      <c r="G51" s="229" t="s">
        <v>379</v>
      </c>
      <c r="H51" s="460" t="str">
        <f t="shared" si="14"/>
        <v>HEATHER GREY</v>
      </c>
      <c r="I51" s="461"/>
      <c r="J51" s="160" t="s">
        <v>30</v>
      </c>
      <c r="K51" s="160">
        <v>3</v>
      </c>
      <c r="L51" s="156">
        <f>480/4500</f>
        <v>0.10666666666666667</v>
      </c>
      <c r="M51" s="157">
        <f t="shared" si="15"/>
        <v>0.32</v>
      </c>
      <c r="N51" s="157"/>
      <c r="O51" s="158">
        <v>1</v>
      </c>
      <c r="P51" s="230"/>
    </row>
    <row r="52" spans="1:16" s="71" customFormat="1" ht="63.75" customHeight="1">
      <c r="A52" s="231">
        <v>2</v>
      </c>
      <c r="B52" s="459" t="s">
        <v>393</v>
      </c>
      <c r="C52" s="459"/>
      <c r="D52" s="459"/>
      <c r="E52" s="459"/>
      <c r="F52" s="170" t="s">
        <v>394</v>
      </c>
      <c r="G52" s="204"/>
      <c r="H52" s="460" t="str">
        <f t="shared" si="14"/>
        <v>HEATHER GREY</v>
      </c>
      <c r="I52" s="461"/>
      <c r="J52" s="160" t="s">
        <v>121</v>
      </c>
      <c r="K52" s="160">
        <v>3</v>
      </c>
      <c r="L52" s="156">
        <v>1</v>
      </c>
      <c r="M52" s="157">
        <f t="shared" ref="M52" si="17">K52*L52</f>
        <v>3</v>
      </c>
      <c r="N52" s="157"/>
      <c r="O52" s="158">
        <f t="shared" ref="O52" si="18">SUM(M52:N52)</f>
        <v>3</v>
      </c>
      <c r="P52" s="230"/>
    </row>
    <row r="53" spans="1:16" s="71" customFormat="1" ht="90" customHeight="1">
      <c r="A53" s="146">
        <v>3</v>
      </c>
      <c r="B53" s="459" t="s">
        <v>395</v>
      </c>
      <c r="C53" s="459"/>
      <c r="D53" s="459"/>
      <c r="E53" s="459"/>
      <c r="F53" s="170" t="s">
        <v>38</v>
      </c>
      <c r="G53" s="204"/>
      <c r="H53" s="460" t="str">
        <f t="shared" si="14"/>
        <v>HEATHER GREY</v>
      </c>
      <c r="I53" s="461"/>
      <c r="J53" s="160" t="s">
        <v>121</v>
      </c>
      <c r="K53" s="160">
        <v>3</v>
      </c>
      <c r="L53" s="156">
        <v>1</v>
      </c>
      <c r="M53" s="157">
        <f t="shared" ref="M53" si="19">K53*L53</f>
        <v>3</v>
      </c>
      <c r="N53" s="157"/>
      <c r="O53" s="158">
        <f t="shared" ref="O53" si="20">SUM(M53:N53)</f>
        <v>3</v>
      </c>
      <c r="P53" s="451"/>
    </row>
    <row r="54" spans="1:16" s="71" customFormat="1" ht="90" hidden="1" customHeight="1">
      <c r="A54" s="146">
        <v>3</v>
      </c>
      <c r="B54" s="459" t="s">
        <v>356</v>
      </c>
      <c r="C54" s="459"/>
      <c r="D54" s="459"/>
      <c r="E54" s="459"/>
      <c r="F54" s="170" t="s">
        <v>38</v>
      </c>
      <c r="G54" s="204"/>
      <c r="H54" s="460" t="str">
        <f t="shared" ref="H54" si="21">H52</f>
        <v>HEATHER GREY</v>
      </c>
      <c r="I54" s="461"/>
      <c r="J54" s="160" t="s">
        <v>121</v>
      </c>
      <c r="K54" s="160">
        <f t="shared" ref="K54" si="22">K52</f>
        <v>3</v>
      </c>
      <c r="L54" s="156">
        <v>1</v>
      </c>
      <c r="M54" s="157">
        <f t="shared" ref="M54" si="23">K54*L54</f>
        <v>3</v>
      </c>
      <c r="N54" s="157"/>
      <c r="O54" s="158">
        <f t="shared" ref="O54" si="24">SUM(M54:N54)</f>
        <v>3</v>
      </c>
      <c r="P54" s="451"/>
    </row>
    <row r="55" spans="1:16" s="64" customFormat="1" ht="43.15" hidden="1" customHeight="1">
      <c r="B55" s="133" t="s">
        <v>357</v>
      </c>
      <c r="C55" s="65"/>
      <c r="D55" s="65"/>
      <c r="E55" s="65"/>
      <c r="G55" s="66"/>
      <c r="P55" s="67"/>
    </row>
    <row r="56" spans="1:16" s="71" customFormat="1" ht="36.65" hidden="1" customHeight="1">
      <c r="A56" s="231">
        <v>3</v>
      </c>
      <c r="B56" s="481" t="s">
        <v>358</v>
      </c>
      <c r="C56" s="482"/>
      <c r="D56" s="482"/>
      <c r="E56" s="483"/>
      <c r="F56" s="227" t="s">
        <v>135</v>
      </c>
      <c r="G56" s="204"/>
      <c r="H56" s="460" t="str">
        <f>H49</f>
        <v>HEATHER GREY</v>
      </c>
      <c r="I56" s="461"/>
      <c r="J56" s="160" t="s">
        <v>121</v>
      </c>
      <c r="K56" s="160">
        <f>K49</f>
        <v>3</v>
      </c>
      <c r="L56" s="156">
        <f>1/12</f>
        <v>8.3333333333333329E-2</v>
      </c>
      <c r="M56" s="157">
        <f t="shared" ref="M56:M69" si="25">K56*L56</f>
        <v>0.25</v>
      </c>
      <c r="N56" s="157"/>
      <c r="O56" s="158">
        <f t="shared" ref="O56:O59" si="26">SUM(M56:N56)</f>
        <v>0.25</v>
      </c>
      <c r="P56" s="230"/>
    </row>
    <row r="57" spans="1:16" s="71" customFormat="1" ht="36.65" hidden="1" customHeight="1">
      <c r="A57" s="231">
        <v>3</v>
      </c>
      <c r="B57" s="481" t="s">
        <v>358</v>
      </c>
      <c r="C57" s="482"/>
      <c r="D57" s="482"/>
      <c r="E57" s="483"/>
      <c r="F57" s="227" t="s">
        <v>135</v>
      </c>
      <c r="G57" s="204"/>
      <c r="H57" s="460" t="str">
        <f>H50</f>
        <v>HEATHER GREY</v>
      </c>
      <c r="I57" s="461"/>
      <c r="J57" s="160" t="s">
        <v>121</v>
      </c>
      <c r="K57" s="160">
        <f>K50</f>
        <v>3</v>
      </c>
      <c r="L57" s="156">
        <f t="shared" ref="L57" si="27">1/12</f>
        <v>8.3333333333333329E-2</v>
      </c>
      <c r="M57" s="157">
        <f t="shared" si="25"/>
        <v>0.25</v>
      </c>
      <c r="N57" s="157"/>
      <c r="O57" s="158">
        <f t="shared" si="26"/>
        <v>0.25</v>
      </c>
      <c r="P57" s="230"/>
    </row>
    <row r="58" spans="1:16" s="71" customFormat="1" ht="36.65" hidden="1" customHeight="1">
      <c r="A58" s="231">
        <v>3</v>
      </c>
      <c r="B58" s="481" t="s">
        <v>359</v>
      </c>
      <c r="C58" s="482"/>
      <c r="D58" s="482"/>
      <c r="E58" s="483"/>
      <c r="F58" s="227" t="s">
        <v>52</v>
      </c>
      <c r="G58" s="204"/>
      <c r="H58" s="460" t="str">
        <f t="shared" ref="H58:H69" si="28">H56</f>
        <v>HEATHER GREY</v>
      </c>
      <c r="I58" s="461"/>
      <c r="J58" s="160" t="s">
        <v>121</v>
      </c>
      <c r="K58" s="160">
        <f t="shared" ref="K58:K69" si="29">K56</f>
        <v>3</v>
      </c>
      <c r="L58" s="156">
        <f>2/12</f>
        <v>0.16666666666666666</v>
      </c>
      <c r="M58" s="157">
        <f t="shared" si="25"/>
        <v>0.5</v>
      </c>
      <c r="N58" s="157"/>
      <c r="O58" s="158">
        <f t="shared" si="26"/>
        <v>0.5</v>
      </c>
      <c r="P58" s="230"/>
    </row>
    <row r="59" spans="1:16" s="71" customFormat="1" ht="36.65" hidden="1" customHeight="1">
      <c r="A59" s="231">
        <v>3</v>
      </c>
      <c r="B59" s="481" t="s">
        <v>359</v>
      </c>
      <c r="C59" s="482"/>
      <c r="D59" s="482"/>
      <c r="E59" s="483"/>
      <c r="F59" s="227" t="s">
        <v>52</v>
      </c>
      <c r="G59" s="204"/>
      <c r="H59" s="460" t="str">
        <f t="shared" si="28"/>
        <v>HEATHER GREY</v>
      </c>
      <c r="I59" s="461"/>
      <c r="J59" s="160" t="s">
        <v>121</v>
      </c>
      <c r="K59" s="160">
        <f t="shared" si="29"/>
        <v>3</v>
      </c>
      <c r="L59" s="156">
        <f t="shared" ref="L59" si="30">2/12</f>
        <v>0.16666666666666666</v>
      </c>
      <c r="M59" s="157">
        <f t="shared" si="25"/>
        <v>0.5</v>
      </c>
      <c r="N59" s="157"/>
      <c r="O59" s="158">
        <f t="shared" si="26"/>
        <v>0.5</v>
      </c>
      <c r="P59" s="230"/>
    </row>
    <row r="60" spans="1:16" s="71" customFormat="1" ht="36.65" hidden="1" customHeight="1">
      <c r="A60" s="231">
        <v>3</v>
      </c>
      <c r="B60" s="459" t="s">
        <v>360</v>
      </c>
      <c r="C60" s="459"/>
      <c r="D60" s="459"/>
      <c r="E60" s="459"/>
      <c r="F60" s="227" t="s">
        <v>52</v>
      </c>
      <c r="G60" s="204"/>
      <c r="H60" s="460" t="str">
        <f t="shared" si="28"/>
        <v>HEATHER GREY</v>
      </c>
      <c r="I60" s="461"/>
      <c r="J60" s="160" t="s">
        <v>121</v>
      </c>
      <c r="K60" s="160">
        <f t="shared" si="29"/>
        <v>3</v>
      </c>
      <c r="L60" s="156">
        <f>1/12</f>
        <v>8.3333333333333329E-2</v>
      </c>
      <c r="M60" s="157">
        <f t="shared" si="25"/>
        <v>0.25</v>
      </c>
      <c r="N60" s="157"/>
      <c r="O60" s="158">
        <f t="shared" ref="O60:O69" si="31">SUM(M60:N60)</f>
        <v>0.25</v>
      </c>
      <c r="P60" s="230"/>
    </row>
    <row r="61" spans="1:16" s="71" customFormat="1" ht="36.65" hidden="1" customHeight="1">
      <c r="A61" s="231">
        <v>3</v>
      </c>
      <c r="B61" s="459" t="s">
        <v>360</v>
      </c>
      <c r="C61" s="459"/>
      <c r="D61" s="459"/>
      <c r="E61" s="459"/>
      <c r="F61" s="227" t="s">
        <v>52</v>
      </c>
      <c r="G61" s="204"/>
      <c r="H61" s="460" t="str">
        <f t="shared" si="28"/>
        <v>HEATHER GREY</v>
      </c>
      <c r="I61" s="461"/>
      <c r="J61" s="160" t="s">
        <v>121</v>
      </c>
      <c r="K61" s="160">
        <f t="shared" si="29"/>
        <v>3</v>
      </c>
      <c r="L61" s="156">
        <f t="shared" ref="L61" si="32">1/12</f>
        <v>8.3333333333333329E-2</v>
      </c>
      <c r="M61" s="157">
        <f t="shared" si="25"/>
        <v>0.25</v>
      </c>
      <c r="N61" s="157"/>
      <c r="O61" s="158">
        <f t="shared" si="31"/>
        <v>0.25</v>
      </c>
      <c r="P61" s="230"/>
    </row>
    <row r="62" spans="1:16" s="71" customFormat="1" ht="36.65" hidden="1" customHeight="1">
      <c r="A62" s="231">
        <v>3</v>
      </c>
      <c r="B62" s="459" t="s">
        <v>361</v>
      </c>
      <c r="C62" s="459"/>
      <c r="D62" s="459"/>
      <c r="E62" s="459"/>
      <c r="F62" s="227" t="s">
        <v>38</v>
      </c>
      <c r="G62" s="204"/>
      <c r="H62" s="460" t="str">
        <f t="shared" si="28"/>
        <v>HEATHER GREY</v>
      </c>
      <c r="I62" s="461"/>
      <c r="J62" s="160" t="s">
        <v>121</v>
      </c>
      <c r="K62" s="160">
        <f t="shared" si="29"/>
        <v>3</v>
      </c>
      <c r="L62" s="156">
        <v>1</v>
      </c>
      <c r="M62" s="157">
        <f t="shared" si="25"/>
        <v>3</v>
      </c>
      <c r="N62" s="157"/>
      <c r="O62" s="158">
        <f t="shared" si="31"/>
        <v>3</v>
      </c>
      <c r="P62" s="230"/>
    </row>
    <row r="63" spans="1:16" s="71" customFormat="1" ht="36.65" hidden="1" customHeight="1">
      <c r="A63" s="231">
        <v>3</v>
      </c>
      <c r="B63" s="459" t="s">
        <v>361</v>
      </c>
      <c r="C63" s="459"/>
      <c r="D63" s="459"/>
      <c r="E63" s="459"/>
      <c r="F63" s="227" t="s">
        <v>38</v>
      </c>
      <c r="G63" s="204"/>
      <c r="H63" s="460" t="str">
        <f t="shared" si="28"/>
        <v>HEATHER GREY</v>
      </c>
      <c r="I63" s="461"/>
      <c r="J63" s="160" t="s">
        <v>121</v>
      </c>
      <c r="K63" s="160">
        <f t="shared" si="29"/>
        <v>3</v>
      </c>
      <c r="L63" s="156">
        <v>1</v>
      </c>
      <c r="M63" s="157">
        <f t="shared" si="25"/>
        <v>3</v>
      </c>
      <c r="N63" s="157"/>
      <c r="O63" s="158">
        <f t="shared" si="31"/>
        <v>3</v>
      </c>
      <c r="P63" s="230"/>
    </row>
    <row r="64" spans="1:16" s="71" customFormat="1" ht="36.65" hidden="1" customHeight="1">
      <c r="A64" s="231">
        <v>3</v>
      </c>
      <c r="B64" s="462" t="s">
        <v>362</v>
      </c>
      <c r="C64" s="480"/>
      <c r="D64" s="480"/>
      <c r="E64" s="463"/>
      <c r="F64" s="227" t="s">
        <v>52</v>
      </c>
      <c r="G64" s="204"/>
      <c r="H64" s="460" t="str">
        <f t="shared" si="28"/>
        <v>HEATHER GREY</v>
      </c>
      <c r="I64" s="461"/>
      <c r="J64" s="160" t="s">
        <v>121</v>
      </c>
      <c r="K64" s="160">
        <f t="shared" si="29"/>
        <v>3</v>
      </c>
      <c r="L64" s="156">
        <v>1</v>
      </c>
      <c r="M64" s="157">
        <f t="shared" si="25"/>
        <v>3</v>
      </c>
      <c r="N64" s="157"/>
      <c r="O64" s="158">
        <f t="shared" si="31"/>
        <v>3</v>
      </c>
      <c r="P64" s="230"/>
    </row>
    <row r="65" spans="1:17" s="71" customFormat="1" ht="36.65" hidden="1" customHeight="1">
      <c r="A65" s="231">
        <v>3</v>
      </c>
      <c r="B65" s="462" t="s">
        <v>362</v>
      </c>
      <c r="C65" s="480"/>
      <c r="D65" s="480"/>
      <c r="E65" s="463"/>
      <c r="F65" s="227" t="s">
        <v>52</v>
      </c>
      <c r="G65" s="204"/>
      <c r="H65" s="460" t="str">
        <f t="shared" si="28"/>
        <v>HEATHER GREY</v>
      </c>
      <c r="I65" s="461"/>
      <c r="J65" s="160" t="s">
        <v>121</v>
      </c>
      <c r="K65" s="160">
        <f t="shared" si="29"/>
        <v>3</v>
      </c>
      <c r="L65" s="156">
        <v>1</v>
      </c>
      <c r="M65" s="157">
        <f t="shared" si="25"/>
        <v>3</v>
      </c>
      <c r="N65" s="157"/>
      <c r="O65" s="158">
        <f t="shared" si="31"/>
        <v>3</v>
      </c>
      <c r="P65" s="230"/>
    </row>
    <row r="66" spans="1:17" s="71" customFormat="1" ht="36.65" hidden="1" customHeight="1">
      <c r="A66" s="231">
        <v>3</v>
      </c>
      <c r="B66" s="462" t="s">
        <v>363</v>
      </c>
      <c r="C66" s="480"/>
      <c r="D66" s="480"/>
      <c r="E66" s="463"/>
      <c r="F66" s="227" t="s">
        <v>135</v>
      </c>
      <c r="G66" s="204"/>
      <c r="H66" s="460" t="str">
        <f t="shared" si="28"/>
        <v>HEATHER GREY</v>
      </c>
      <c r="I66" s="461"/>
      <c r="J66" s="160" t="s">
        <v>121</v>
      </c>
      <c r="K66" s="160">
        <f t="shared" si="29"/>
        <v>3</v>
      </c>
      <c r="L66" s="156">
        <v>1</v>
      </c>
      <c r="M66" s="157">
        <f t="shared" si="25"/>
        <v>3</v>
      </c>
      <c r="N66" s="157"/>
      <c r="O66" s="158">
        <f t="shared" si="31"/>
        <v>3</v>
      </c>
      <c r="P66" s="230"/>
    </row>
    <row r="67" spans="1:17" s="71" customFormat="1" ht="36.65" hidden="1" customHeight="1">
      <c r="A67" s="231">
        <v>3</v>
      </c>
      <c r="B67" s="462" t="s">
        <v>363</v>
      </c>
      <c r="C67" s="480"/>
      <c r="D67" s="480"/>
      <c r="E67" s="463"/>
      <c r="F67" s="227" t="s">
        <v>135</v>
      </c>
      <c r="G67" s="204"/>
      <c r="H67" s="460" t="str">
        <f t="shared" si="28"/>
        <v>HEATHER GREY</v>
      </c>
      <c r="I67" s="461"/>
      <c r="J67" s="160" t="s">
        <v>121</v>
      </c>
      <c r="K67" s="160">
        <f t="shared" si="29"/>
        <v>3</v>
      </c>
      <c r="L67" s="156">
        <v>1</v>
      </c>
      <c r="M67" s="157">
        <f t="shared" si="25"/>
        <v>3</v>
      </c>
      <c r="N67" s="157"/>
      <c r="O67" s="158">
        <f t="shared" si="31"/>
        <v>3</v>
      </c>
      <c r="P67" s="230"/>
    </row>
    <row r="68" spans="1:17" s="71" customFormat="1" ht="36.65" hidden="1" customHeight="1">
      <c r="A68" s="231">
        <v>3</v>
      </c>
      <c r="B68" s="462" t="s">
        <v>364</v>
      </c>
      <c r="C68" s="480"/>
      <c r="D68" s="480"/>
      <c r="E68" s="463"/>
      <c r="F68" s="170" t="s">
        <v>38</v>
      </c>
      <c r="G68" s="204"/>
      <c r="H68" s="460" t="str">
        <f t="shared" si="28"/>
        <v>HEATHER GREY</v>
      </c>
      <c r="I68" s="461"/>
      <c r="J68" s="160" t="s">
        <v>121</v>
      </c>
      <c r="K68" s="160">
        <f t="shared" si="29"/>
        <v>3</v>
      </c>
      <c r="L68" s="156">
        <v>1</v>
      </c>
      <c r="M68" s="157">
        <f t="shared" si="25"/>
        <v>3</v>
      </c>
      <c r="N68" s="157"/>
      <c r="O68" s="158">
        <f t="shared" si="31"/>
        <v>3</v>
      </c>
      <c r="P68" s="451"/>
    </row>
    <row r="69" spans="1:17" s="71" customFormat="1" ht="36.65" hidden="1" customHeight="1">
      <c r="A69" s="146">
        <v>3</v>
      </c>
      <c r="B69" s="462" t="s">
        <v>364</v>
      </c>
      <c r="C69" s="480"/>
      <c r="D69" s="480"/>
      <c r="E69" s="463"/>
      <c r="F69" s="170" t="s">
        <v>38</v>
      </c>
      <c r="G69" s="204"/>
      <c r="H69" s="460" t="str">
        <f t="shared" si="28"/>
        <v>HEATHER GREY</v>
      </c>
      <c r="I69" s="461"/>
      <c r="J69" s="160" t="s">
        <v>121</v>
      </c>
      <c r="K69" s="160">
        <f t="shared" si="29"/>
        <v>3</v>
      </c>
      <c r="L69" s="156">
        <v>1</v>
      </c>
      <c r="M69" s="157">
        <f t="shared" si="25"/>
        <v>3</v>
      </c>
      <c r="N69" s="157"/>
      <c r="O69" s="158">
        <f t="shared" si="31"/>
        <v>3</v>
      </c>
      <c r="P69" s="451"/>
    </row>
    <row r="70" spans="1:17" s="174" customFormat="1" ht="24" customHeight="1">
      <c r="A70" s="159"/>
      <c r="B70" s="159"/>
      <c r="C70" s="159"/>
      <c r="D70" s="159"/>
      <c r="E70" s="159"/>
      <c r="F70" s="185"/>
      <c r="G70" s="242"/>
      <c r="H70" s="185"/>
      <c r="I70" s="185"/>
      <c r="J70" s="243"/>
      <c r="K70" s="182"/>
      <c r="L70" s="244"/>
      <c r="M70" s="245"/>
      <c r="N70" s="245"/>
      <c r="O70" s="246"/>
      <c r="P70" s="247"/>
    </row>
    <row r="71" spans="1:17" s="174" customFormat="1" ht="40.5" customHeight="1">
      <c r="A71" s="159"/>
      <c r="B71" s="133" t="s">
        <v>197</v>
      </c>
      <c r="C71" s="159"/>
      <c r="D71" s="159"/>
      <c r="E71" s="159"/>
      <c r="F71" s="185"/>
      <c r="G71" s="242"/>
      <c r="H71" s="185"/>
      <c r="I71" s="185"/>
      <c r="J71" s="243"/>
      <c r="K71" s="133" t="s">
        <v>198</v>
      </c>
      <c r="L71" s="244"/>
      <c r="M71" s="245"/>
      <c r="N71" s="245"/>
      <c r="O71" s="246"/>
      <c r="P71" s="247"/>
    </row>
    <row r="72" spans="1:17" s="147" customFormat="1" ht="34.5" customHeight="1">
      <c r="A72" s="147">
        <v>1</v>
      </c>
      <c r="B72" s="148" t="s">
        <v>186</v>
      </c>
      <c r="C72" s="224" t="s">
        <v>385</v>
      </c>
      <c r="D72" s="14"/>
      <c r="E72" s="14"/>
      <c r="F72" s="14"/>
      <c r="G72" s="71"/>
      <c r="H72" s="71"/>
      <c r="I72" s="71"/>
      <c r="J72" s="71"/>
      <c r="K72" s="18"/>
      <c r="L72" s="71"/>
      <c r="M72" s="71"/>
      <c r="N72" s="71"/>
      <c r="O72" s="71"/>
      <c r="P72" s="71"/>
    </row>
    <row r="73" spans="1:17" s="147" customFormat="1" ht="32.5">
      <c r="A73" s="15"/>
      <c r="B73" s="148" t="s">
        <v>384</v>
      </c>
      <c r="C73" s="241"/>
      <c r="D73" s="241"/>
      <c r="E73" s="241"/>
      <c r="F73" s="241"/>
      <c r="G73" s="71"/>
      <c r="H73" s="71"/>
      <c r="I73" s="71"/>
      <c r="J73" s="71"/>
      <c r="K73" s="18"/>
      <c r="L73" s="71"/>
      <c r="M73" s="71"/>
      <c r="N73" s="71"/>
      <c r="O73" s="71"/>
      <c r="P73" s="71"/>
    </row>
    <row r="74" spans="1:17" s="14" customFormat="1" ht="47.25" customHeight="1">
      <c r="A74" s="147"/>
      <c r="B74" s="469" t="s">
        <v>47</v>
      </c>
      <c r="C74" s="470"/>
      <c r="D74" s="470"/>
      <c r="E74" s="470"/>
      <c r="F74" s="470"/>
      <c r="G74" s="470"/>
      <c r="H74" s="470"/>
      <c r="I74" s="471"/>
      <c r="J74" s="71"/>
      <c r="K74" s="18"/>
      <c r="L74" s="71"/>
      <c r="M74" s="71"/>
      <c r="N74" s="71"/>
      <c r="O74" s="71"/>
      <c r="P74" s="71"/>
      <c r="Q74" s="71"/>
    </row>
    <row r="75" spans="1:17" s="14" customFormat="1" ht="47.25" customHeight="1">
      <c r="A75" s="147"/>
      <c r="B75" s="149" t="s">
        <v>40</v>
      </c>
      <c r="C75" s="472" t="s">
        <v>187</v>
      </c>
      <c r="D75" s="473"/>
      <c r="E75" s="473"/>
      <c r="F75" s="473"/>
      <c r="G75" s="473"/>
      <c r="H75" s="473"/>
      <c r="I75" s="474"/>
      <c r="J75" s="71"/>
      <c r="K75" s="71"/>
      <c r="L75" s="71"/>
      <c r="M75" s="71"/>
      <c r="N75" s="71"/>
      <c r="O75" s="71"/>
      <c r="P75" s="71"/>
      <c r="Q75" s="71"/>
    </row>
    <row r="76" spans="1:17" s="14" customFormat="1" ht="207" customHeight="1">
      <c r="A76" s="147"/>
      <c r="B76" s="237" t="str">
        <f>D18</f>
        <v>HEATHER GREY</v>
      </c>
      <c r="C76" s="475" t="s">
        <v>390</v>
      </c>
      <c r="D76" s="476"/>
      <c r="E76" s="476"/>
      <c r="F76" s="476"/>
      <c r="G76" s="476"/>
      <c r="H76" s="476"/>
      <c r="I76" s="477"/>
      <c r="J76" s="71"/>
      <c r="K76" s="71"/>
      <c r="L76" s="71"/>
      <c r="M76" s="71"/>
      <c r="N76" s="71"/>
    </row>
    <row r="77" spans="1:17" s="14" customFormat="1" ht="32.5" customHeight="1">
      <c r="A77" s="147"/>
      <c r="B77" s="237"/>
      <c r="C77" s="475"/>
      <c r="D77" s="476"/>
      <c r="E77" s="476"/>
      <c r="F77" s="476"/>
      <c r="G77" s="476"/>
      <c r="H77" s="476"/>
      <c r="I77" s="477"/>
      <c r="J77" s="71"/>
      <c r="K77" s="71"/>
      <c r="L77" s="71"/>
      <c r="M77" s="71"/>
      <c r="N77" s="71"/>
    </row>
    <row r="78" spans="1:17" s="14" customFormat="1" ht="60.75" customHeight="1">
      <c r="A78" s="147"/>
      <c r="B78" s="469" t="s">
        <v>188</v>
      </c>
      <c r="C78" s="470"/>
      <c r="D78" s="478"/>
      <c r="E78" s="478"/>
      <c r="F78" s="478"/>
      <c r="G78" s="478"/>
      <c r="H78" s="478"/>
      <c r="I78" s="479"/>
      <c r="J78" s="71"/>
      <c r="K78" s="71"/>
    </row>
    <row r="79" spans="1:17" s="14" customFormat="1" ht="34.5" customHeight="1">
      <c r="A79" s="147"/>
      <c r="B79" s="462"/>
      <c r="C79" s="463"/>
      <c r="D79" s="238"/>
      <c r="E79" s="238"/>
      <c r="F79" s="238"/>
      <c r="G79" s="238" t="s">
        <v>55</v>
      </c>
      <c r="H79" s="238"/>
      <c r="I79" s="238"/>
    </row>
    <row r="80" spans="1:17" s="70" customFormat="1" ht="105" customHeight="1">
      <c r="B80" s="464" t="s">
        <v>387</v>
      </c>
      <c r="C80" s="465"/>
      <c r="D80" s="466" t="s">
        <v>386</v>
      </c>
      <c r="E80" s="467"/>
      <c r="F80" s="467"/>
      <c r="G80" s="467"/>
      <c r="H80" s="467"/>
      <c r="I80" s="468"/>
    </row>
    <row r="81" spans="1:17" s="147" customFormat="1" ht="69.75" customHeight="1">
      <c r="A81" s="15">
        <v>2</v>
      </c>
      <c r="B81" s="148" t="s">
        <v>113</v>
      </c>
      <c r="C81" s="456" t="s">
        <v>388</v>
      </c>
      <c r="D81" s="440"/>
      <c r="E81" s="440"/>
      <c r="F81" s="440"/>
      <c r="G81" s="71"/>
      <c r="H81" s="71"/>
      <c r="I81" s="71"/>
      <c r="J81" s="71"/>
      <c r="K81" s="18"/>
      <c r="L81" s="71"/>
      <c r="M81" s="71"/>
      <c r="N81" s="71"/>
      <c r="O81" s="71"/>
      <c r="P81" s="71"/>
    </row>
    <row r="82" spans="1:17" s="147" customFormat="1" ht="32.5" hidden="1">
      <c r="A82" s="15"/>
      <c r="B82" s="148" t="s">
        <v>344</v>
      </c>
      <c r="C82" s="241"/>
      <c r="D82" s="241"/>
      <c r="E82" s="241"/>
      <c r="F82" s="241"/>
      <c r="G82" s="71"/>
      <c r="H82" s="71"/>
      <c r="I82" s="71"/>
      <c r="J82" s="71"/>
      <c r="K82" s="18"/>
      <c r="L82" s="71"/>
      <c r="M82" s="71"/>
      <c r="N82" s="71"/>
      <c r="O82" s="71"/>
      <c r="P82" s="71"/>
    </row>
    <row r="83" spans="1:17" s="14" customFormat="1" ht="34.15" hidden="1" customHeight="1">
      <c r="A83" s="147"/>
      <c r="B83" s="469" t="s">
        <v>47</v>
      </c>
      <c r="C83" s="470"/>
      <c r="D83" s="470"/>
      <c r="E83" s="470"/>
      <c r="F83" s="470"/>
      <c r="G83" s="470"/>
      <c r="H83" s="470"/>
      <c r="I83" s="471"/>
      <c r="J83" s="71"/>
      <c r="K83" s="18"/>
      <c r="L83" s="71"/>
      <c r="M83" s="71"/>
      <c r="N83" s="71"/>
      <c r="O83" s="71"/>
      <c r="P83" s="71"/>
      <c r="Q83" s="71"/>
    </row>
    <row r="84" spans="1:17" s="14" customFormat="1" ht="34.5" hidden="1" customHeight="1">
      <c r="A84" s="147"/>
      <c r="B84" s="149" t="s">
        <v>40</v>
      </c>
      <c r="C84" s="472" t="s">
        <v>187</v>
      </c>
      <c r="D84" s="473"/>
      <c r="E84" s="473"/>
      <c r="F84" s="473"/>
      <c r="G84" s="473"/>
      <c r="H84" s="473"/>
      <c r="I84" s="474"/>
      <c r="J84" s="71"/>
      <c r="K84" s="71"/>
      <c r="L84" s="71"/>
      <c r="M84" s="71"/>
      <c r="N84" s="71"/>
      <c r="O84" s="71"/>
      <c r="P84" s="71"/>
      <c r="Q84" s="71"/>
    </row>
    <row r="85" spans="1:17" s="14" customFormat="1" ht="79.5" hidden="1" customHeight="1">
      <c r="A85" s="147"/>
      <c r="B85" s="237" t="str">
        <f>D18</f>
        <v>HEATHER GREY</v>
      </c>
      <c r="C85" s="475" t="s">
        <v>375</v>
      </c>
      <c r="D85" s="476"/>
      <c r="E85" s="476"/>
      <c r="F85" s="476"/>
      <c r="G85" s="476"/>
      <c r="H85" s="476"/>
      <c r="I85" s="477"/>
      <c r="J85" s="71"/>
      <c r="K85" s="71"/>
      <c r="L85" s="71"/>
      <c r="M85" s="71"/>
      <c r="N85" s="71"/>
    </row>
    <row r="86" spans="1:17" s="14" customFormat="1" ht="32.5" hidden="1" customHeight="1">
      <c r="A86" s="147"/>
      <c r="B86" s="237" t="str">
        <f>H54</f>
        <v>HEATHER GREY</v>
      </c>
      <c r="C86" s="475" t="s">
        <v>365</v>
      </c>
      <c r="D86" s="476"/>
      <c r="E86" s="476"/>
      <c r="F86" s="476"/>
      <c r="G86" s="476"/>
      <c r="H86" s="476"/>
      <c r="I86" s="477"/>
      <c r="J86" s="71"/>
      <c r="K86" s="71"/>
      <c r="L86" s="71"/>
      <c r="M86" s="71"/>
      <c r="N86" s="71"/>
    </row>
    <row r="87" spans="1:17" s="14" customFormat="1" ht="34.5" hidden="1" customHeight="1">
      <c r="A87" s="147"/>
      <c r="B87" s="469" t="s">
        <v>188</v>
      </c>
      <c r="C87" s="470"/>
      <c r="D87" s="478"/>
      <c r="E87" s="478"/>
      <c r="F87" s="478"/>
      <c r="G87" s="478"/>
      <c r="H87" s="478"/>
      <c r="I87" s="479"/>
      <c r="J87" s="71"/>
      <c r="K87" s="71"/>
    </row>
    <row r="88" spans="1:17" s="14" customFormat="1" ht="34.5" hidden="1" customHeight="1">
      <c r="A88" s="147"/>
      <c r="B88" s="462"/>
      <c r="C88" s="463"/>
      <c r="D88" s="238" t="s">
        <v>65</v>
      </c>
      <c r="E88" s="238" t="s">
        <v>58</v>
      </c>
      <c r="F88" s="238" t="s">
        <v>10</v>
      </c>
      <c r="G88" s="238" t="s">
        <v>55</v>
      </c>
      <c r="H88" s="238" t="s">
        <v>56</v>
      </c>
      <c r="I88" s="238" t="s">
        <v>57</v>
      </c>
    </row>
    <row r="89" spans="1:17" s="70" customFormat="1" ht="67.900000000000006" hidden="1" customHeight="1">
      <c r="B89" s="486" t="s">
        <v>349</v>
      </c>
      <c r="C89" s="487"/>
      <c r="D89" s="439"/>
      <c r="E89" s="439"/>
      <c r="F89" s="439"/>
      <c r="G89" s="439" t="s">
        <v>345</v>
      </c>
      <c r="H89" s="439"/>
      <c r="I89" s="439"/>
    </row>
    <row r="90" spans="1:17" s="70" customFormat="1" ht="90.65" hidden="1" customHeight="1">
      <c r="B90" s="464" t="s">
        <v>350</v>
      </c>
      <c r="C90" s="465"/>
      <c r="D90" s="441"/>
      <c r="E90" s="441"/>
      <c r="F90" s="441"/>
      <c r="G90" s="441" t="s">
        <v>352</v>
      </c>
      <c r="H90" s="441"/>
      <c r="I90" s="441"/>
    </row>
    <row r="91" spans="1:17" s="174" customFormat="1" ht="24" hidden="1" customHeight="1">
      <c r="A91" s="159"/>
      <c r="B91" s="159"/>
      <c r="C91" s="159"/>
      <c r="D91" s="159"/>
      <c r="E91" s="159"/>
      <c r="F91" s="185"/>
      <c r="G91" s="242"/>
      <c r="H91" s="185"/>
      <c r="I91" s="185"/>
      <c r="J91" s="243"/>
      <c r="K91" s="182"/>
      <c r="L91" s="244"/>
      <c r="M91" s="245"/>
      <c r="N91" s="245"/>
      <c r="O91" s="246"/>
      <c r="P91" s="247"/>
    </row>
    <row r="92" spans="1:17" s="174" customFormat="1" ht="40.5" hidden="1" customHeight="1">
      <c r="A92" s="159"/>
      <c r="B92" s="133" t="s">
        <v>197</v>
      </c>
      <c r="C92" s="159"/>
      <c r="D92" s="159"/>
      <c r="E92" s="159"/>
      <c r="F92" s="185"/>
      <c r="G92" s="242"/>
      <c r="H92" s="185"/>
      <c r="I92" s="185"/>
      <c r="J92" s="243"/>
      <c r="K92" s="133" t="s">
        <v>198</v>
      </c>
      <c r="L92" s="244"/>
      <c r="M92" s="245"/>
      <c r="N92" s="245"/>
      <c r="O92" s="246"/>
      <c r="P92" s="247"/>
    </row>
    <row r="93" spans="1:17" s="147" customFormat="1" ht="40.15" hidden="1" customHeight="1">
      <c r="A93" s="15"/>
      <c r="B93" s="148" t="s">
        <v>348</v>
      </c>
      <c r="C93" s="241"/>
      <c r="D93" s="241"/>
      <c r="E93" s="241"/>
      <c r="F93" s="241"/>
      <c r="G93" s="71"/>
      <c r="H93" s="71"/>
      <c r="I93" s="71"/>
      <c r="J93" s="71"/>
      <c r="K93" s="18"/>
      <c r="L93" s="71"/>
      <c r="M93" s="71"/>
      <c r="N93" s="71"/>
      <c r="O93" s="71"/>
      <c r="P93" s="71"/>
    </row>
    <row r="94" spans="1:17" s="14" customFormat="1" ht="34.15" hidden="1" customHeight="1">
      <c r="A94" s="147"/>
      <c r="B94" s="469" t="s">
        <v>47</v>
      </c>
      <c r="C94" s="470"/>
      <c r="D94" s="470"/>
      <c r="E94" s="470"/>
      <c r="F94" s="470"/>
      <c r="G94" s="470"/>
      <c r="H94" s="470"/>
      <c r="I94" s="471"/>
      <c r="J94" s="71"/>
      <c r="K94" s="18"/>
      <c r="L94" s="71"/>
      <c r="M94" s="71"/>
      <c r="N94" s="71"/>
      <c r="O94" s="71"/>
      <c r="P94" s="71"/>
      <c r="Q94" s="71"/>
    </row>
    <row r="95" spans="1:17" s="14" customFormat="1" ht="34.5" hidden="1" customHeight="1">
      <c r="A95" s="147"/>
      <c r="B95" s="149" t="s">
        <v>40</v>
      </c>
      <c r="C95" s="472" t="s">
        <v>187</v>
      </c>
      <c r="D95" s="473"/>
      <c r="E95" s="473"/>
      <c r="F95" s="473"/>
      <c r="G95" s="473"/>
      <c r="H95" s="473"/>
      <c r="I95" s="474"/>
      <c r="J95" s="71"/>
      <c r="K95" s="71"/>
      <c r="L95" s="71"/>
      <c r="M95" s="71"/>
      <c r="N95" s="71"/>
      <c r="O95" s="71"/>
      <c r="P95" s="71"/>
      <c r="Q95" s="71"/>
    </row>
    <row r="96" spans="1:17" s="14" customFormat="1" ht="72" hidden="1" customHeight="1">
      <c r="A96" s="147"/>
      <c r="B96" s="237" t="str">
        <f>B85</f>
        <v>HEATHER GREY</v>
      </c>
      <c r="C96" s="475" t="s">
        <v>375</v>
      </c>
      <c r="D96" s="476"/>
      <c r="E96" s="476"/>
      <c r="F96" s="476"/>
      <c r="G96" s="476"/>
      <c r="H96" s="476"/>
      <c r="I96" s="477"/>
      <c r="J96" s="71"/>
      <c r="K96" s="71"/>
      <c r="L96" s="71"/>
      <c r="M96" s="71"/>
      <c r="N96" s="71"/>
    </row>
    <row r="97" spans="1:17" s="14" customFormat="1" ht="49.15" hidden="1" customHeight="1">
      <c r="A97" s="147"/>
      <c r="B97" s="237" t="str">
        <f>B86</f>
        <v>HEATHER GREY</v>
      </c>
      <c r="C97" s="475" t="s">
        <v>365</v>
      </c>
      <c r="D97" s="476"/>
      <c r="E97" s="476"/>
      <c r="F97" s="476"/>
      <c r="G97" s="476"/>
      <c r="H97" s="476"/>
      <c r="I97" s="477"/>
      <c r="J97" s="71"/>
      <c r="K97" s="71"/>
      <c r="L97" s="71"/>
      <c r="M97" s="71"/>
      <c r="N97" s="71"/>
    </row>
    <row r="98" spans="1:17" s="14" customFormat="1" ht="34.5" hidden="1" customHeight="1">
      <c r="A98" s="147"/>
      <c r="B98" s="469" t="s">
        <v>188</v>
      </c>
      <c r="C98" s="470"/>
      <c r="D98" s="478"/>
      <c r="E98" s="478"/>
      <c r="F98" s="478"/>
      <c r="G98" s="478"/>
      <c r="H98" s="478"/>
      <c r="I98" s="479"/>
      <c r="J98" s="71"/>
      <c r="K98" s="71"/>
    </row>
    <row r="99" spans="1:17" s="14" customFormat="1" ht="34.5" hidden="1" customHeight="1">
      <c r="A99" s="147"/>
      <c r="B99" s="462"/>
      <c r="C99" s="463"/>
      <c r="D99" s="238" t="s">
        <v>65</v>
      </c>
      <c r="E99" s="238" t="s">
        <v>58</v>
      </c>
      <c r="F99" s="238" t="s">
        <v>10</v>
      </c>
      <c r="G99" s="238" t="s">
        <v>55</v>
      </c>
      <c r="H99" s="238" t="s">
        <v>56</v>
      </c>
      <c r="I99" s="238" t="s">
        <v>57</v>
      </c>
    </row>
    <row r="100" spans="1:17" s="14" customFormat="1" ht="27.65" hidden="1" customHeight="1">
      <c r="A100" s="147"/>
      <c r="B100" s="486" t="s">
        <v>346</v>
      </c>
      <c r="C100" s="487"/>
      <c r="D100" s="484" t="s">
        <v>347</v>
      </c>
      <c r="E100" s="484" t="s">
        <v>347</v>
      </c>
      <c r="F100" s="484" t="s">
        <v>347</v>
      </c>
      <c r="G100" s="484" t="s">
        <v>347</v>
      </c>
      <c r="H100" s="484" t="s">
        <v>347</v>
      </c>
      <c r="I100" s="484" t="s">
        <v>347</v>
      </c>
    </row>
    <row r="101" spans="1:17" s="14" customFormat="1" ht="73.150000000000006" hidden="1" customHeight="1">
      <c r="A101" s="147"/>
      <c r="B101" s="488"/>
      <c r="C101" s="489"/>
      <c r="D101" s="485"/>
      <c r="E101" s="485"/>
      <c r="F101" s="485"/>
      <c r="G101" s="485"/>
      <c r="H101" s="485"/>
      <c r="I101" s="485"/>
    </row>
    <row r="102" spans="1:17" s="14" customFormat="1" ht="73.150000000000006" customHeight="1">
      <c r="A102" s="147"/>
      <c r="B102" s="469" t="s">
        <v>47</v>
      </c>
      <c r="C102" s="470"/>
      <c r="D102" s="470"/>
      <c r="E102" s="470"/>
      <c r="F102" s="470"/>
      <c r="G102" s="470"/>
      <c r="H102" s="470"/>
      <c r="I102" s="471"/>
    </row>
    <row r="103" spans="1:17" s="14" customFormat="1" ht="73.150000000000006" customHeight="1">
      <c r="A103" s="147"/>
      <c r="B103" s="149" t="s">
        <v>40</v>
      </c>
      <c r="C103" s="472" t="s">
        <v>187</v>
      </c>
      <c r="D103" s="473"/>
      <c r="E103" s="473"/>
      <c r="F103" s="473"/>
      <c r="G103" s="473"/>
      <c r="H103" s="473"/>
      <c r="I103" s="474"/>
    </row>
    <row r="104" spans="1:17" s="14" customFormat="1" ht="73.150000000000006" customHeight="1">
      <c r="A104" s="147"/>
      <c r="B104" s="237" t="str">
        <f>D18</f>
        <v>HEATHER GREY</v>
      </c>
      <c r="C104" s="475" t="s">
        <v>392</v>
      </c>
      <c r="D104" s="476"/>
      <c r="E104" s="476"/>
      <c r="F104" s="476"/>
      <c r="G104" s="476"/>
      <c r="H104" s="476"/>
      <c r="I104" s="477"/>
    </row>
    <row r="105" spans="1:17" s="14" customFormat="1" ht="73.150000000000006" hidden="1" customHeight="1">
      <c r="A105" s="147"/>
      <c r="B105" s="237"/>
      <c r="C105" s="475"/>
      <c r="D105" s="476"/>
      <c r="E105" s="476"/>
      <c r="F105" s="476"/>
      <c r="G105" s="476"/>
      <c r="H105" s="476"/>
      <c r="I105" s="477"/>
    </row>
    <row r="106" spans="1:17" s="14" customFormat="1" ht="49" customHeight="1">
      <c r="A106" s="147"/>
      <c r="B106" s="469" t="s">
        <v>188</v>
      </c>
      <c r="C106" s="470"/>
      <c r="D106" s="478"/>
      <c r="E106" s="478"/>
      <c r="F106" s="478"/>
      <c r="G106" s="478"/>
      <c r="H106" s="478"/>
      <c r="I106" s="479"/>
    </row>
    <row r="107" spans="1:17" s="14" customFormat="1" ht="50.25" customHeight="1">
      <c r="A107" s="147"/>
      <c r="B107" s="462"/>
      <c r="C107" s="463"/>
      <c r="D107" s="238"/>
      <c r="E107" s="238"/>
      <c r="F107" s="238"/>
      <c r="G107" s="238" t="s">
        <v>55</v>
      </c>
      <c r="H107" s="238"/>
      <c r="I107" s="238"/>
    </row>
    <row r="108" spans="1:17" s="14" customFormat="1" ht="73.150000000000006" customHeight="1">
      <c r="A108" s="147"/>
      <c r="B108" s="464" t="s">
        <v>387</v>
      </c>
      <c r="C108" s="465"/>
      <c r="D108" s="466" t="s">
        <v>391</v>
      </c>
      <c r="E108" s="467"/>
      <c r="F108" s="467"/>
      <c r="G108" s="467"/>
      <c r="H108" s="467"/>
      <c r="I108" s="468"/>
    </row>
    <row r="109" spans="1:17" s="14" customFormat="1" ht="44.25" customHeight="1">
      <c r="A109" s="147"/>
      <c r="B109" s="457"/>
      <c r="C109" s="458"/>
      <c r="D109" s="454"/>
      <c r="E109" s="455"/>
      <c r="F109" s="455"/>
      <c r="G109" s="455"/>
      <c r="H109" s="455"/>
      <c r="I109" s="455"/>
    </row>
    <row r="110" spans="1:17" s="14" customFormat="1" ht="43.15" customHeight="1">
      <c r="A110" s="15" t="s">
        <v>191</v>
      </c>
      <c r="B110" s="147"/>
      <c r="C110" s="495" t="s">
        <v>397</v>
      </c>
      <c r="D110" s="495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17" s="14" customFormat="1" ht="59.25" customHeight="1">
      <c r="A111" s="147"/>
      <c r="B111" s="149" t="s">
        <v>40</v>
      </c>
      <c r="C111" s="472" t="s">
        <v>189</v>
      </c>
      <c r="D111" s="473"/>
      <c r="E111" s="473"/>
      <c r="F111" s="473"/>
      <c r="G111" s="473"/>
      <c r="H111" s="473"/>
      <c r="I111" s="474"/>
      <c r="J111" s="71"/>
      <c r="K111" s="71"/>
      <c r="L111" s="71"/>
      <c r="M111" s="71"/>
      <c r="N111" s="71"/>
      <c r="O111" s="71"/>
      <c r="P111" s="71"/>
      <c r="Q111" s="71"/>
    </row>
    <row r="112" spans="1:17" s="14" customFormat="1" ht="109.5" customHeight="1">
      <c r="A112" s="147"/>
      <c r="B112" s="237" t="str">
        <f>B96</f>
        <v>HEATHER GREY</v>
      </c>
      <c r="C112" s="492" t="s">
        <v>380</v>
      </c>
      <c r="D112" s="493"/>
      <c r="E112" s="493"/>
      <c r="F112" s="493"/>
      <c r="G112" s="493"/>
      <c r="H112" s="493"/>
      <c r="I112" s="494"/>
      <c r="J112" s="71"/>
      <c r="K112" s="71"/>
      <c r="L112" s="71"/>
      <c r="M112" s="71"/>
      <c r="N112" s="71"/>
    </row>
    <row r="113" spans="1:16" s="14" customFormat="1" ht="61.9" hidden="1" customHeight="1">
      <c r="A113" s="147"/>
      <c r="B113" s="237" t="str">
        <f>B97</f>
        <v>HEATHER GREY</v>
      </c>
      <c r="C113" s="492" t="s">
        <v>366</v>
      </c>
      <c r="D113" s="493"/>
      <c r="E113" s="493"/>
      <c r="F113" s="493"/>
      <c r="G113" s="493"/>
      <c r="H113" s="493"/>
      <c r="I113" s="494"/>
      <c r="J113" s="71"/>
      <c r="K113" s="71"/>
      <c r="L113" s="71"/>
      <c r="M113" s="71"/>
      <c r="N113" s="71"/>
    </row>
    <row r="114" spans="1:16" s="14" customFormat="1" ht="32.5">
      <c r="B114" s="491" t="s">
        <v>111</v>
      </c>
      <c r="C114" s="491"/>
      <c r="D114" s="491"/>
      <c r="E114" s="491"/>
      <c r="G114" s="71"/>
      <c r="M114" s="70"/>
      <c r="N114" s="69"/>
      <c r="O114" s="69"/>
      <c r="P114" s="70"/>
    </row>
    <row r="115" spans="1:16" s="14" customFormat="1" ht="30" customHeight="1">
      <c r="A115" s="147">
        <v>1</v>
      </c>
      <c r="B115" s="150" t="s">
        <v>373</v>
      </c>
      <c r="C115" s="147"/>
      <c r="D115" s="147"/>
      <c r="G115" s="71"/>
      <c r="L115" s="490"/>
      <c r="M115" s="490"/>
      <c r="N115" s="490"/>
      <c r="O115" s="490"/>
      <c r="P115" s="490"/>
    </row>
    <row r="116" spans="1:16" s="14" customFormat="1" ht="30" customHeight="1">
      <c r="A116" s="147">
        <v>2</v>
      </c>
      <c r="B116" s="150" t="s">
        <v>141</v>
      </c>
      <c r="C116" s="147"/>
      <c r="D116" s="147"/>
      <c r="G116" s="71"/>
      <c r="L116" s="490"/>
      <c r="M116" s="490"/>
      <c r="N116" s="490"/>
      <c r="O116" s="490"/>
      <c r="P116" s="490"/>
    </row>
    <row r="117" spans="1:16" s="14" customFormat="1" ht="30" customHeight="1">
      <c r="A117" s="147">
        <v>3</v>
      </c>
      <c r="B117" s="150" t="s">
        <v>142</v>
      </c>
      <c r="C117" s="147"/>
      <c r="D117" s="147"/>
      <c r="G117" s="71"/>
      <c r="L117" s="490"/>
      <c r="M117" s="490"/>
      <c r="N117" s="490"/>
      <c r="O117" s="490"/>
      <c r="P117" s="490"/>
    </row>
    <row r="118" spans="1:16" s="17" customFormat="1" ht="32.5">
      <c r="A118" s="15"/>
      <c r="B118" s="72" t="s">
        <v>59</v>
      </c>
      <c r="C118" s="73" t="s">
        <v>65</v>
      </c>
      <c r="D118" s="73" t="s">
        <v>58</v>
      </c>
      <c r="E118" s="73" t="s">
        <v>10</v>
      </c>
      <c r="F118" s="73" t="s">
        <v>55</v>
      </c>
      <c r="G118" s="73" t="s">
        <v>56</v>
      </c>
      <c r="H118" s="73" t="s">
        <v>57</v>
      </c>
      <c r="J118" s="74"/>
      <c r="K118" s="75"/>
      <c r="L118" s="75"/>
      <c r="M118" s="74"/>
    </row>
    <row r="119" spans="1:16" s="17" customFormat="1" ht="32.5">
      <c r="A119" s="15"/>
      <c r="B119" s="72" t="s">
        <v>60</v>
      </c>
      <c r="C119" s="68">
        <f t="shared" ref="C119:H119" si="33">G34</f>
        <v>0</v>
      </c>
      <c r="D119" s="68">
        <f t="shared" si="33"/>
        <v>0</v>
      </c>
      <c r="E119" s="68">
        <f t="shared" si="33"/>
        <v>0</v>
      </c>
      <c r="F119" s="68">
        <f t="shared" si="33"/>
        <v>3</v>
      </c>
      <c r="G119" s="68">
        <f t="shared" si="33"/>
        <v>0</v>
      </c>
      <c r="H119" s="68">
        <f t="shared" si="33"/>
        <v>0</v>
      </c>
      <c r="J119" s="74"/>
      <c r="K119" s="75"/>
      <c r="L119" s="75"/>
      <c r="M119" s="74"/>
    </row>
    <row r="120" spans="1:16" s="225" customFormat="1" ht="71">
      <c r="B120" s="226"/>
      <c r="C120" s="233"/>
      <c r="G120" s="234"/>
    </row>
    <row r="121" spans="1:16" s="151" customFormat="1" ht="32.5">
      <c r="G121" s="152"/>
    </row>
    <row r="122" spans="1:16" s="151" customFormat="1" ht="32.5">
      <c r="G122" s="152"/>
    </row>
    <row r="123" spans="1:16" s="151" customFormat="1" ht="32.5">
      <c r="G123" s="152"/>
    </row>
    <row r="124" spans="1:16" s="151" customFormat="1" ht="32.5">
      <c r="G124" s="152"/>
    </row>
    <row r="125" spans="1:16" s="151" customFormat="1" ht="32.5">
      <c r="G125" s="152"/>
    </row>
    <row r="126" spans="1:16" s="151" customFormat="1" ht="32.5">
      <c r="G126" s="152"/>
    </row>
    <row r="127" spans="1:16" s="151" customFormat="1" ht="32.5">
      <c r="G127" s="152"/>
    </row>
    <row r="128" spans="1:16" s="151" customFormat="1" ht="32.5">
      <c r="G128" s="152"/>
    </row>
    <row r="129" spans="7:7" s="151" customFormat="1" ht="32.5">
      <c r="G129" s="152"/>
    </row>
    <row r="130" spans="7:7" s="151" customFormat="1" ht="32.5">
      <c r="G130" s="152"/>
    </row>
    <row r="131" spans="7:7" s="151" customFormat="1" ht="32.5">
      <c r="G131" s="152"/>
    </row>
    <row r="132" spans="7:7" s="151" customFormat="1" ht="32.5">
      <c r="G132" s="152"/>
    </row>
    <row r="133" spans="7:7" s="151" customFormat="1" ht="32.5">
      <c r="G133" s="152"/>
    </row>
    <row r="134" spans="7:7" s="151" customFormat="1" ht="32.5">
      <c r="G134" s="152"/>
    </row>
    <row r="135" spans="7:7" s="151" customFormat="1" ht="32.5">
      <c r="G135" s="152"/>
    </row>
    <row r="136" spans="7:7" s="151" customFormat="1" ht="32.5">
      <c r="G136" s="152"/>
    </row>
    <row r="137" spans="7:7" s="151" customFormat="1" ht="32.5">
      <c r="G137" s="152"/>
    </row>
    <row r="138" spans="7:7" s="151" customFormat="1" ht="32.5">
      <c r="G138" s="152"/>
    </row>
  </sheetData>
  <mergeCells count="112">
    <mergeCell ref="B108:C108"/>
    <mergeCell ref="D108:I108"/>
    <mergeCell ref="B102:I102"/>
    <mergeCell ref="C103:I103"/>
    <mergeCell ref="B42:C42"/>
    <mergeCell ref="M42:P42"/>
    <mergeCell ref="B43:C43"/>
    <mergeCell ref="M43:P43"/>
    <mergeCell ref="A44:P44"/>
    <mergeCell ref="B45:C45"/>
    <mergeCell ref="M45:P45"/>
    <mergeCell ref="B53:E53"/>
    <mergeCell ref="H53:I53"/>
    <mergeCell ref="B50:E50"/>
    <mergeCell ref="H50:I50"/>
    <mergeCell ref="B52:E52"/>
    <mergeCell ref="H52:I52"/>
    <mergeCell ref="B94:I94"/>
    <mergeCell ref="C95:I95"/>
    <mergeCell ref="C96:I96"/>
    <mergeCell ref="B54:E54"/>
    <mergeCell ref="H54:I54"/>
    <mergeCell ref="B89:C89"/>
    <mergeCell ref="B90:C90"/>
    <mergeCell ref="G5:L8"/>
    <mergeCell ref="B13:F13"/>
    <mergeCell ref="A37:C37"/>
    <mergeCell ref="H49:I49"/>
    <mergeCell ref="B39:C39"/>
    <mergeCell ref="B49:E49"/>
    <mergeCell ref="M1:N1"/>
    <mergeCell ref="O1:P1"/>
    <mergeCell ref="M2:N2"/>
    <mergeCell ref="O2:P2"/>
    <mergeCell ref="M3:N3"/>
    <mergeCell ref="O3:P3"/>
    <mergeCell ref="B46:C46"/>
    <mergeCell ref="M46:P46"/>
    <mergeCell ref="M37:P37"/>
    <mergeCell ref="L11:P11"/>
    <mergeCell ref="D35:K35"/>
    <mergeCell ref="A38:P38"/>
    <mergeCell ref="M39:P39"/>
    <mergeCell ref="B40:C40"/>
    <mergeCell ref="M40:P40"/>
    <mergeCell ref="A48:E48"/>
    <mergeCell ref="H48:I48"/>
    <mergeCell ref="A41:P41"/>
    <mergeCell ref="C86:I86"/>
    <mergeCell ref="B51:E51"/>
    <mergeCell ref="H51:I51"/>
    <mergeCell ref="L115:P117"/>
    <mergeCell ref="B114:E114"/>
    <mergeCell ref="C111:I111"/>
    <mergeCell ref="C112:I112"/>
    <mergeCell ref="B99:C99"/>
    <mergeCell ref="G100:G101"/>
    <mergeCell ref="C113:I113"/>
    <mergeCell ref="B56:E56"/>
    <mergeCell ref="H56:I56"/>
    <mergeCell ref="B57:E57"/>
    <mergeCell ref="H57:I57"/>
    <mergeCell ref="B60:E60"/>
    <mergeCell ref="H60:I60"/>
    <mergeCell ref="B83:I83"/>
    <mergeCell ref="C84:I84"/>
    <mergeCell ref="C85:I85"/>
    <mergeCell ref="B87:I87"/>
    <mergeCell ref="B88:C88"/>
    <mergeCell ref="C110:D110"/>
    <mergeCell ref="B98:I98"/>
    <mergeCell ref="C104:I104"/>
    <mergeCell ref="C105:I105"/>
    <mergeCell ref="B106:I106"/>
    <mergeCell ref="B107:C107"/>
    <mergeCell ref="B61:E61"/>
    <mergeCell ref="H61:I61"/>
    <mergeCell ref="B58:E58"/>
    <mergeCell ref="H58:I58"/>
    <mergeCell ref="B59:E59"/>
    <mergeCell ref="H59:I59"/>
    <mergeCell ref="C97:I97"/>
    <mergeCell ref="H100:H101"/>
    <mergeCell ref="I100:I101"/>
    <mergeCell ref="B100:C101"/>
    <mergeCell ref="D100:D101"/>
    <mergeCell ref="E100:E101"/>
    <mergeCell ref="F100:F101"/>
    <mergeCell ref="B66:E66"/>
    <mergeCell ref="H66:I66"/>
    <mergeCell ref="B67:E67"/>
    <mergeCell ref="H67:I67"/>
    <mergeCell ref="B64:E64"/>
    <mergeCell ref="H64:I64"/>
    <mergeCell ref="B65:E65"/>
    <mergeCell ref="H65:I65"/>
    <mergeCell ref="B62:E62"/>
    <mergeCell ref="H62:I62"/>
    <mergeCell ref="B63:E63"/>
    <mergeCell ref="H63:I63"/>
    <mergeCell ref="B79:C79"/>
    <mergeCell ref="B80:C80"/>
    <mergeCell ref="D80:I80"/>
    <mergeCell ref="B74:I74"/>
    <mergeCell ref="C75:I75"/>
    <mergeCell ref="C76:I76"/>
    <mergeCell ref="C77:I77"/>
    <mergeCell ref="B78:I78"/>
    <mergeCell ref="B68:E68"/>
    <mergeCell ref="H68:I68"/>
    <mergeCell ref="B69:E69"/>
    <mergeCell ref="H69:I69"/>
  </mergeCells>
  <printOptions horizontalCentered="1"/>
  <pageMargins left="0.25" right="0" top="0.61388888888888904" bottom="0.75" header="0" footer="0"/>
  <pageSetup paperSize="9" scale="2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18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view="pageBreakPreview" topLeftCell="A9" zoomScale="40" zoomScaleNormal="40" zoomScaleSheetLayoutView="40" zoomScalePageLayoutView="13" workbookViewId="0">
      <selection activeCell="B8" sqref="B8"/>
    </sheetView>
  </sheetViews>
  <sheetFormatPr defaultColWidth="9.1796875" defaultRowHeight="24"/>
  <cols>
    <col min="1" max="1" width="73.81640625" style="121" customWidth="1"/>
    <col min="2" max="2" width="217" style="122" customWidth="1"/>
    <col min="3" max="4" width="114" style="122" hidden="1" customWidth="1"/>
    <col min="5" max="16384" width="9.1796875" style="122"/>
  </cols>
  <sheetData>
    <row r="1" spans="1:8" s="112" customFormat="1" ht="134.25" customHeight="1">
      <c r="A1" s="110"/>
      <c r="B1" s="111"/>
      <c r="C1" s="111"/>
      <c r="D1" s="111"/>
    </row>
    <row r="2" spans="1:8" s="112" customFormat="1" ht="37.5" customHeight="1">
      <c r="A2" s="111" t="str">
        <f>'[19]1. CUTTING '!B6</f>
        <v xml:space="preserve">JOB NUMBER:  </v>
      </c>
      <c r="B2" s="111" t="str">
        <f>'1. CUTTING'!D6</f>
        <v xml:space="preserve"> C21  SS24  S2692</v>
      </c>
      <c r="C2" s="111"/>
      <c r="D2" s="111"/>
    </row>
    <row r="3" spans="1:8" s="112" customFormat="1" ht="37.5" customHeight="1">
      <c r="A3" s="113" t="str">
        <f>'[19]1. CUTTING '!B7</f>
        <v xml:space="preserve">STYLE NUMBER: </v>
      </c>
      <c r="B3" s="239" t="str">
        <f>'1. CUTTING'!D7</f>
        <v>CRTZ-1206</v>
      </c>
      <c r="C3" s="239"/>
      <c r="D3" s="239"/>
    </row>
    <row r="4" spans="1:8" s="112" customFormat="1" ht="37.5" customHeight="1">
      <c r="A4" s="113" t="str">
        <f>'[19]1. CUTTING '!B8</f>
        <v xml:space="preserve">STYLE NAME : </v>
      </c>
      <c r="B4" s="111" t="str">
        <f>'1. CUTTING'!D8</f>
        <v>ALCATRAZ HOODIE</v>
      </c>
      <c r="C4" s="111"/>
      <c r="D4" s="111"/>
    </row>
    <row r="5" spans="1:8" s="112" customFormat="1" ht="76" customHeight="1">
      <c r="A5" s="114"/>
      <c r="B5" s="194" t="str">
        <f>'1. CUTTING'!A38</f>
        <v>HEATHER GREY</v>
      </c>
      <c r="C5" s="194" t="str">
        <f>'1. CUTTING'!D24</f>
        <v>WHITE</v>
      </c>
      <c r="D5" s="194" t="str">
        <f>'1. CUTTING'!$D$30</f>
        <v>HETAHER GREY</v>
      </c>
    </row>
    <row r="6" spans="1:8" s="116" customFormat="1" ht="41.5">
      <c r="A6" s="115" t="s">
        <v>32</v>
      </c>
      <c r="B6" s="218" t="str">
        <f t="shared" ref="B6:C6" si="0">B5</f>
        <v>HEATHER GREY</v>
      </c>
      <c r="C6" s="218" t="str">
        <f t="shared" si="0"/>
        <v>WHITE</v>
      </c>
      <c r="D6" s="218" t="str">
        <f t="shared" ref="D6" si="1">D5</f>
        <v>HETAHER GREY</v>
      </c>
    </row>
    <row r="7" spans="1:8" s="116" customFormat="1" ht="40.5" customHeight="1">
      <c r="A7" s="117" t="s">
        <v>33</v>
      </c>
      <c r="B7" s="531" t="str">
        <f>'1. CUTTING'!L11</f>
        <v>FLEECE_100%COTTON_OE20/2+CD8/1_430GSM_VTK5971B</v>
      </c>
      <c r="C7" s="532"/>
      <c r="D7" s="532"/>
    </row>
    <row r="8" spans="1:8" s="116" customFormat="1" ht="244.15" customHeight="1">
      <c r="A8" s="118" t="str">
        <f>'1. CUTTING'!D39</f>
        <v>VẢI CHÍNH</v>
      </c>
      <c r="B8" s="181"/>
      <c r="C8" s="181"/>
      <c r="D8" s="181"/>
      <c r="H8" s="119"/>
    </row>
    <row r="9" spans="1:8" s="116" customFormat="1" ht="124.5">
      <c r="A9" s="115" t="str">
        <f>'1. CUTTING'!B40</f>
        <v>RIB 1X1_100%COTTON_CM20S/2_415GSM_VTK5947M</v>
      </c>
      <c r="B9" s="115" t="str">
        <f>'1. CUTTING'!E40</f>
        <v>HEATHER GREY</v>
      </c>
      <c r="C9" s="115" t="str">
        <f>C6</f>
        <v>WHITE</v>
      </c>
      <c r="D9" s="115"/>
    </row>
    <row r="10" spans="1:8" s="116" customFormat="1" ht="241.15" customHeight="1">
      <c r="A10" s="118" t="str">
        <f>'1. CUTTING'!D40</f>
        <v>BO TAY/BO LAI</v>
      </c>
      <c r="B10" s="181"/>
      <c r="C10" s="181"/>
      <c r="D10" s="181"/>
    </row>
    <row r="11" spans="1:8" s="116" customFormat="1" ht="41.5">
      <c r="A11" s="115" t="str">
        <f>'1. CUTTING'!B49</f>
        <v>CHỈ 40/2</v>
      </c>
      <c r="B11" s="438" t="str">
        <f>'1. CUTTING'!F49</f>
        <v>HEATHER GREY</v>
      </c>
      <c r="C11" s="438" t="str">
        <f>'1. CUTTING'!F50</f>
        <v>WHITE</v>
      </c>
      <c r="D11" s="438" t="s">
        <v>381</v>
      </c>
    </row>
    <row r="12" spans="1:8" s="116" customFormat="1" ht="100.5" customHeight="1">
      <c r="A12" s="118" t="s">
        <v>138</v>
      </c>
      <c r="B12" s="189" t="str">
        <f>'1. CUTTING'!$G$49</f>
        <v>GY5137</v>
      </c>
      <c r="C12" s="189" t="str">
        <f>'1. CUTTING'!$G$50</f>
        <v>K1010</v>
      </c>
      <c r="D12" s="189" t="str">
        <f>'1. CUTTING'!$G$51</f>
        <v>GY5137</v>
      </c>
    </row>
    <row r="13" spans="1:8" s="116" customFormat="1" ht="41.5">
      <c r="A13" s="115" t="str">
        <f>'1. CUTTING'!$B$52</f>
        <v>NHÃN CHÍNH</v>
      </c>
      <c r="B13" s="527" t="str">
        <f>'1. CUTTING'!$F$52</f>
        <v>RED</v>
      </c>
      <c r="C13" s="528"/>
      <c r="D13" s="533"/>
    </row>
    <row r="14" spans="1:8" s="116" customFormat="1" ht="291.64999999999998" customHeight="1">
      <c r="A14" s="120" t="s">
        <v>351</v>
      </c>
      <c r="B14" s="534"/>
      <c r="C14" s="535"/>
      <c r="D14" s="536"/>
    </row>
    <row r="15" spans="1:8" s="116" customFormat="1" ht="124.5">
      <c r="A15" s="115" t="str">
        <f>'1. CUTTING'!B53</f>
        <v>NHÃN THÀNH PHẦN FLEECE 100%COTTON
PO#00143</v>
      </c>
      <c r="B15" s="527" t="s">
        <v>38</v>
      </c>
      <c r="C15" s="528"/>
      <c r="D15" s="533"/>
    </row>
    <row r="16" spans="1:8" s="116" customFormat="1" ht="233.5" customHeight="1">
      <c r="A16" s="120" t="s">
        <v>343</v>
      </c>
      <c r="B16" s="537"/>
      <c r="C16" s="538"/>
      <c r="D16" s="539"/>
    </row>
    <row r="17" spans="1:3" s="116" customFormat="1" ht="41.5">
      <c r="A17" s="115" t="str">
        <f>'1. CUTTING'!B57</f>
        <v>BAO LỚN (100CMX120CM)</v>
      </c>
      <c r="B17" s="527" t="str">
        <f>'1. CUTTING'!F56</f>
        <v>CLEAR</v>
      </c>
      <c r="C17" s="528"/>
    </row>
    <row r="18" spans="1:3" s="116" customFormat="1" ht="101.5" customHeight="1">
      <c r="A18" s="120" t="s">
        <v>367</v>
      </c>
      <c r="B18" s="529"/>
      <c r="C18" s="530"/>
    </row>
    <row r="19" spans="1:3" s="116" customFormat="1" ht="41.5">
      <c r="A19" s="115" t="str">
        <f>'1. CUTTING'!B59</f>
        <v>LÓT THÙNG</v>
      </c>
      <c r="B19" s="527" t="str">
        <f>'1. CUTTING'!F58</f>
        <v>NATURAL</v>
      </c>
      <c r="C19" s="528"/>
    </row>
    <row r="20" spans="1:3" s="116" customFormat="1" ht="85.15" customHeight="1">
      <c r="A20" s="120" t="s">
        <v>368</v>
      </c>
      <c r="B20" s="529"/>
      <c r="C20" s="530"/>
    </row>
    <row r="21" spans="1:3" s="116" customFormat="1" ht="41.5">
      <c r="A21" s="115" t="str">
        <f>'1. CUTTING'!B61</f>
        <v>THÙNG CARTON</v>
      </c>
      <c r="B21" s="527" t="str">
        <f>'1. CUTTING'!F60</f>
        <v>NATURAL</v>
      </c>
      <c r="C21" s="528"/>
    </row>
    <row r="22" spans="1:3" s="116" customFormat="1" ht="261.64999999999998" customHeight="1">
      <c r="A22" s="120"/>
      <c r="B22" s="529"/>
      <c r="C22" s="530"/>
    </row>
    <row r="23" spans="1:3" s="116" customFormat="1" ht="83">
      <c r="A23" s="115" t="str">
        <f>'1. CUTTING'!B63</f>
        <v>GIẤY CHỐNG ẨM 32cm (L) x 20cm (W)</v>
      </c>
      <c r="B23" s="527" t="str">
        <f>'1. CUTTING'!F62</f>
        <v>WHITE</v>
      </c>
      <c r="C23" s="528"/>
    </row>
    <row r="24" spans="1:3" s="116" customFormat="1" ht="84" customHeight="1">
      <c r="A24" s="120" t="s">
        <v>369</v>
      </c>
      <c r="B24" s="529"/>
      <c r="C24" s="530"/>
    </row>
    <row r="25" spans="1:3" s="116" customFormat="1" ht="41.5">
      <c r="A25" s="115" t="str">
        <f>'1. CUTTING'!B65</f>
        <v>THẺ BÀI MAINLINE</v>
      </c>
      <c r="B25" s="527" t="str">
        <f>'1. CUTTING'!F64</f>
        <v>NATURAL</v>
      </c>
      <c r="C25" s="528"/>
    </row>
    <row r="26" spans="1:3" s="116" customFormat="1" ht="111.65" customHeight="1">
      <c r="A26" s="120" t="s">
        <v>370</v>
      </c>
      <c r="B26" s="529"/>
      <c r="C26" s="530"/>
    </row>
    <row r="27" spans="1:3" s="116" customFormat="1" ht="83">
      <c r="A27" s="115" t="str">
        <f>'1. CUTTING'!B67</f>
        <v>POLYBAG 18” (L) X 13.875” (W)</v>
      </c>
      <c r="B27" s="527" t="str">
        <f>'1. CUTTING'!F66</f>
        <v>CLEAR</v>
      </c>
      <c r="C27" s="528"/>
    </row>
    <row r="28" spans="1:3" s="116" customFormat="1" ht="255.65" customHeight="1">
      <c r="A28" s="120" t="s">
        <v>371</v>
      </c>
      <c r="B28" s="529"/>
      <c r="C28" s="530"/>
    </row>
    <row r="29" spans="1:3" s="116" customFormat="1" ht="83">
      <c r="A29" s="115" t="str">
        <f>'1. CUTTING'!B69</f>
        <v>BARCODE STICKER 2” (L) x 1” (W)</v>
      </c>
      <c r="B29" s="527" t="str">
        <f>'1. CUTTING'!F68</f>
        <v>WHITE</v>
      </c>
      <c r="C29" s="528"/>
    </row>
    <row r="30" spans="1:3" s="116" customFormat="1" ht="239.5" customHeight="1">
      <c r="A30" s="120" t="s">
        <v>372</v>
      </c>
      <c r="B30" s="529"/>
      <c r="C30" s="530"/>
    </row>
  </sheetData>
  <mergeCells count="19"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7:C17"/>
    <mergeCell ref="B18:C18"/>
    <mergeCell ref="B19:C19"/>
    <mergeCell ref="B7:D7"/>
    <mergeCell ref="B13:D13"/>
    <mergeCell ref="B14:D14"/>
    <mergeCell ref="B15:D15"/>
    <mergeCell ref="B16:D16"/>
  </mergeCells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15FE-52E2-470A-BF52-866F29BD6F06}">
  <sheetPr>
    <pageSetUpPr fitToPage="1"/>
  </sheetPr>
  <dimension ref="A1:V90"/>
  <sheetViews>
    <sheetView tabSelected="1" view="pageBreakPreview" zoomScale="80" zoomScaleNormal="100" zoomScaleSheetLayoutView="80" workbookViewId="0">
      <selection activeCell="B43" sqref="B43"/>
    </sheetView>
  </sheetViews>
  <sheetFormatPr defaultColWidth="10.81640625" defaultRowHeight="14.5"/>
  <cols>
    <col min="1" max="1" width="11" customWidth="1"/>
    <col min="2" max="2" width="32.54296875" customWidth="1"/>
    <col min="3" max="3" width="34.54296875" customWidth="1"/>
    <col min="4" max="4" width="9.7265625" customWidth="1"/>
    <col min="5" max="5" width="9" customWidth="1"/>
    <col min="6" max="6" width="9.54296875" customWidth="1"/>
    <col min="7" max="8" width="8.54296875" customWidth="1"/>
    <col min="9" max="11" width="8.54296875" hidden="1" customWidth="1"/>
    <col min="12" max="12" width="8.1796875" customWidth="1"/>
    <col min="13" max="13" width="8" customWidth="1"/>
    <col min="14" max="15" width="9.453125" customWidth="1"/>
    <col min="16" max="16" width="9.81640625" customWidth="1"/>
    <col min="17" max="17" width="15.453125" bestFit="1" customWidth="1"/>
    <col min="19" max="19" width="24.81640625" customWidth="1"/>
    <col min="255" max="255" width="11" customWidth="1"/>
    <col min="256" max="256" width="51.453125" customWidth="1"/>
    <col min="257" max="257" width="47.1796875" customWidth="1"/>
    <col min="258" max="259" width="0" hidden="1" customWidth="1"/>
    <col min="260" max="260" width="7.54296875" bestFit="1" customWidth="1"/>
    <col min="261" max="261" width="5.54296875" customWidth="1"/>
    <col min="262" max="263" width="6.54296875" customWidth="1"/>
    <col min="264" max="264" width="7" customWidth="1"/>
    <col min="265" max="265" width="6.453125" customWidth="1"/>
    <col min="266" max="266" width="4.453125" bestFit="1" customWidth="1"/>
    <col min="267" max="267" width="6.453125" customWidth="1"/>
    <col min="268" max="268" width="4.453125" bestFit="1" customWidth="1"/>
    <col min="269" max="269" width="5.54296875" customWidth="1"/>
    <col min="270" max="271" width="0" hidden="1" customWidth="1"/>
    <col min="272" max="272" width="6.54296875" customWidth="1"/>
    <col min="273" max="273" width="10.81640625" customWidth="1"/>
    <col min="511" max="511" width="11" customWidth="1"/>
    <col min="512" max="512" width="51.453125" customWidth="1"/>
    <col min="513" max="513" width="47.1796875" customWidth="1"/>
    <col min="514" max="515" width="0" hidden="1" customWidth="1"/>
    <col min="516" max="516" width="7.54296875" bestFit="1" customWidth="1"/>
    <col min="517" max="517" width="5.54296875" customWidth="1"/>
    <col min="518" max="519" width="6.54296875" customWidth="1"/>
    <col min="520" max="520" width="7" customWidth="1"/>
    <col min="521" max="521" width="6.453125" customWidth="1"/>
    <col min="522" max="522" width="4.453125" bestFit="1" customWidth="1"/>
    <col min="523" max="523" width="6.453125" customWidth="1"/>
    <col min="524" max="524" width="4.453125" bestFit="1" customWidth="1"/>
    <col min="525" max="525" width="5.54296875" customWidth="1"/>
    <col min="526" max="527" width="0" hidden="1" customWidth="1"/>
    <col min="528" max="528" width="6.54296875" customWidth="1"/>
    <col min="529" max="529" width="10.81640625" customWidth="1"/>
    <col min="767" max="767" width="11" customWidth="1"/>
    <col min="768" max="768" width="51.453125" customWidth="1"/>
    <col min="769" max="769" width="47.1796875" customWidth="1"/>
    <col min="770" max="771" width="0" hidden="1" customWidth="1"/>
    <col min="772" max="772" width="7.54296875" bestFit="1" customWidth="1"/>
    <col min="773" max="773" width="5.54296875" customWidth="1"/>
    <col min="774" max="775" width="6.54296875" customWidth="1"/>
    <col min="776" max="776" width="7" customWidth="1"/>
    <col min="777" max="777" width="6.453125" customWidth="1"/>
    <col min="778" max="778" width="4.453125" bestFit="1" customWidth="1"/>
    <col min="779" max="779" width="6.453125" customWidth="1"/>
    <col min="780" max="780" width="4.453125" bestFit="1" customWidth="1"/>
    <col min="781" max="781" width="5.54296875" customWidth="1"/>
    <col min="782" max="783" width="0" hidden="1" customWidth="1"/>
    <col min="784" max="784" width="6.54296875" customWidth="1"/>
    <col min="785" max="785" width="10.81640625" customWidth="1"/>
    <col min="1023" max="1023" width="11" customWidth="1"/>
    <col min="1024" max="1024" width="51.453125" customWidth="1"/>
    <col min="1025" max="1025" width="47.1796875" customWidth="1"/>
    <col min="1026" max="1027" width="0" hidden="1" customWidth="1"/>
    <col min="1028" max="1028" width="7.54296875" bestFit="1" customWidth="1"/>
    <col min="1029" max="1029" width="5.54296875" customWidth="1"/>
    <col min="1030" max="1031" width="6.54296875" customWidth="1"/>
    <col min="1032" max="1032" width="7" customWidth="1"/>
    <col min="1033" max="1033" width="6.453125" customWidth="1"/>
    <col min="1034" max="1034" width="4.453125" bestFit="1" customWidth="1"/>
    <col min="1035" max="1035" width="6.453125" customWidth="1"/>
    <col min="1036" max="1036" width="4.453125" bestFit="1" customWidth="1"/>
    <col min="1037" max="1037" width="5.54296875" customWidth="1"/>
    <col min="1038" max="1039" width="0" hidden="1" customWidth="1"/>
    <col min="1040" max="1040" width="6.54296875" customWidth="1"/>
    <col min="1041" max="1041" width="10.81640625" customWidth="1"/>
    <col min="1279" max="1279" width="11" customWidth="1"/>
    <col min="1280" max="1280" width="51.453125" customWidth="1"/>
    <col min="1281" max="1281" width="47.1796875" customWidth="1"/>
    <col min="1282" max="1283" width="0" hidden="1" customWidth="1"/>
    <col min="1284" max="1284" width="7.54296875" bestFit="1" customWidth="1"/>
    <col min="1285" max="1285" width="5.54296875" customWidth="1"/>
    <col min="1286" max="1287" width="6.54296875" customWidth="1"/>
    <col min="1288" max="1288" width="7" customWidth="1"/>
    <col min="1289" max="1289" width="6.453125" customWidth="1"/>
    <col min="1290" max="1290" width="4.453125" bestFit="1" customWidth="1"/>
    <col min="1291" max="1291" width="6.453125" customWidth="1"/>
    <col min="1292" max="1292" width="4.453125" bestFit="1" customWidth="1"/>
    <col min="1293" max="1293" width="5.54296875" customWidth="1"/>
    <col min="1294" max="1295" width="0" hidden="1" customWidth="1"/>
    <col min="1296" max="1296" width="6.54296875" customWidth="1"/>
    <col min="1297" max="1297" width="10.81640625" customWidth="1"/>
    <col min="1535" max="1535" width="11" customWidth="1"/>
    <col min="1536" max="1536" width="51.453125" customWidth="1"/>
    <col min="1537" max="1537" width="47.1796875" customWidth="1"/>
    <col min="1538" max="1539" width="0" hidden="1" customWidth="1"/>
    <col min="1540" max="1540" width="7.54296875" bestFit="1" customWidth="1"/>
    <col min="1541" max="1541" width="5.54296875" customWidth="1"/>
    <col min="1542" max="1543" width="6.54296875" customWidth="1"/>
    <col min="1544" max="1544" width="7" customWidth="1"/>
    <col min="1545" max="1545" width="6.453125" customWidth="1"/>
    <col min="1546" max="1546" width="4.453125" bestFit="1" customWidth="1"/>
    <col min="1547" max="1547" width="6.453125" customWidth="1"/>
    <col min="1548" max="1548" width="4.453125" bestFit="1" customWidth="1"/>
    <col min="1549" max="1549" width="5.54296875" customWidth="1"/>
    <col min="1550" max="1551" width="0" hidden="1" customWidth="1"/>
    <col min="1552" max="1552" width="6.54296875" customWidth="1"/>
    <col min="1553" max="1553" width="10.81640625" customWidth="1"/>
    <col min="1791" max="1791" width="11" customWidth="1"/>
    <col min="1792" max="1792" width="51.453125" customWidth="1"/>
    <col min="1793" max="1793" width="47.1796875" customWidth="1"/>
    <col min="1794" max="1795" width="0" hidden="1" customWidth="1"/>
    <col min="1796" max="1796" width="7.54296875" bestFit="1" customWidth="1"/>
    <col min="1797" max="1797" width="5.54296875" customWidth="1"/>
    <col min="1798" max="1799" width="6.54296875" customWidth="1"/>
    <col min="1800" max="1800" width="7" customWidth="1"/>
    <col min="1801" max="1801" width="6.453125" customWidth="1"/>
    <col min="1802" max="1802" width="4.453125" bestFit="1" customWidth="1"/>
    <col min="1803" max="1803" width="6.453125" customWidth="1"/>
    <col min="1804" max="1804" width="4.453125" bestFit="1" customWidth="1"/>
    <col min="1805" max="1805" width="5.54296875" customWidth="1"/>
    <col min="1806" max="1807" width="0" hidden="1" customWidth="1"/>
    <col min="1808" max="1808" width="6.54296875" customWidth="1"/>
    <col min="1809" max="1809" width="10.81640625" customWidth="1"/>
    <col min="2047" max="2047" width="11" customWidth="1"/>
    <col min="2048" max="2048" width="51.453125" customWidth="1"/>
    <col min="2049" max="2049" width="47.1796875" customWidth="1"/>
    <col min="2050" max="2051" width="0" hidden="1" customWidth="1"/>
    <col min="2052" max="2052" width="7.54296875" bestFit="1" customWidth="1"/>
    <col min="2053" max="2053" width="5.54296875" customWidth="1"/>
    <col min="2054" max="2055" width="6.54296875" customWidth="1"/>
    <col min="2056" max="2056" width="7" customWidth="1"/>
    <col min="2057" max="2057" width="6.453125" customWidth="1"/>
    <col min="2058" max="2058" width="4.453125" bestFit="1" customWidth="1"/>
    <col min="2059" max="2059" width="6.453125" customWidth="1"/>
    <col min="2060" max="2060" width="4.453125" bestFit="1" customWidth="1"/>
    <col min="2061" max="2061" width="5.54296875" customWidth="1"/>
    <col min="2062" max="2063" width="0" hidden="1" customWidth="1"/>
    <col min="2064" max="2064" width="6.54296875" customWidth="1"/>
    <col min="2065" max="2065" width="10.81640625" customWidth="1"/>
    <col min="2303" max="2303" width="11" customWidth="1"/>
    <col min="2304" max="2304" width="51.453125" customWidth="1"/>
    <col min="2305" max="2305" width="47.1796875" customWidth="1"/>
    <col min="2306" max="2307" width="0" hidden="1" customWidth="1"/>
    <col min="2308" max="2308" width="7.54296875" bestFit="1" customWidth="1"/>
    <col min="2309" max="2309" width="5.54296875" customWidth="1"/>
    <col min="2310" max="2311" width="6.54296875" customWidth="1"/>
    <col min="2312" max="2312" width="7" customWidth="1"/>
    <col min="2313" max="2313" width="6.453125" customWidth="1"/>
    <col min="2314" max="2314" width="4.453125" bestFit="1" customWidth="1"/>
    <col min="2315" max="2315" width="6.453125" customWidth="1"/>
    <col min="2316" max="2316" width="4.453125" bestFit="1" customWidth="1"/>
    <col min="2317" max="2317" width="5.54296875" customWidth="1"/>
    <col min="2318" max="2319" width="0" hidden="1" customWidth="1"/>
    <col min="2320" max="2320" width="6.54296875" customWidth="1"/>
    <col min="2321" max="2321" width="10.81640625" customWidth="1"/>
    <col min="2559" max="2559" width="11" customWidth="1"/>
    <col min="2560" max="2560" width="51.453125" customWidth="1"/>
    <col min="2561" max="2561" width="47.1796875" customWidth="1"/>
    <col min="2562" max="2563" width="0" hidden="1" customWidth="1"/>
    <col min="2564" max="2564" width="7.54296875" bestFit="1" customWidth="1"/>
    <col min="2565" max="2565" width="5.54296875" customWidth="1"/>
    <col min="2566" max="2567" width="6.54296875" customWidth="1"/>
    <col min="2568" max="2568" width="7" customWidth="1"/>
    <col min="2569" max="2569" width="6.453125" customWidth="1"/>
    <col min="2570" max="2570" width="4.453125" bestFit="1" customWidth="1"/>
    <col min="2571" max="2571" width="6.453125" customWidth="1"/>
    <col min="2572" max="2572" width="4.453125" bestFit="1" customWidth="1"/>
    <col min="2573" max="2573" width="5.54296875" customWidth="1"/>
    <col min="2574" max="2575" width="0" hidden="1" customWidth="1"/>
    <col min="2576" max="2576" width="6.54296875" customWidth="1"/>
    <col min="2577" max="2577" width="10.81640625" customWidth="1"/>
    <col min="2815" max="2815" width="11" customWidth="1"/>
    <col min="2816" max="2816" width="51.453125" customWidth="1"/>
    <col min="2817" max="2817" width="47.1796875" customWidth="1"/>
    <col min="2818" max="2819" width="0" hidden="1" customWidth="1"/>
    <col min="2820" max="2820" width="7.54296875" bestFit="1" customWidth="1"/>
    <col min="2821" max="2821" width="5.54296875" customWidth="1"/>
    <col min="2822" max="2823" width="6.54296875" customWidth="1"/>
    <col min="2824" max="2824" width="7" customWidth="1"/>
    <col min="2825" max="2825" width="6.453125" customWidth="1"/>
    <col min="2826" max="2826" width="4.453125" bestFit="1" customWidth="1"/>
    <col min="2827" max="2827" width="6.453125" customWidth="1"/>
    <col min="2828" max="2828" width="4.453125" bestFit="1" customWidth="1"/>
    <col min="2829" max="2829" width="5.54296875" customWidth="1"/>
    <col min="2830" max="2831" width="0" hidden="1" customWidth="1"/>
    <col min="2832" max="2832" width="6.54296875" customWidth="1"/>
    <col min="2833" max="2833" width="10.81640625" customWidth="1"/>
    <col min="3071" max="3071" width="11" customWidth="1"/>
    <col min="3072" max="3072" width="51.453125" customWidth="1"/>
    <col min="3073" max="3073" width="47.1796875" customWidth="1"/>
    <col min="3074" max="3075" width="0" hidden="1" customWidth="1"/>
    <col min="3076" max="3076" width="7.54296875" bestFit="1" customWidth="1"/>
    <col min="3077" max="3077" width="5.54296875" customWidth="1"/>
    <col min="3078" max="3079" width="6.54296875" customWidth="1"/>
    <col min="3080" max="3080" width="7" customWidth="1"/>
    <col min="3081" max="3081" width="6.453125" customWidth="1"/>
    <col min="3082" max="3082" width="4.453125" bestFit="1" customWidth="1"/>
    <col min="3083" max="3083" width="6.453125" customWidth="1"/>
    <col min="3084" max="3084" width="4.453125" bestFit="1" customWidth="1"/>
    <col min="3085" max="3085" width="5.54296875" customWidth="1"/>
    <col min="3086" max="3087" width="0" hidden="1" customWidth="1"/>
    <col min="3088" max="3088" width="6.54296875" customWidth="1"/>
    <col min="3089" max="3089" width="10.81640625" customWidth="1"/>
    <col min="3327" max="3327" width="11" customWidth="1"/>
    <col min="3328" max="3328" width="51.453125" customWidth="1"/>
    <col min="3329" max="3329" width="47.1796875" customWidth="1"/>
    <col min="3330" max="3331" width="0" hidden="1" customWidth="1"/>
    <col min="3332" max="3332" width="7.54296875" bestFit="1" customWidth="1"/>
    <col min="3333" max="3333" width="5.54296875" customWidth="1"/>
    <col min="3334" max="3335" width="6.54296875" customWidth="1"/>
    <col min="3336" max="3336" width="7" customWidth="1"/>
    <col min="3337" max="3337" width="6.453125" customWidth="1"/>
    <col min="3338" max="3338" width="4.453125" bestFit="1" customWidth="1"/>
    <col min="3339" max="3339" width="6.453125" customWidth="1"/>
    <col min="3340" max="3340" width="4.453125" bestFit="1" customWidth="1"/>
    <col min="3341" max="3341" width="5.54296875" customWidth="1"/>
    <col min="3342" max="3343" width="0" hidden="1" customWidth="1"/>
    <col min="3344" max="3344" width="6.54296875" customWidth="1"/>
    <col min="3345" max="3345" width="10.81640625" customWidth="1"/>
    <col min="3583" max="3583" width="11" customWidth="1"/>
    <col min="3584" max="3584" width="51.453125" customWidth="1"/>
    <col min="3585" max="3585" width="47.1796875" customWidth="1"/>
    <col min="3586" max="3587" width="0" hidden="1" customWidth="1"/>
    <col min="3588" max="3588" width="7.54296875" bestFit="1" customWidth="1"/>
    <col min="3589" max="3589" width="5.54296875" customWidth="1"/>
    <col min="3590" max="3591" width="6.54296875" customWidth="1"/>
    <col min="3592" max="3592" width="7" customWidth="1"/>
    <col min="3593" max="3593" width="6.453125" customWidth="1"/>
    <col min="3594" max="3594" width="4.453125" bestFit="1" customWidth="1"/>
    <col min="3595" max="3595" width="6.453125" customWidth="1"/>
    <col min="3596" max="3596" width="4.453125" bestFit="1" customWidth="1"/>
    <col min="3597" max="3597" width="5.54296875" customWidth="1"/>
    <col min="3598" max="3599" width="0" hidden="1" customWidth="1"/>
    <col min="3600" max="3600" width="6.54296875" customWidth="1"/>
    <col min="3601" max="3601" width="10.81640625" customWidth="1"/>
    <col min="3839" max="3839" width="11" customWidth="1"/>
    <col min="3840" max="3840" width="51.453125" customWidth="1"/>
    <col min="3841" max="3841" width="47.1796875" customWidth="1"/>
    <col min="3842" max="3843" width="0" hidden="1" customWidth="1"/>
    <col min="3844" max="3844" width="7.54296875" bestFit="1" customWidth="1"/>
    <col min="3845" max="3845" width="5.54296875" customWidth="1"/>
    <col min="3846" max="3847" width="6.54296875" customWidth="1"/>
    <col min="3848" max="3848" width="7" customWidth="1"/>
    <col min="3849" max="3849" width="6.453125" customWidth="1"/>
    <col min="3850" max="3850" width="4.453125" bestFit="1" customWidth="1"/>
    <col min="3851" max="3851" width="6.453125" customWidth="1"/>
    <col min="3852" max="3852" width="4.453125" bestFit="1" customWidth="1"/>
    <col min="3853" max="3853" width="5.54296875" customWidth="1"/>
    <col min="3854" max="3855" width="0" hidden="1" customWidth="1"/>
    <col min="3856" max="3856" width="6.54296875" customWidth="1"/>
    <col min="3857" max="3857" width="10.81640625" customWidth="1"/>
    <col min="4095" max="4095" width="11" customWidth="1"/>
    <col min="4096" max="4096" width="51.453125" customWidth="1"/>
    <col min="4097" max="4097" width="47.1796875" customWidth="1"/>
    <col min="4098" max="4099" width="0" hidden="1" customWidth="1"/>
    <col min="4100" max="4100" width="7.54296875" bestFit="1" customWidth="1"/>
    <col min="4101" max="4101" width="5.54296875" customWidth="1"/>
    <col min="4102" max="4103" width="6.54296875" customWidth="1"/>
    <col min="4104" max="4104" width="7" customWidth="1"/>
    <col min="4105" max="4105" width="6.453125" customWidth="1"/>
    <col min="4106" max="4106" width="4.453125" bestFit="1" customWidth="1"/>
    <col min="4107" max="4107" width="6.453125" customWidth="1"/>
    <col min="4108" max="4108" width="4.453125" bestFit="1" customWidth="1"/>
    <col min="4109" max="4109" width="5.54296875" customWidth="1"/>
    <col min="4110" max="4111" width="0" hidden="1" customWidth="1"/>
    <col min="4112" max="4112" width="6.54296875" customWidth="1"/>
    <col min="4113" max="4113" width="10.81640625" customWidth="1"/>
    <col min="4351" max="4351" width="11" customWidth="1"/>
    <col min="4352" max="4352" width="51.453125" customWidth="1"/>
    <col min="4353" max="4353" width="47.1796875" customWidth="1"/>
    <col min="4354" max="4355" width="0" hidden="1" customWidth="1"/>
    <col min="4356" max="4356" width="7.54296875" bestFit="1" customWidth="1"/>
    <col min="4357" max="4357" width="5.54296875" customWidth="1"/>
    <col min="4358" max="4359" width="6.54296875" customWidth="1"/>
    <col min="4360" max="4360" width="7" customWidth="1"/>
    <col min="4361" max="4361" width="6.453125" customWidth="1"/>
    <col min="4362" max="4362" width="4.453125" bestFit="1" customWidth="1"/>
    <col min="4363" max="4363" width="6.453125" customWidth="1"/>
    <col min="4364" max="4364" width="4.453125" bestFit="1" customWidth="1"/>
    <col min="4365" max="4365" width="5.54296875" customWidth="1"/>
    <col min="4366" max="4367" width="0" hidden="1" customWidth="1"/>
    <col min="4368" max="4368" width="6.54296875" customWidth="1"/>
    <col min="4369" max="4369" width="10.81640625" customWidth="1"/>
    <col min="4607" max="4607" width="11" customWidth="1"/>
    <col min="4608" max="4608" width="51.453125" customWidth="1"/>
    <col min="4609" max="4609" width="47.1796875" customWidth="1"/>
    <col min="4610" max="4611" width="0" hidden="1" customWidth="1"/>
    <col min="4612" max="4612" width="7.54296875" bestFit="1" customWidth="1"/>
    <col min="4613" max="4613" width="5.54296875" customWidth="1"/>
    <col min="4614" max="4615" width="6.54296875" customWidth="1"/>
    <col min="4616" max="4616" width="7" customWidth="1"/>
    <col min="4617" max="4617" width="6.453125" customWidth="1"/>
    <col min="4618" max="4618" width="4.453125" bestFit="1" customWidth="1"/>
    <col min="4619" max="4619" width="6.453125" customWidth="1"/>
    <col min="4620" max="4620" width="4.453125" bestFit="1" customWidth="1"/>
    <col min="4621" max="4621" width="5.54296875" customWidth="1"/>
    <col min="4622" max="4623" width="0" hidden="1" customWidth="1"/>
    <col min="4624" max="4624" width="6.54296875" customWidth="1"/>
    <col min="4625" max="4625" width="10.81640625" customWidth="1"/>
    <col min="4863" max="4863" width="11" customWidth="1"/>
    <col min="4864" max="4864" width="51.453125" customWidth="1"/>
    <col min="4865" max="4865" width="47.1796875" customWidth="1"/>
    <col min="4866" max="4867" width="0" hidden="1" customWidth="1"/>
    <col min="4868" max="4868" width="7.54296875" bestFit="1" customWidth="1"/>
    <col min="4869" max="4869" width="5.54296875" customWidth="1"/>
    <col min="4870" max="4871" width="6.54296875" customWidth="1"/>
    <col min="4872" max="4872" width="7" customWidth="1"/>
    <col min="4873" max="4873" width="6.453125" customWidth="1"/>
    <col min="4874" max="4874" width="4.453125" bestFit="1" customWidth="1"/>
    <col min="4875" max="4875" width="6.453125" customWidth="1"/>
    <col min="4876" max="4876" width="4.453125" bestFit="1" customWidth="1"/>
    <col min="4877" max="4877" width="5.54296875" customWidth="1"/>
    <col min="4878" max="4879" width="0" hidden="1" customWidth="1"/>
    <col min="4880" max="4880" width="6.54296875" customWidth="1"/>
    <col min="4881" max="4881" width="10.81640625" customWidth="1"/>
    <col min="5119" max="5119" width="11" customWidth="1"/>
    <col min="5120" max="5120" width="51.453125" customWidth="1"/>
    <col min="5121" max="5121" width="47.1796875" customWidth="1"/>
    <col min="5122" max="5123" width="0" hidden="1" customWidth="1"/>
    <col min="5124" max="5124" width="7.54296875" bestFit="1" customWidth="1"/>
    <col min="5125" max="5125" width="5.54296875" customWidth="1"/>
    <col min="5126" max="5127" width="6.54296875" customWidth="1"/>
    <col min="5128" max="5128" width="7" customWidth="1"/>
    <col min="5129" max="5129" width="6.453125" customWidth="1"/>
    <col min="5130" max="5130" width="4.453125" bestFit="1" customWidth="1"/>
    <col min="5131" max="5131" width="6.453125" customWidth="1"/>
    <col min="5132" max="5132" width="4.453125" bestFit="1" customWidth="1"/>
    <col min="5133" max="5133" width="5.54296875" customWidth="1"/>
    <col min="5134" max="5135" width="0" hidden="1" customWidth="1"/>
    <col min="5136" max="5136" width="6.54296875" customWidth="1"/>
    <col min="5137" max="5137" width="10.81640625" customWidth="1"/>
    <col min="5375" max="5375" width="11" customWidth="1"/>
    <col min="5376" max="5376" width="51.453125" customWidth="1"/>
    <col min="5377" max="5377" width="47.1796875" customWidth="1"/>
    <col min="5378" max="5379" width="0" hidden="1" customWidth="1"/>
    <col min="5380" max="5380" width="7.54296875" bestFit="1" customWidth="1"/>
    <col min="5381" max="5381" width="5.54296875" customWidth="1"/>
    <col min="5382" max="5383" width="6.54296875" customWidth="1"/>
    <col min="5384" max="5384" width="7" customWidth="1"/>
    <col min="5385" max="5385" width="6.453125" customWidth="1"/>
    <col min="5386" max="5386" width="4.453125" bestFit="1" customWidth="1"/>
    <col min="5387" max="5387" width="6.453125" customWidth="1"/>
    <col min="5388" max="5388" width="4.453125" bestFit="1" customWidth="1"/>
    <col min="5389" max="5389" width="5.54296875" customWidth="1"/>
    <col min="5390" max="5391" width="0" hidden="1" customWidth="1"/>
    <col min="5392" max="5392" width="6.54296875" customWidth="1"/>
    <col min="5393" max="5393" width="10.81640625" customWidth="1"/>
    <col min="5631" max="5631" width="11" customWidth="1"/>
    <col min="5632" max="5632" width="51.453125" customWidth="1"/>
    <col min="5633" max="5633" width="47.1796875" customWidth="1"/>
    <col min="5634" max="5635" width="0" hidden="1" customWidth="1"/>
    <col min="5636" max="5636" width="7.54296875" bestFit="1" customWidth="1"/>
    <col min="5637" max="5637" width="5.54296875" customWidth="1"/>
    <col min="5638" max="5639" width="6.54296875" customWidth="1"/>
    <col min="5640" max="5640" width="7" customWidth="1"/>
    <col min="5641" max="5641" width="6.453125" customWidth="1"/>
    <col min="5642" max="5642" width="4.453125" bestFit="1" customWidth="1"/>
    <col min="5643" max="5643" width="6.453125" customWidth="1"/>
    <col min="5644" max="5644" width="4.453125" bestFit="1" customWidth="1"/>
    <col min="5645" max="5645" width="5.54296875" customWidth="1"/>
    <col min="5646" max="5647" width="0" hidden="1" customWidth="1"/>
    <col min="5648" max="5648" width="6.54296875" customWidth="1"/>
    <col min="5649" max="5649" width="10.81640625" customWidth="1"/>
    <col min="5887" max="5887" width="11" customWidth="1"/>
    <col min="5888" max="5888" width="51.453125" customWidth="1"/>
    <col min="5889" max="5889" width="47.1796875" customWidth="1"/>
    <col min="5890" max="5891" width="0" hidden="1" customWidth="1"/>
    <col min="5892" max="5892" width="7.54296875" bestFit="1" customWidth="1"/>
    <col min="5893" max="5893" width="5.54296875" customWidth="1"/>
    <col min="5894" max="5895" width="6.54296875" customWidth="1"/>
    <col min="5896" max="5896" width="7" customWidth="1"/>
    <col min="5897" max="5897" width="6.453125" customWidth="1"/>
    <col min="5898" max="5898" width="4.453125" bestFit="1" customWidth="1"/>
    <col min="5899" max="5899" width="6.453125" customWidth="1"/>
    <col min="5900" max="5900" width="4.453125" bestFit="1" customWidth="1"/>
    <col min="5901" max="5901" width="5.54296875" customWidth="1"/>
    <col min="5902" max="5903" width="0" hidden="1" customWidth="1"/>
    <col min="5904" max="5904" width="6.54296875" customWidth="1"/>
    <col min="5905" max="5905" width="10.81640625" customWidth="1"/>
    <col min="6143" max="6143" width="11" customWidth="1"/>
    <col min="6144" max="6144" width="51.453125" customWidth="1"/>
    <col min="6145" max="6145" width="47.1796875" customWidth="1"/>
    <col min="6146" max="6147" width="0" hidden="1" customWidth="1"/>
    <col min="6148" max="6148" width="7.54296875" bestFit="1" customWidth="1"/>
    <col min="6149" max="6149" width="5.54296875" customWidth="1"/>
    <col min="6150" max="6151" width="6.54296875" customWidth="1"/>
    <col min="6152" max="6152" width="7" customWidth="1"/>
    <col min="6153" max="6153" width="6.453125" customWidth="1"/>
    <col min="6154" max="6154" width="4.453125" bestFit="1" customWidth="1"/>
    <col min="6155" max="6155" width="6.453125" customWidth="1"/>
    <col min="6156" max="6156" width="4.453125" bestFit="1" customWidth="1"/>
    <col min="6157" max="6157" width="5.54296875" customWidth="1"/>
    <col min="6158" max="6159" width="0" hidden="1" customWidth="1"/>
    <col min="6160" max="6160" width="6.54296875" customWidth="1"/>
    <col min="6161" max="6161" width="10.81640625" customWidth="1"/>
    <col min="6399" max="6399" width="11" customWidth="1"/>
    <col min="6400" max="6400" width="51.453125" customWidth="1"/>
    <col min="6401" max="6401" width="47.1796875" customWidth="1"/>
    <col min="6402" max="6403" width="0" hidden="1" customWidth="1"/>
    <col min="6404" max="6404" width="7.54296875" bestFit="1" customWidth="1"/>
    <col min="6405" max="6405" width="5.54296875" customWidth="1"/>
    <col min="6406" max="6407" width="6.54296875" customWidth="1"/>
    <col min="6408" max="6408" width="7" customWidth="1"/>
    <col min="6409" max="6409" width="6.453125" customWidth="1"/>
    <col min="6410" max="6410" width="4.453125" bestFit="1" customWidth="1"/>
    <col min="6411" max="6411" width="6.453125" customWidth="1"/>
    <col min="6412" max="6412" width="4.453125" bestFit="1" customWidth="1"/>
    <col min="6413" max="6413" width="5.54296875" customWidth="1"/>
    <col min="6414" max="6415" width="0" hidden="1" customWidth="1"/>
    <col min="6416" max="6416" width="6.54296875" customWidth="1"/>
    <col min="6417" max="6417" width="10.81640625" customWidth="1"/>
    <col min="6655" max="6655" width="11" customWidth="1"/>
    <col min="6656" max="6656" width="51.453125" customWidth="1"/>
    <col min="6657" max="6657" width="47.1796875" customWidth="1"/>
    <col min="6658" max="6659" width="0" hidden="1" customWidth="1"/>
    <col min="6660" max="6660" width="7.54296875" bestFit="1" customWidth="1"/>
    <col min="6661" max="6661" width="5.54296875" customWidth="1"/>
    <col min="6662" max="6663" width="6.54296875" customWidth="1"/>
    <col min="6664" max="6664" width="7" customWidth="1"/>
    <col min="6665" max="6665" width="6.453125" customWidth="1"/>
    <col min="6666" max="6666" width="4.453125" bestFit="1" customWidth="1"/>
    <col min="6667" max="6667" width="6.453125" customWidth="1"/>
    <col min="6668" max="6668" width="4.453125" bestFit="1" customWidth="1"/>
    <col min="6669" max="6669" width="5.54296875" customWidth="1"/>
    <col min="6670" max="6671" width="0" hidden="1" customWidth="1"/>
    <col min="6672" max="6672" width="6.54296875" customWidth="1"/>
    <col min="6673" max="6673" width="10.81640625" customWidth="1"/>
    <col min="6911" max="6911" width="11" customWidth="1"/>
    <col min="6912" max="6912" width="51.453125" customWidth="1"/>
    <col min="6913" max="6913" width="47.1796875" customWidth="1"/>
    <col min="6914" max="6915" width="0" hidden="1" customWidth="1"/>
    <col min="6916" max="6916" width="7.54296875" bestFit="1" customWidth="1"/>
    <col min="6917" max="6917" width="5.54296875" customWidth="1"/>
    <col min="6918" max="6919" width="6.54296875" customWidth="1"/>
    <col min="6920" max="6920" width="7" customWidth="1"/>
    <col min="6921" max="6921" width="6.453125" customWidth="1"/>
    <col min="6922" max="6922" width="4.453125" bestFit="1" customWidth="1"/>
    <col min="6923" max="6923" width="6.453125" customWidth="1"/>
    <col min="6924" max="6924" width="4.453125" bestFit="1" customWidth="1"/>
    <col min="6925" max="6925" width="5.54296875" customWidth="1"/>
    <col min="6926" max="6927" width="0" hidden="1" customWidth="1"/>
    <col min="6928" max="6928" width="6.54296875" customWidth="1"/>
    <col min="6929" max="6929" width="10.81640625" customWidth="1"/>
    <col min="7167" max="7167" width="11" customWidth="1"/>
    <col min="7168" max="7168" width="51.453125" customWidth="1"/>
    <col min="7169" max="7169" width="47.1796875" customWidth="1"/>
    <col min="7170" max="7171" width="0" hidden="1" customWidth="1"/>
    <col min="7172" max="7172" width="7.54296875" bestFit="1" customWidth="1"/>
    <col min="7173" max="7173" width="5.54296875" customWidth="1"/>
    <col min="7174" max="7175" width="6.54296875" customWidth="1"/>
    <col min="7176" max="7176" width="7" customWidth="1"/>
    <col min="7177" max="7177" width="6.453125" customWidth="1"/>
    <col min="7178" max="7178" width="4.453125" bestFit="1" customWidth="1"/>
    <col min="7179" max="7179" width="6.453125" customWidth="1"/>
    <col min="7180" max="7180" width="4.453125" bestFit="1" customWidth="1"/>
    <col min="7181" max="7181" width="5.54296875" customWidth="1"/>
    <col min="7182" max="7183" width="0" hidden="1" customWidth="1"/>
    <col min="7184" max="7184" width="6.54296875" customWidth="1"/>
    <col min="7185" max="7185" width="10.81640625" customWidth="1"/>
    <col min="7423" max="7423" width="11" customWidth="1"/>
    <col min="7424" max="7424" width="51.453125" customWidth="1"/>
    <col min="7425" max="7425" width="47.1796875" customWidth="1"/>
    <col min="7426" max="7427" width="0" hidden="1" customWidth="1"/>
    <col min="7428" max="7428" width="7.54296875" bestFit="1" customWidth="1"/>
    <col min="7429" max="7429" width="5.54296875" customWidth="1"/>
    <col min="7430" max="7431" width="6.54296875" customWidth="1"/>
    <col min="7432" max="7432" width="7" customWidth="1"/>
    <col min="7433" max="7433" width="6.453125" customWidth="1"/>
    <col min="7434" max="7434" width="4.453125" bestFit="1" customWidth="1"/>
    <col min="7435" max="7435" width="6.453125" customWidth="1"/>
    <col min="7436" max="7436" width="4.453125" bestFit="1" customWidth="1"/>
    <col min="7437" max="7437" width="5.54296875" customWidth="1"/>
    <col min="7438" max="7439" width="0" hidden="1" customWidth="1"/>
    <col min="7440" max="7440" width="6.54296875" customWidth="1"/>
    <col min="7441" max="7441" width="10.81640625" customWidth="1"/>
    <col min="7679" max="7679" width="11" customWidth="1"/>
    <col min="7680" max="7680" width="51.453125" customWidth="1"/>
    <col min="7681" max="7681" width="47.1796875" customWidth="1"/>
    <col min="7682" max="7683" width="0" hidden="1" customWidth="1"/>
    <col min="7684" max="7684" width="7.54296875" bestFit="1" customWidth="1"/>
    <col min="7685" max="7685" width="5.54296875" customWidth="1"/>
    <col min="7686" max="7687" width="6.54296875" customWidth="1"/>
    <col min="7688" max="7688" width="7" customWidth="1"/>
    <col min="7689" max="7689" width="6.453125" customWidth="1"/>
    <col min="7690" max="7690" width="4.453125" bestFit="1" customWidth="1"/>
    <col min="7691" max="7691" width="6.453125" customWidth="1"/>
    <col min="7692" max="7692" width="4.453125" bestFit="1" customWidth="1"/>
    <col min="7693" max="7693" width="5.54296875" customWidth="1"/>
    <col min="7694" max="7695" width="0" hidden="1" customWidth="1"/>
    <col min="7696" max="7696" width="6.54296875" customWidth="1"/>
    <col min="7697" max="7697" width="10.81640625" customWidth="1"/>
    <col min="7935" max="7935" width="11" customWidth="1"/>
    <col min="7936" max="7936" width="51.453125" customWidth="1"/>
    <col min="7937" max="7937" width="47.1796875" customWidth="1"/>
    <col min="7938" max="7939" width="0" hidden="1" customWidth="1"/>
    <col min="7940" max="7940" width="7.54296875" bestFit="1" customWidth="1"/>
    <col min="7941" max="7941" width="5.54296875" customWidth="1"/>
    <col min="7942" max="7943" width="6.54296875" customWidth="1"/>
    <col min="7944" max="7944" width="7" customWidth="1"/>
    <col min="7945" max="7945" width="6.453125" customWidth="1"/>
    <col min="7946" max="7946" width="4.453125" bestFit="1" customWidth="1"/>
    <col min="7947" max="7947" width="6.453125" customWidth="1"/>
    <col min="7948" max="7948" width="4.453125" bestFit="1" customWidth="1"/>
    <col min="7949" max="7949" width="5.54296875" customWidth="1"/>
    <col min="7950" max="7951" width="0" hidden="1" customWidth="1"/>
    <col min="7952" max="7952" width="6.54296875" customWidth="1"/>
    <col min="7953" max="7953" width="10.81640625" customWidth="1"/>
    <col min="8191" max="8191" width="11" customWidth="1"/>
    <col min="8192" max="8192" width="51.453125" customWidth="1"/>
    <col min="8193" max="8193" width="47.1796875" customWidth="1"/>
    <col min="8194" max="8195" width="0" hidden="1" customWidth="1"/>
    <col min="8196" max="8196" width="7.54296875" bestFit="1" customWidth="1"/>
    <col min="8197" max="8197" width="5.54296875" customWidth="1"/>
    <col min="8198" max="8199" width="6.54296875" customWidth="1"/>
    <col min="8200" max="8200" width="7" customWidth="1"/>
    <col min="8201" max="8201" width="6.453125" customWidth="1"/>
    <col min="8202" max="8202" width="4.453125" bestFit="1" customWidth="1"/>
    <col min="8203" max="8203" width="6.453125" customWidth="1"/>
    <col min="8204" max="8204" width="4.453125" bestFit="1" customWidth="1"/>
    <col min="8205" max="8205" width="5.54296875" customWidth="1"/>
    <col min="8206" max="8207" width="0" hidden="1" customWidth="1"/>
    <col min="8208" max="8208" width="6.54296875" customWidth="1"/>
    <col min="8209" max="8209" width="10.81640625" customWidth="1"/>
    <col min="8447" max="8447" width="11" customWidth="1"/>
    <col min="8448" max="8448" width="51.453125" customWidth="1"/>
    <col min="8449" max="8449" width="47.1796875" customWidth="1"/>
    <col min="8450" max="8451" width="0" hidden="1" customWidth="1"/>
    <col min="8452" max="8452" width="7.54296875" bestFit="1" customWidth="1"/>
    <col min="8453" max="8453" width="5.54296875" customWidth="1"/>
    <col min="8454" max="8455" width="6.54296875" customWidth="1"/>
    <col min="8456" max="8456" width="7" customWidth="1"/>
    <col min="8457" max="8457" width="6.453125" customWidth="1"/>
    <col min="8458" max="8458" width="4.453125" bestFit="1" customWidth="1"/>
    <col min="8459" max="8459" width="6.453125" customWidth="1"/>
    <col min="8460" max="8460" width="4.453125" bestFit="1" customWidth="1"/>
    <col min="8461" max="8461" width="5.54296875" customWidth="1"/>
    <col min="8462" max="8463" width="0" hidden="1" customWidth="1"/>
    <col min="8464" max="8464" width="6.54296875" customWidth="1"/>
    <col min="8465" max="8465" width="10.81640625" customWidth="1"/>
    <col min="8703" max="8703" width="11" customWidth="1"/>
    <col min="8704" max="8704" width="51.453125" customWidth="1"/>
    <col min="8705" max="8705" width="47.1796875" customWidth="1"/>
    <col min="8706" max="8707" width="0" hidden="1" customWidth="1"/>
    <col min="8708" max="8708" width="7.54296875" bestFit="1" customWidth="1"/>
    <col min="8709" max="8709" width="5.54296875" customWidth="1"/>
    <col min="8710" max="8711" width="6.54296875" customWidth="1"/>
    <col min="8712" max="8712" width="7" customWidth="1"/>
    <col min="8713" max="8713" width="6.453125" customWidth="1"/>
    <col min="8714" max="8714" width="4.453125" bestFit="1" customWidth="1"/>
    <col min="8715" max="8715" width="6.453125" customWidth="1"/>
    <col min="8716" max="8716" width="4.453125" bestFit="1" customWidth="1"/>
    <col min="8717" max="8717" width="5.54296875" customWidth="1"/>
    <col min="8718" max="8719" width="0" hidden="1" customWidth="1"/>
    <col min="8720" max="8720" width="6.54296875" customWidth="1"/>
    <col min="8721" max="8721" width="10.81640625" customWidth="1"/>
    <col min="8959" max="8959" width="11" customWidth="1"/>
    <col min="8960" max="8960" width="51.453125" customWidth="1"/>
    <col min="8961" max="8961" width="47.1796875" customWidth="1"/>
    <col min="8962" max="8963" width="0" hidden="1" customWidth="1"/>
    <col min="8964" max="8964" width="7.54296875" bestFit="1" customWidth="1"/>
    <col min="8965" max="8965" width="5.54296875" customWidth="1"/>
    <col min="8966" max="8967" width="6.54296875" customWidth="1"/>
    <col min="8968" max="8968" width="7" customWidth="1"/>
    <col min="8969" max="8969" width="6.453125" customWidth="1"/>
    <col min="8970" max="8970" width="4.453125" bestFit="1" customWidth="1"/>
    <col min="8971" max="8971" width="6.453125" customWidth="1"/>
    <col min="8972" max="8972" width="4.453125" bestFit="1" customWidth="1"/>
    <col min="8973" max="8973" width="5.54296875" customWidth="1"/>
    <col min="8974" max="8975" width="0" hidden="1" customWidth="1"/>
    <col min="8976" max="8976" width="6.54296875" customWidth="1"/>
    <col min="8977" max="8977" width="10.81640625" customWidth="1"/>
    <col min="9215" max="9215" width="11" customWidth="1"/>
    <col min="9216" max="9216" width="51.453125" customWidth="1"/>
    <col min="9217" max="9217" width="47.1796875" customWidth="1"/>
    <col min="9218" max="9219" width="0" hidden="1" customWidth="1"/>
    <col min="9220" max="9220" width="7.54296875" bestFit="1" customWidth="1"/>
    <col min="9221" max="9221" width="5.54296875" customWidth="1"/>
    <col min="9222" max="9223" width="6.54296875" customWidth="1"/>
    <col min="9224" max="9224" width="7" customWidth="1"/>
    <col min="9225" max="9225" width="6.453125" customWidth="1"/>
    <col min="9226" max="9226" width="4.453125" bestFit="1" customWidth="1"/>
    <col min="9227" max="9227" width="6.453125" customWidth="1"/>
    <col min="9228" max="9228" width="4.453125" bestFit="1" customWidth="1"/>
    <col min="9229" max="9229" width="5.54296875" customWidth="1"/>
    <col min="9230" max="9231" width="0" hidden="1" customWidth="1"/>
    <col min="9232" max="9232" width="6.54296875" customWidth="1"/>
    <col min="9233" max="9233" width="10.81640625" customWidth="1"/>
    <col min="9471" max="9471" width="11" customWidth="1"/>
    <col min="9472" max="9472" width="51.453125" customWidth="1"/>
    <col min="9473" max="9473" width="47.1796875" customWidth="1"/>
    <col min="9474" max="9475" width="0" hidden="1" customWidth="1"/>
    <col min="9476" max="9476" width="7.54296875" bestFit="1" customWidth="1"/>
    <col min="9477" max="9477" width="5.54296875" customWidth="1"/>
    <col min="9478" max="9479" width="6.54296875" customWidth="1"/>
    <col min="9480" max="9480" width="7" customWidth="1"/>
    <col min="9481" max="9481" width="6.453125" customWidth="1"/>
    <col min="9482" max="9482" width="4.453125" bestFit="1" customWidth="1"/>
    <col min="9483" max="9483" width="6.453125" customWidth="1"/>
    <col min="9484" max="9484" width="4.453125" bestFit="1" customWidth="1"/>
    <col min="9485" max="9485" width="5.54296875" customWidth="1"/>
    <col min="9486" max="9487" width="0" hidden="1" customWidth="1"/>
    <col min="9488" max="9488" width="6.54296875" customWidth="1"/>
    <col min="9489" max="9489" width="10.81640625" customWidth="1"/>
    <col min="9727" max="9727" width="11" customWidth="1"/>
    <col min="9728" max="9728" width="51.453125" customWidth="1"/>
    <col min="9729" max="9729" width="47.1796875" customWidth="1"/>
    <col min="9730" max="9731" width="0" hidden="1" customWidth="1"/>
    <col min="9732" max="9732" width="7.54296875" bestFit="1" customWidth="1"/>
    <col min="9733" max="9733" width="5.54296875" customWidth="1"/>
    <col min="9734" max="9735" width="6.54296875" customWidth="1"/>
    <col min="9736" max="9736" width="7" customWidth="1"/>
    <col min="9737" max="9737" width="6.453125" customWidth="1"/>
    <col min="9738" max="9738" width="4.453125" bestFit="1" customWidth="1"/>
    <col min="9739" max="9739" width="6.453125" customWidth="1"/>
    <col min="9740" max="9740" width="4.453125" bestFit="1" customWidth="1"/>
    <col min="9741" max="9741" width="5.54296875" customWidth="1"/>
    <col min="9742" max="9743" width="0" hidden="1" customWidth="1"/>
    <col min="9744" max="9744" width="6.54296875" customWidth="1"/>
    <col min="9745" max="9745" width="10.81640625" customWidth="1"/>
    <col min="9983" max="9983" width="11" customWidth="1"/>
    <col min="9984" max="9984" width="51.453125" customWidth="1"/>
    <col min="9985" max="9985" width="47.1796875" customWidth="1"/>
    <col min="9986" max="9987" width="0" hidden="1" customWidth="1"/>
    <col min="9988" max="9988" width="7.54296875" bestFit="1" customWidth="1"/>
    <col min="9989" max="9989" width="5.54296875" customWidth="1"/>
    <col min="9990" max="9991" width="6.54296875" customWidth="1"/>
    <col min="9992" max="9992" width="7" customWidth="1"/>
    <col min="9993" max="9993" width="6.453125" customWidth="1"/>
    <col min="9994" max="9994" width="4.453125" bestFit="1" customWidth="1"/>
    <col min="9995" max="9995" width="6.453125" customWidth="1"/>
    <col min="9996" max="9996" width="4.453125" bestFit="1" customWidth="1"/>
    <col min="9997" max="9997" width="5.54296875" customWidth="1"/>
    <col min="9998" max="9999" width="0" hidden="1" customWidth="1"/>
    <col min="10000" max="10000" width="6.54296875" customWidth="1"/>
    <col min="10001" max="10001" width="10.81640625" customWidth="1"/>
    <col min="10239" max="10239" width="11" customWidth="1"/>
    <col min="10240" max="10240" width="51.453125" customWidth="1"/>
    <col min="10241" max="10241" width="47.1796875" customWidth="1"/>
    <col min="10242" max="10243" width="0" hidden="1" customWidth="1"/>
    <col min="10244" max="10244" width="7.54296875" bestFit="1" customWidth="1"/>
    <col min="10245" max="10245" width="5.54296875" customWidth="1"/>
    <col min="10246" max="10247" width="6.54296875" customWidth="1"/>
    <col min="10248" max="10248" width="7" customWidth="1"/>
    <col min="10249" max="10249" width="6.453125" customWidth="1"/>
    <col min="10250" max="10250" width="4.453125" bestFit="1" customWidth="1"/>
    <col min="10251" max="10251" width="6.453125" customWidth="1"/>
    <col min="10252" max="10252" width="4.453125" bestFit="1" customWidth="1"/>
    <col min="10253" max="10253" width="5.54296875" customWidth="1"/>
    <col min="10254" max="10255" width="0" hidden="1" customWidth="1"/>
    <col min="10256" max="10256" width="6.54296875" customWidth="1"/>
    <col min="10257" max="10257" width="10.81640625" customWidth="1"/>
    <col min="10495" max="10495" width="11" customWidth="1"/>
    <col min="10496" max="10496" width="51.453125" customWidth="1"/>
    <col min="10497" max="10497" width="47.1796875" customWidth="1"/>
    <col min="10498" max="10499" width="0" hidden="1" customWidth="1"/>
    <col min="10500" max="10500" width="7.54296875" bestFit="1" customWidth="1"/>
    <col min="10501" max="10501" width="5.54296875" customWidth="1"/>
    <col min="10502" max="10503" width="6.54296875" customWidth="1"/>
    <col min="10504" max="10504" width="7" customWidth="1"/>
    <col min="10505" max="10505" width="6.453125" customWidth="1"/>
    <col min="10506" max="10506" width="4.453125" bestFit="1" customWidth="1"/>
    <col min="10507" max="10507" width="6.453125" customWidth="1"/>
    <col min="10508" max="10508" width="4.453125" bestFit="1" customWidth="1"/>
    <col min="10509" max="10509" width="5.54296875" customWidth="1"/>
    <col min="10510" max="10511" width="0" hidden="1" customWidth="1"/>
    <col min="10512" max="10512" width="6.54296875" customWidth="1"/>
    <col min="10513" max="10513" width="10.81640625" customWidth="1"/>
    <col min="10751" max="10751" width="11" customWidth="1"/>
    <col min="10752" max="10752" width="51.453125" customWidth="1"/>
    <col min="10753" max="10753" width="47.1796875" customWidth="1"/>
    <col min="10754" max="10755" width="0" hidden="1" customWidth="1"/>
    <col min="10756" max="10756" width="7.54296875" bestFit="1" customWidth="1"/>
    <col min="10757" max="10757" width="5.54296875" customWidth="1"/>
    <col min="10758" max="10759" width="6.54296875" customWidth="1"/>
    <col min="10760" max="10760" width="7" customWidth="1"/>
    <col min="10761" max="10761" width="6.453125" customWidth="1"/>
    <col min="10762" max="10762" width="4.453125" bestFit="1" customWidth="1"/>
    <col min="10763" max="10763" width="6.453125" customWidth="1"/>
    <col min="10764" max="10764" width="4.453125" bestFit="1" customWidth="1"/>
    <col min="10765" max="10765" width="5.54296875" customWidth="1"/>
    <col min="10766" max="10767" width="0" hidden="1" customWidth="1"/>
    <col min="10768" max="10768" width="6.54296875" customWidth="1"/>
    <col min="10769" max="10769" width="10.81640625" customWidth="1"/>
    <col min="11007" max="11007" width="11" customWidth="1"/>
    <col min="11008" max="11008" width="51.453125" customWidth="1"/>
    <col min="11009" max="11009" width="47.1796875" customWidth="1"/>
    <col min="11010" max="11011" width="0" hidden="1" customWidth="1"/>
    <col min="11012" max="11012" width="7.54296875" bestFit="1" customWidth="1"/>
    <col min="11013" max="11013" width="5.54296875" customWidth="1"/>
    <col min="11014" max="11015" width="6.54296875" customWidth="1"/>
    <col min="11016" max="11016" width="7" customWidth="1"/>
    <col min="11017" max="11017" width="6.453125" customWidth="1"/>
    <col min="11018" max="11018" width="4.453125" bestFit="1" customWidth="1"/>
    <col min="11019" max="11019" width="6.453125" customWidth="1"/>
    <col min="11020" max="11020" width="4.453125" bestFit="1" customWidth="1"/>
    <col min="11021" max="11021" width="5.54296875" customWidth="1"/>
    <col min="11022" max="11023" width="0" hidden="1" customWidth="1"/>
    <col min="11024" max="11024" width="6.54296875" customWidth="1"/>
    <col min="11025" max="11025" width="10.81640625" customWidth="1"/>
    <col min="11263" max="11263" width="11" customWidth="1"/>
    <col min="11264" max="11264" width="51.453125" customWidth="1"/>
    <col min="11265" max="11265" width="47.1796875" customWidth="1"/>
    <col min="11266" max="11267" width="0" hidden="1" customWidth="1"/>
    <col min="11268" max="11268" width="7.54296875" bestFit="1" customWidth="1"/>
    <col min="11269" max="11269" width="5.54296875" customWidth="1"/>
    <col min="11270" max="11271" width="6.54296875" customWidth="1"/>
    <col min="11272" max="11272" width="7" customWidth="1"/>
    <col min="11273" max="11273" width="6.453125" customWidth="1"/>
    <col min="11274" max="11274" width="4.453125" bestFit="1" customWidth="1"/>
    <col min="11275" max="11275" width="6.453125" customWidth="1"/>
    <col min="11276" max="11276" width="4.453125" bestFit="1" customWidth="1"/>
    <col min="11277" max="11277" width="5.54296875" customWidth="1"/>
    <col min="11278" max="11279" width="0" hidden="1" customWidth="1"/>
    <col min="11280" max="11280" width="6.54296875" customWidth="1"/>
    <col min="11281" max="11281" width="10.81640625" customWidth="1"/>
    <col min="11519" max="11519" width="11" customWidth="1"/>
    <col min="11520" max="11520" width="51.453125" customWidth="1"/>
    <col min="11521" max="11521" width="47.1796875" customWidth="1"/>
    <col min="11522" max="11523" width="0" hidden="1" customWidth="1"/>
    <col min="11524" max="11524" width="7.54296875" bestFit="1" customWidth="1"/>
    <col min="11525" max="11525" width="5.54296875" customWidth="1"/>
    <col min="11526" max="11527" width="6.54296875" customWidth="1"/>
    <col min="11528" max="11528" width="7" customWidth="1"/>
    <col min="11529" max="11529" width="6.453125" customWidth="1"/>
    <col min="11530" max="11530" width="4.453125" bestFit="1" customWidth="1"/>
    <col min="11531" max="11531" width="6.453125" customWidth="1"/>
    <col min="11532" max="11532" width="4.453125" bestFit="1" customWidth="1"/>
    <col min="11533" max="11533" width="5.54296875" customWidth="1"/>
    <col min="11534" max="11535" width="0" hidden="1" customWidth="1"/>
    <col min="11536" max="11536" width="6.54296875" customWidth="1"/>
    <col min="11537" max="11537" width="10.81640625" customWidth="1"/>
    <col min="11775" max="11775" width="11" customWidth="1"/>
    <col min="11776" max="11776" width="51.453125" customWidth="1"/>
    <col min="11777" max="11777" width="47.1796875" customWidth="1"/>
    <col min="11778" max="11779" width="0" hidden="1" customWidth="1"/>
    <col min="11780" max="11780" width="7.54296875" bestFit="1" customWidth="1"/>
    <col min="11781" max="11781" width="5.54296875" customWidth="1"/>
    <col min="11782" max="11783" width="6.54296875" customWidth="1"/>
    <col min="11784" max="11784" width="7" customWidth="1"/>
    <col min="11785" max="11785" width="6.453125" customWidth="1"/>
    <col min="11786" max="11786" width="4.453125" bestFit="1" customWidth="1"/>
    <col min="11787" max="11787" width="6.453125" customWidth="1"/>
    <col min="11788" max="11788" width="4.453125" bestFit="1" customWidth="1"/>
    <col min="11789" max="11789" width="5.54296875" customWidth="1"/>
    <col min="11790" max="11791" width="0" hidden="1" customWidth="1"/>
    <col min="11792" max="11792" width="6.54296875" customWidth="1"/>
    <col min="11793" max="11793" width="10.81640625" customWidth="1"/>
    <col min="12031" max="12031" width="11" customWidth="1"/>
    <col min="12032" max="12032" width="51.453125" customWidth="1"/>
    <col min="12033" max="12033" width="47.1796875" customWidth="1"/>
    <col min="12034" max="12035" width="0" hidden="1" customWidth="1"/>
    <col min="12036" max="12036" width="7.54296875" bestFit="1" customWidth="1"/>
    <col min="12037" max="12037" width="5.54296875" customWidth="1"/>
    <col min="12038" max="12039" width="6.54296875" customWidth="1"/>
    <col min="12040" max="12040" width="7" customWidth="1"/>
    <col min="12041" max="12041" width="6.453125" customWidth="1"/>
    <col min="12042" max="12042" width="4.453125" bestFit="1" customWidth="1"/>
    <col min="12043" max="12043" width="6.453125" customWidth="1"/>
    <col min="12044" max="12044" width="4.453125" bestFit="1" customWidth="1"/>
    <col min="12045" max="12045" width="5.54296875" customWidth="1"/>
    <col min="12046" max="12047" width="0" hidden="1" customWidth="1"/>
    <col min="12048" max="12048" width="6.54296875" customWidth="1"/>
    <col min="12049" max="12049" width="10.81640625" customWidth="1"/>
    <col min="12287" max="12287" width="11" customWidth="1"/>
    <col min="12288" max="12288" width="51.453125" customWidth="1"/>
    <col min="12289" max="12289" width="47.1796875" customWidth="1"/>
    <col min="12290" max="12291" width="0" hidden="1" customWidth="1"/>
    <col min="12292" max="12292" width="7.54296875" bestFit="1" customWidth="1"/>
    <col min="12293" max="12293" width="5.54296875" customWidth="1"/>
    <col min="12294" max="12295" width="6.54296875" customWidth="1"/>
    <col min="12296" max="12296" width="7" customWidth="1"/>
    <col min="12297" max="12297" width="6.453125" customWidth="1"/>
    <col min="12298" max="12298" width="4.453125" bestFit="1" customWidth="1"/>
    <col min="12299" max="12299" width="6.453125" customWidth="1"/>
    <col min="12300" max="12300" width="4.453125" bestFit="1" customWidth="1"/>
    <col min="12301" max="12301" width="5.54296875" customWidth="1"/>
    <col min="12302" max="12303" width="0" hidden="1" customWidth="1"/>
    <col min="12304" max="12304" width="6.54296875" customWidth="1"/>
    <col min="12305" max="12305" width="10.81640625" customWidth="1"/>
    <col min="12543" max="12543" width="11" customWidth="1"/>
    <col min="12544" max="12544" width="51.453125" customWidth="1"/>
    <col min="12545" max="12545" width="47.1796875" customWidth="1"/>
    <col min="12546" max="12547" width="0" hidden="1" customWidth="1"/>
    <col min="12548" max="12548" width="7.54296875" bestFit="1" customWidth="1"/>
    <col min="12549" max="12549" width="5.54296875" customWidth="1"/>
    <col min="12550" max="12551" width="6.54296875" customWidth="1"/>
    <col min="12552" max="12552" width="7" customWidth="1"/>
    <col min="12553" max="12553" width="6.453125" customWidth="1"/>
    <col min="12554" max="12554" width="4.453125" bestFit="1" customWidth="1"/>
    <col min="12555" max="12555" width="6.453125" customWidth="1"/>
    <col min="12556" max="12556" width="4.453125" bestFit="1" customWidth="1"/>
    <col min="12557" max="12557" width="5.54296875" customWidth="1"/>
    <col min="12558" max="12559" width="0" hidden="1" customWidth="1"/>
    <col min="12560" max="12560" width="6.54296875" customWidth="1"/>
    <col min="12561" max="12561" width="10.81640625" customWidth="1"/>
    <col min="12799" max="12799" width="11" customWidth="1"/>
    <col min="12800" max="12800" width="51.453125" customWidth="1"/>
    <col min="12801" max="12801" width="47.1796875" customWidth="1"/>
    <col min="12802" max="12803" width="0" hidden="1" customWidth="1"/>
    <col min="12804" max="12804" width="7.54296875" bestFit="1" customWidth="1"/>
    <col min="12805" max="12805" width="5.54296875" customWidth="1"/>
    <col min="12806" max="12807" width="6.54296875" customWidth="1"/>
    <col min="12808" max="12808" width="7" customWidth="1"/>
    <col min="12809" max="12809" width="6.453125" customWidth="1"/>
    <col min="12810" max="12810" width="4.453125" bestFit="1" customWidth="1"/>
    <col min="12811" max="12811" width="6.453125" customWidth="1"/>
    <col min="12812" max="12812" width="4.453125" bestFit="1" customWidth="1"/>
    <col min="12813" max="12813" width="5.54296875" customWidth="1"/>
    <col min="12814" max="12815" width="0" hidden="1" customWidth="1"/>
    <col min="12816" max="12816" width="6.54296875" customWidth="1"/>
    <col min="12817" max="12817" width="10.81640625" customWidth="1"/>
    <col min="13055" max="13055" width="11" customWidth="1"/>
    <col min="13056" max="13056" width="51.453125" customWidth="1"/>
    <col min="13057" max="13057" width="47.1796875" customWidth="1"/>
    <col min="13058" max="13059" width="0" hidden="1" customWidth="1"/>
    <col min="13060" max="13060" width="7.54296875" bestFit="1" customWidth="1"/>
    <col min="13061" max="13061" width="5.54296875" customWidth="1"/>
    <col min="13062" max="13063" width="6.54296875" customWidth="1"/>
    <col min="13064" max="13064" width="7" customWidth="1"/>
    <col min="13065" max="13065" width="6.453125" customWidth="1"/>
    <col min="13066" max="13066" width="4.453125" bestFit="1" customWidth="1"/>
    <col min="13067" max="13067" width="6.453125" customWidth="1"/>
    <col min="13068" max="13068" width="4.453125" bestFit="1" customWidth="1"/>
    <col min="13069" max="13069" width="5.54296875" customWidth="1"/>
    <col min="13070" max="13071" width="0" hidden="1" customWidth="1"/>
    <col min="13072" max="13072" width="6.54296875" customWidth="1"/>
    <col min="13073" max="13073" width="10.81640625" customWidth="1"/>
    <col min="13311" max="13311" width="11" customWidth="1"/>
    <col min="13312" max="13312" width="51.453125" customWidth="1"/>
    <col min="13313" max="13313" width="47.1796875" customWidth="1"/>
    <col min="13314" max="13315" width="0" hidden="1" customWidth="1"/>
    <col min="13316" max="13316" width="7.54296875" bestFit="1" customWidth="1"/>
    <col min="13317" max="13317" width="5.54296875" customWidth="1"/>
    <col min="13318" max="13319" width="6.54296875" customWidth="1"/>
    <col min="13320" max="13320" width="7" customWidth="1"/>
    <col min="13321" max="13321" width="6.453125" customWidth="1"/>
    <col min="13322" max="13322" width="4.453125" bestFit="1" customWidth="1"/>
    <col min="13323" max="13323" width="6.453125" customWidth="1"/>
    <col min="13324" max="13324" width="4.453125" bestFit="1" customWidth="1"/>
    <col min="13325" max="13325" width="5.54296875" customWidth="1"/>
    <col min="13326" max="13327" width="0" hidden="1" customWidth="1"/>
    <col min="13328" max="13328" width="6.54296875" customWidth="1"/>
    <col min="13329" max="13329" width="10.81640625" customWidth="1"/>
    <col min="13567" max="13567" width="11" customWidth="1"/>
    <col min="13568" max="13568" width="51.453125" customWidth="1"/>
    <col min="13569" max="13569" width="47.1796875" customWidth="1"/>
    <col min="13570" max="13571" width="0" hidden="1" customWidth="1"/>
    <col min="13572" max="13572" width="7.54296875" bestFit="1" customWidth="1"/>
    <col min="13573" max="13573" width="5.54296875" customWidth="1"/>
    <col min="13574" max="13575" width="6.54296875" customWidth="1"/>
    <col min="13576" max="13576" width="7" customWidth="1"/>
    <col min="13577" max="13577" width="6.453125" customWidth="1"/>
    <col min="13578" max="13578" width="4.453125" bestFit="1" customWidth="1"/>
    <col min="13579" max="13579" width="6.453125" customWidth="1"/>
    <col min="13580" max="13580" width="4.453125" bestFit="1" customWidth="1"/>
    <col min="13581" max="13581" width="5.54296875" customWidth="1"/>
    <col min="13582" max="13583" width="0" hidden="1" customWidth="1"/>
    <col min="13584" max="13584" width="6.54296875" customWidth="1"/>
    <col min="13585" max="13585" width="10.81640625" customWidth="1"/>
    <col min="13823" max="13823" width="11" customWidth="1"/>
    <col min="13824" max="13824" width="51.453125" customWidth="1"/>
    <col min="13825" max="13825" width="47.1796875" customWidth="1"/>
    <col min="13826" max="13827" width="0" hidden="1" customWidth="1"/>
    <col min="13828" max="13828" width="7.54296875" bestFit="1" customWidth="1"/>
    <col min="13829" max="13829" width="5.54296875" customWidth="1"/>
    <col min="13830" max="13831" width="6.54296875" customWidth="1"/>
    <col min="13832" max="13832" width="7" customWidth="1"/>
    <col min="13833" max="13833" width="6.453125" customWidth="1"/>
    <col min="13834" max="13834" width="4.453125" bestFit="1" customWidth="1"/>
    <col min="13835" max="13835" width="6.453125" customWidth="1"/>
    <col min="13836" max="13836" width="4.453125" bestFit="1" customWidth="1"/>
    <col min="13837" max="13837" width="5.54296875" customWidth="1"/>
    <col min="13838" max="13839" width="0" hidden="1" customWidth="1"/>
    <col min="13840" max="13840" width="6.54296875" customWidth="1"/>
    <col min="13841" max="13841" width="10.81640625" customWidth="1"/>
    <col min="14079" max="14079" width="11" customWidth="1"/>
    <col min="14080" max="14080" width="51.453125" customWidth="1"/>
    <col min="14081" max="14081" width="47.1796875" customWidth="1"/>
    <col min="14082" max="14083" width="0" hidden="1" customWidth="1"/>
    <col min="14084" max="14084" width="7.54296875" bestFit="1" customWidth="1"/>
    <col min="14085" max="14085" width="5.54296875" customWidth="1"/>
    <col min="14086" max="14087" width="6.54296875" customWidth="1"/>
    <col min="14088" max="14088" width="7" customWidth="1"/>
    <col min="14089" max="14089" width="6.453125" customWidth="1"/>
    <col min="14090" max="14090" width="4.453125" bestFit="1" customWidth="1"/>
    <col min="14091" max="14091" width="6.453125" customWidth="1"/>
    <col min="14092" max="14092" width="4.453125" bestFit="1" customWidth="1"/>
    <col min="14093" max="14093" width="5.54296875" customWidth="1"/>
    <col min="14094" max="14095" width="0" hidden="1" customWidth="1"/>
    <col min="14096" max="14096" width="6.54296875" customWidth="1"/>
    <col min="14097" max="14097" width="10.81640625" customWidth="1"/>
    <col min="14335" max="14335" width="11" customWidth="1"/>
    <col min="14336" max="14336" width="51.453125" customWidth="1"/>
    <col min="14337" max="14337" width="47.1796875" customWidth="1"/>
    <col min="14338" max="14339" width="0" hidden="1" customWidth="1"/>
    <col min="14340" max="14340" width="7.54296875" bestFit="1" customWidth="1"/>
    <col min="14341" max="14341" width="5.54296875" customWidth="1"/>
    <col min="14342" max="14343" width="6.54296875" customWidth="1"/>
    <col min="14344" max="14344" width="7" customWidth="1"/>
    <col min="14345" max="14345" width="6.453125" customWidth="1"/>
    <col min="14346" max="14346" width="4.453125" bestFit="1" customWidth="1"/>
    <col min="14347" max="14347" width="6.453125" customWidth="1"/>
    <col min="14348" max="14348" width="4.453125" bestFit="1" customWidth="1"/>
    <col min="14349" max="14349" width="5.54296875" customWidth="1"/>
    <col min="14350" max="14351" width="0" hidden="1" customWidth="1"/>
    <col min="14352" max="14352" width="6.54296875" customWidth="1"/>
    <col min="14353" max="14353" width="10.81640625" customWidth="1"/>
    <col min="14591" max="14591" width="11" customWidth="1"/>
    <col min="14592" max="14592" width="51.453125" customWidth="1"/>
    <col min="14593" max="14593" width="47.1796875" customWidth="1"/>
    <col min="14594" max="14595" width="0" hidden="1" customWidth="1"/>
    <col min="14596" max="14596" width="7.54296875" bestFit="1" customWidth="1"/>
    <col min="14597" max="14597" width="5.54296875" customWidth="1"/>
    <col min="14598" max="14599" width="6.54296875" customWidth="1"/>
    <col min="14600" max="14600" width="7" customWidth="1"/>
    <col min="14601" max="14601" width="6.453125" customWidth="1"/>
    <col min="14602" max="14602" width="4.453125" bestFit="1" customWidth="1"/>
    <col min="14603" max="14603" width="6.453125" customWidth="1"/>
    <col min="14604" max="14604" width="4.453125" bestFit="1" customWidth="1"/>
    <col min="14605" max="14605" width="5.54296875" customWidth="1"/>
    <col min="14606" max="14607" width="0" hidden="1" customWidth="1"/>
    <col min="14608" max="14608" width="6.54296875" customWidth="1"/>
    <col min="14609" max="14609" width="10.81640625" customWidth="1"/>
    <col min="14847" max="14847" width="11" customWidth="1"/>
    <col min="14848" max="14848" width="51.453125" customWidth="1"/>
    <col min="14849" max="14849" width="47.1796875" customWidth="1"/>
    <col min="14850" max="14851" width="0" hidden="1" customWidth="1"/>
    <col min="14852" max="14852" width="7.54296875" bestFit="1" customWidth="1"/>
    <col min="14853" max="14853" width="5.54296875" customWidth="1"/>
    <col min="14854" max="14855" width="6.54296875" customWidth="1"/>
    <col min="14856" max="14856" width="7" customWidth="1"/>
    <col min="14857" max="14857" width="6.453125" customWidth="1"/>
    <col min="14858" max="14858" width="4.453125" bestFit="1" customWidth="1"/>
    <col min="14859" max="14859" width="6.453125" customWidth="1"/>
    <col min="14860" max="14860" width="4.453125" bestFit="1" customWidth="1"/>
    <col min="14861" max="14861" width="5.54296875" customWidth="1"/>
    <col min="14862" max="14863" width="0" hidden="1" customWidth="1"/>
    <col min="14864" max="14864" width="6.54296875" customWidth="1"/>
    <col min="14865" max="14865" width="10.81640625" customWidth="1"/>
    <col min="15103" max="15103" width="11" customWidth="1"/>
    <col min="15104" max="15104" width="51.453125" customWidth="1"/>
    <col min="15105" max="15105" width="47.1796875" customWidth="1"/>
    <col min="15106" max="15107" width="0" hidden="1" customWidth="1"/>
    <col min="15108" max="15108" width="7.54296875" bestFit="1" customWidth="1"/>
    <col min="15109" max="15109" width="5.54296875" customWidth="1"/>
    <col min="15110" max="15111" width="6.54296875" customWidth="1"/>
    <col min="15112" max="15112" width="7" customWidth="1"/>
    <col min="15113" max="15113" width="6.453125" customWidth="1"/>
    <col min="15114" max="15114" width="4.453125" bestFit="1" customWidth="1"/>
    <col min="15115" max="15115" width="6.453125" customWidth="1"/>
    <col min="15116" max="15116" width="4.453125" bestFit="1" customWidth="1"/>
    <col min="15117" max="15117" width="5.54296875" customWidth="1"/>
    <col min="15118" max="15119" width="0" hidden="1" customWidth="1"/>
    <col min="15120" max="15120" width="6.54296875" customWidth="1"/>
    <col min="15121" max="15121" width="10.81640625" customWidth="1"/>
    <col min="15359" max="15359" width="11" customWidth="1"/>
    <col min="15360" max="15360" width="51.453125" customWidth="1"/>
    <col min="15361" max="15361" width="47.1796875" customWidth="1"/>
    <col min="15362" max="15363" width="0" hidden="1" customWidth="1"/>
    <col min="15364" max="15364" width="7.54296875" bestFit="1" customWidth="1"/>
    <col min="15365" max="15365" width="5.54296875" customWidth="1"/>
    <col min="15366" max="15367" width="6.54296875" customWidth="1"/>
    <col min="15368" max="15368" width="7" customWidth="1"/>
    <col min="15369" max="15369" width="6.453125" customWidth="1"/>
    <col min="15370" max="15370" width="4.453125" bestFit="1" customWidth="1"/>
    <col min="15371" max="15371" width="6.453125" customWidth="1"/>
    <col min="15372" max="15372" width="4.453125" bestFit="1" customWidth="1"/>
    <col min="15373" max="15373" width="5.54296875" customWidth="1"/>
    <col min="15374" max="15375" width="0" hidden="1" customWidth="1"/>
    <col min="15376" max="15376" width="6.54296875" customWidth="1"/>
    <col min="15377" max="15377" width="10.81640625" customWidth="1"/>
    <col min="15615" max="15615" width="11" customWidth="1"/>
    <col min="15616" max="15616" width="51.453125" customWidth="1"/>
    <col min="15617" max="15617" width="47.1796875" customWidth="1"/>
    <col min="15618" max="15619" width="0" hidden="1" customWidth="1"/>
    <col min="15620" max="15620" width="7.54296875" bestFit="1" customWidth="1"/>
    <col min="15621" max="15621" width="5.54296875" customWidth="1"/>
    <col min="15622" max="15623" width="6.54296875" customWidth="1"/>
    <col min="15624" max="15624" width="7" customWidth="1"/>
    <col min="15625" max="15625" width="6.453125" customWidth="1"/>
    <col min="15626" max="15626" width="4.453125" bestFit="1" customWidth="1"/>
    <col min="15627" max="15627" width="6.453125" customWidth="1"/>
    <col min="15628" max="15628" width="4.453125" bestFit="1" customWidth="1"/>
    <col min="15629" max="15629" width="5.54296875" customWidth="1"/>
    <col min="15630" max="15631" width="0" hidden="1" customWidth="1"/>
    <col min="15632" max="15632" width="6.54296875" customWidth="1"/>
    <col min="15633" max="15633" width="10.81640625" customWidth="1"/>
    <col min="15871" max="15871" width="11" customWidth="1"/>
    <col min="15872" max="15872" width="51.453125" customWidth="1"/>
    <col min="15873" max="15873" width="47.1796875" customWidth="1"/>
    <col min="15874" max="15875" width="0" hidden="1" customWidth="1"/>
    <col min="15876" max="15876" width="7.54296875" bestFit="1" customWidth="1"/>
    <col min="15877" max="15877" width="5.54296875" customWidth="1"/>
    <col min="15878" max="15879" width="6.54296875" customWidth="1"/>
    <col min="15880" max="15880" width="7" customWidth="1"/>
    <col min="15881" max="15881" width="6.453125" customWidth="1"/>
    <col min="15882" max="15882" width="4.453125" bestFit="1" customWidth="1"/>
    <col min="15883" max="15883" width="6.453125" customWidth="1"/>
    <col min="15884" max="15884" width="4.453125" bestFit="1" customWidth="1"/>
    <col min="15885" max="15885" width="5.54296875" customWidth="1"/>
    <col min="15886" max="15887" width="0" hidden="1" customWidth="1"/>
    <col min="15888" max="15888" width="6.54296875" customWidth="1"/>
    <col min="15889" max="15889" width="10.81640625" customWidth="1"/>
    <col min="16127" max="16127" width="11" customWidth="1"/>
    <col min="16128" max="16128" width="51.453125" customWidth="1"/>
    <col min="16129" max="16129" width="47.1796875" customWidth="1"/>
    <col min="16130" max="16131" width="0" hidden="1" customWidth="1"/>
    <col min="16132" max="16132" width="7.54296875" bestFit="1" customWidth="1"/>
    <col min="16133" max="16133" width="5.54296875" customWidth="1"/>
    <col min="16134" max="16135" width="6.54296875" customWidth="1"/>
    <col min="16136" max="16136" width="7" customWidth="1"/>
    <col min="16137" max="16137" width="6.453125" customWidth="1"/>
    <col min="16138" max="16138" width="4.453125" bestFit="1" customWidth="1"/>
    <col min="16139" max="16139" width="6.453125" customWidth="1"/>
    <col min="16140" max="16140" width="4.453125" bestFit="1" customWidth="1"/>
    <col min="16141" max="16141" width="5.54296875" customWidth="1"/>
    <col min="16142" max="16143" width="0" hidden="1" customWidth="1"/>
    <col min="16144" max="16144" width="6.54296875" customWidth="1"/>
    <col min="16145" max="16145" width="10.81640625" customWidth="1"/>
  </cols>
  <sheetData>
    <row r="1" spans="1:22" ht="14.15" customHeight="1">
      <c r="A1" s="248" t="s">
        <v>199</v>
      </c>
      <c r="B1" s="249" t="s">
        <v>200</v>
      </c>
      <c r="C1" s="249"/>
      <c r="D1" s="249"/>
      <c r="E1" s="250" t="s">
        <v>201</v>
      </c>
      <c r="F1" s="251"/>
      <c r="G1" s="250"/>
      <c r="H1" s="251"/>
      <c r="I1" s="251"/>
      <c r="J1" s="251"/>
      <c r="K1" s="251"/>
      <c r="L1" s="251"/>
      <c r="M1" s="543"/>
      <c r="N1" s="544"/>
      <c r="O1" s="544"/>
      <c r="P1" s="545"/>
      <c r="Q1" s="552"/>
      <c r="R1" s="252"/>
      <c r="S1" s="252"/>
      <c r="T1" s="252"/>
      <c r="U1" s="252"/>
      <c r="V1" s="252"/>
    </row>
    <row r="2" spans="1:22" ht="14.15" customHeight="1">
      <c r="A2" s="253" t="s">
        <v>202</v>
      </c>
      <c r="B2" s="254" t="s">
        <v>203</v>
      </c>
      <c r="C2" s="254"/>
      <c r="D2" s="254"/>
      <c r="E2" s="255" t="s">
        <v>204</v>
      </c>
      <c r="F2" s="256"/>
      <c r="G2" s="255"/>
      <c r="H2" s="257"/>
      <c r="I2" s="257"/>
      <c r="J2" s="257"/>
      <c r="K2" s="257"/>
      <c r="L2" s="257"/>
      <c r="M2" s="546"/>
      <c r="N2" s="547"/>
      <c r="O2" s="547"/>
      <c r="P2" s="548"/>
      <c r="Q2" s="553"/>
      <c r="R2" s="252"/>
      <c r="S2" s="252"/>
      <c r="T2" s="252"/>
      <c r="U2" s="252"/>
      <c r="V2" s="252"/>
    </row>
    <row r="3" spans="1:22" ht="14.15" customHeight="1">
      <c r="A3" s="253" t="s">
        <v>205</v>
      </c>
      <c r="B3" s="258"/>
      <c r="C3" s="258"/>
      <c r="D3" s="258"/>
      <c r="E3" s="255" t="s">
        <v>206</v>
      </c>
      <c r="F3" s="256"/>
      <c r="G3" s="255"/>
      <c r="H3" s="256"/>
      <c r="I3" s="256"/>
      <c r="J3" s="256"/>
      <c r="K3" s="256"/>
      <c r="L3" s="256"/>
      <c r="M3" s="546"/>
      <c r="N3" s="547"/>
      <c r="O3" s="547"/>
      <c r="P3" s="548"/>
      <c r="Q3" s="553"/>
      <c r="R3" s="252"/>
      <c r="S3" s="252"/>
      <c r="T3" s="252"/>
      <c r="U3" s="252"/>
      <c r="V3" s="252"/>
    </row>
    <row r="4" spans="1:22" ht="14.15" customHeight="1" thickBot="1">
      <c r="A4" s="259" t="s">
        <v>207</v>
      </c>
      <c r="B4" s="260"/>
      <c r="C4" s="260"/>
      <c r="D4" s="260"/>
      <c r="E4" s="261" t="s">
        <v>208</v>
      </c>
      <c r="F4" s="262"/>
      <c r="G4" s="261"/>
      <c r="H4" s="262"/>
      <c r="I4" s="262"/>
      <c r="J4" s="262"/>
      <c r="K4" s="262"/>
      <c r="L4" s="262"/>
      <c r="M4" s="549"/>
      <c r="N4" s="550"/>
      <c r="O4" s="550"/>
      <c r="P4" s="551"/>
      <c r="Q4" s="554"/>
      <c r="S4" s="252"/>
      <c r="T4" s="252"/>
      <c r="U4" s="252"/>
      <c r="V4" s="252"/>
    </row>
    <row r="5" spans="1:22" ht="14.15" customHeight="1" thickBot="1">
      <c r="A5" s="264"/>
      <c r="B5" s="260"/>
      <c r="C5" s="260"/>
      <c r="D5" s="260"/>
      <c r="E5" s="265" t="s">
        <v>209</v>
      </c>
      <c r="F5" s="263"/>
      <c r="G5" s="266"/>
      <c r="H5" s="263"/>
      <c r="I5" s="263"/>
      <c r="J5" s="263"/>
      <c r="K5" s="263"/>
      <c r="L5" s="263"/>
      <c r="M5" s="263"/>
      <c r="N5" s="263"/>
      <c r="O5" s="263"/>
      <c r="P5" s="263"/>
      <c r="Q5" s="267"/>
      <c r="S5" s="252"/>
      <c r="T5" s="252"/>
      <c r="U5" s="252"/>
      <c r="V5" s="252"/>
    </row>
    <row r="6" spans="1:22" ht="9" customHeight="1" thickBot="1">
      <c r="A6" s="555"/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6"/>
      <c r="O6" s="556"/>
      <c r="P6" s="556"/>
      <c r="Q6" s="557"/>
    </row>
    <row r="7" spans="1:22" ht="14.15" customHeight="1">
      <c r="A7" s="268" t="s">
        <v>210</v>
      </c>
      <c r="B7" s="269" t="s">
        <v>211</v>
      </c>
      <c r="C7" s="269"/>
      <c r="D7" s="269" t="s">
        <v>212</v>
      </c>
      <c r="E7" s="270" t="s">
        <v>117</v>
      </c>
      <c r="F7" s="270" t="s">
        <v>65</v>
      </c>
      <c r="G7" s="270" t="s">
        <v>58</v>
      </c>
      <c r="H7" s="271" t="s">
        <v>10</v>
      </c>
      <c r="I7" s="271" t="s">
        <v>55</v>
      </c>
      <c r="J7" s="270"/>
      <c r="K7" s="270"/>
      <c r="L7" s="270" t="s">
        <v>55</v>
      </c>
      <c r="M7" s="270" t="s">
        <v>56</v>
      </c>
      <c r="N7" s="270" t="s">
        <v>57</v>
      </c>
      <c r="O7" s="272" t="s">
        <v>213</v>
      </c>
      <c r="P7" s="272" t="s">
        <v>214</v>
      </c>
      <c r="Q7" s="273" t="s">
        <v>215</v>
      </c>
    </row>
    <row r="8" spans="1:22" ht="16.399999999999999" customHeight="1">
      <c r="A8" s="274" t="s">
        <v>216</v>
      </c>
      <c r="B8" s="275" t="s">
        <v>217</v>
      </c>
      <c r="C8" s="276" t="s">
        <v>218</v>
      </c>
      <c r="D8" s="277">
        <f t="shared" ref="D8:D21" si="0">E8-P8</f>
        <v>24.5</v>
      </c>
      <c r="E8" s="277">
        <f t="shared" ref="E8:E27" si="1">F8-P8</f>
        <v>25.5</v>
      </c>
      <c r="F8" s="277">
        <f>G8-P8</f>
        <v>26.5</v>
      </c>
      <c r="G8" s="277">
        <f>H8-P8</f>
        <v>27.5</v>
      </c>
      <c r="H8" s="278">
        <v>28.5</v>
      </c>
      <c r="I8" s="279">
        <v>74</v>
      </c>
      <c r="J8" s="280"/>
      <c r="K8" s="280"/>
      <c r="L8" s="277">
        <f>H8+P8</f>
        <v>29.5</v>
      </c>
      <c r="M8" s="277">
        <f t="shared" ref="M8:M27" si="2">L8+P8</f>
        <v>30.5</v>
      </c>
      <c r="N8" s="277">
        <f t="shared" ref="N8:N27" si="3">M8+P8</f>
        <v>31.5</v>
      </c>
      <c r="O8" s="281"/>
      <c r="P8" s="282">
        <v>1</v>
      </c>
      <c r="Q8" s="283">
        <v>0.75</v>
      </c>
    </row>
    <row r="9" spans="1:22" ht="16.399999999999999" customHeight="1">
      <c r="A9" s="274" t="s">
        <v>219</v>
      </c>
      <c r="B9" s="275" t="s">
        <v>220</v>
      </c>
      <c r="C9" s="276" t="s">
        <v>221</v>
      </c>
      <c r="D9" s="277">
        <f t="shared" si="0"/>
        <v>20.125</v>
      </c>
      <c r="E9" s="277">
        <f t="shared" si="1"/>
        <v>21.125</v>
      </c>
      <c r="F9" s="277">
        <f>G9-P9</f>
        <v>22.125</v>
      </c>
      <c r="G9" s="277">
        <f>H9-P9</f>
        <v>23.125</v>
      </c>
      <c r="H9" s="278">
        <v>24.125</v>
      </c>
      <c r="I9" s="284">
        <v>61.3</v>
      </c>
      <c r="J9" s="280"/>
      <c r="K9" s="280"/>
      <c r="L9" s="277">
        <f>H9+P9</f>
        <v>25.125</v>
      </c>
      <c r="M9" s="277">
        <f t="shared" si="2"/>
        <v>26.125</v>
      </c>
      <c r="N9" s="277">
        <f t="shared" si="3"/>
        <v>27.125</v>
      </c>
      <c r="O9" s="281"/>
      <c r="P9" s="282">
        <v>1</v>
      </c>
      <c r="Q9" s="283">
        <v>0.5</v>
      </c>
    </row>
    <row r="10" spans="1:22" ht="16.399999999999999" customHeight="1">
      <c r="A10" s="274" t="s">
        <v>222</v>
      </c>
      <c r="B10" s="275" t="s">
        <v>223</v>
      </c>
      <c r="C10" s="276" t="s">
        <v>224</v>
      </c>
      <c r="D10" s="277">
        <f t="shared" si="0"/>
        <v>19.375</v>
      </c>
      <c r="E10" s="277">
        <f t="shared" si="1"/>
        <v>20.375</v>
      </c>
      <c r="F10" s="277">
        <f>G10-P10</f>
        <v>21.375</v>
      </c>
      <c r="G10" s="277">
        <f>H10-P10</f>
        <v>22.375</v>
      </c>
      <c r="H10" s="278">
        <v>23.375</v>
      </c>
      <c r="I10" s="284">
        <v>59.3</v>
      </c>
      <c r="J10" s="280"/>
      <c r="K10" s="280"/>
      <c r="L10" s="277">
        <f>H10+P10</f>
        <v>24.375</v>
      </c>
      <c r="M10" s="277">
        <f t="shared" si="2"/>
        <v>25.375</v>
      </c>
      <c r="N10" s="277">
        <f t="shared" si="3"/>
        <v>26.375</v>
      </c>
      <c r="O10" s="281"/>
      <c r="P10" s="282">
        <v>1</v>
      </c>
      <c r="Q10" s="283">
        <v>0.5</v>
      </c>
      <c r="R10" s="285"/>
      <c r="S10" s="286"/>
      <c r="T10" s="286"/>
    </row>
    <row r="11" spans="1:22" ht="16.399999999999999" customHeight="1">
      <c r="A11" s="274" t="s">
        <v>225</v>
      </c>
      <c r="B11" s="275" t="s">
        <v>226</v>
      </c>
      <c r="C11" s="276" t="s">
        <v>227</v>
      </c>
      <c r="D11" s="277">
        <f t="shared" si="0"/>
        <v>15.25</v>
      </c>
      <c r="E11" s="277">
        <f t="shared" si="1"/>
        <v>16.25</v>
      </c>
      <c r="F11" s="277">
        <f>G11-P11</f>
        <v>17.25</v>
      </c>
      <c r="G11" s="277">
        <f>H11-P11</f>
        <v>18.25</v>
      </c>
      <c r="H11" s="278">
        <v>19.25</v>
      </c>
      <c r="I11" s="284">
        <v>48.8</v>
      </c>
      <c r="J11" s="280"/>
      <c r="K11" s="280"/>
      <c r="L11" s="277">
        <f>H11+P11</f>
        <v>20.25</v>
      </c>
      <c r="M11" s="277">
        <f t="shared" si="2"/>
        <v>21.25</v>
      </c>
      <c r="N11" s="277">
        <f t="shared" si="3"/>
        <v>22.25</v>
      </c>
      <c r="O11" s="281"/>
      <c r="P11" s="282">
        <v>1</v>
      </c>
      <c r="Q11" s="283">
        <v>0.5</v>
      </c>
      <c r="R11" s="285"/>
      <c r="S11" s="286"/>
      <c r="T11" s="286"/>
    </row>
    <row r="12" spans="1:22" ht="19.399999999999999" customHeight="1">
      <c r="A12" s="274" t="s">
        <v>228</v>
      </c>
      <c r="B12" s="287" t="s">
        <v>229</v>
      </c>
      <c r="C12" s="288" t="s">
        <v>230</v>
      </c>
      <c r="D12" s="289">
        <f t="shared" si="0"/>
        <v>24.5</v>
      </c>
      <c r="E12" s="277">
        <f t="shared" si="1"/>
        <v>24.875</v>
      </c>
      <c r="F12" s="277">
        <f>G12-P12</f>
        <v>25.25</v>
      </c>
      <c r="G12" s="277">
        <v>25.625</v>
      </c>
      <c r="H12" s="290">
        <f>I12/2.54</f>
        <v>25.984251968503937</v>
      </c>
      <c r="I12" s="291">
        <v>66</v>
      </c>
      <c r="J12" s="292"/>
      <c r="K12" s="292"/>
      <c r="L12" s="277">
        <v>26.375</v>
      </c>
      <c r="M12" s="277">
        <f t="shared" si="2"/>
        <v>26.75</v>
      </c>
      <c r="N12" s="277">
        <f t="shared" si="3"/>
        <v>27.125</v>
      </c>
      <c r="O12" s="281"/>
      <c r="P12" s="281">
        <v>0.375</v>
      </c>
      <c r="Q12" s="283">
        <v>0.5</v>
      </c>
      <c r="R12" s="285"/>
      <c r="S12" s="286"/>
      <c r="T12" s="286"/>
    </row>
    <row r="13" spans="1:22" ht="16.399999999999999" customHeight="1">
      <c r="A13" s="274" t="s">
        <v>231</v>
      </c>
      <c r="B13" s="287" t="s">
        <v>232</v>
      </c>
      <c r="C13" s="276" t="s">
        <v>233</v>
      </c>
      <c r="D13" s="293">
        <f t="shared" si="0"/>
        <v>19</v>
      </c>
      <c r="E13" s="277">
        <f t="shared" si="1"/>
        <v>19.25</v>
      </c>
      <c r="F13" s="277">
        <v>19.5</v>
      </c>
      <c r="G13" s="277">
        <v>19.875</v>
      </c>
      <c r="H13" s="290">
        <v>20.25</v>
      </c>
      <c r="I13" s="291">
        <v>51.5</v>
      </c>
      <c r="J13" s="292"/>
      <c r="K13" s="292"/>
      <c r="L13" s="277">
        <f>H13+P13</f>
        <v>20.5</v>
      </c>
      <c r="M13" s="277">
        <f t="shared" si="2"/>
        <v>20.75</v>
      </c>
      <c r="N13" s="277">
        <f t="shared" si="3"/>
        <v>21</v>
      </c>
      <c r="O13" s="281"/>
      <c r="P13" s="294">
        <v>0.25</v>
      </c>
      <c r="Q13" s="283">
        <v>0.5</v>
      </c>
      <c r="R13" s="285"/>
      <c r="S13" s="286"/>
      <c r="T13" s="286"/>
    </row>
    <row r="14" spans="1:22" ht="16.399999999999999" customHeight="1">
      <c r="A14" s="274" t="s">
        <v>234</v>
      </c>
      <c r="B14" s="275" t="s">
        <v>235</v>
      </c>
      <c r="C14" s="295" t="s">
        <v>236</v>
      </c>
      <c r="D14" s="296">
        <f t="shared" si="0"/>
        <v>16.375</v>
      </c>
      <c r="E14" s="277">
        <f t="shared" si="1"/>
        <v>17.375</v>
      </c>
      <c r="F14" s="277">
        <f t="shared" ref="F14:F27" si="4">G14-P14</f>
        <v>18.375</v>
      </c>
      <c r="G14" s="277">
        <f>H14-P14</f>
        <v>19.375</v>
      </c>
      <c r="H14" s="290">
        <v>20.375</v>
      </c>
      <c r="I14" s="297">
        <v>51.9</v>
      </c>
      <c r="J14" s="292"/>
      <c r="K14" s="292"/>
      <c r="L14" s="277">
        <f>H14+P14</f>
        <v>21.375</v>
      </c>
      <c r="M14" s="277">
        <f t="shared" si="2"/>
        <v>22.375</v>
      </c>
      <c r="N14" s="277">
        <f t="shared" si="3"/>
        <v>23.375</v>
      </c>
      <c r="O14" s="281"/>
      <c r="P14" s="282">
        <v>1</v>
      </c>
      <c r="Q14" s="298">
        <v>0.375</v>
      </c>
      <c r="R14" s="285"/>
      <c r="S14" s="286"/>
      <c r="T14" s="286"/>
    </row>
    <row r="15" spans="1:22" ht="16.399999999999999" customHeight="1">
      <c r="A15" s="274" t="s">
        <v>237</v>
      </c>
      <c r="B15" s="275" t="s">
        <v>238</v>
      </c>
      <c r="C15" s="276" t="s">
        <v>239</v>
      </c>
      <c r="D15" s="296">
        <f t="shared" si="0"/>
        <v>15.055118110236219</v>
      </c>
      <c r="E15" s="277">
        <f t="shared" si="1"/>
        <v>16.055118110236219</v>
      </c>
      <c r="F15" s="277">
        <f t="shared" si="4"/>
        <v>17.055118110236219</v>
      </c>
      <c r="G15" s="277">
        <f>H15-P15</f>
        <v>18.055118110236219</v>
      </c>
      <c r="H15" s="290">
        <f>I15/2.54</f>
        <v>19.055118110236219</v>
      </c>
      <c r="I15" s="297">
        <v>48.4</v>
      </c>
      <c r="J15" s="292"/>
      <c r="K15" s="292"/>
      <c r="L15" s="277">
        <f>H15+P15</f>
        <v>20.055118110236219</v>
      </c>
      <c r="M15" s="277">
        <f t="shared" si="2"/>
        <v>21.055118110236219</v>
      </c>
      <c r="N15" s="277">
        <f t="shared" si="3"/>
        <v>22.055118110236219</v>
      </c>
      <c r="O15" s="281"/>
      <c r="P15" s="282">
        <v>1</v>
      </c>
      <c r="Q15" s="298">
        <v>0.25</v>
      </c>
      <c r="R15" s="285"/>
      <c r="S15" s="286"/>
      <c r="T15" s="286"/>
    </row>
    <row r="16" spans="1:22" ht="16.399999999999999" customHeight="1">
      <c r="A16" s="274" t="s">
        <v>240</v>
      </c>
      <c r="B16" s="275" t="s">
        <v>241</v>
      </c>
      <c r="C16" s="276" t="s">
        <v>242</v>
      </c>
      <c r="D16" s="296">
        <f t="shared" si="0"/>
        <v>15.055118110236219</v>
      </c>
      <c r="E16" s="277">
        <f t="shared" si="1"/>
        <v>16.055118110236219</v>
      </c>
      <c r="F16" s="277">
        <f t="shared" si="4"/>
        <v>17.055118110236219</v>
      </c>
      <c r="G16" s="277">
        <f>H16-P16</f>
        <v>18.055118110236219</v>
      </c>
      <c r="H16" s="290">
        <f>I16/2.54</f>
        <v>19.055118110236219</v>
      </c>
      <c r="I16" s="297">
        <v>48.4</v>
      </c>
      <c r="J16" s="292"/>
      <c r="K16" s="292"/>
      <c r="L16" s="277">
        <f>H16+P16</f>
        <v>20.055118110236219</v>
      </c>
      <c r="M16" s="277">
        <f t="shared" si="2"/>
        <v>21.055118110236219</v>
      </c>
      <c r="N16" s="277">
        <f t="shared" si="3"/>
        <v>22.055118110236219</v>
      </c>
      <c r="O16" s="281"/>
      <c r="P16" s="282">
        <v>1</v>
      </c>
      <c r="Q16" s="298">
        <v>0.25</v>
      </c>
      <c r="R16" s="285"/>
      <c r="S16" s="286"/>
      <c r="T16" s="286"/>
    </row>
    <row r="17" spans="1:22" ht="16.399999999999999" customHeight="1">
      <c r="A17" s="274" t="s">
        <v>243</v>
      </c>
      <c r="B17" s="275" t="s">
        <v>244</v>
      </c>
      <c r="C17" s="276" t="s">
        <v>245</v>
      </c>
      <c r="D17" s="293">
        <f t="shared" si="0"/>
        <v>7.125</v>
      </c>
      <c r="E17" s="277">
        <f t="shared" si="1"/>
        <v>7.5</v>
      </c>
      <c r="F17" s="277">
        <f t="shared" si="4"/>
        <v>7.875</v>
      </c>
      <c r="G17" s="277">
        <f>H17-P17</f>
        <v>8.25</v>
      </c>
      <c r="H17" s="290">
        <v>8.625</v>
      </c>
      <c r="I17" s="297">
        <v>22</v>
      </c>
      <c r="J17" s="292"/>
      <c r="K17" s="292"/>
      <c r="L17" s="277">
        <f>H17+P17</f>
        <v>9</v>
      </c>
      <c r="M17" s="277">
        <f t="shared" si="2"/>
        <v>9.375</v>
      </c>
      <c r="N17" s="277">
        <f t="shared" si="3"/>
        <v>9.75</v>
      </c>
      <c r="O17" s="281"/>
      <c r="P17" s="294">
        <v>0.375</v>
      </c>
      <c r="Q17" s="283">
        <v>0.375</v>
      </c>
      <c r="R17" s="285"/>
      <c r="S17" s="286"/>
      <c r="T17" s="286"/>
    </row>
    <row r="18" spans="1:22" ht="16.399999999999999" customHeight="1">
      <c r="A18" s="274" t="s">
        <v>246</v>
      </c>
      <c r="B18" s="275" t="s">
        <v>247</v>
      </c>
      <c r="C18" s="295" t="s">
        <v>248</v>
      </c>
      <c r="D18" s="293">
        <f t="shared" si="0"/>
        <v>9.5</v>
      </c>
      <c r="E18" s="277">
        <f t="shared" si="1"/>
        <v>9.875</v>
      </c>
      <c r="F18" s="277">
        <f t="shared" si="4"/>
        <v>10.25</v>
      </c>
      <c r="G18" s="277">
        <v>10.625</v>
      </c>
      <c r="H18" s="290">
        <f>I18/2.54</f>
        <v>11.023622047244094</v>
      </c>
      <c r="I18" s="291">
        <v>28</v>
      </c>
      <c r="J18" s="292"/>
      <c r="K18" s="292"/>
      <c r="L18" s="277">
        <v>11.375</v>
      </c>
      <c r="M18" s="277">
        <f t="shared" si="2"/>
        <v>11.75</v>
      </c>
      <c r="N18" s="277">
        <f t="shared" si="3"/>
        <v>12.125</v>
      </c>
      <c r="O18" s="281"/>
      <c r="P18" s="294">
        <v>0.375</v>
      </c>
      <c r="Q18" s="283">
        <v>0.375</v>
      </c>
    </row>
    <row r="19" spans="1:22" ht="16.399999999999999" customHeight="1">
      <c r="A19" s="274" t="s">
        <v>249</v>
      </c>
      <c r="B19" s="275" t="s">
        <v>250</v>
      </c>
      <c r="C19" s="276" t="s">
        <v>251</v>
      </c>
      <c r="D19" s="293">
        <f t="shared" si="0"/>
        <v>5.4685039370078741</v>
      </c>
      <c r="E19" s="299">
        <f t="shared" si="1"/>
        <v>5.8435039370078741</v>
      </c>
      <c r="F19" s="300">
        <f t="shared" si="4"/>
        <v>6.2185039370078741</v>
      </c>
      <c r="G19" s="299">
        <f t="shared" ref="G19:G27" si="5">H19-P19</f>
        <v>6.5935039370078741</v>
      </c>
      <c r="H19" s="290">
        <f>I19/2.54</f>
        <v>6.9685039370078741</v>
      </c>
      <c r="I19" s="297">
        <v>17.7</v>
      </c>
      <c r="J19" s="292"/>
      <c r="K19" s="292"/>
      <c r="L19" s="299">
        <f t="shared" ref="L19:L27" si="6">H19+P19</f>
        <v>7.3435039370078741</v>
      </c>
      <c r="M19" s="300">
        <f t="shared" si="2"/>
        <v>7.7185039370078741</v>
      </c>
      <c r="N19" s="299">
        <f t="shared" si="3"/>
        <v>8.0935039370078741</v>
      </c>
      <c r="O19" s="301"/>
      <c r="P19" s="294">
        <v>0.375</v>
      </c>
      <c r="Q19" s="283">
        <v>0.25</v>
      </c>
      <c r="R19" s="285"/>
      <c r="S19" s="286"/>
      <c r="T19" s="286"/>
    </row>
    <row r="20" spans="1:22" ht="16.399999999999999" customHeight="1">
      <c r="A20" s="274" t="s">
        <v>252</v>
      </c>
      <c r="B20" s="275" t="s">
        <v>253</v>
      </c>
      <c r="C20" s="276" t="s">
        <v>254</v>
      </c>
      <c r="D20" s="293">
        <f t="shared" si="0"/>
        <v>4.625</v>
      </c>
      <c r="E20" s="277">
        <f t="shared" si="1"/>
        <v>4.875</v>
      </c>
      <c r="F20" s="277">
        <f t="shared" si="4"/>
        <v>5.125</v>
      </c>
      <c r="G20" s="277">
        <f t="shared" si="5"/>
        <v>5.375</v>
      </c>
      <c r="H20" s="290">
        <v>5.625</v>
      </c>
      <c r="I20" s="297">
        <v>14.5</v>
      </c>
      <c r="J20" s="292"/>
      <c r="K20" s="292"/>
      <c r="L20" s="277">
        <f t="shared" si="6"/>
        <v>5.875</v>
      </c>
      <c r="M20" s="277">
        <f t="shared" si="2"/>
        <v>6.125</v>
      </c>
      <c r="N20" s="302">
        <f t="shared" si="3"/>
        <v>6.375</v>
      </c>
      <c r="O20" s="303"/>
      <c r="P20" s="294">
        <v>0.25</v>
      </c>
      <c r="Q20" s="283">
        <v>0.25</v>
      </c>
      <c r="R20" s="285"/>
      <c r="S20" s="286"/>
      <c r="T20" s="286"/>
    </row>
    <row r="21" spans="1:22" ht="16.399999999999999" customHeight="1">
      <c r="A21" s="274" t="s">
        <v>255</v>
      </c>
      <c r="B21" s="275" t="s">
        <v>256</v>
      </c>
      <c r="C21" s="276" t="s">
        <v>257</v>
      </c>
      <c r="D21" s="293">
        <f t="shared" si="0"/>
        <v>3.0551181102362204</v>
      </c>
      <c r="E21" s="300">
        <f t="shared" si="1"/>
        <v>3.3051181102362204</v>
      </c>
      <c r="F21" s="304">
        <f t="shared" si="4"/>
        <v>3.5551181102362204</v>
      </c>
      <c r="G21" s="300">
        <f t="shared" si="5"/>
        <v>3.8051181102362204</v>
      </c>
      <c r="H21" s="290">
        <f>I21/2.54</f>
        <v>4.0551181102362204</v>
      </c>
      <c r="I21" s="297">
        <v>10.3</v>
      </c>
      <c r="J21" s="292"/>
      <c r="K21" s="292"/>
      <c r="L21" s="300">
        <f t="shared" si="6"/>
        <v>4.3051181102362204</v>
      </c>
      <c r="M21" s="304">
        <f t="shared" si="2"/>
        <v>4.5551181102362204</v>
      </c>
      <c r="N21" s="305">
        <f t="shared" si="3"/>
        <v>4.8051181102362204</v>
      </c>
      <c r="O21" s="306"/>
      <c r="P21" s="294">
        <v>0.25</v>
      </c>
      <c r="Q21" s="283">
        <v>0.25</v>
      </c>
      <c r="R21" s="285"/>
      <c r="S21" s="286"/>
      <c r="T21" s="286"/>
    </row>
    <row r="22" spans="1:22" ht="16.399999999999999" customHeight="1">
      <c r="A22" s="307" t="s">
        <v>55</v>
      </c>
      <c r="B22" s="308" t="s">
        <v>258</v>
      </c>
      <c r="C22" s="309" t="s">
        <v>259</v>
      </c>
      <c r="D22" s="310">
        <f>E22</f>
        <v>2.7559055118110236</v>
      </c>
      <c r="E22" s="277">
        <f t="shared" si="1"/>
        <v>2.7559055118110236</v>
      </c>
      <c r="F22" s="311">
        <f t="shared" si="4"/>
        <v>2.7559055118110236</v>
      </c>
      <c r="G22" s="311">
        <f t="shared" si="5"/>
        <v>2.7559055118110236</v>
      </c>
      <c r="H22" s="312">
        <f>I22/2.54</f>
        <v>2.7559055118110236</v>
      </c>
      <c r="I22" s="313">
        <v>7</v>
      </c>
      <c r="J22" s="314"/>
      <c r="K22" s="314"/>
      <c r="L22" s="311">
        <f t="shared" si="6"/>
        <v>2.7559055118110236</v>
      </c>
      <c r="M22" s="311">
        <f t="shared" si="2"/>
        <v>2.7559055118110236</v>
      </c>
      <c r="N22" s="277">
        <f t="shared" si="3"/>
        <v>2.7559055118110236</v>
      </c>
      <c r="O22" s="277"/>
      <c r="P22" s="315">
        <v>0</v>
      </c>
      <c r="Q22" s="283">
        <v>0.25</v>
      </c>
      <c r="R22" s="285"/>
      <c r="S22" s="286"/>
      <c r="T22" s="286"/>
    </row>
    <row r="23" spans="1:22" ht="16.399999999999999" customHeight="1">
      <c r="A23" s="307" t="s">
        <v>10</v>
      </c>
      <c r="B23" s="308" t="s">
        <v>260</v>
      </c>
      <c r="C23" s="309" t="s">
        <v>261</v>
      </c>
      <c r="D23" s="310">
        <f>E23</f>
        <v>2.7559055118110236</v>
      </c>
      <c r="E23" s="277">
        <f t="shared" si="1"/>
        <v>2.7559055118110236</v>
      </c>
      <c r="F23" s="311">
        <f t="shared" si="4"/>
        <v>2.7559055118110236</v>
      </c>
      <c r="G23" s="311">
        <f t="shared" si="5"/>
        <v>2.7559055118110236</v>
      </c>
      <c r="H23" s="312">
        <f>I23/2.54</f>
        <v>2.7559055118110236</v>
      </c>
      <c r="I23" s="313">
        <v>7</v>
      </c>
      <c r="J23" s="314"/>
      <c r="K23" s="314"/>
      <c r="L23" s="311">
        <f t="shared" si="6"/>
        <v>2.7559055118110236</v>
      </c>
      <c r="M23" s="311">
        <f t="shared" si="2"/>
        <v>2.7559055118110236</v>
      </c>
      <c r="N23" s="277">
        <f t="shared" si="3"/>
        <v>2.7559055118110236</v>
      </c>
      <c r="O23" s="277"/>
      <c r="P23" s="315">
        <v>0</v>
      </c>
      <c r="Q23" s="283">
        <v>0.25</v>
      </c>
      <c r="R23" s="285"/>
      <c r="S23" s="286"/>
      <c r="T23" s="286"/>
    </row>
    <row r="24" spans="1:22" ht="16.399999999999999" customHeight="1">
      <c r="A24" s="307" t="s">
        <v>262</v>
      </c>
      <c r="B24" s="316" t="s">
        <v>263</v>
      </c>
      <c r="C24" s="295" t="s">
        <v>264</v>
      </c>
      <c r="D24" s="317">
        <f>E24-P24</f>
        <v>8.5</v>
      </c>
      <c r="E24" s="318">
        <f t="shared" si="1"/>
        <v>8.75</v>
      </c>
      <c r="F24" s="319">
        <f t="shared" si="4"/>
        <v>9</v>
      </c>
      <c r="G24" s="319">
        <f t="shared" si="5"/>
        <v>9.25</v>
      </c>
      <c r="H24" s="320">
        <v>9.5</v>
      </c>
      <c r="I24" s="321">
        <v>22.5</v>
      </c>
      <c r="J24" s="321"/>
      <c r="K24" s="321"/>
      <c r="L24" s="319">
        <f t="shared" si="6"/>
        <v>9.75</v>
      </c>
      <c r="M24" s="319">
        <f t="shared" si="2"/>
        <v>10</v>
      </c>
      <c r="N24" s="318">
        <f t="shared" si="3"/>
        <v>10.25</v>
      </c>
      <c r="O24" s="318"/>
      <c r="P24" s="322">
        <v>0.25</v>
      </c>
      <c r="Q24" s="283">
        <v>0.25</v>
      </c>
      <c r="R24" s="285"/>
      <c r="S24" s="286"/>
      <c r="T24" s="286"/>
    </row>
    <row r="25" spans="1:22" ht="16.399999999999999" customHeight="1">
      <c r="A25" s="307" t="s">
        <v>265</v>
      </c>
      <c r="B25" s="316" t="s">
        <v>266</v>
      </c>
      <c r="C25" s="323" t="s">
        <v>267</v>
      </c>
      <c r="D25" s="324">
        <f>E25</f>
        <v>0.75</v>
      </c>
      <c r="E25" s="318">
        <f t="shared" si="1"/>
        <v>0.75</v>
      </c>
      <c r="F25" s="319">
        <f t="shared" si="4"/>
        <v>0.75</v>
      </c>
      <c r="G25" s="319">
        <f t="shared" si="5"/>
        <v>0.75</v>
      </c>
      <c r="H25" s="320">
        <v>0.75</v>
      </c>
      <c r="I25" s="321">
        <v>2</v>
      </c>
      <c r="J25" s="321"/>
      <c r="K25" s="321"/>
      <c r="L25" s="319">
        <f t="shared" si="6"/>
        <v>0.75</v>
      </c>
      <c r="M25" s="319">
        <f t="shared" si="2"/>
        <v>0.75</v>
      </c>
      <c r="N25" s="318">
        <f t="shared" si="3"/>
        <v>0.75</v>
      </c>
      <c r="O25" s="318"/>
      <c r="P25" s="315">
        <v>0</v>
      </c>
      <c r="Q25" s="283">
        <v>0.25</v>
      </c>
      <c r="R25" s="285"/>
      <c r="S25" s="286"/>
      <c r="T25" s="286"/>
    </row>
    <row r="26" spans="1:22" ht="16.399999999999999" customHeight="1">
      <c r="A26" s="307" t="s">
        <v>268</v>
      </c>
      <c r="B26" s="316" t="s">
        <v>269</v>
      </c>
      <c r="C26" s="323" t="s">
        <v>270</v>
      </c>
      <c r="D26" s="325">
        <f>E26-P26</f>
        <v>3.5</v>
      </c>
      <c r="E26" s="326">
        <f t="shared" si="1"/>
        <v>3.625</v>
      </c>
      <c r="F26" s="327">
        <f t="shared" si="4"/>
        <v>3.75</v>
      </c>
      <c r="G26" s="328">
        <f t="shared" si="5"/>
        <v>3.875</v>
      </c>
      <c r="H26" s="329">
        <v>4</v>
      </c>
      <c r="I26" s="330">
        <v>9.5</v>
      </c>
      <c r="J26" s="330"/>
      <c r="K26" s="330"/>
      <c r="L26" s="328">
        <f t="shared" si="6"/>
        <v>4.125</v>
      </c>
      <c r="M26" s="327">
        <f t="shared" si="2"/>
        <v>4.25</v>
      </c>
      <c r="N26" s="331">
        <f t="shared" si="3"/>
        <v>4.375</v>
      </c>
      <c r="O26" s="331"/>
      <c r="P26" s="332">
        <v>0.125</v>
      </c>
      <c r="Q26" s="283">
        <v>0.25</v>
      </c>
      <c r="R26" s="285"/>
      <c r="S26" s="286"/>
      <c r="T26" s="286"/>
    </row>
    <row r="27" spans="1:22" ht="12" customHeight="1" thickBot="1">
      <c r="A27" s="307" t="s">
        <v>58</v>
      </c>
      <c r="B27" s="316" t="s">
        <v>271</v>
      </c>
      <c r="C27" s="323" t="s">
        <v>272</v>
      </c>
      <c r="D27" s="324">
        <f>E27</f>
        <v>0.375</v>
      </c>
      <c r="E27" s="318">
        <f t="shared" si="1"/>
        <v>0.375</v>
      </c>
      <c r="F27" s="319">
        <f t="shared" si="4"/>
        <v>0.375</v>
      </c>
      <c r="G27" s="319">
        <f t="shared" si="5"/>
        <v>0.375</v>
      </c>
      <c r="H27" s="329">
        <v>0.375</v>
      </c>
      <c r="I27" s="330">
        <v>1</v>
      </c>
      <c r="J27" s="330"/>
      <c r="K27" s="330"/>
      <c r="L27" s="327">
        <f t="shared" si="6"/>
        <v>0.375</v>
      </c>
      <c r="M27" s="327">
        <f t="shared" si="2"/>
        <v>0.375</v>
      </c>
      <c r="N27" s="326">
        <f t="shared" si="3"/>
        <v>0.375</v>
      </c>
      <c r="O27" s="326"/>
      <c r="P27" s="333">
        <v>0</v>
      </c>
      <c r="Q27" s="283">
        <v>0.25</v>
      </c>
    </row>
    <row r="28" spans="1:22" ht="16.399999999999999" customHeight="1" thickBot="1">
      <c r="A28" s="334" t="s">
        <v>273</v>
      </c>
      <c r="B28" s="335"/>
      <c r="C28" s="336"/>
      <c r="D28" s="337"/>
      <c r="E28" s="338"/>
      <c r="F28" s="338"/>
      <c r="G28" s="338"/>
      <c r="H28" s="339"/>
      <c r="I28" s="340"/>
      <c r="J28" s="340"/>
      <c r="K28" s="340"/>
      <c r="L28" s="338"/>
      <c r="M28" s="338"/>
      <c r="N28" s="338"/>
      <c r="O28" s="338"/>
      <c r="P28" s="341"/>
      <c r="Q28" s="342"/>
      <c r="S28" s="252"/>
      <c r="T28" s="252"/>
      <c r="U28" s="252"/>
      <c r="V28" s="252"/>
    </row>
    <row r="29" spans="1:22" ht="16.399999999999999" customHeight="1">
      <c r="A29" s="343" t="s">
        <v>58</v>
      </c>
      <c r="B29" s="344" t="s">
        <v>274</v>
      </c>
      <c r="C29" s="345" t="s">
        <v>275</v>
      </c>
      <c r="D29" s="346">
        <f>E29-P29</f>
        <v>15</v>
      </c>
      <c r="E29" s="347">
        <f t="shared" ref="E29:E33" si="7">F29-P29</f>
        <v>15.25</v>
      </c>
      <c r="F29" s="347">
        <f t="shared" ref="F29:F33" si="8">G29-P29</f>
        <v>15.5</v>
      </c>
      <c r="G29" s="347">
        <f t="shared" ref="G29:G33" si="9">H29-P29</f>
        <v>15.75</v>
      </c>
      <c r="H29" s="348">
        <v>16</v>
      </c>
      <c r="I29" s="349">
        <v>39</v>
      </c>
      <c r="J29" s="349"/>
      <c r="K29" s="349"/>
      <c r="L29" s="347">
        <f t="shared" ref="L29:L33" si="10">H29+P29</f>
        <v>16.25</v>
      </c>
      <c r="M29" s="347">
        <f t="shared" ref="M29:M33" si="11">L29+P29</f>
        <v>16.5</v>
      </c>
      <c r="N29" s="350">
        <f t="shared" ref="N29:N33" si="12">M29+P29</f>
        <v>16.75</v>
      </c>
      <c r="O29" s="350"/>
      <c r="P29" s="350">
        <v>0.25</v>
      </c>
      <c r="Q29" s="351">
        <v>0.375</v>
      </c>
    </row>
    <row r="30" spans="1:22" ht="16.399999999999999" customHeight="1">
      <c r="A30" s="343" t="s">
        <v>276</v>
      </c>
      <c r="B30" s="344" t="s">
        <v>277</v>
      </c>
      <c r="C30" s="345" t="s">
        <v>278</v>
      </c>
      <c r="D30" s="346">
        <f>E30-P30</f>
        <v>13.25</v>
      </c>
      <c r="E30" s="347">
        <f t="shared" si="7"/>
        <v>13.5</v>
      </c>
      <c r="F30" s="347">
        <f t="shared" si="8"/>
        <v>13.75</v>
      </c>
      <c r="G30" s="347">
        <f t="shared" si="9"/>
        <v>14</v>
      </c>
      <c r="H30" s="348">
        <v>14.25</v>
      </c>
      <c r="I30" s="349">
        <v>35</v>
      </c>
      <c r="J30" s="349"/>
      <c r="K30" s="349"/>
      <c r="L30" s="347">
        <f t="shared" si="10"/>
        <v>14.5</v>
      </c>
      <c r="M30" s="347">
        <f t="shared" si="11"/>
        <v>14.75</v>
      </c>
      <c r="N30" s="350">
        <f t="shared" si="12"/>
        <v>15</v>
      </c>
      <c r="O30" s="350"/>
      <c r="P30" s="322">
        <v>0.25</v>
      </c>
      <c r="Q30" s="351">
        <v>0.375</v>
      </c>
      <c r="R30" s="252"/>
    </row>
    <row r="31" spans="1:22" ht="16.399999999999999" customHeight="1">
      <c r="A31" s="343" t="s">
        <v>279</v>
      </c>
      <c r="B31" s="344" t="s">
        <v>280</v>
      </c>
      <c r="C31" s="352" t="s">
        <v>281</v>
      </c>
      <c r="D31" s="346">
        <f>E31-P31</f>
        <v>10.25</v>
      </c>
      <c r="E31" s="347">
        <f t="shared" si="7"/>
        <v>10.5</v>
      </c>
      <c r="F31" s="347">
        <f t="shared" si="8"/>
        <v>10.75</v>
      </c>
      <c r="G31" s="347">
        <f t="shared" si="9"/>
        <v>11</v>
      </c>
      <c r="H31" s="353">
        <v>11.25</v>
      </c>
      <c r="I31" s="349">
        <v>27</v>
      </c>
      <c r="J31" s="349"/>
      <c r="K31" s="349"/>
      <c r="L31" s="354">
        <f t="shared" si="10"/>
        <v>11.5</v>
      </c>
      <c r="M31" s="347">
        <f t="shared" si="11"/>
        <v>11.75</v>
      </c>
      <c r="N31" s="350">
        <f t="shared" si="12"/>
        <v>12</v>
      </c>
      <c r="O31" s="350"/>
      <c r="P31" s="322">
        <v>0.25</v>
      </c>
      <c r="Q31" s="351">
        <v>0.25</v>
      </c>
      <c r="R31" s="355" t="s">
        <v>282</v>
      </c>
      <c r="S31" s="356"/>
    </row>
    <row r="32" spans="1:22" s="363" customFormat="1" ht="16.399999999999999" customHeight="1">
      <c r="A32" s="357" t="s">
        <v>283</v>
      </c>
      <c r="B32" s="358" t="s">
        <v>284</v>
      </c>
      <c r="C32" s="323" t="s">
        <v>285</v>
      </c>
      <c r="D32" s="324">
        <f>E32-P32</f>
        <v>19.5</v>
      </c>
      <c r="E32" s="322">
        <f t="shared" si="7"/>
        <v>20</v>
      </c>
      <c r="F32" s="322">
        <f t="shared" si="8"/>
        <v>20.5</v>
      </c>
      <c r="G32" s="322">
        <f t="shared" si="9"/>
        <v>21</v>
      </c>
      <c r="H32" s="359">
        <v>21.5</v>
      </c>
      <c r="I32" s="360">
        <v>53</v>
      </c>
      <c r="J32" s="360"/>
      <c r="K32" s="360"/>
      <c r="L32" s="361">
        <f t="shared" si="10"/>
        <v>22</v>
      </c>
      <c r="M32" s="322">
        <f t="shared" si="11"/>
        <v>22.5</v>
      </c>
      <c r="N32" s="322">
        <f t="shared" si="12"/>
        <v>23</v>
      </c>
      <c r="O32" s="322"/>
      <c r="P32" s="322">
        <v>0.5</v>
      </c>
      <c r="Q32" s="362">
        <v>0.375</v>
      </c>
      <c r="R32" s="355" t="s">
        <v>282</v>
      </c>
      <c r="S32" s="356"/>
    </row>
    <row r="33" spans="1:19" ht="16.399999999999999" customHeight="1" thickBot="1">
      <c r="A33" s="357" t="s">
        <v>286</v>
      </c>
      <c r="B33" s="358" t="s">
        <v>287</v>
      </c>
      <c r="C33" s="316" t="s">
        <v>288</v>
      </c>
      <c r="D33" s="364">
        <f>E33-P33</f>
        <v>9.5236220472440944</v>
      </c>
      <c r="E33" s="365">
        <f t="shared" si="7"/>
        <v>9.8986220472440944</v>
      </c>
      <c r="F33" s="366">
        <f t="shared" si="8"/>
        <v>10.273622047244094</v>
      </c>
      <c r="G33" s="365">
        <f t="shared" si="9"/>
        <v>10.648622047244094</v>
      </c>
      <c r="H33" s="367">
        <f>I33/2.54</f>
        <v>11.023622047244094</v>
      </c>
      <c r="I33" s="360">
        <v>28</v>
      </c>
      <c r="J33" s="360"/>
      <c r="K33" s="360"/>
      <c r="L33" s="365">
        <f t="shared" si="10"/>
        <v>11.398622047244094</v>
      </c>
      <c r="M33" s="366">
        <f t="shared" si="11"/>
        <v>11.773622047244094</v>
      </c>
      <c r="N33" s="365">
        <f t="shared" si="12"/>
        <v>12.148622047244094</v>
      </c>
      <c r="O33" s="365"/>
      <c r="P33" s="322">
        <v>0.375</v>
      </c>
      <c r="Q33" s="362">
        <v>0.375</v>
      </c>
      <c r="R33" s="252"/>
    </row>
    <row r="34" spans="1:19" ht="16.399999999999999" customHeight="1" thickBot="1">
      <c r="A34" s="334" t="s">
        <v>289</v>
      </c>
      <c r="B34" s="335"/>
      <c r="C34" s="336"/>
      <c r="D34" s="337"/>
      <c r="E34" s="338"/>
      <c r="F34" s="338"/>
      <c r="G34" s="338"/>
      <c r="H34" s="339"/>
      <c r="I34" s="340"/>
      <c r="J34" s="340"/>
      <c r="K34" s="340"/>
      <c r="L34" s="338"/>
      <c r="M34" s="338"/>
      <c r="N34" s="338"/>
      <c r="O34" s="338"/>
      <c r="P34" s="341"/>
      <c r="Q34" s="362"/>
      <c r="R34" s="252"/>
    </row>
    <row r="35" spans="1:19" ht="16.399999999999999" customHeight="1">
      <c r="A35" s="357" t="s">
        <v>290</v>
      </c>
      <c r="B35" s="358" t="s">
        <v>291</v>
      </c>
      <c r="C35" s="368" t="s">
        <v>292</v>
      </c>
      <c r="D35" s="324">
        <f>E35-P35</f>
        <v>8.5</v>
      </c>
      <c r="E35" s="322">
        <f>F35-P35</f>
        <v>8.875</v>
      </c>
      <c r="F35" s="322">
        <f>G35-P35</f>
        <v>9.25</v>
      </c>
      <c r="G35" s="322">
        <f>H35-P35</f>
        <v>9.625</v>
      </c>
      <c r="H35" s="367">
        <v>10</v>
      </c>
      <c r="I35" s="360">
        <v>21</v>
      </c>
      <c r="J35" s="360"/>
      <c r="K35" s="360"/>
      <c r="L35" s="322">
        <f>H35+P35</f>
        <v>10.375</v>
      </c>
      <c r="M35" s="322">
        <f>L35+P35</f>
        <v>10.75</v>
      </c>
      <c r="N35" s="322">
        <f>M35+P35</f>
        <v>11.125</v>
      </c>
      <c r="O35" s="322"/>
      <c r="P35" s="322">
        <v>0.375</v>
      </c>
      <c r="Q35" s="362">
        <v>0.375</v>
      </c>
      <c r="R35" s="252"/>
    </row>
    <row r="36" spans="1:19" ht="16.399999999999999" customHeight="1">
      <c r="A36" s="357" t="s">
        <v>293</v>
      </c>
      <c r="B36" s="358" t="s">
        <v>294</v>
      </c>
      <c r="C36" s="368" t="s">
        <v>295</v>
      </c>
      <c r="D36" s="324">
        <f>E36-P36</f>
        <v>14.25</v>
      </c>
      <c r="E36" s="322">
        <f>F36-P36</f>
        <v>14.625</v>
      </c>
      <c r="F36" s="322">
        <f>G36-P36</f>
        <v>15</v>
      </c>
      <c r="G36" s="322">
        <f>H36-P36</f>
        <v>15.375</v>
      </c>
      <c r="H36" s="367">
        <v>15.75</v>
      </c>
      <c r="I36" s="360">
        <v>35.5</v>
      </c>
      <c r="J36" s="360"/>
      <c r="K36" s="360"/>
      <c r="L36" s="322">
        <f>H36+P36</f>
        <v>16.125</v>
      </c>
      <c r="M36" s="322">
        <f>L36+P36</f>
        <v>16.5</v>
      </c>
      <c r="N36" s="322">
        <f>M36+P36</f>
        <v>16.875</v>
      </c>
      <c r="O36" s="322"/>
      <c r="P36" s="322">
        <v>0.375</v>
      </c>
      <c r="Q36" s="362">
        <v>0.375</v>
      </c>
      <c r="R36" s="252"/>
    </row>
    <row r="37" spans="1:19" ht="16.399999999999999" customHeight="1">
      <c r="A37" s="357"/>
      <c r="B37" s="358" t="s">
        <v>296</v>
      </c>
      <c r="C37" s="368" t="s">
        <v>297</v>
      </c>
      <c r="D37" s="324">
        <f>E37-P37</f>
        <v>5.25</v>
      </c>
      <c r="E37" s="322">
        <f>F37-P37</f>
        <v>5.5</v>
      </c>
      <c r="F37" s="322">
        <f>G37-P37</f>
        <v>5.75</v>
      </c>
      <c r="G37" s="322">
        <f>H37-P37</f>
        <v>6</v>
      </c>
      <c r="H37" s="367">
        <v>6.25</v>
      </c>
      <c r="I37" s="360">
        <v>32</v>
      </c>
      <c r="J37" s="360"/>
      <c r="K37" s="360"/>
      <c r="L37" s="322">
        <f>H37+P37</f>
        <v>6.5</v>
      </c>
      <c r="M37" s="322">
        <f>L37+P37</f>
        <v>6.75</v>
      </c>
      <c r="N37" s="322">
        <f>M37+P37</f>
        <v>7</v>
      </c>
      <c r="O37" s="322"/>
      <c r="P37" s="322">
        <v>0.25</v>
      </c>
      <c r="Q37" s="362">
        <v>0.375</v>
      </c>
      <c r="R37" s="252"/>
    </row>
    <row r="38" spans="1:19" ht="16.399999999999999" customHeight="1">
      <c r="A38" s="357" t="s">
        <v>298</v>
      </c>
      <c r="B38" s="358" t="s">
        <v>299</v>
      </c>
      <c r="C38" s="368" t="s">
        <v>300</v>
      </c>
      <c r="D38" s="369">
        <f>E38-P38</f>
        <v>8</v>
      </c>
      <c r="E38" s="370">
        <f>F38-P38</f>
        <v>8.25</v>
      </c>
      <c r="F38" s="370">
        <f>G38-P38</f>
        <v>8.5</v>
      </c>
      <c r="G38" s="370">
        <v>8.75</v>
      </c>
      <c r="H38" s="367">
        <v>9</v>
      </c>
      <c r="I38" s="360">
        <v>21.5</v>
      </c>
      <c r="J38" s="360"/>
      <c r="K38" s="360"/>
      <c r="L38" s="322">
        <f>H38+P38</f>
        <v>9.25</v>
      </c>
      <c r="M38" s="322">
        <f>L38+P38</f>
        <v>9.5</v>
      </c>
      <c r="N38" s="322">
        <f>M38+P38</f>
        <v>9.75</v>
      </c>
      <c r="O38" s="322"/>
      <c r="P38" s="322">
        <v>0.25</v>
      </c>
      <c r="Q38" s="362">
        <v>0.375</v>
      </c>
      <c r="R38" s="558"/>
      <c r="S38" s="559"/>
    </row>
    <row r="39" spans="1:19" ht="16.399999999999999" customHeight="1">
      <c r="A39" s="357" t="s">
        <v>301</v>
      </c>
      <c r="B39" s="358" t="s">
        <v>302</v>
      </c>
      <c r="C39" s="368" t="s">
        <v>303</v>
      </c>
      <c r="D39" s="324">
        <f>E39</f>
        <v>3.5</v>
      </c>
      <c r="E39" s="322">
        <f>F39-P39</f>
        <v>3.5</v>
      </c>
      <c r="F39" s="322">
        <f>G39-P39</f>
        <v>3.5</v>
      </c>
      <c r="G39" s="322">
        <f>H39-P39</f>
        <v>3.5</v>
      </c>
      <c r="H39" s="367">
        <v>3.5</v>
      </c>
      <c r="I39" s="360">
        <v>8.5</v>
      </c>
      <c r="J39" s="360"/>
      <c r="K39" s="360"/>
      <c r="L39" s="322">
        <f>H39+P39</f>
        <v>3.5</v>
      </c>
      <c r="M39" s="322">
        <f>L39+P39</f>
        <v>3.5</v>
      </c>
      <c r="N39" s="322">
        <f>M39+P39</f>
        <v>3.5</v>
      </c>
      <c r="O39" s="322"/>
      <c r="P39" s="371">
        <v>0</v>
      </c>
      <c r="Q39" s="372">
        <v>0.25</v>
      </c>
      <c r="R39" s="252"/>
    </row>
    <row r="40" spans="1:19" ht="14.15" customHeight="1">
      <c r="A40" s="373"/>
      <c r="B40" s="363"/>
      <c r="C40" s="374"/>
      <c r="D40" s="374"/>
      <c r="E40" s="375"/>
      <c r="F40" s="375"/>
      <c r="G40" s="375"/>
      <c r="H40" s="376"/>
      <c r="I40" s="376"/>
      <c r="J40" s="376"/>
      <c r="K40" s="376"/>
      <c r="L40" s="375"/>
      <c r="M40" s="375"/>
      <c r="N40" s="375"/>
      <c r="O40" s="375"/>
      <c r="P40" s="375"/>
      <c r="Q40" s="377"/>
      <c r="R40" s="252"/>
    </row>
    <row r="41" spans="1:19" ht="30.75" customHeight="1">
      <c r="A41" s="560"/>
      <c r="B41" s="560"/>
      <c r="C41" s="560"/>
      <c r="D41" s="560"/>
      <c r="E41" s="560"/>
      <c r="F41" s="560"/>
      <c r="G41" s="560"/>
      <c r="H41" s="560"/>
      <c r="I41" s="560"/>
      <c r="J41" s="560"/>
      <c r="K41" s="560"/>
      <c r="L41" s="560"/>
      <c r="M41" s="560"/>
      <c r="N41" s="560"/>
      <c r="O41" s="560"/>
      <c r="P41" s="560"/>
      <c r="Q41" s="560"/>
      <c r="R41" s="252"/>
    </row>
    <row r="42" spans="1:19" ht="14.15" customHeight="1">
      <c r="A42" s="373"/>
      <c r="B42" s="378"/>
      <c r="C42" s="379"/>
      <c r="D42" s="379"/>
      <c r="E42" s="375"/>
      <c r="F42" s="375"/>
      <c r="N42" s="375"/>
      <c r="O42" s="375"/>
      <c r="P42" s="375"/>
      <c r="Q42" s="377"/>
      <c r="R42" s="252"/>
    </row>
    <row r="43" spans="1:19" ht="20.25" customHeight="1">
      <c r="A43" s="373"/>
      <c r="B43" s="378"/>
      <c r="C43" s="379"/>
      <c r="D43" s="379"/>
      <c r="E43" s="375"/>
      <c r="F43" s="375"/>
      <c r="N43" s="375"/>
      <c r="O43" s="375"/>
      <c r="P43" s="375"/>
      <c r="Q43" s="377"/>
      <c r="R43" s="252"/>
    </row>
    <row r="44" spans="1:19" ht="20.25" customHeight="1">
      <c r="A44" s="380"/>
      <c r="B44" s="381"/>
      <c r="C44" s="382"/>
      <c r="D44" s="382"/>
      <c r="E44" s="383"/>
      <c r="F44" s="383"/>
      <c r="G44" s="383"/>
      <c r="H44" s="384"/>
      <c r="I44" s="384"/>
      <c r="J44" s="384"/>
      <c r="K44" s="384"/>
      <c r="L44" s="383"/>
      <c r="M44" s="383"/>
      <c r="N44" s="383"/>
      <c r="O44" s="383"/>
      <c r="P44" s="383"/>
      <c r="Q44" s="385"/>
      <c r="R44" s="252"/>
    </row>
    <row r="45" spans="1:19" ht="20.25" customHeight="1">
      <c r="A45" s="380"/>
      <c r="B45" s="381"/>
      <c r="C45" s="382"/>
      <c r="D45" s="382"/>
      <c r="E45" s="383"/>
      <c r="F45" s="383"/>
      <c r="G45" s="383"/>
      <c r="H45" s="384"/>
      <c r="I45" s="384"/>
      <c r="J45" s="384"/>
      <c r="K45" s="384"/>
      <c r="L45" s="383"/>
      <c r="M45" s="383"/>
      <c r="N45" s="383"/>
      <c r="O45" s="383"/>
      <c r="P45" s="383"/>
      <c r="Q45" s="385"/>
    </row>
    <row r="46" spans="1:19" ht="20.25" customHeight="1">
      <c r="A46" s="380"/>
      <c r="B46" s="386"/>
      <c r="C46" s="387"/>
      <c r="D46" s="387"/>
      <c r="E46" s="383"/>
      <c r="F46" s="383"/>
      <c r="G46" s="383"/>
      <c r="H46" s="384"/>
      <c r="I46" s="384"/>
      <c r="J46" s="384"/>
      <c r="K46" s="384"/>
      <c r="L46" s="383"/>
      <c r="M46" s="383"/>
      <c r="N46" s="383"/>
      <c r="O46" s="383"/>
      <c r="P46" s="383"/>
      <c r="Q46" s="385"/>
    </row>
    <row r="47" spans="1:19" ht="14.15" hidden="1" customHeight="1">
      <c r="A47" s="380"/>
      <c r="B47" s="388"/>
      <c r="C47" s="387"/>
      <c r="D47" s="387"/>
      <c r="E47" s="383"/>
      <c r="F47" s="383"/>
      <c r="G47" s="383"/>
      <c r="H47" s="389"/>
      <c r="I47" s="384"/>
      <c r="J47" s="384"/>
      <c r="K47" s="384"/>
      <c r="L47" s="383"/>
      <c r="M47" s="383"/>
      <c r="N47" s="383"/>
      <c r="O47" s="383"/>
      <c r="P47" s="383"/>
      <c r="Q47" s="385"/>
    </row>
    <row r="48" spans="1:19" ht="14.15" hidden="1" customHeight="1">
      <c r="A48" s="390" t="s">
        <v>304</v>
      </c>
      <c r="B48" s="391"/>
      <c r="C48" s="392"/>
      <c r="D48" s="392"/>
      <c r="E48" s="393"/>
      <c r="F48" s="393"/>
      <c r="G48" s="393"/>
      <c r="H48" s="394"/>
      <c r="I48" s="395"/>
      <c r="J48" s="395"/>
      <c r="K48" s="395"/>
      <c r="L48" s="393"/>
      <c r="M48" s="393"/>
      <c r="N48" s="393"/>
      <c r="O48" s="393"/>
      <c r="P48" s="396"/>
      <c r="Q48" s="397"/>
    </row>
    <row r="49" spans="1:17" ht="14.15" hidden="1" customHeight="1">
      <c r="A49" s="398" t="s">
        <v>290</v>
      </c>
      <c r="B49" s="399" t="s">
        <v>291</v>
      </c>
      <c r="C49" s="400" t="s">
        <v>292</v>
      </c>
      <c r="D49" s="400"/>
      <c r="E49" s="401">
        <f t="shared" ref="E49:E54" si="13">F49-P49</f>
        <v>23</v>
      </c>
      <c r="F49" s="401">
        <f t="shared" ref="F49:F54" si="14">G49-P49</f>
        <v>24</v>
      </c>
      <c r="G49" s="401">
        <f t="shared" ref="G49:G54" si="15">H49-P49</f>
        <v>25</v>
      </c>
      <c r="H49" s="402">
        <v>26</v>
      </c>
      <c r="I49" s="403"/>
      <c r="J49" s="403"/>
      <c r="K49" s="403"/>
      <c r="L49" s="401">
        <f t="shared" ref="L49:L54" si="16">H49+P49</f>
        <v>27</v>
      </c>
      <c r="M49" s="401">
        <f t="shared" ref="M49:M54" si="17">L49+P49</f>
        <v>28</v>
      </c>
      <c r="N49" s="401">
        <f t="shared" ref="N49:N54" si="18">M49+P49</f>
        <v>29</v>
      </c>
      <c r="O49" s="401"/>
      <c r="P49" s="401">
        <v>1</v>
      </c>
      <c r="Q49" s="404">
        <v>1</v>
      </c>
    </row>
    <row r="50" spans="1:17" ht="14.15" hidden="1" customHeight="1">
      <c r="A50" s="398" t="s">
        <v>293</v>
      </c>
      <c r="B50" s="399" t="s">
        <v>294</v>
      </c>
      <c r="C50" s="400" t="s">
        <v>305</v>
      </c>
      <c r="D50" s="400"/>
      <c r="E50" s="401">
        <f t="shared" si="13"/>
        <v>35.5</v>
      </c>
      <c r="F50" s="401">
        <f t="shared" si="14"/>
        <v>36.5</v>
      </c>
      <c r="G50" s="401">
        <f t="shared" si="15"/>
        <v>37.5</v>
      </c>
      <c r="H50" s="402">
        <v>38.5</v>
      </c>
      <c r="I50" s="403"/>
      <c r="J50" s="403"/>
      <c r="K50" s="403"/>
      <c r="L50" s="401">
        <f t="shared" si="16"/>
        <v>39.5</v>
      </c>
      <c r="M50" s="401">
        <f t="shared" si="17"/>
        <v>40.5</v>
      </c>
      <c r="N50" s="401">
        <f t="shared" si="18"/>
        <v>41.5</v>
      </c>
      <c r="O50" s="401"/>
      <c r="P50" s="401">
        <v>1</v>
      </c>
      <c r="Q50" s="404">
        <v>1</v>
      </c>
    </row>
    <row r="51" spans="1:17" ht="14.15" hidden="1" customHeight="1">
      <c r="A51" s="398" t="s">
        <v>306</v>
      </c>
      <c r="B51" s="399" t="s">
        <v>307</v>
      </c>
      <c r="C51" s="400" t="s">
        <v>308</v>
      </c>
      <c r="D51" s="400"/>
      <c r="E51" s="401">
        <f t="shared" si="13"/>
        <v>35.5</v>
      </c>
      <c r="F51" s="401">
        <f t="shared" si="14"/>
        <v>36.5</v>
      </c>
      <c r="G51" s="401">
        <f t="shared" si="15"/>
        <v>37.5</v>
      </c>
      <c r="H51" s="402">
        <v>38.5</v>
      </c>
      <c r="I51" s="403"/>
      <c r="J51" s="403"/>
      <c r="K51" s="403"/>
      <c r="L51" s="401">
        <f t="shared" si="16"/>
        <v>39.5</v>
      </c>
      <c r="M51" s="401">
        <f t="shared" si="17"/>
        <v>40.5</v>
      </c>
      <c r="N51" s="401">
        <f t="shared" si="18"/>
        <v>41.5</v>
      </c>
      <c r="O51" s="401"/>
      <c r="P51" s="401">
        <v>1</v>
      </c>
      <c r="Q51" s="404">
        <v>1</v>
      </c>
    </row>
    <row r="52" spans="1:17" ht="14.15" hidden="1" customHeight="1">
      <c r="A52" s="398" t="s">
        <v>298</v>
      </c>
      <c r="B52" s="399" t="s">
        <v>299</v>
      </c>
      <c r="C52" s="400" t="s">
        <v>300</v>
      </c>
      <c r="D52" s="400"/>
      <c r="E52" s="401">
        <f t="shared" si="13"/>
        <v>21.5</v>
      </c>
      <c r="F52" s="401">
        <f t="shared" si="14"/>
        <v>22</v>
      </c>
      <c r="G52" s="401">
        <f t="shared" si="15"/>
        <v>22.5</v>
      </c>
      <c r="H52" s="402">
        <v>23</v>
      </c>
      <c r="I52" s="403"/>
      <c r="J52" s="403"/>
      <c r="K52" s="403"/>
      <c r="L52" s="401">
        <f t="shared" si="16"/>
        <v>23.5</v>
      </c>
      <c r="M52" s="401">
        <f t="shared" si="17"/>
        <v>24</v>
      </c>
      <c r="N52" s="401">
        <f t="shared" si="18"/>
        <v>24.5</v>
      </c>
      <c r="O52" s="401"/>
      <c r="P52" s="401">
        <v>0.5</v>
      </c>
      <c r="Q52" s="404">
        <v>1</v>
      </c>
    </row>
    <row r="53" spans="1:17" ht="14.15" hidden="1" customHeight="1">
      <c r="A53" s="398" t="s">
        <v>301</v>
      </c>
      <c r="B53" s="399" t="s">
        <v>302</v>
      </c>
      <c r="C53" s="400" t="s">
        <v>303</v>
      </c>
      <c r="D53" s="400"/>
      <c r="E53" s="401">
        <f t="shared" si="13"/>
        <v>7</v>
      </c>
      <c r="F53" s="401">
        <f t="shared" si="14"/>
        <v>7</v>
      </c>
      <c r="G53" s="401">
        <f t="shared" si="15"/>
        <v>7</v>
      </c>
      <c r="H53" s="402">
        <v>7</v>
      </c>
      <c r="I53" s="403"/>
      <c r="J53" s="403"/>
      <c r="K53" s="403"/>
      <c r="L53" s="401">
        <f t="shared" si="16"/>
        <v>7</v>
      </c>
      <c r="M53" s="401">
        <f t="shared" si="17"/>
        <v>7</v>
      </c>
      <c r="N53" s="401">
        <f t="shared" si="18"/>
        <v>7</v>
      </c>
      <c r="O53" s="401"/>
      <c r="P53" s="401">
        <v>0</v>
      </c>
      <c r="Q53" s="404">
        <v>1</v>
      </c>
    </row>
    <row r="54" spans="1:17" ht="14.15" hidden="1" customHeight="1">
      <c r="A54" s="398" t="s">
        <v>309</v>
      </c>
      <c r="B54" s="399" t="s">
        <v>310</v>
      </c>
      <c r="C54" s="400" t="s">
        <v>311</v>
      </c>
      <c r="D54" s="400"/>
      <c r="E54" s="401">
        <f t="shared" si="13"/>
        <v>2.5</v>
      </c>
      <c r="F54" s="401">
        <f t="shared" si="14"/>
        <v>2.5</v>
      </c>
      <c r="G54" s="401">
        <f t="shared" si="15"/>
        <v>2.5</v>
      </c>
      <c r="H54" s="402">
        <v>2.5</v>
      </c>
      <c r="I54" s="403"/>
      <c r="J54" s="403"/>
      <c r="K54" s="403"/>
      <c r="L54" s="401">
        <f t="shared" si="16"/>
        <v>2.5</v>
      </c>
      <c r="M54" s="401">
        <f t="shared" si="17"/>
        <v>2.5</v>
      </c>
      <c r="N54" s="401">
        <f t="shared" si="18"/>
        <v>2.5</v>
      </c>
      <c r="O54" s="401"/>
      <c r="P54" s="401">
        <v>0</v>
      </c>
      <c r="Q54" s="404">
        <v>1</v>
      </c>
    </row>
    <row r="55" spans="1:17" ht="14.15" hidden="1" customHeight="1">
      <c r="A55" s="405" t="s">
        <v>312</v>
      </c>
      <c r="B55" s="406"/>
      <c r="C55" s="406"/>
      <c r="D55" s="406"/>
      <c r="E55" s="407"/>
      <c r="F55" s="408"/>
      <c r="G55" s="408"/>
      <c r="H55" s="409"/>
      <c r="I55" s="410"/>
      <c r="J55" s="410"/>
      <c r="K55" s="410"/>
      <c r="L55" s="409"/>
      <c r="M55" s="409"/>
      <c r="N55" s="409"/>
      <c r="O55" s="409"/>
      <c r="P55" s="409"/>
      <c r="Q55" s="411"/>
    </row>
    <row r="56" spans="1:17" ht="14.15" hidden="1" customHeight="1">
      <c r="A56" s="412" t="s">
        <v>313</v>
      </c>
      <c r="B56" s="413" t="s">
        <v>314</v>
      </c>
      <c r="C56" s="408"/>
      <c r="D56" s="408"/>
      <c r="E56" s="409"/>
      <c r="F56" s="408"/>
      <c r="G56" s="408"/>
      <c r="H56" s="409"/>
      <c r="I56" s="410"/>
      <c r="J56" s="410"/>
      <c r="K56" s="410"/>
      <c r="L56" s="409"/>
      <c r="M56" s="409"/>
      <c r="N56" s="409"/>
      <c r="O56" s="409"/>
      <c r="P56" s="409"/>
      <c r="Q56" s="411"/>
    </row>
    <row r="57" spans="1:17" ht="14.15" hidden="1" customHeight="1">
      <c r="A57" s="412"/>
      <c r="B57" s="413" t="s">
        <v>315</v>
      </c>
      <c r="C57" s="408"/>
      <c r="D57" s="408"/>
      <c r="E57" s="409"/>
      <c r="F57" s="408"/>
      <c r="G57" s="408"/>
      <c r="H57" s="409"/>
      <c r="I57" s="410"/>
      <c r="J57" s="410"/>
      <c r="K57" s="410"/>
      <c r="L57" s="409"/>
      <c r="M57" s="409"/>
      <c r="N57" s="409"/>
      <c r="O57" s="409"/>
      <c r="P57" s="409"/>
      <c r="Q57" s="411"/>
    </row>
    <row r="58" spans="1:17" ht="14.15" hidden="1" customHeight="1">
      <c r="A58" s="405"/>
      <c r="B58" s="413" t="s">
        <v>316</v>
      </c>
      <c r="C58" s="408"/>
      <c r="D58" s="408"/>
      <c r="E58" s="409"/>
      <c r="F58" s="408"/>
      <c r="G58" s="408" t="s">
        <v>317</v>
      </c>
      <c r="H58" s="409"/>
      <c r="I58" s="410"/>
      <c r="J58" s="410"/>
      <c r="K58" s="410"/>
      <c r="L58" s="409"/>
      <c r="M58" s="409"/>
      <c r="N58" s="409"/>
      <c r="O58" s="409"/>
      <c r="P58" s="409"/>
      <c r="Q58" s="411"/>
    </row>
    <row r="59" spans="1:17" ht="14.15" hidden="1" customHeight="1">
      <c r="A59" s="405"/>
      <c r="B59" s="413" t="s">
        <v>318</v>
      </c>
      <c r="C59" s="408"/>
      <c r="D59" s="408"/>
      <c r="E59" s="409"/>
      <c r="F59" s="408"/>
      <c r="G59" s="408"/>
      <c r="H59" s="409"/>
      <c r="I59" s="410"/>
      <c r="J59" s="410"/>
      <c r="K59" s="410"/>
      <c r="L59" s="409"/>
      <c r="M59" s="409"/>
      <c r="N59" s="409"/>
      <c r="O59" s="409"/>
      <c r="P59" s="409"/>
      <c r="Q59" s="411"/>
    </row>
    <row r="60" spans="1:17" ht="14.15" hidden="1" customHeight="1">
      <c r="A60" s="405"/>
      <c r="B60" s="414" t="s">
        <v>319</v>
      </c>
      <c r="C60" s="415"/>
      <c r="D60" s="415"/>
      <c r="E60" s="409"/>
      <c r="F60" s="408"/>
      <c r="G60" s="408"/>
      <c r="H60" s="409"/>
      <c r="I60" s="410"/>
      <c r="J60" s="410"/>
      <c r="K60" s="410"/>
      <c r="L60" s="409"/>
      <c r="M60" s="409"/>
      <c r="N60" s="409"/>
      <c r="O60" s="409"/>
      <c r="P60" s="409"/>
      <c r="Q60" s="411"/>
    </row>
    <row r="61" spans="1:17" ht="14.15" hidden="1" customHeight="1">
      <c r="A61" s="405"/>
      <c r="B61" s="414" t="s">
        <v>320</v>
      </c>
      <c r="C61" s="415"/>
      <c r="D61" s="415"/>
      <c r="E61" s="409"/>
      <c r="F61" s="408"/>
      <c r="G61" s="408"/>
      <c r="H61" s="409"/>
      <c r="I61" s="410"/>
      <c r="J61" s="410"/>
      <c r="K61" s="410"/>
      <c r="L61" s="409"/>
      <c r="M61" s="409"/>
      <c r="N61" s="409"/>
      <c r="O61" s="409"/>
      <c r="P61" s="409"/>
      <c r="Q61" s="411"/>
    </row>
    <row r="62" spans="1:17" ht="14.15" hidden="1" customHeight="1">
      <c r="A62" s="416"/>
      <c r="B62" s="413" t="s">
        <v>321</v>
      </c>
      <c r="C62" s="408"/>
      <c r="D62" s="408"/>
      <c r="E62" s="415"/>
      <c r="F62" s="415"/>
      <c r="G62" s="415"/>
      <c r="H62" s="409"/>
      <c r="I62" s="410"/>
      <c r="J62" s="410"/>
      <c r="K62" s="410"/>
      <c r="L62" s="409"/>
      <c r="M62" s="409"/>
      <c r="N62" s="409"/>
      <c r="O62" s="409"/>
      <c r="P62" s="409"/>
      <c r="Q62" s="411"/>
    </row>
    <row r="63" spans="1:17" ht="14.15" hidden="1" customHeight="1">
      <c r="A63" s="416"/>
      <c r="B63" s="413" t="s">
        <v>322</v>
      </c>
      <c r="C63" s="408"/>
      <c r="D63" s="408"/>
      <c r="E63" s="415"/>
      <c r="F63" s="415"/>
      <c r="G63" s="415"/>
      <c r="H63" s="409"/>
      <c r="I63" s="410"/>
      <c r="J63" s="410"/>
      <c r="K63" s="410"/>
      <c r="L63" s="409"/>
      <c r="M63" s="409"/>
      <c r="N63" s="409"/>
      <c r="O63" s="409"/>
      <c r="P63" s="409"/>
      <c r="Q63" s="411"/>
    </row>
    <row r="64" spans="1:17" ht="14.15" hidden="1" customHeight="1">
      <c r="A64" s="417"/>
      <c r="B64" s="414" t="s">
        <v>323</v>
      </c>
      <c r="C64" s="415"/>
      <c r="D64" s="415"/>
      <c r="E64" s="418"/>
      <c r="F64" s="419"/>
      <c r="G64" s="419"/>
      <c r="H64" s="409"/>
      <c r="I64" s="410"/>
      <c r="J64" s="410"/>
      <c r="K64" s="410"/>
      <c r="L64" s="409"/>
      <c r="M64" s="409"/>
      <c r="N64" s="409"/>
      <c r="O64" s="409"/>
      <c r="P64" s="409"/>
      <c r="Q64" s="411"/>
    </row>
    <row r="65" spans="1:17" ht="14.15" hidden="1" customHeight="1">
      <c r="A65" s="417"/>
      <c r="B65" s="414" t="s">
        <v>324</v>
      </c>
      <c r="C65" s="415"/>
      <c r="D65" s="415"/>
      <c r="E65" s="418"/>
      <c r="F65" s="419"/>
      <c r="G65" s="419"/>
      <c r="H65" s="409"/>
      <c r="I65" s="410"/>
      <c r="J65" s="410"/>
      <c r="K65" s="410"/>
      <c r="L65" s="409"/>
      <c r="M65" s="409"/>
      <c r="N65" s="409"/>
      <c r="O65" s="409"/>
      <c r="P65" s="409"/>
      <c r="Q65" s="411"/>
    </row>
    <row r="66" spans="1:17" ht="14.15" hidden="1" customHeight="1">
      <c r="A66" s="420"/>
      <c r="B66" s="414" t="s">
        <v>325</v>
      </c>
      <c r="C66" s="415"/>
      <c r="D66" s="415"/>
      <c r="E66" s="421"/>
      <c r="F66" s="419"/>
      <c r="G66" s="419"/>
      <c r="H66" s="409"/>
      <c r="I66" s="410"/>
      <c r="J66" s="410"/>
      <c r="K66" s="410"/>
      <c r="L66" s="409"/>
      <c r="M66" s="409"/>
      <c r="N66" s="409"/>
      <c r="O66" s="409"/>
      <c r="P66" s="409"/>
      <c r="Q66" s="411"/>
    </row>
    <row r="67" spans="1:17" ht="14.15" hidden="1" customHeight="1">
      <c r="A67" s="420"/>
      <c r="B67" s="414" t="s">
        <v>326</v>
      </c>
      <c r="C67" s="415"/>
      <c r="D67" s="415"/>
      <c r="E67" s="421"/>
      <c r="F67" s="419"/>
      <c r="G67" s="419"/>
      <c r="H67" s="409"/>
      <c r="I67" s="410"/>
      <c r="J67" s="410"/>
      <c r="K67" s="410"/>
      <c r="L67" s="409"/>
      <c r="M67" s="409"/>
      <c r="N67" s="409"/>
      <c r="O67" s="409"/>
      <c r="P67" s="409"/>
      <c r="Q67" s="411"/>
    </row>
    <row r="68" spans="1:17" ht="14.15" hidden="1" customHeight="1">
      <c r="A68" s="420"/>
      <c r="B68" s="414" t="s">
        <v>327</v>
      </c>
      <c r="C68" s="415"/>
      <c r="D68" s="415"/>
      <c r="E68" s="421"/>
      <c r="F68" s="419"/>
      <c r="G68" s="419"/>
      <c r="H68" s="409"/>
      <c r="I68" s="410"/>
      <c r="J68" s="410"/>
      <c r="K68" s="410"/>
      <c r="L68" s="409"/>
      <c r="M68" s="409"/>
      <c r="N68" s="409"/>
      <c r="O68" s="409"/>
      <c r="P68" s="409"/>
      <c r="Q68" s="411"/>
    </row>
    <row r="69" spans="1:17" ht="14.15" hidden="1" customHeight="1">
      <c r="A69" s="420"/>
      <c r="B69" s="414" t="s">
        <v>328</v>
      </c>
      <c r="C69" s="415"/>
      <c r="D69" s="415"/>
      <c r="E69" s="421"/>
      <c r="F69" s="419"/>
      <c r="G69" s="419"/>
      <c r="H69" s="409"/>
      <c r="I69" s="410"/>
      <c r="J69" s="410"/>
      <c r="K69" s="410"/>
      <c r="L69" s="409"/>
      <c r="M69" s="409"/>
      <c r="N69" s="409"/>
      <c r="O69" s="409"/>
      <c r="P69" s="409"/>
      <c r="Q69" s="411"/>
    </row>
    <row r="70" spans="1:17" ht="14.15" hidden="1" customHeight="1">
      <c r="A70" s="412"/>
      <c r="B70" s="414" t="s">
        <v>329</v>
      </c>
      <c r="C70" s="415"/>
      <c r="D70" s="415"/>
      <c r="E70" s="421"/>
      <c r="F70" s="419"/>
      <c r="G70" s="419"/>
      <c r="H70" s="409"/>
      <c r="I70" s="410"/>
      <c r="J70" s="410"/>
      <c r="K70" s="410"/>
      <c r="L70" s="409"/>
      <c r="M70" s="409"/>
      <c r="N70" s="409"/>
      <c r="O70" s="409"/>
      <c r="P70" s="409"/>
      <c r="Q70" s="411"/>
    </row>
    <row r="71" spans="1:17" ht="14.15" hidden="1" customHeight="1">
      <c r="A71" s="412"/>
      <c r="B71" s="414" t="s">
        <v>330</v>
      </c>
      <c r="C71" s="415"/>
      <c r="D71" s="415"/>
      <c r="E71" s="421"/>
      <c r="F71" s="419"/>
      <c r="G71" s="419"/>
      <c r="H71" s="409"/>
      <c r="I71" s="410"/>
      <c r="J71" s="410"/>
      <c r="K71" s="410"/>
      <c r="L71" s="409"/>
      <c r="M71" s="409"/>
      <c r="N71" s="409"/>
      <c r="O71" s="409"/>
      <c r="P71" s="409"/>
      <c r="Q71" s="411"/>
    </row>
    <row r="72" spans="1:17" ht="14.15" hidden="1" customHeight="1">
      <c r="A72" s="412"/>
      <c r="B72" s="414" t="s">
        <v>331</v>
      </c>
      <c r="C72" s="415"/>
      <c r="D72" s="415"/>
      <c r="E72" s="421"/>
      <c r="F72" s="419"/>
      <c r="G72" s="419"/>
      <c r="H72" s="409"/>
      <c r="I72" s="410"/>
      <c r="J72" s="410"/>
      <c r="K72" s="410"/>
      <c r="L72" s="409"/>
      <c r="M72" s="409"/>
      <c r="N72" s="409"/>
      <c r="O72" s="409"/>
      <c r="P72" s="409"/>
      <c r="Q72" s="411"/>
    </row>
    <row r="73" spans="1:17" ht="14.15" hidden="1" customHeight="1">
      <c r="A73" s="412"/>
      <c r="B73" s="414" t="s">
        <v>332</v>
      </c>
      <c r="C73" s="415"/>
      <c r="D73" s="415"/>
      <c r="E73" s="421"/>
      <c r="F73" s="419"/>
      <c r="G73" s="419"/>
      <c r="H73" s="409"/>
      <c r="I73" s="410"/>
      <c r="J73" s="410"/>
      <c r="K73" s="410"/>
      <c r="L73" s="409"/>
      <c r="M73" s="409"/>
      <c r="N73" s="409"/>
      <c r="O73" s="409"/>
      <c r="P73" s="409"/>
      <c r="Q73" s="411"/>
    </row>
    <row r="74" spans="1:17" ht="14.15" hidden="1" customHeight="1">
      <c r="A74" s="412"/>
      <c r="B74" s="414" t="s">
        <v>333</v>
      </c>
      <c r="C74" s="415"/>
      <c r="D74" s="415"/>
      <c r="E74" s="421"/>
      <c r="F74" s="419"/>
      <c r="G74" s="419"/>
      <c r="H74" s="409"/>
      <c r="I74" s="410"/>
      <c r="J74" s="410"/>
      <c r="K74" s="410"/>
      <c r="L74" s="409"/>
      <c r="M74" s="409"/>
      <c r="N74" s="409"/>
      <c r="O74" s="409"/>
      <c r="P74" s="409"/>
      <c r="Q74" s="411"/>
    </row>
    <row r="75" spans="1:17" ht="14.15" hidden="1" customHeight="1">
      <c r="A75" s="412"/>
      <c r="B75" s="414" t="s">
        <v>334</v>
      </c>
      <c r="C75" s="415"/>
      <c r="D75" s="415"/>
      <c r="E75" s="421"/>
      <c r="F75" s="419"/>
      <c r="G75" s="419"/>
      <c r="H75" s="409"/>
      <c r="I75" s="410"/>
      <c r="J75" s="410"/>
      <c r="K75" s="410"/>
      <c r="L75" s="409"/>
      <c r="M75" s="409"/>
      <c r="N75" s="409"/>
      <c r="O75" s="409"/>
      <c r="P75" s="409"/>
      <c r="Q75" s="411"/>
    </row>
    <row r="76" spans="1:17" ht="14.15" hidden="1" customHeight="1">
      <c r="A76" s="420"/>
      <c r="B76" s="414" t="s">
        <v>335</v>
      </c>
      <c r="C76" s="415"/>
      <c r="D76" s="415"/>
      <c r="E76" s="421"/>
      <c r="F76" s="419"/>
      <c r="G76" s="419"/>
      <c r="H76" s="409"/>
      <c r="I76" s="410"/>
      <c r="J76" s="410"/>
      <c r="K76" s="410"/>
      <c r="L76" s="409"/>
      <c r="M76" s="409"/>
      <c r="N76" s="409"/>
      <c r="O76" s="409"/>
      <c r="P76" s="409"/>
      <c r="Q76" s="411"/>
    </row>
    <row r="77" spans="1:17" ht="10.5" hidden="1" customHeight="1">
      <c r="A77" s="420"/>
      <c r="B77" s="414" t="s">
        <v>336</v>
      </c>
      <c r="C77" s="415"/>
      <c r="D77" s="415"/>
      <c r="E77" s="421"/>
      <c r="F77" s="419"/>
      <c r="G77" s="419"/>
      <c r="H77" s="409"/>
      <c r="I77" s="410"/>
      <c r="J77" s="410"/>
      <c r="K77" s="410"/>
      <c r="L77" s="409"/>
      <c r="M77" s="409"/>
      <c r="N77" s="409"/>
      <c r="O77" s="409"/>
      <c r="P77" s="409"/>
      <c r="Q77" s="411"/>
    </row>
    <row r="78" spans="1:17" ht="14.15" hidden="1" customHeight="1">
      <c r="A78" s="420"/>
      <c r="B78" s="414" t="s">
        <v>337</v>
      </c>
      <c r="C78" s="415"/>
      <c r="D78" s="415"/>
      <c r="E78" s="421"/>
      <c r="F78" s="419"/>
      <c r="G78" s="419"/>
      <c r="H78" s="409"/>
      <c r="I78" s="410"/>
      <c r="J78" s="410"/>
      <c r="K78" s="410"/>
      <c r="L78" s="409"/>
      <c r="M78" s="409"/>
      <c r="N78" s="409"/>
      <c r="O78" s="409"/>
      <c r="P78" s="409"/>
      <c r="Q78" s="411"/>
    </row>
    <row r="79" spans="1:17" ht="14.15" hidden="1" customHeight="1">
      <c r="A79" s="420"/>
      <c r="B79" s="414"/>
      <c r="C79" s="415"/>
      <c r="D79" s="415"/>
      <c r="E79" s="421"/>
      <c r="F79" s="419"/>
      <c r="G79" s="419"/>
      <c r="H79" s="409"/>
      <c r="I79" s="410"/>
      <c r="J79" s="410"/>
      <c r="K79" s="410"/>
      <c r="L79" s="409"/>
      <c r="M79" s="409"/>
      <c r="N79" s="409"/>
      <c r="O79" s="409"/>
      <c r="P79" s="409"/>
      <c r="Q79" s="411"/>
    </row>
    <row r="80" spans="1:17" ht="14.15" hidden="1" customHeight="1">
      <c r="A80" s="417"/>
      <c r="B80" s="414" t="s">
        <v>338</v>
      </c>
      <c r="C80" s="415"/>
      <c r="D80" s="415"/>
      <c r="E80" s="418"/>
      <c r="F80" s="419"/>
      <c r="G80" s="419"/>
      <c r="H80" s="419"/>
      <c r="I80" s="422"/>
      <c r="J80" s="422"/>
      <c r="K80" s="422"/>
      <c r="L80" s="419"/>
      <c r="M80" s="419"/>
      <c r="N80" s="419"/>
      <c r="O80" s="419"/>
      <c r="P80" s="423"/>
      <c r="Q80" s="424"/>
    </row>
    <row r="81" spans="1:17" ht="14.15" hidden="1" customHeight="1">
      <c r="A81" s="417"/>
      <c r="B81" s="414" t="s">
        <v>339</v>
      </c>
      <c r="C81" s="415"/>
      <c r="D81" s="415"/>
      <c r="E81" s="418"/>
      <c r="F81" s="419"/>
      <c r="G81" s="419"/>
      <c r="H81" s="419"/>
      <c r="I81" s="422"/>
      <c r="J81" s="422"/>
      <c r="K81" s="422"/>
      <c r="L81" s="419"/>
      <c r="M81" s="419"/>
      <c r="N81" s="419"/>
      <c r="O81" s="419"/>
      <c r="P81" s="423"/>
      <c r="Q81" s="424"/>
    </row>
    <row r="82" spans="1:17" ht="14.15" hidden="1" customHeight="1">
      <c r="A82" s="417"/>
      <c r="B82" s="414" t="s">
        <v>340</v>
      </c>
      <c r="C82" s="415"/>
      <c r="D82" s="415"/>
      <c r="E82" s="418"/>
      <c r="F82" s="419"/>
      <c r="G82" s="419"/>
      <c r="H82" s="419"/>
      <c r="I82" s="422"/>
      <c r="J82" s="422"/>
      <c r="K82" s="422"/>
      <c r="L82" s="419"/>
      <c r="M82" s="419"/>
      <c r="N82" s="419"/>
      <c r="O82" s="419"/>
      <c r="P82" s="423"/>
      <c r="Q82" s="424"/>
    </row>
    <row r="83" spans="1:17" ht="14.15" hidden="1" customHeight="1">
      <c r="A83" s="417"/>
      <c r="B83" s="414" t="s">
        <v>341</v>
      </c>
      <c r="C83" s="425"/>
      <c r="D83" s="425"/>
      <c r="E83" s="418"/>
      <c r="F83" s="419"/>
      <c r="G83" s="419"/>
      <c r="H83" s="419"/>
      <c r="I83" s="422"/>
      <c r="J83" s="422"/>
      <c r="K83" s="422"/>
      <c r="L83" s="419"/>
      <c r="M83" s="419"/>
      <c r="N83" s="419"/>
      <c r="O83" s="419"/>
      <c r="P83" s="423"/>
      <c r="Q83" s="424"/>
    </row>
    <row r="84" spans="1:17" ht="14.15" hidden="1" customHeight="1">
      <c r="A84" s="417"/>
      <c r="B84" s="426"/>
      <c r="C84" s="427"/>
      <c r="D84" s="427"/>
      <c r="E84" s="418"/>
      <c r="F84" s="419"/>
      <c r="G84" s="419"/>
      <c r="H84" s="419"/>
      <c r="I84" s="422"/>
      <c r="J84" s="422"/>
      <c r="K84" s="422"/>
      <c r="L84" s="419"/>
      <c r="M84" s="419"/>
      <c r="N84" s="419"/>
      <c r="O84" s="419"/>
      <c r="P84" s="423"/>
      <c r="Q84" s="424"/>
    </row>
    <row r="85" spans="1:17" ht="14.15" hidden="1" customHeight="1">
      <c r="A85" s="417"/>
      <c r="B85" s="426"/>
      <c r="C85" s="427"/>
      <c r="D85" s="427"/>
      <c r="E85" s="418"/>
      <c r="F85" s="419"/>
      <c r="G85" s="419"/>
      <c r="H85" s="419"/>
      <c r="I85" s="422"/>
      <c r="J85" s="422"/>
      <c r="K85" s="422"/>
      <c r="L85" s="419"/>
      <c r="M85" s="419"/>
      <c r="N85" s="419"/>
      <c r="O85" s="419"/>
      <c r="P85" s="423"/>
      <c r="Q85" s="424"/>
    </row>
    <row r="86" spans="1:17" ht="14.15" hidden="1" customHeight="1">
      <c r="A86" s="417"/>
      <c r="B86" s="426"/>
      <c r="C86" s="427"/>
      <c r="D86" s="427"/>
      <c r="E86" s="418"/>
      <c r="F86" s="419"/>
      <c r="G86" s="419"/>
      <c r="H86" s="419"/>
      <c r="I86" s="422"/>
      <c r="J86" s="422"/>
      <c r="K86" s="422"/>
      <c r="L86" s="419"/>
      <c r="M86" s="419"/>
      <c r="N86" s="419"/>
      <c r="O86" s="419"/>
      <c r="P86" s="423"/>
      <c r="Q86" s="424"/>
    </row>
    <row r="87" spans="1:17" ht="14.15" hidden="1" customHeight="1">
      <c r="A87" s="417"/>
      <c r="B87" s="426"/>
      <c r="C87" s="427"/>
      <c r="D87" s="427"/>
      <c r="E87" s="418"/>
      <c r="F87" s="419"/>
      <c r="G87" s="419"/>
      <c r="H87" s="419"/>
      <c r="I87" s="422"/>
      <c r="J87" s="422"/>
      <c r="K87" s="422"/>
      <c r="L87" s="419"/>
      <c r="M87" s="419"/>
      <c r="N87" s="419"/>
      <c r="O87" s="419"/>
      <c r="P87" s="423"/>
      <c r="Q87" s="424"/>
    </row>
    <row r="88" spans="1:17" ht="14.15" hidden="1" customHeight="1">
      <c r="A88" s="428"/>
      <c r="B88" s="429"/>
      <c r="C88" s="430"/>
      <c r="D88" s="430"/>
      <c r="E88" s="431"/>
      <c r="F88" s="432"/>
      <c r="G88" s="432"/>
      <c r="H88" s="432"/>
      <c r="I88" s="433"/>
      <c r="J88" s="433"/>
      <c r="K88" s="433"/>
      <c r="L88" s="432"/>
      <c r="M88" s="432"/>
      <c r="N88" s="432"/>
      <c r="O88" s="432"/>
      <c r="P88" s="434"/>
      <c r="Q88" s="435"/>
    </row>
    <row r="89" spans="1:17" ht="14.15" hidden="1" customHeight="1">
      <c r="A89" s="540" t="s">
        <v>342</v>
      </c>
      <c r="B89" s="541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2"/>
    </row>
    <row r="90" spans="1:17">
      <c r="A90" s="425"/>
      <c r="B90" s="425"/>
      <c r="C90" s="425"/>
      <c r="D90" s="425"/>
      <c r="E90" s="436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37"/>
      <c r="Q90" s="422"/>
    </row>
  </sheetData>
  <mergeCells count="6">
    <mergeCell ref="A89:Q89"/>
    <mergeCell ref="M1:P4"/>
    <mergeCell ref="Q1:Q4"/>
    <mergeCell ref="A6:Q6"/>
    <mergeCell ref="R38:S38"/>
    <mergeCell ref="A41:Q41"/>
  </mergeCells>
  <printOptions horizontalCentered="1"/>
  <pageMargins left="0" right="0" top="0.24803149599999999" bottom="0.25" header="0.31496062992126" footer="0.31496062992126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6.5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508" t="s">
        <v>106</v>
      </c>
      <c r="N1" s="508" t="s">
        <v>106</v>
      </c>
      <c r="O1" s="509" t="s">
        <v>107</v>
      </c>
      <c r="P1" s="509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508" t="s">
        <v>108</v>
      </c>
      <c r="N2" s="508" t="s">
        <v>108</v>
      </c>
      <c r="O2" s="510" t="s">
        <v>109</v>
      </c>
      <c r="P2" s="510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508" t="s">
        <v>110</v>
      </c>
      <c r="N3" s="508" t="s">
        <v>110</v>
      </c>
      <c r="O3" s="511" t="s">
        <v>112</v>
      </c>
      <c r="P3" s="509"/>
    </row>
    <row r="4" spans="1:16" s="5" customFormat="1" ht="39.65" customHeight="1" thickBot="1">
      <c r="B4" s="6" t="s">
        <v>176</v>
      </c>
      <c r="G4" s="7"/>
    </row>
    <row r="5" spans="1:16" s="5" customFormat="1" ht="38.15" customHeight="1">
      <c r="B5" s="8" t="s">
        <v>0</v>
      </c>
      <c r="C5" s="8"/>
      <c r="D5" s="6"/>
      <c r="F5" s="9"/>
      <c r="G5" s="582" t="s">
        <v>178</v>
      </c>
      <c r="H5" s="583"/>
      <c r="I5" s="583"/>
      <c r="J5" s="583"/>
      <c r="K5" s="583"/>
      <c r="L5" s="584"/>
    </row>
    <row r="6" spans="1:16" s="10" customFormat="1" ht="38.15" customHeight="1">
      <c r="B6" s="11" t="s">
        <v>41</v>
      </c>
      <c r="C6" s="11"/>
      <c r="D6" s="12" t="s">
        <v>181</v>
      </c>
      <c r="E6" s="145"/>
      <c r="F6" s="11"/>
      <c r="G6" s="585"/>
      <c r="H6" s="586"/>
      <c r="I6" s="586"/>
      <c r="J6" s="586"/>
      <c r="K6" s="586"/>
      <c r="L6" s="587"/>
      <c r="M6" s="13"/>
      <c r="N6" s="13"/>
      <c r="O6" s="13"/>
      <c r="P6" s="13"/>
    </row>
    <row r="7" spans="1:16" s="10" customFormat="1" ht="38.15" customHeight="1">
      <c r="B7" s="11" t="s">
        <v>42</v>
      </c>
      <c r="C7" s="11"/>
      <c r="D7" s="12" t="s">
        <v>177</v>
      </c>
      <c r="E7" s="12"/>
      <c r="F7" s="11"/>
      <c r="G7" s="585"/>
      <c r="H7" s="586"/>
      <c r="I7" s="586"/>
      <c r="J7" s="586"/>
      <c r="K7" s="586"/>
      <c r="L7" s="587"/>
      <c r="M7" s="13"/>
      <c r="N7" s="13"/>
      <c r="O7" s="13"/>
      <c r="P7" s="13"/>
    </row>
    <row r="8" spans="1:16" s="10" customFormat="1" ht="38.15" customHeight="1" thickBot="1">
      <c r="B8" s="11" t="s">
        <v>43</v>
      </c>
      <c r="C8" s="11"/>
      <c r="D8" s="180" t="s">
        <v>158</v>
      </c>
      <c r="E8" s="153"/>
      <c r="F8" s="153"/>
      <c r="G8" s="588"/>
      <c r="H8" s="589"/>
      <c r="I8" s="589"/>
      <c r="J8" s="589"/>
      <c r="K8" s="589"/>
      <c r="L8" s="590"/>
      <c r="M8" s="13"/>
      <c r="N8" s="13"/>
      <c r="O8" s="13"/>
      <c r="P8" s="13"/>
    </row>
    <row r="9" spans="1:16" s="14" customFormat="1" ht="39">
      <c r="B9" s="15" t="s">
        <v>1</v>
      </c>
      <c r="C9" s="15"/>
      <c r="D9" s="166" t="s">
        <v>179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5">
      <c r="B10" s="19" t="s">
        <v>2</v>
      </c>
      <c r="C10" s="19"/>
      <c r="D10" s="20" t="s">
        <v>159</v>
      </c>
      <c r="E10" s="20"/>
      <c r="F10" s="20"/>
      <c r="G10" s="21"/>
      <c r="H10" s="20"/>
      <c r="I10" s="22"/>
      <c r="J10" s="22" t="s">
        <v>44</v>
      </c>
      <c r="K10" s="22"/>
      <c r="L10" s="22" t="s">
        <v>180</v>
      </c>
      <c r="M10" s="23"/>
      <c r="N10" s="23"/>
      <c r="O10" s="23"/>
      <c r="P10" s="23"/>
    </row>
    <row r="11" spans="1:16" s="14" customFormat="1" ht="60.65" customHeight="1">
      <c r="B11" s="22" t="s">
        <v>3</v>
      </c>
      <c r="C11" s="22"/>
      <c r="D11" s="154"/>
      <c r="E11" s="155"/>
      <c r="F11" s="155"/>
      <c r="G11" s="24"/>
      <c r="H11" s="25"/>
      <c r="I11" s="22"/>
      <c r="J11" s="22" t="s">
        <v>4</v>
      </c>
      <c r="K11" s="22"/>
      <c r="L11" s="591" t="s">
        <v>144</v>
      </c>
      <c r="M11" s="591"/>
      <c r="N11" s="591"/>
      <c r="O11" s="591"/>
      <c r="P11" s="591"/>
    </row>
    <row r="12" spans="1:16" s="14" customFormat="1" ht="32.5">
      <c r="B12" s="22" t="s">
        <v>5</v>
      </c>
      <c r="C12" s="22"/>
      <c r="D12" s="26"/>
      <c r="E12" s="22"/>
      <c r="F12" s="22"/>
      <c r="G12" s="27"/>
      <c r="H12" s="28"/>
      <c r="I12" s="22"/>
      <c r="J12" s="203" t="s">
        <v>39</v>
      </c>
      <c r="L12" s="22" t="s">
        <v>115</v>
      </c>
      <c r="M12" s="22"/>
      <c r="N12" s="28"/>
      <c r="O12" s="28"/>
      <c r="P12" s="23"/>
    </row>
    <row r="13" spans="1:16" s="14" customFormat="1" ht="32.5">
      <c r="B13" s="505"/>
      <c r="C13" s="505"/>
      <c r="D13" s="505"/>
      <c r="E13" s="505"/>
      <c r="F13" s="505"/>
      <c r="G13" s="27"/>
      <c r="H13" s="28"/>
      <c r="I13" s="22"/>
      <c r="J13" s="22" t="s">
        <v>6</v>
      </c>
      <c r="K13" s="22"/>
      <c r="L13" s="22" t="s">
        <v>173</v>
      </c>
      <c r="M13" s="28"/>
      <c r="N13" s="23"/>
      <c r="O13" s="23"/>
      <c r="P13" s="28"/>
    </row>
    <row r="14" spans="1:16" s="14" customFormat="1" ht="32.5">
      <c r="B14" s="22" t="s">
        <v>48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116</v>
      </c>
      <c r="M14" s="23"/>
      <c r="N14" s="23"/>
      <c r="O14" s="23"/>
      <c r="P14" s="23"/>
    </row>
    <row r="15" spans="1:16" s="14" customFormat="1" ht="21" customHeight="1">
      <c r="B15" s="30" t="s">
        <v>62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7" t="s">
        <v>105</v>
      </c>
      <c r="D17" s="137" t="s">
        <v>9</v>
      </c>
      <c r="E17" s="35" t="s">
        <v>54</v>
      </c>
      <c r="F17" s="35"/>
      <c r="G17" s="35" t="s">
        <v>117</v>
      </c>
      <c r="H17" s="35" t="s">
        <v>65</v>
      </c>
      <c r="I17" s="35" t="s">
        <v>58</v>
      </c>
      <c r="J17" s="35" t="s">
        <v>10</v>
      </c>
      <c r="K17" s="35" t="s">
        <v>55</v>
      </c>
      <c r="L17" s="35" t="s">
        <v>56</v>
      </c>
      <c r="M17" s="35"/>
      <c r="N17" s="35"/>
      <c r="O17" s="35"/>
      <c r="P17" s="139" t="s">
        <v>11</v>
      </c>
    </row>
    <row r="18" spans="2:22" s="5" customFormat="1" ht="35.5" customHeight="1">
      <c r="B18" s="138" t="s">
        <v>12</v>
      </c>
      <c r="C18" s="36"/>
      <c r="D18" s="37" t="s">
        <v>182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5" customHeight="1">
      <c r="B19" s="138" t="s">
        <v>61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1" t="s">
        <v>13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7" t="s">
        <v>105</v>
      </c>
      <c r="D22" s="137" t="s">
        <v>9</v>
      </c>
      <c r="E22" s="35" t="s">
        <v>54</v>
      </c>
      <c r="F22" s="35"/>
      <c r="G22" s="35" t="s">
        <v>117</v>
      </c>
      <c r="H22" s="35" t="s">
        <v>65</v>
      </c>
      <c r="I22" s="35" t="s">
        <v>58</v>
      </c>
      <c r="J22" s="35" t="s">
        <v>10</v>
      </c>
      <c r="K22" s="35" t="s">
        <v>55</v>
      </c>
      <c r="L22" s="35" t="s">
        <v>56</v>
      </c>
      <c r="M22" s="35"/>
      <c r="N22" s="35"/>
      <c r="O22" s="35"/>
      <c r="P22" s="139" t="s">
        <v>11</v>
      </c>
    </row>
    <row r="23" spans="2:22" s="5" customFormat="1" ht="35.5" customHeight="1">
      <c r="B23" s="138" t="s">
        <v>12</v>
      </c>
      <c r="C23" s="36"/>
      <c r="D23" s="37" t="s">
        <v>183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5" customHeight="1">
      <c r="B24" s="138" t="s">
        <v>61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1" t="s">
        <v>13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7" t="s">
        <v>105</v>
      </c>
      <c r="D27" s="137" t="s">
        <v>9</v>
      </c>
      <c r="E27" s="35" t="s">
        <v>54</v>
      </c>
      <c r="F27" s="35"/>
      <c r="G27" s="35" t="s">
        <v>117</v>
      </c>
      <c r="H27" s="35" t="s">
        <v>65</v>
      </c>
      <c r="I27" s="35" t="s">
        <v>58</v>
      </c>
      <c r="J27" s="35" t="s">
        <v>10</v>
      </c>
      <c r="K27" s="35" t="s">
        <v>55</v>
      </c>
      <c r="L27" s="35" t="s">
        <v>56</v>
      </c>
      <c r="M27" s="35"/>
      <c r="N27" s="35"/>
      <c r="O27" s="35"/>
      <c r="P27" s="139" t="s">
        <v>11</v>
      </c>
    </row>
    <row r="28" spans="2:22" s="5" customFormat="1" ht="35.5" customHeight="1">
      <c r="B28" s="138" t="s">
        <v>12</v>
      </c>
      <c r="C28" s="36"/>
      <c r="D28" s="37" t="s">
        <v>184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5" customHeight="1">
      <c r="B29" s="138" t="s">
        <v>61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1" t="s">
        <v>13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7" t="s">
        <v>105</v>
      </c>
      <c r="D32" s="137" t="s">
        <v>9</v>
      </c>
      <c r="E32" s="35" t="s">
        <v>54</v>
      </c>
      <c r="F32" s="35"/>
      <c r="G32" s="35" t="s">
        <v>117</v>
      </c>
      <c r="H32" s="35" t="s">
        <v>65</v>
      </c>
      <c r="I32" s="35" t="s">
        <v>58</v>
      </c>
      <c r="J32" s="35" t="s">
        <v>10</v>
      </c>
      <c r="K32" s="35" t="s">
        <v>55</v>
      </c>
      <c r="L32" s="35" t="s">
        <v>56</v>
      </c>
      <c r="M32" s="35"/>
      <c r="N32" s="35"/>
      <c r="O32" s="35"/>
      <c r="P32" s="139" t="s">
        <v>11</v>
      </c>
    </row>
    <row r="33" spans="1:23" s="5" customFormat="1" ht="35.5" customHeight="1">
      <c r="B33" s="138" t="s">
        <v>12</v>
      </c>
      <c r="C33" s="36"/>
      <c r="D33" s="37" t="s">
        <v>185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5" customHeight="1">
      <c r="B34" s="138" t="s">
        <v>61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1" t="s">
        <v>13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14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15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5" thickBot="1">
      <c r="A40" s="506" t="s">
        <v>16</v>
      </c>
      <c r="B40" s="507"/>
      <c r="C40" s="507"/>
      <c r="D40" s="123" t="s">
        <v>17</v>
      </c>
      <c r="E40" s="124" t="s">
        <v>18</v>
      </c>
      <c r="F40" s="123" t="s">
        <v>19</v>
      </c>
      <c r="G40" s="125" t="s">
        <v>20</v>
      </c>
      <c r="H40" s="125" t="s">
        <v>21</v>
      </c>
      <c r="I40" s="125" t="s">
        <v>34</v>
      </c>
      <c r="J40" s="125" t="s">
        <v>35</v>
      </c>
      <c r="K40" s="125" t="s">
        <v>37</v>
      </c>
      <c r="L40" s="125" t="s">
        <v>36</v>
      </c>
      <c r="M40" s="514" t="s">
        <v>50</v>
      </c>
      <c r="N40" s="515"/>
      <c r="O40" s="515"/>
      <c r="P40" s="516"/>
    </row>
    <row r="41" spans="1:23" s="14" customFormat="1" ht="46" customHeight="1">
      <c r="A41" s="592" t="str">
        <f>D18</f>
        <v xml:space="preserve">DARKEST BLACK       </v>
      </c>
      <c r="B41" s="593"/>
      <c r="C41" s="593"/>
      <c r="D41" s="593"/>
      <c r="E41" s="593"/>
      <c r="F41" s="593"/>
      <c r="G41" s="593"/>
      <c r="H41" s="593"/>
      <c r="I41" s="593"/>
      <c r="J41" s="593"/>
      <c r="K41" s="593"/>
      <c r="L41" s="593"/>
      <c r="M41" s="593"/>
      <c r="N41" s="593"/>
      <c r="O41" s="593"/>
      <c r="P41" s="594"/>
    </row>
    <row r="42" spans="1:23" s="14" customFormat="1" ht="106" customHeight="1">
      <c r="A42" s="191">
        <v>1</v>
      </c>
      <c r="B42" s="459" t="str">
        <f>L11</f>
        <v>FRENCH TERRY 100% ORGANIC COTTON 430GSM</v>
      </c>
      <c r="C42" s="459"/>
      <c r="D42" s="146" t="s">
        <v>49</v>
      </c>
      <c r="E42" s="146" t="str">
        <f>A41</f>
        <v xml:space="preserve">DARKEST BLACK       </v>
      </c>
      <c r="F42" s="160" t="s">
        <v>10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512"/>
      <c r="N42" s="513"/>
      <c r="O42" s="513"/>
      <c r="P42" s="513"/>
    </row>
    <row r="43" spans="1:23" s="14" customFormat="1" ht="106" customHeight="1">
      <c r="A43" s="191">
        <v>2</v>
      </c>
      <c r="B43" s="459" t="s">
        <v>118</v>
      </c>
      <c r="C43" s="459"/>
      <c r="D43" s="146" t="s">
        <v>119</v>
      </c>
      <c r="E43" s="146" t="str">
        <f>E42</f>
        <v xml:space="preserve">DARKEST BLACK       </v>
      </c>
      <c r="F43" s="160" t="s">
        <v>10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512"/>
      <c r="N43" s="513"/>
      <c r="O43" s="513"/>
      <c r="P43" s="513"/>
    </row>
    <row r="44" spans="1:23" s="14" customFormat="1" ht="106" customHeight="1">
      <c r="A44" s="191">
        <v>3</v>
      </c>
      <c r="B44" s="459" t="s">
        <v>151</v>
      </c>
      <c r="C44" s="459"/>
      <c r="D44" s="146" t="s">
        <v>160</v>
      </c>
      <c r="E44" s="146" t="str">
        <f>E43</f>
        <v xml:space="preserve">DARKEST BLACK       </v>
      </c>
      <c r="F44" s="160" t="s">
        <v>10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512"/>
      <c r="N44" s="513"/>
      <c r="O44" s="513"/>
      <c r="P44" s="513"/>
    </row>
    <row r="45" spans="1:23" s="14" customFormat="1" ht="46" customHeight="1">
      <c r="A45" s="513" t="str">
        <f>D23</f>
        <v xml:space="preserve">HYPER LILAC         </v>
      </c>
      <c r="B45" s="513"/>
      <c r="C45" s="513"/>
      <c r="D45" s="513"/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P45" s="513"/>
    </row>
    <row r="46" spans="1:23" s="14" customFormat="1" ht="106" customHeight="1">
      <c r="A46" s="191">
        <v>1</v>
      </c>
      <c r="B46" s="459" t="str">
        <f>L11</f>
        <v>FRENCH TERRY 100% ORGANIC COTTON 430GSM</v>
      </c>
      <c r="C46" s="459"/>
      <c r="D46" s="146" t="s">
        <v>49</v>
      </c>
      <c r="E46" s="146" t="str">
        <f>A45</f>
        <v xml:space="preserve">HYPER LILAC         </v>
      </c>
      <c r="F46" s="160" t="s">
        <v>10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512"/>
      <c r="N46" s="513"/>
      <c r="O46" s="513"/>
      <c r="P46" s="513"/>
    </row>
    <row r="47" spans="1:23" s="14" customFormat="1" ht="106" customHeight="1">
      <c r="A47" s="191">
        <v>2</v>
      </c>
      <c r="B47" s="459" t="s">
        <v>118</v>
      </c>
      <c r="C47" s="459"/>
      <c r="D47" s="146" t="s">
        <v>119</v>
      </c>
      <c r="E47" s="146" t="str">
        <f>E46</f>
        <v xml:space="preserve">HYPER LILAC         </v>
      </c>
      <c r="F47" s="160" t="s">
        <v>10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512"/>
      <c r="N47" s="513"/>
      <c r="O47" s="513"/>
      <c r="P47" s="513"/>
    </row>
    <row r="48" spans="1:23" s="14" customFormat="1" ht="106" customHeight="1">
      <c r="A48" s="191">
        <v>3</v>
      </c>
      <c r="B48" s="459" t="s">
        <v>151</v>
      </c>
      <c r="C48" s="459"/>
      <c r="D48" s="146" t="s">
        <v>160</v>
      </c>
      <c r="E48" s="146" t="str">
        <f>E47</f>
        <v xml:space="preserve">HYPER LILAC         </v>
      </c>
      <c r="F48" s="160" t="s">
        <v>10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512"/>
      <c r="N48" s="513"/>
      <c r="O48" s="513"/>
      <c r="P48" s="513"/>
    </row>
    <row r="49" spans="1:16" s="14" customFormat="1" ht="46" customHeight="1">
      <c r="A49" s="513" t="str">
        <f>D28</f>
        <v xml:space="preserve">ATOMIC BLASTER      </v>
      </c>
      <c r="B49" s="513"/>
      <c r="C49" s="513"/>
      <c r="D49" s="513"/>
      <c r="E49" s="513"/>
      <c r="F49" s="513"/>
      <c r="G49" s="513"/>
      <c r="H49" s="513"/>
      <c r="I49" s="513"/>
      <c r="J49" s="513"/>
      <c r="K49" s="513"/>
      <c r="L49" s="513"/>
      <c r="M49" s="513"/>
      <c r="N49" s="513"/>
      <c r="O49" s="513"/>
      <c r="P49" s="513"/>
    </row>
    <row r="50" spans="1:16" s="14" customFormat="1" ht="106" customHeight="1">
      <c r="A50" s="191">
        <v>1</v>
      </c>
      <c r="B50" s="459" t="str">
        <f>L11</f>
        <v>FRENCH TERRY 100% ORGANIC COTTON 430GSM</v>
      </c>
      <c r="C50" s="459"/>
      <c r="D50" s="146" t="s">
        <v>49</v>
      </c>
      <c r="E50" s="146" t="str">
        <f>A49</f>
        <v xml:space="preserve">ATOMIC BLASTER      </v>
      </c>
      <c r="F50" s="160" t="s">
        <v>10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512"/>
      <c r="N50" s="513"/>
      <c r="O50" s="513"/>
      <c r="P50" s="513"/>
    </row>
    <row r="51" spans="1:16" s="14" customFormat="1" ht="106" customHeight="1">
      <c r="A51" s="191">
        <v>2</v>
      </c>
      <c r="B51" s="459" t="s">
        <v>118</v>
      </c>
      <c r="C51" s="459"/>
      <c r="D51" s="146" t="s">
        <v>119</v>
      </c>
      <c r="E51" s="146" t="str">
        <f>E50</f>
        <v xml:space="preserve">ATOMIC BLASTER      </v>
      </c>
      <c r="F51" s="160" t="s">
        <v>10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512"/>
      <c r="N51" s="513"/>
      <c r="O51" s="513"/>
      <c r="P51" s="513"/>
    </row>
    <row r="52" spans="1:16" s="14" customFormat="1" ht="106" customHeight="1">
      <c r="A52" s="191">
        <v>3</v>
      </c>
      <c r="B52" s="459" t="s">
        <v>151</v>
      </c>
      <c r="C52" s="459"/>
      <c r="D52" s="146" t="s">
        <v>160</v>
      </c>
      <c r="E52" s="146" t="str">
        <f>E51</f>
        <v xml:space="preserve">ATOMIC BLASTER      </v>
      </c>
      <c r="F52" s="160" t="s">
        <v>10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512"/>
      <c r="N52" s="513"/>
      <c r="O52" s="513"/>
      <c r="P52" s="513"/>
    </row>
    <row r="53" spans="1:16" s="14" customFormat="1" ht="46" customHeight="1">
      <c r="A53" s="513" t="str">
        <f>D33</f>
        <v xml:space="preserve">OPTIC WHITE         </v>
      </c>
      <c r="B53" s="513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</row>
    <row r="54" spans="1:16" s="14" customFormat="1" ht="106" customHeight="1">
      <c r="A54" s="191">
        <v>1</v>
      </c>
      <c r="B54" s="459" t="str">
        <f>L11</f>
        <v>FRENCH TERRY 100% ORGANIC COTTON 430GSM</v>
      </c>
      <c r="C54" s="459"/>
      <c r="D54" s="146" t="s">
        <v>49</v>
      </c>
      <c r="E54" s="146" t="str">
        <f>A53</f>
        <v xml:space="preserve">OPTIC WHITE         </v>
      </c>
      <c r="F54" s="160" t="s">
        <v>10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512"/>
      <c r="N54" s="513"/>
      <c r="O54" s="513"/>
      <c r="P54" s="513"/>
    </row>
    <row r="55" spans="1:16" s="14" customFormat="1" ht="106" customHeight="1">
      <c r="A55" s="191">
        <v>2</v>
      </c>
      <c r="B55" s="459" t="s">
        <v>118</v>
      </c>
      <c r="C55" s="459"/>
      <c r="D55" s="146" t="s">
        <v>119</v>
      </c>
      <c r="E55" s="146" t="str">
        <f>E54</f>
        <v xml:space="preserve">OPTIC WHITE         </v>
      </c>
      <c r="F55" s="160" t="s">
        <v>10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512"/>
      <c r="N55" s="513"/>
      <c r="O55" s="513"/>
      <c r="P55" s="513"/>
    </row>
    <row r="56" spans="1:16" s="14" customFormat="1" ht="106" customHeight="1">
      <c r="A56" s="191">
        <v>3</v>
      </c>
      <c r="B56" s="459" t="s">
        <v>151</v>
      </c>
      <c r="C56" s="459"/>
      <c r="D56" s="146" t="s">
        <v>160</v>
      </c>
      <c r="E56" s="146" t="str">
        <f>E55</f>
        <v xml:space="preserve">OPTIC WHITE         </v>
      </c>
      <c r="F56" s="160" t="s">
        <v>10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512"/>
      <c r="N56" s="513"/>
      <c r="O56" s="513"/>
      <c r="P56" s="513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22</v>
      </c>
      <c r="C58" s="65"/>
      <c r="D58" s="65"/>
      <c r="E58" s="65"/>
      <c r="G58" s="66"/>
      <c r="P58" s="67"/>
    </row>
    <row r="59" spans="1:16" s="78" customFormat="1" ht="96">
      <c r="A59" s="522" t="s">
        <v>23</v>
      </c>
      <c r="B59" s="523"/>
      <c r="C59" s="523"/>
      <c r="D59" s="523"/>
      <c r="E59" s="524"/>
      <c r="F59" s="126" t="s">
        <v>45</v>
      </c>
      <c r="G59" s="126" t="s">
        <v>24</v>
      </c>
      <c r="H59" s="525" t="s">
        <v>40</v>
      </c>
      <c r="I59" s="526"/>
      <c r="J59" s="127" t="s">
        <v>19</v>
      </c>
      <c r="K59" s="126" t="s">
        <v>46</v>
      </c>
      <c r="L59" s="126" t="s">
        <v>25</v>
      </c>
      <c r="M59" s="128" t="s">
        <v>26</v>
      </c>
      <c r="N59" s="128" t="s">
        <v>27</v>
      </c>
      <c r="O59" s="128" t="s">
        <v>28</v>
      </c>
      <c r="P59" s="128" t="s">
        <v>29</v>
      </c>
    </row>
    <row r="60" spans="1:16" s="71" customFormat="1" ht="96.65" customHeight="1">
      <c r="A60" s="146">
        <v>1</v>
      </c>
      <c r="B60" s="462" t="s">
        <v>120</v>
      </c>
      <c r="C60" s="480"/>
      <c r="D60" s="480"/>
      <c r="E60" s="463"/>
      <c r="F60" s="170" t="str">
        <f>$A$41</f>
        <v xml:space="preserve">DARKEST BLACK       </v>
      </c>
      <c r="G60" s="204"/>
      <c r="H60" s="460" t="str">
        <f>$A$41</f>
        <v xml:space="preserve">DARKEST BLACK       </v>
      </c>
      <c r="I60" s="461"/>
      <c r="J60" s="160" t="s">
        <v>30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78"/>
    </row>
    <row r="61" spans="1:16" s="71" customFormat="1" ht="96.65" customHeight="1">
      <c r="A61" s="146">
        <v>1</v>
      </c>
      <c r="B61" s="462" t="s">
        <v>120</v>
      </c>
      <c r="C61" s="480"/>
      <c r="D61" s="480"/>
      <c r="E61" s="463"/>
      <c r="F61" s="170" t="str">
        <f>$A$45</f>
        <v xml:space="preserve">HYPER LILAC         </v>
      </c>
      <c r="G61" s="204"/>
      <c r="H61" s="460" t="str">
        <f>$A$45</f>
        <v xml:space="preserve">HYPER LILAC         </v>
      </c>
      <c r="I61" s="461"/>
      <c r="J61" s="160" t="s">
        <v>30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79"/>
    </row>
    <row r="62" spans="1:16" s="71" customFormat="1" ht="96.65" customHeight="1">
      <c r="A62" s="146">
        <v>1</v>
      </c>
      <c r="B62" s="462" t="s">
        <v>120</v>
      </c>
      <c r="C62" s="480"/>
      <c r="D62" s="480"/>
      <c r="E62" s="463"/>
      <c r="F62" s="170" t="str">
        <f>$D$28</f>
        <v xml:space="preserve">ATOMIC BLASTER      </v>
      </c>
      <c r="G62" s="204"/>
      <c r="H62" s="460" t="str">
        <f>$A$49</f>
        <v xml:space="preserve">ATOMIC BLASTER      </v>
      </c>
      <c r="I62" s="461"/>
      <c r="J62" s="160" t="s">
        <v>30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79"/>
    </row>
    <row r="63" spans="1:16" s="71" customFormat="1" ht="96.65" customHeight="1">
      <c r="A63" s="146">
        <v>1</v>
      </c>
      <c r="B63" s="462" t="s">
        <v>120</v>
      </c>
      <c r="C63" s="480"/>
      <c r="D63" s="480"/>
      <c r="E63" s="463"/>
      <c r="F63" s="170" t="str">
        <f>$E$54</f>
        <v xml:space="preserve">OPTIC WHITE         </v>
      </c>
      <c r="G63" s="204"/>
      <c r="H63" s="460" t="str">
        <f>$A$53</f>
        <v xml:space="preserve">OPTIC WHITE         </v>
      </c>
      <c r="I63" s="461"/>
      <c r="J63" s="160" t="s">
        <v>30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80"/>
    </row>
    <row r="64" spans="1:16" s="71" customFormat="1" ht="71.5" customHeight="1">
      <c r="A64" s="146">
        <v>2</v>
      </c>
      <c r="B64" s="462" t="s">
        <v>161</v>
      </c>
      <c r="C64" s="480"/>
      <c r="D64" s="480"/>
      <c r="E64" s="463"/>
      <c r="F64" s="211" t="s">
        <v>162</v>
      </c>
      <c r="G64" s="577" t="s">
        <v>163</v>
      </c>
      <c r="H64" s="563" t="str">
        <f>$A$41</f>
        <v xml:space="preserve">DARKEST BLACK       </v>
      </c>
      <c r="I64" s="563"/>
      <c r="J64" s="160" t="s">
        <v>121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73"/>
    </row>
    <row r="65" spans="1:16" s="71" customFormat="1" ht="71.5" customHeight="1">
      <c r="A65" s="146">
        <v>2</v>
      </c>
      <c r="B65" s="462" t="s">
        <v>161</v>
      </c>
      <c r="C65" s="480"/>
      <c r="D65" s="480"/>
      <c r="E65" s="463"/>
      <c r="F65" s="211" t="s">
        <v>162</v>
      </c>
      <c r="G65" s="577"/>
      <c r="H65" s="563" t="str">
        <f>$A$45</f>
        <v xml:space="preserve">HYPER LILAC         </v>
      </c>
      <c r="I65" s="563"/>
      <c r="J65" s="160" t="s">
        <v>121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73"/>
    </row>
    <row r="66" spans="1:16" s="71" customFormat="1" ht="74.150000000000006" customHeight="1">
      <c r="A66" s="146">
        <v>2</v>
      </c>
      <c r="B66" s="462" t="s">
        <v>161</v>
      </c>
      <c r="C66" s="480"/>
      <c r="D66" s="480"/>
      <c r="E66" s="463"/>
      <c r="F66" s="211" t="s">
        <v>162</v>
      </c>
      <c r="G66" s="577"/>
      <c r="H66" s="563" t="str">
        <f>$A$49</f>
        <v xml:space="preserve">ATOMIC BLASTER      </v>
      </c>
      <c r="I66" s="563"/>
      <c r="J66" s="160" t="s">
        <v>121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73"/>
    </row>
    <row r="67" spans="1:16" s="71" customFormat="1" ht="74.150000000000006" customHeight="1">
      <c r="A67" s="146">
        <v>2</v>
      </c>
      <c r="B67" s="462" t="s">
        <v>161</v>
      </c>
      <c r="C67" s="480"/>
      <c r="D67" s="480"/>
      <c r="E67" s="463"/>
      <c r="F67" s="211" t="s">
        <v>162</v>
      </c>
      <c r="G67" s="577"/>
      <c r="H67" s="563" t="str">
        <f>$A$53</f>
        <v xml:space="preserve">OPTIC WHITE         </v>
      </c>
      <c r="I67" s="563"/>
      <c r="J67" s="160" t="s">
        <v>121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73"/>
    </row>
    <row r="68" spans="1:16" s="71" customFormat="1" ht="70" customHeight="1">
      <c r="A68" s="146">
        <v>3</v>
      </c>
      <c r="B68" s="462" t="s">
        <v>122</v>
      </c>
      <c r="C68" s="480"/>
      <c r="D68" s="480"/>
      <c r="E68" s="463"/>
      <c r="F68" s="211" t="s">
        <v>123</v>
      </c>
      <c r="G68" s="205"/>
      <c r="H68" s="563" t="str">
        <f>$A$41</f>
        <v xml:space="preserve">DARKEST BLACK       </v>
      </c>
      <c r="I68" s="563"/>
      <c r="J68" s="160" t="s">
        <v>121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73" t="s">
        <v>164</v>
      </c>
    </row>
    <row r="69" spans="1:16" s="71" customFormat="1" ht="70" customHeight="1">
      <c r="A69" s="146">
        <v>3</v>
      </c>
      <c r="B69" s="462" t="s">
        <v>122</v>
      </c>
      <c r="C69" s="480"/>
      <c r="D69" s="480"/>
      <c r="E69" s="463"/>
      <c r="F69" s="211" t="s">
        <v>123</v>
      </c>
      <c r="G69" s="205"/>
      <c r="H69" s="563" t="str">
        <f>$A$45</f>
        <v xml:space="preserve">HYPER LILAC         </v>
      </c>
      <c r="I69" s="563"/>
      <c r="J69" s="160" t="s">
        <v>121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73"/>
    </row>
    <row r="70" spans="1:16" s="71" customFormat="1" ht="70" customHeight="1">
      <c r="A70" s="146">
        <v>3</v>
      </c>
      <c r="B70" s="462" t="s">
        <v>122</v>
      </c>
      <c r="C70" s="480"/>
      <c r="D70" s="480"/>
      <c r="E70" s="463"/>
      <c r="F70" s="211" t="s">
        <v>123</v>
      </c>
      <c r="G70" s="204"/>
      <c r="H70" s="563" t="str">
        <f>$A$49</f>
        <v xml:space="preserve">ATOMIC BLASTER      </v>
      </c>
      <c r="I70" s="563"/>
      <c r="J70" s="160" t="s">
        <v>121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73"/>
    </row>
    <row r="71" spans="1:16" s="71" customFormat="1" ht="70" customHeight="1">
      <c r="A71" s="146">
        <v>3</v>
      </c>
      <c r="B71" s="462" t="s">
        <v>122</v>
      </c>
      <c r="C71" s="480"/>
      <c r="D71" s="480"/>
      <c r="E71" s="463"/>
      <c r="F71" s="211" t="s">
        <v>123</v>
      </c>
      <c r="G71" s="205"/>
      <c r="H71" s="563" t="str">
        <f>$A$53</f>
        <v xml:space="preserve">OPTIC WHITE         </v>
      </c>
      <c r="I71" s="563"/>
      <c r="J71" s="160" t="s">
        <v>121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73"/>
    </row>
    <row r="72" spans="1:16" s="174" customFormat="1" ht="68.5" customHeight="1">
      <c r="A72" s="146">
        <v>4</v>
      </c>
      <c r="B72" s="600" t="s">
        <v>124</v>
      </c>
      <c r="C72" s="601"/>
      <c r="D72" s="601"/>
      <c r="E72" s="602"/>
      <c r="F72" s="211" t="s">
        <v>125</v>
      </c>
      <c r="G72" s="577"/>
      <c r="H72" s="563" t="str">
        <f>$A$41</f>
        <v xml:space="preserve">DARKEST BLACK       </v>
      </c>
      <c r="I72" s="563"/>
      <c r="J72" s="171" t="s">
        <v>121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73" t="s">
        <v>164</v>
      </c>
    </row>
    <row r="73" spans="1:16" s="174" customFormat="1" ht="68.5" customHeight="1">
      <c r="A73" s="146">
        <v>4</v>
      </c>
      <c r="B73" s="600" t="s">
        <v>124</v>
      </c>
      <c r="C73" s="601"/>
      <c r="D73" s="601"/>
      <c r="E73" s="602"/>
      <c r="F73" s="211" t="s">
        <v>125</v>
      </c>
      <c r="G73" s="577"/>
      <c r="H73" s="563" t="str">
        <f>$A$45</f>
        <v xml:space="preserve">HYPER LILAC         </v>
      </c>
      <c r="I73" s="563"/>
      <c r="J73" s="171" t="s">
        <v>121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73"/>
    </row>
    <row r="74" spans="1:16" s="174" customFormat="1" ht="72" customHeight="1">
      <c r="A74" s="146">
        <v>4</v>
      </c>
      <c r="B74" s="600" t="s">
        <v>124</v>
      </c>
      <c r="C74" s="601"/>
      <c r="D74" s="601"/>
      <c r="E74" s="602"/>
      <c r="F74" s="211" t="s">
        <v>125</v>
      </c>
      <c r="G74" s="577"/>
      <c r="H74" s="563" t="str">
        <f>$A$49</f>
        <v xml:space="preserve">ATOMIC BLASTER      </v>
      </c>
      <c r="I74" s="563"/>
      <c r="J74" s="171" t="s">
        <v>121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73"/>
    </row>
    <row r="75" spans="1:16" s="174" customFormat="1" ht="72" customHeight="1">
      <c r="A75" s="146">
        <v>4</v>
      </c>
      <c r="B75" s="600" t="s">
        <v>124</v>
      </c>
      <c r="C75" s="601"/>
      <c r="D75" s="601"/>
      <c r="E75" s="602"/>
      <c r="F75" s="211" t="s">
        <v>125</v>
      </c>
      <c r="G75" s="577"/>
      <c r="H75" s="563" t="str">
        <f>$A$53</f>
        <v xml:space="preserve">OPTIC WHITE         </v>
      </c>
      <c r="I75" s="563"/>
      <c r="J75" s="171" t="s">
        <v>121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73"/>
    </row>
    <row r="76" spans="1:16" s="174" customFormat="1" ht="51" customHeight="1">
      <c r="A76" s="146">
        <v>5</v>
      </c>
      <c r="B76" s="600" t="s">
        <v>126</v>
      </c>
      <c r="C76" s="601"/>
      <c r="D76" s="601"/>
      <c r="E76" s="602"/>
      <c r="F76" s="211" t="s">
        <v>127</v>
      </c>
      <c r="G76" s="212" t="s">
        <v>165</v>
      </c>
      <c r="H76" s="563" t="str">
        <f>$A$41</f>
        <v xml:space="preserve">DARKEST BLACK       </v>
      </c>
      <c r="I76" s="563"/>
      <c r="J76" s="171" t="s">
        <v>10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600" t="s">
        <v>126</v>
      </c>
      <c r="C77" s="601"/>
      <c r="D77" s="601"/>
      <c r="E77" s="602"/>
      <c r="F77" s="211" t="s">
        <v>127</v>
      </c>
      <c r="G77" s="212" t="s">
        <v>165</v>
      </c>
      <c r="H77" s="563" t="str">
        <f>$A$45</f>
        <v xml:space="preserve">HYPER LILAC         </v>
      </c>
      <c r="I77" s="563"/>
      <c r="J77" s="171" t="s">
        <v>10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600" t="s">
        <v>126</v>
      </c>
      <c r="C78" s="601"/>
      <c r="D78" s="601"/>
      <c r="E78" s="602"/>
      <c r="F78" s="211" t="s">
        <v>127</v>
      </c>
      <c r="G78" s="212" t="s">
        <v>165</v>
      </c>
      <c r="H78" s="563" t="str">
        <f>$A$49</f>
        <v xml:space="preserve">ATOMIC BLASTER      </v>
      </c>
      <c r="I78" s="563"/>
      <c r="J78" s="171" t="s">
        <v>10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600" t="s">
        <v>126</v>
      </c>
      <c r="C79" s="601"/>
      <c r="D79" s="601"/>
      <c r="E79" s="602"/>
      <c r="F79" s="211" t="s">
        <v>127</v>
      </c>
      <c r="G79" s="212" t="s">
        <v>165</v>
      </c>
      <c r="H79" s="563" t="str">
        <f>$A$53</f>
        <v xml:space="preserve">OPTIC WHITE         </v>
      </c>
      <c r="I79" s="563"/>
      <c r="J79" s="171" t="s">
        <v>10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70" customHeight="1">
      <c r="A80" s="146">
        <v>6</v>
      </c>
      <c r="B80" s="600" t="s">
        <v>128</v>
      </c>
      <c r="C80" s="601"/>
      <c r="D80" s="601"/>
      <c r="E80" s="602"/>
      <c r="F80" s="211" t="s">
        <v>123</v>
      </c>
      <c r="G80" s="206"/>
      <c r="H80" s="563" t="str">
        <f>$A$41</f>
        <v xml:space="preserve">DARKEST BLACK       </v>
      </c>
      <c r="I80" s="563"/>
      <c r="J80" s="171" t="s">
        <v>121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81"/>
    </row>
    <row r="81" spans="1:16" s="174" customFormat="1" ht="70" customHeight="1">
      <c r="A81" s="146">
        <v>6</v>
      </c>
      <c r="B81" s="600" t="s">
        <v>128</v>
      </c>
      <c r="C81" s="601"/>
      <c r="D81" s="601"/>
      <c r="E81" s="602"/>
      <c r="F81" s="211" t="s">
        <v>123</v>
      </c>
      <c r="G81" s="206"/>
      <c r="H81" s="563" t="str">
        <f>$A$45</f>
        <v xml:space="preserve">HYPER LILAC         </v>
      </c>
      <c r="I81" s="563"/>
      <c r="J81" s="171" t="s">
        <v>121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81"/>
    </row>
    <row r="82" spans="1:16" s="174" customFormat="1" ht="72.650000000000006" customHeight="1">
      <c r="A82" s="146">
        <v>6</v>
      </c>
      <c r="B82" s="600" t="s">
        <v>128</v>
      </c>
      <c r="C82" s="601"/>
      <c r="D82" s="601"/>
      <c r="E82" s="602"/>
      <c r="F82" s="211" t="s">
        <v>123</v>
      </c>
      <c r="G82" s="206"/>
      <c r="H82" s="563" t="str">
        <f>$A$49</f>
        <v xml:space="preserve">ATOMIC BLASTER      </v>
      </c>
      <c r="I82" s="563"/>
      <c r="J82" s="171" t="s">
        <v>121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81"/>
    </row>
    <row r="83" spans="1:16" s="174" customFormat="1" ht="72.650000000000006" customHeight="1">
      <c r="A83" s="146">
        <v>6</v>
      </c>
      <c r="B83" s="600" t="s">
        <v>128</v>
      </c>
      <c r="C83" s="601"/>
      <c r="D83" s="601"/>
      <c r="E83" s="602"/>
      <c r="F83" s="211" t="s">
        <v>123</v>
      </c>
      <c r="G83" s="206"/>
      <c r="H83" s="563" t="str">
        <f>$A$53</f>
        <v xml:space="preserve">OPTIC WHITE         </v>
      </c>
      <c r="I83" s="563"/>
      <c r="J83" s="171" t="s">
        <v>121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81"/>
    </row>
    <row r="84" spans="1:16" s="174" customFormat="1" ht="67.5" customHeight="1">
      <c r="A84" s="146">
        <v>7</v>
      </c>
      <c r="B84" s="603" t="s">
        <v>166</v>
      </c>
      <c r="C84" s="604"/>
      <c r="D84" s="604"/>
      <c r="E84" s="605"/>
      <c r="F84" s="213" t="s">
        <v>123</v>
      </c>
      <c r="G84" s="574"/>
      <c r="H84" s="460" t="str">
        <f>$A$41</f>
        <v xml:space="preserve">DARKEST BLACK       </v>
      </c>
      <c r="I84" s="461"/>
      <c r="J84" s="171" t="s">
        <v>121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145</v>
      </c>
    </row>
    <row r="85" spans="1:16" s="174" customFormat="1" ht="67.5" customHeight="1">
      <c r="A85" s="146">
        <v>7</v>
      </c>
      <c r="B85" s="603" t="s">
        <v>166</v>
      </c>
      <c r="C85" s="604"/>
      <c r="D85" s="604"/>
      <c r="E85" s="605"/>
      <c r="F85" s="213" t="s">
        <v>123</v>
      </c>
      <c r="G85" s="575"/>
      <c r="H85" s="460" t="str">
        <f>$A$45</f>
        <v xml:space="preserve">HYPER LILAC         </v>
      </c>
      <c r="I85" s="461"/>
      <c r="J85" s="171" t="s">
        <v>121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145</v>
      </c>
    </row>
    <row r="86" spans="1:16" s="174" customFormat="1" ht="75" customHeight="1">
      <c r="A86" s="146">
        <v>7</v>
      </c>
      <c r="B86" s="603" t="s">
        <v>166</v>
      </c>
      <c r="C86" s="604"/>
      <c r="D86" s="604"/>
      <c r="E86" s="605"/>
      <c r="F86" s="213" t="s">
        <v>123</v>
      </c>
      <c r="G86" s="575"/>
      <c r="H86" s="460" t="str">
        <f>$A$49</f>
        <v xml:space="preserve">ATOMIC BLASTER      </v>
      </c>
      <c r="I86" s="461"/>
      <c r="J86" s="171" t="s">
        <v>121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145</v>
      </c>
    </row>
    <row r="87" spans="1:16" s="174" customFormat="1" ht="75" customHeight="1">
      <c r="A87" s="146">
        <v>7</v>
      </c>
      <c r="B87" s="606" t="s">
        <v>166</v>
      </c>
      <c r="C87" s="606"/>
      <c r="D87" s="606"/>
      <c r="E87" s="606"/>
      <c r="F87" s="211" t="s">
        <v>123</v>
      </c>
      <c r="G87" s="576"/>
      <c r="H87" s="460" t="str">
        <f>$A$53</f>
        <v xml:space="preserve">OPTIC WHITE         </v>
      </c>
      <c r="I87" s="461"/>
      <c r="J87" s="171" t="s">
        <v>121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63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22" t="s">
        <v>23</v>
      </c>
      <c r="B90" s="523"/>
      <c r="C90" s="523"/>
      <c r="D90" s="523"/>
      <c r="E90" s="524"/>
      <c r="F90" s="126" t="s">
        <v>45</v>
      </c>
      <c r="G90" s="126" t="s">
        <v>24</v>
      </c>
      <c r="H90" s="525" t="s">
        <v>40</v>
      </c>
      <c r="I90" s="526"/>
      <c r="J90" s="127" t="s">
        <v>19</v>
      </c>
      <c r="K90" s="126" t="s">
        <v>46</v>
      </c>
      <c r="L90" s="126" t="s">
        <v>25</v>
      </c>
      <c r="M90" s="128" t="s">
        <v>26</v>
      </c>
      <c r="N90" s="128" t="s">
        <v>27</v>
      </c>
      <c r="O90" s="128" t="s">
        <v>28</v>
      </c>
      <c r="P90" s="128" t="s">
        <v>29</v>
      </c>
    </row>
    <row r="91" spans="1:16" s="159" customFormat="1" ht="52.5" customHeight="1">
      <c r="A91" s="146">
        <v>1</v>
      </c>
      <c r="B91" s="462" t="s">
        <v>129</v>
      </c>
      <c r="C91" s="480"/>
      <c r="D91" s="480"/>
      <c r="E91" s="463"/>
      <c r="F91" s="216" t="s">
        <v>38</v>
      </c>
      <c r="G91" s="205" t="s">
        <v>168</v>
      </c>
      <c r="H91" s="563" t="str">
        <f t="shared" ref="H91:H95" si="56">$A$41</f>
        <v xml:space="preserve">DARKEST BLACK       </v>
      </c>
      <c r="I91" s="563"/>
      <c r="J91" s="160" t="s">
        <v>121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512"/>
    </row>
    <row r="92" spans="1:16" s="159" customFormat="1" ht="52.5" customHeight="1">
      <c r="A92" s="146">
        <v>1</v>
      </c>
      <c r="B92" s="462" t="s">
        <v>129</v>
      </c>
      <c r="C92" s="480"/>
      <c r="D92" s="480"/>
      <c r="E92" s="463"/>
      <c r="F92" s="216" t="s">
        <v>38</v>
      </c>
      <c r="G92" s="205" t="s">
        <v>168</v>
      </c>
      <c r="H92" s="563" t="str">
        <f t="shared" ref="H92:H96" si="58">$A$45</f>
        <v xml:space="preserve">HYPER LILAC         </v>
      </c>
      <c r="I92" s="563"/>
      <c r="J92" s="160" t="s">
        <v>121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512"/>
    </row>
    <row r="93" spans="1:16" s="159" customFormat="1" ht="52.5" customHeight="1">
      <c r="A93" s="146">
        <v>1</v>
      </c>
      <c r="B93" s="462" t="s">
        <v>129</v>
      </c>
      <c r="C93" s="480"/>
      <c r="D93" s="480"/>
      <c r="E93" s="463"/>
      <c r="F93" s="216" t="s">
        <v>38</v>
      </c>
      <c r="G93" s="205" t="s">
        <v>168</v>
      </c>
      <c r="H93" s="563" t="str">
        <f>$A$49</f>
        <v xml:space="preserve">ATOMIC BLASTER      </v>
      </c>
      <c r="I93" s="563"/>
      <c r="J93" s="160" t="s">
        <v>121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512"/>
    </row>
    <row r="94" spans="1:16" s="159" customFormat="1" ht="52.5" customHeight="1">
      <c r="A94" s="146">
        <v>1</v>
      </c>
      <c r="B94" s="462" t="s">
        <v>129</v>
      </c>
      <c r="C94" s="480"/>
      <c r="D94" s="480"/>
      <c r="E94" s="463"/>
      <c r="F94" s="216" t="s">
        <v>38</v>
      </c>
      <c r="G94" s="205" t="s">
        <v>168</v>
      </c>
      <c r="H94" s="563" t="str">
        <f>$A$53</f>
        <v xml:space="preserve">OPTIC WHITE         </v>
      </c>
      <c r="I94" s="563"/>
      <c r="J94" s="160" t="s">
        <v>121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512"/>
    </row>
    <row r="95" spans="1:16" s="159" customFormat="1" ht="52.5" customHeight="1">
      <c r="A95" s="146">
        <v>2</v>
      </c>
      <c r="B95" s="462" t="s">
        <v>130</v>
      </c>
      <c r="C95" s="480"/>
      <c r="D95" s="480"/>
      <c r="E95" s="463"/>
      <c r="F95" s="216" t="s">
        <v>38</v>
      </c>
      <c r="G95" s="204"/>
      <c r="H95" s="563" t="str">
        <f t="shared" si="56"/>
        <v xml:space="preserve">DARKEST BLACK       </v>
      </c>
      <c r="I95" s="563"/>
      <c r="J95" s="160" t="s">
        <v>121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512" t="s">
        <v>169</v>
      </c>
    </row>
    <row r="96" spans="1:16" s="159" customFormat="1" ht="52.5" customHeight="1">
      <c r="A96" s="146">
        <v>2</v>
      </c>
      <c r="B96" s="462" t="s">
        <v>130</v>
      </c>
      <c r="C96" s="480"/>
      <c r="D96" s="480"/>
      <c r="E96" s="463"/>
      <c r="F96" s="216" t="s">
        <v>38</v>
      </c>
      <c r="G96" s="204"/>
      <c r="H96" s="563" t="str">
        <f t="shared" si="58"/>
        <v xml:space="preserve">HYPER LILAC         </v>
      </c>
      <c r="I96" s="563"/>
      <c r="J96" s="160" t="s">
        <v>121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512"/>
    </row>
    <row r="97" spans="1:16" s="159" customFormat="1" ht="52.5" customHeight="1">
      <c r="A97" s="146">
        <v>2</v>
      </c>
      <c r="B97" s="462" t="s">
        <v>130</v>
      </c>
      <c r="C97" s="480"/>
      <c r="D97" s="480"/>
      <c r="E97" s="463"/>
      <c r="F97" s="216" t="s">
        <v>38</v>
      </c>
      <c r="G97" s="204"/>
      <c r="H97" s="563" t="str">
        <f>$A$49</f>
        <v xml:space="preserve">ATOMIC BLASTER      </v>
      </c>
      <c r="I97" s="563"/>
      <c r="J97" s="160" t="s">
        <v>121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512"/>
    </row>
    <row r="98" spans="1:16" s="159" customFormat="1" ht="52.5" customHeight="1">
      <c r="A98" s="146">
        <v>2</v>
      </c>
      <c r="B98" s="462" t="s">
        <v>130</v>
      </c>
      <c r="C98" s="480"/>
      <c r="D98" s="480"/>
      <c r="E98" s="463"/>
      <c r="F98" s="216" t="s">
        <v>38</v>
      </c>
      <c r="G98" s="204"/>
      <c r="H98" s="563" t="str">
        <f>$A$53</f>
        <v xml:space="preserve">OPTIC WHITE         </v>
      </c>
      <c r="I98" s="563"/>
      <c r="J98" s="160" t="s">
        <v>121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512"/>
    </row>
    <row r="99" spans="1:16" s="159" customFormat="1" ht="74.150000000000006" customHeight="1">
      <c r="A99" s="146">
        <v>3</v>
      </c>
      <c r="B99" s="462" t="s">
        <v>131</v>
      </c>
      <c r="C99" s="480"/>
      <c r="D99" s="480"/>
      <c r="E99" s="463"/>
      <c r="F99" s="216" t="s">
        <v>38</v>
      </c>
      <c r="G99" s="204"/>
      <c r="H99" s="563" t="str">
        <f t="shared" ref="H99:H103" si="66">$A$41</f>
        <v xml:space="preserve">DARKEST BLACK       </v>
      </c>
      <c r="I99" s="563"/>
      <c r="J99" s="160" t="s">
        <v>121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512" t="s">
        <v>145</v>
      </c>
    </row>
    <row r="100" spans="1:16" s="159" customFormat="1" ht="74.150000000000006" customHeight="1">
      <c r="A100" s="146">
        <v>3</v>
      </c>
      <c r="B100" s="462" t="s">
        <v>131</v>
      </c>
      <c r="C100" s="480"/>
      <c r="D100" s="480"/>
      <c r="E100" s="463"/>
      <c r="F100" s="216" t="s">
        <v>38</v>
      </c>
      <c r="G100" s="204"/>
      <c r="H100" s="563" t="str">
        <f t="shared" ref="H100:H104" si="67">$A$45</f>
        <v xml:space="preserve">HYPER LILAC         </v>
      </c>
      <c r="I100" s="563"/>
      <c r="J100" s="160" t="s">
        <v>121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512"/>
    </row>
    <row r="101" spans="1:16" s="159" customFormat="1" ht="69" customHeight="1">
      <c r="A101" s="146">
        <v>3</v>
      </c>
      <c r="B101" s="462" t="s">
        <v>131</v>
      </c>
      <c r="C101" s="480"/>
      <c r="D101" s="480"/>
      <c r="E101" s="463"/>
      <c r="F101" s="216" t="s">
        <v>38</v>
      </c>
      <c r="G101" s="204"/>
      <c r="H101" s="563" t="str">
        <f>$A$49</f>
        <v xml:space="preserve">ATOMIC BLASTER      </v>
      </c>
      <c r="I101" s="563"/>
      <c r="J101" s="160" t="s">
        <v>121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512"/>
    </row>
    <row r="102" spans="1:16" s="159" customFormat="1" ht="69" customHeight="1">
      <c r="A102" s="146">
        <v>3</v>
      </c>
      <c r="B102" s="462" t="s">
        <v>131</v>
      </c>
      <c r="C102" s="480"/>
      <c r="D102" s="480"/>
      <c r="E102" s="463"/>
      <c r="F102" s="216" t="s">
        <v>38</v>
      </c>
      <c r="G102" s="204"/>
      <c r="H102" s="563" t="str">
        <f>$A$53</f>
        <v xml:space="preserve">OPTIC WHITE         </v>
      </c>
      <c r="I102" s="563"/>
      <c r="J102" s="160" t="s">
        <v>121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512"/>
    </row>
    <row r="103" spans="1:16" s="159" customFormat="1" ht="52.5" customHeight="1">
      <c r="A103" s="146">
        <v>4</v>
      </c>
      <c r="B103" s="462" t="s">
        <v>132</v>
      </c>
      <c r="C103" s="480"/>
      <c r="D103" s="480"/>
      <c r="E103" s="463"/>
      <c r="F103" s="216" t="s">
        <v>38</v>
      </c>
      <c r="G103" s="205">
        <v>102507</v>
      </c>
      <c r="H103" s="563" t="str">
        <f t="shared" si="66"/>
        <v xml:space="preserve">DARKEST BLACK       </v>
      </c>
      <c r="I103" s="563"/>
      <c r="J103" s="160" t="s">
        <v>121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512"/>
    </row>
    <row r="104" spans="1:16" s="159" customFormat="1" ht="52.5" customHeight="1">
      <c r="A104" s="146">
        <v>4</v>
      </c>
      <c r="B104" s="462" t="s">
        <v>132</v>
      </c>
      <c r="C104" s="480"/>
      <c r="D104" s="480"/>
      <c r="E104" s="463"/>
      <c r="F104" s="216" t="s">
        <v>38</v>
      </c>
      <c r="G104" s="205">
        <v>102507</v>
      </c>
      <c r="H104" s="563" t="str">
        <f t="shared" si="67"/>
        <v xml:space="preserve">HYPER LILAC         </v>
      </c>
      <c r="I104" s="563"/>
      <c r="J104" s="160" t="s">
        <v>121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512"/>
    </row>
    <row r="105" spans="1:16" s="159" customFormat="1" ht="52.5" customHeight="1">
      <c r="A105" s="146">
        <v>4</v>
      </c>
      <c r="B105" s="462" t="s">
        <v>132</v>
      </c>
      <c r="C105" s="480"/>
      <c r="D105" s="480"/>
      <c r="E105" s="463"/>
      <c r="F105" s="216" t="s">
        <v>38</v>
      </c>
      <c r="G105" s="205">
        <v>102507</v>
      </c>
      <c r="H105" s="563" t="str">
        <f>$A$49</f>
        <v xml:space="preserve">ATOMIC BLASTER      </v>
      </c>
      <c r="I105" s="563"/>
      <c r="J105" s="160" t="s">
        <v>121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512"/>
    </row>
    <row r="106" spans="1:16" s="159" customFormat="1" ht="52.5" customHeight="1">
      <c r="A106" s="146">
        <v>4</v>
      </c>
      <c r="B106" s="462" t="s">
        <v>132</v>
      </c>
      <c r="C106" s="480"/>
      <c r="D106" s="480"/>
      <c r="E106" s="463"/>
      <c r="F106" s="216" t="s">
        <v>38</v>
      </c>
      <c r="G106" s="205">
        <v>102507</v>
      </c>
      <c r="H106" s="563" t="str">
        <f>$A$53</f>
        <v xml:space="preserve">OPTIC WHITE         </v>
      </c>
      <c r="I106" s="563"/>
      <c r="J106" s="160" t="s">
        <v>121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512"/>
    </row>
    <row r="107" spans="1:16" s="159" customFormat="1" ht="52.5" customHeight="1">
      <c r="A107" s="146">
        <v>5</v>
      </c>
      <c r="B107" s="462" t="s">
        <v>133</v>
      </c>
      <c r="C107" s="480"/>
      <c r="D107" s="480"/>
      <c r="E107" s="463"/>
      <c r="F107" s="216" t="s">
        <v>52</v>
      </c>
      <c r="G107" s="204"/>
      <c r="H107" s="563" t="str">
        <f t="shared" ref="H107:H111" si="72">$A$41</f>
        <v xml:space="preserve">DARKEST BLACK       </v>
      </c>
      <c r="I107" s="563"/>
      <c r="J107" s="160" t="s">
        <v>121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512"/>
    </row>
    <row r="108" spans="1:16" s="159" customFormat="1" ht="52.5" customHeight="1">
      <c r="A108" s="146">
        <v>5</v>
      </c>
      <c r="B108" s="462" t="s">
        <v>133</v>
      </c>
      <c r="C108" s="480"/>
      <c r="D108" s="480"/>
      <c r="E108" s="463"/>
      <c r="F108" s="216" t="s">
        <v>52</v>
      </c>
      <c r="G108" s="204"/>
      <c r="H108" s="563" t="str">
        <f t="shared" ref="H108:H112" si="73">$A$45</f>
        <v xml:space="preserve">HYPER LILAC         </v>
      </c>
      <c r="I108" s="563"/>
      <c r="J108" s="160" t="s">
        <v>121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512"/>
    </row>
    <row r="109" spans="1:16" s="159" customFormat="1" ht="52.5" customHeight="1">
      <c r="A109" s="146">
        <v>5</v>
      </c>
      <c r="B109" s="462" t="s">
        <v>133</v>
      </c>
      <c r="C109" s="480"/>
      <c r="D109" s="480"/>
      <c r="E109" s="463"/>
      <c r="F109" s="216" t="s">
        <v>52</v>
      </c>
      <c r="G109" s="204"/>
      <c r="H109" s="563" t="str">
        <f>$A$49</f>
        <v xml:space="preserve">ATOMIC BLASTER      </v>
      </c>
      <c r="I109" s="563"/>
      <c r="J109" s="160" t="s">
        <v>121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512"/>
    </row>
    <row r="110" spans="1:16" s="159" customFormat="1" ht="52.5" customHeight="1">
      <c r="A110" s="146">
        <v>5</v>
      </c>
      <c r="B110" s="462" t="s">
        <v>133</v>
      </c>
      <c r="C110" s="480"/>
      <c r="D110" s="480"/>
      <c r="E110" s="463"/>
      <c r="F110" s="216" t="s">
        <v>52</v>
      </c>
      <c r="G110" s="204"/>
      <c r="H110" s="563" t="str">
        <f>$A$53</f>
        <v xml:space="preserve">OPTIC WHITE         </v>
      </c>
      <c r="I110" s="563"/>
      <c r="J110" s="160" t="s">
        <v>121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512"/>
    </row>
    <row r="111" spans="1:16" s="159" customFormat="1" ht="52.5" customHeight="1">
      <c r="A111" s="146">
        <v>6</v>
      </c>
      <c r="B111" s="462" t="s">
        <v>51</v>
      </c>
      <c r="C111" s="480"/>
      <c r="D111" s="480"/>
      <c r="E111" s="463"/>
      <c r="F111" s="216" t="s">
        <v>52</v>
      </c>
      <c r="G111" s="204"/>
      <c r="H111" s="563" t="str">
        <f t="shared" si="72"/>
        <v xml:space="preserve">DARKEST BLACK       </v>
      </c>
      <c r="I111" s="563"/>
      <c r="J111" s="160" t="s">
        <v>121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512"/>
    </row>
    <row r="112" spans="1:16" s="159" customFormat="1" ht="52.5" customHeight="1">
      <c r="A112" s="146">
        <v>6</v>
      </c>
      <c r="B112" s="462" t="s">
        <v>51</v>
      </c>
      <c r="C112" s="480"/>
      <c r="D112" s="480"/>
      <c r="E112" s="463"/>
      <c r="F112" s="216" t="s">
        <v>52</v>
      </c>
      <c r="G112" s="204"/>
      <c r="H112" s="563" t="str">
        <f t="shared" si="73"/>
        <v xml:space="preserve">HYPER LILAC         </v>
      </c>
      <c r="I112" s="563"/>
      <c r="J112" s="160" t="s">
        <v>121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512"/>
    </row>
    <row r="113" spans="1:16" s="159" customFormat="1" ht="52.5" customHeight="1">
      <c r="A113" s="146">
        <v>6</v>
      </c>
      <c r="B113" s="462" t="s">
        <v>51</v>
      </c>
      <c r="C113" s="480"/>
      <c r="D113" s="480"/>
      <c r="E113" s="463"/>
      <c r="F113" s="216" t="s">
        <v>52</v>
      </c>
      <c r="G113" s="204"/>
      <c r="H113" s="563" t="str">
        <f>$A$49</f>
        <v xml:space="preserve">ATOMIC BLASTER      </v>
      </c>
      <c r="I113" s="563"/>
      <c r="J113" s="160" t="s">
        <v>121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512"/>
    </row>
    <row r="114" spans="1:16" s="159" customFormat="1" ht="52.5" customHeight="1">
      <c r="A114" s="146">
        <v>6</v>
      </c>
      <c r="B114" s="462" t="s">
        <v>51</v>
      </c>
      <c r="C114" s="480"/>
      <c r="D114" s="480"/>
      <c r="E114" s="463"/>
      <c r="F114" s="216" t="s">
        <v>52</v>
      </c>
      <c r="G114" s="204"/>
      <c r="H114" s="563" t="str">
        <f>$A$53</f>
        <v xml:space="preserve">OPTIC WHITE         </v>
      </c>
      <c r="I114" s="563"/>
      <c r="J114" s="160" t="s">
        <v>121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512"/>
    </row>
    <row r="115" spans="1:16" s="159" customFormat="1" ht="52.5" customHeight="1">
      <c r="A115" s="146">
        <v>7</v>
      </c>
      <c r="B115" s="462" t="s">
        <v>134</v>
      </c>
      <c r="C115" s="480"/>
      <c r="D115" s="480"/>
      <c r="E115" s="463"/>
      <c r="F115" s="216" t="s">
        <v>135</v>
      </c>
      <c r="G115" s="204"/>
      <c r="H115" s="563" t="str">
        <f t="shared" ref="H115:H119" si="80">$A$41</f>
        <v xml:space="preserve">DARKEST BLACK       </v>
      </c>
      <c r="I115" s="563"/>
      <c r="J115" s="160" t="s">
        <v>121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512"/>
    </row>
    <row r="116" spans="1:16" s="159" customFormat="1" ht="52.5" customHeight="1">
      <c r="A116" s="146">
        <v>7</v>
      </c>
      <c r="B116" s="462" t="s">
        <v>134</v>
      </c>
      <c r="C116" s="480"/>
      <c r="D116" s="480"/>
      <c r="E116" s="463"/>
      <c r="F116" s="216" t="s">
        <v>135</v>
      </c>
      <c r="G116" s="204"/>
      <c r="H116" s="563" t="str">
        <f t="shared" ref="H116:H120" si="81">$A$45</f>
        <v xml:space="preserve">HYPER LILAC         </v>
      </c>
      <c r="I116" s="563"/>
      <c r="J116" s="160" t="s">
        <v>121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512"/>
    </row>
    <row r="117" spans="1:16" s="159" customFormat="1" ht="45" customHeight="1">
      <c r="A117" s="146">
        <v>7</v>
      </c>
      <c r="B117" s="462" t="s">
        <v>134</v>
      </c>
      <c r="C117" s="480"/>
      <c r="D117" s="480"/>
      <c r="E117" s="463"/>
      <c r="F117" s="216" t="s">
        <v>135</v>
      </c>
      <c r="G117" s="204"/>
      <c r="H117" s="563" t="str">
        <f>$A$49</f>
        <v xml:space="preserve">ATOMIC BLASTER      </v>
      </c>
      <c r="I117" s="563"/>
      <c r="J117" s="160" t="s">
        <v>121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512"/>
    </row>
    <row r="118" spans="1:16" s="159" customFormat="1" ht="45" customHeight="1">
      <c r="A118" s="146">
        <v>7</v>
      </c>
      <c r="B118" s="462" t="s">
        <v>134</v>
      </c>
      <c r="C118" s="480"/>
      <c r="D118" s="480"/>
      <c r="E118" s="463"/>
      <c r="F118" s="216" t="s">
        <v>135</v>
      </c>
      <c r="G118" s="204"/>
      <c r="H118" s="563" t="str">
        <f>$A$53</f>
        <v xml:space="preserve">OPTIC WHITE         </v>
      </c>
      <c r="I118" s="563"/>
      <c r="J118" s="160" t="s">
        <v>121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512"/>
    </row>
    <row r="119" spans="1:16" s="159" customFormat="1" ht="66.650000000000006" customHeight="1">
      <c r="A119" s="146">
        <v>8</v>
      </c>
      <c r="B119" s="462" t="s">
        <v>136</v>
      </c>
      <c r="C119" s="480"/>
      <c r="D119" s="480"/>
      <c r="E119" s="463"/>
      <c r="F119" s="216" t="s">
        <v>38</v>
      </c>
      <c r="G119" s="205" t="s">
        <v>167</v>
      </c>
      <c r="H119" s="563" t="str">
        <f t="shared" si="80"/>
        <v xml:space="preserve">DARKEST BLACK       </v>
      </c>
      <c r="I119" s="563"/>
      <c r="J119" s="160" t="s">
        <v>121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145</v>
      </c>
    </row>
    <row r="120" spans="1:16" s="159" customFormat="1" ht="66.650000000000006" customHeight="1">
      <c r="A120" s="146">
        <v>8</v>
      </c>
      <c r="B120" s="462" t="s">
        <v>136</v>
      </c>
      <c r="C120" s="480"/>
      <c r="D120" s="480"/>
      <c r="E120" s="463"/>
      <c r="F120" s="216" t="s">
        <v>38</v>
      </c>
      <c r="G120" s="205" t="s">
        <v>167</v>
      </c>
      <c r="H120" s="563" t="str">
        <f t="shared" si="81"/>
        <v xml:space="preserve">HYPER LILAC         </v>
      </c>
      <c r="I120" s="563"/>
      <c r="J120" s="160" t="s">
        <v>121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145</v>
      </c>
    </row>
    <row r="121" spans="1:16" s="159" customFormat="1" ht="71.5" customHeight="1">
      <c r="A121" s="146">
        <v>8</v>
      </c>
      <c r="B121" s="462" t="s">
        <v>136</v>
      </c>
      <c r="C121" s="480"/>
      <c r="D121" s="480"/>
      <c r="E121" s="463"/>
      <c r="F121" s="216" t="s">
        <v>38</v>
      </c>
      <c r="G121" s="205" t="s">
        <v>167</v>
      </c>
      <c r="H121" s="563" t="str">
        <f>$A$49</f>
        <v xml:space="preserve">ATOMIC BLASTER      </v>
      </c>
      <c r="I121" s="563"/>
      <c r="J121" s="160" t="s">
        <v>121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145</v>
      </c>
    </row>
    <row r="122" spans="1:16" s="159" customFormat="1" ht="71.5" customHeight="1">
      <c r="A122" s="146">
        <v>8</v>
      </c>
      <c r="B122" s="462" t="s">
        <v>136</v>
      </c>
      <c r="C122" s="480"/>
      <c r="D122" s="480"/>
      <c r="E122" s="463"/>
      <c r="F122" s="216" t="s">
        <v>38</v>
      </c>
      <c r="G122" s="205" t="s">
        <v>167</v>
      </c>
      <c r="H122" s="563" t="str">
        <f>$A$53</f>
        <v xml:space="preserve">OPTIC WHITE         </v>
      </c>
      <c r="I122" s="563"/>
      <c r="J122" s="160" t="s">
        <v>121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145</v>
      </c>
    </row>
    <row r="123" spans="1:16" s="159" customFormat="1" ht="32.5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64</v>
      </c>
      <c r="C124" s="134"/>
      <c r="D124" s="135"/>
      <c r="E124" s="135"/>
      <c r="F124" s="135"/>
      <c r="G124" s="136"/>
      <c r="H124" s="135"/>
      <c r="I124" s="135"/>
      <c r="J124" s="491" t="s">
        <v>31</v>
      </c>
      <c r="K124" s="491"/>
      <c r="L124" s="491"/>
      <c r="M124" s="491"/>
      <c r="N124" s="69"/>
      <c r="O124" s="69"/>
      <c r="P124" s="70"/>
    </row>
    <row r="125" spans="1:16" s="147" customFormat="1" ht="34.5" customHeight="1">
      <c r="A125" s="147">
        <v>1</v>
      </c>
      <c r="B125" s="148" t="s">
        <v>170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568" t="s">
        <v>47</v>
      </c>
      <c r="C127" s="568"/>
      <c r="D127" s="568"/>
      <c r="E127" s="568"/>
      <c r="F127" s="568"/>
      <c r="G127" s="568"/>
      <c r="H127" s="568"/>
      <c r="I127" s="568"/>
      <c r="J127" s="568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40</v>
      </c>
      <c r="C128" s="569" t="s">
        <v>171</v>
      </c>
      <c r="D128" s="569"/>
      <c r="E128" s="569"/>
      <c r="F128" s="569"/>
      <c r="G128" s="569"/>
      <c r="H128" s="569"/>
      <c r="I128" s="569"/>
      <c r="J128" s="569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99"/>
      <c r="D129" s="599"/>
      <c r="E129" s="599"/>
      <c r="F129" s="599"/>
      <c r="G129" s="599"/>
      <c r="H129" s="599"/>
      <c r="I129" s="599"/>
      <c r="J129" s="599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99"/>
      <c r="D130" s="599"/>
      <c r="E130" s="599"/>
      <c r="F130" s="599"/>
      <c r="G130" s="599"/>
      <c r="H130" s="599"/>
      <c r="I130" s="599"/>
      <c r="J130" s="599"/>
    </row>
    <row r="131" spans="1:16" s="71" customFormat="1" ht="67.5" customHeight="1">
      <c r="A131" s="161"/>
      <c r="B131" s="175" t="str">
        <f>$A$49</f>
        <v xml:space="preserve">ATOMIC BLASTER      </v>
      </c>
      <c r="C131" s="596"/>
      <c r="D131" s="597"/>
      <c r="E131" s="597"/>
      <c r="F131" s="597"/>
      <c r="G131" s="597"/>
      <c r="H131" s="597"/>
      <c r="I131" s="597"/>
      <c r="J131" s="598"/>
    </row>
    <row r="132" spans="1:16" s="71" customFormat="1" ht="67.5" customHeight="1">
      <c r="A132" s="161"/>
      <c r="B132" s="175" t="str">
        <f>$A$53</f>
        <v xml:space="preserve">OPTIC WHITE         </v>
      </c>
      <c r="C132" s="599"/>
      <c r="D132" s="599"/>
      <c r="E132" s="599"/>
      <c r="F132" s="599"/>
      <c r="G132" s="599"/>
      <c r="H132" s="599"/>
      <c r="I132" s="599"/>
      <c r="J132" s="599"/>
    </row>
    <row r="133" spans="1:16" s="71" customFormat="1" ht="32.5">
      <c r="A133" s="161"/>
      <c r="B133" s="570" t="s">
        <v>175</v>
      </c>
      <c r="C133" s="571"/>
      <c r="D133" s="571"/>
      <c r="E133" s="571"/>
      <c r="F133" s="571"/>
      <c r="G133" s="571"/>
      <c r="H133" s="571"/>
      <c r="I133" s="571"/>
      <c r="J133" s="572"/>
    </row>
    <row r="134" spans="1:16" s="71" customFormat="1" ht="32.5">
      <c r="A134" s="161"/>
      <c r="B134" s="567" t="s">
        <v>59</v>
      </c>
      <c r="C134" s="567"/>
      <c r="D134" s="162" t="s">
        <v>117</v>
      </c>
      <c r="E134" s="162" t="s">
        <v>65</v>
      </c>
      <c r="F134" s="162" t="s">
        <v>58</v>
      </c>
      <c r="G134" s="162" t="s">
        <v>10</v>
      </c>
      <c r="H134" s="162" t="s">
        <v>55</v>
      </c>
      <c r="I134" s="469" t="s">
        <v>56</v>
      </c>
      <c r="J134" s="471"/>
    </row>
    <row r="135" spans="1:16" s="71" customFormat="1" ht="93" customHeight="1">
      <c r="A135" s="161"/>
      <c r="B135" s="462" t="s">
        <v>172</v>
      </c>
      <c r="C135" s="463"/>
      <c r="D135" s="564" t="s">
        <v>143</v>
      </c>
      <c r="E135" s="565"/>
      <c r="F135" s="565"/>
      <c r="G135" s="565"/>
      <c r="H135" s="565"/>
      <c r="I135" s="565"/>
      <c r="J135" s="566"/>
    </row>
    <row r="136" spans="1:16" s="71" customFormat="1" ht="100" customHeight="1">
      <c r="A136" s="161"/>
      <c r="B136" s="464" t="s">
        <v>152</v>
      </c>
      <c r="C136" s="465"/>
      <c r="D136" s="207"/>
      <c r="E136" s="207"/>
      <c r="F136" s="207">
        <v>5.7</v>
      </c>
      <c r="G136" s="207"/>
      <c r="H136" s="207"/>
      <c r="I136" s="561"/>
      <c r="J136" s="562"/>
    </row>
    <row r="137" spans="1:16" s="71" customFormat="1" ht="69.650000000000006" customHeight="1">
      <c r="A137" s="161"/>
      <c r="B137" s="464" t="s">
        <v>153</v>
      </c>
      <c r="C137" s="465"/>
      <c r="D137" s="207"/>
      <c r="E137" s="208"/>
      <c r="F137" s="208">
        <v>16.3</v>
      </c>
      <c r="G137" s="208"/>
      <c r="H137" s="208"/>
      <c r="I137" s="561"/>
      <c r="J137" s="562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113</v>
      </c>
      <c r="C139" s="595" t="s">
        <v>139</v>
      </c>
      <c r="D139" s="595"/>
      <c r="E139" s="595"/>
      <c r="F139" s="595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114</v>
      </c>
      <c r="C140" s="17" t="s">
        <v>140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491" t="s">
        <v>111</v>
      </c>
      <c r="C142" s="491"/>
      <c r="D142" s="491"/>
      <c r="E142" s="491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154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141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142</v>
      </c>
      <c r="C145" s="147"/>
      <c r="D145" s="147"/>
      <c r="G145" s="71"/>
      <c r="M145" s="70"/>
      <c r="N145" s="69"/>
      <c r="O145" s="69"/>
      <c r="P145" s="70"/>
    </row>
    <row r="146" spans="1:16" s="17" customFormat="1" ht="32.5">
      <c r="A146" s="15"/>
      <c r="B146" s="72" t="s">
        <v>59</v>
      </c>
      <c r="C146" s="73" t="s">
        <v>117</v>
      </c>
      <c r="D146" s="73" t="s">
        <v>65</v>
      </c>
      <c r="E146" s="73" t="s">
        <v>58</v>
      </c>
      <c r="F146" s="73" t="s">
        <v>10</v>
      </c>
      <c r="G146" s="73" t="s">
        <v>55</v>
      </c>
      <c r="H146" s="73" t="s">
        <v>56</v>
      </c>
      <c r="J146" s="74"/>
      <c r="K146" s="75"/>
      <c r="L146" s="75"/>
      <c r="M146" s="74"/>
    </row>
    <row r="147" spans="1:16" s="17" customFormat="1" ht="32.5">
      <c r="A147" s="15"/>
      <c r="B147" s="72" t="s">
        <v>60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">
      <c r="B148" s="163" t="s">
        <v>137</v>
      </c>
      <c r="C148" s="163" t="s">
        <v>174</v>
      </c>
      <c r="G148" s="165"/>
    </row>
    <row r="149" spans="1:16" s="164" customFormat="1" ht="71">
      <c r="B149" s="163"/>
      <c r="C149" s="163" t="s">
        <v>146</v>
      </c>
      <c r="G149" s="165"/>
    </row>
    <row r="150" spans="1:16" s="151" customFormat="1" ht="32.5">
      <c r="G150" s="152"/>
    </row>
    <row r="151" spans="1:16" s="151" customFormat="1" ht="32.5">
      <c r="G151" s="152"/>
    </row>
    <row r="152" spans="1:16" s="151" customFormat="1" ht="32.5">
      <c r="G152" s="152"/>
    </row>
    <row r="153" spans="1:16" s="151" customFormat="1" ht="32.5">
      <c r="G153" s="152"/>
    </row>
    <row r="154" spans="1:16" s="151" customFormat="1" ht="32.5">
      <c r="G154" s="152"/>
    </row>
    <row r="155" spans="1:16" s="151" customFormat="1" ht="32.5">
      <c r="G155" s="152"/>
    </row>
    <row r="156" spans="1:16" s="151" customFormat="1" ht="32.5">
      <c r="G156" s="152"/>
    </row>
    <row r="157" spans="1:16" s="151" customFormat="1" ht="32.5">
      <c r="G157" s="152"/>
    </row>
    <row r="158" spans="1:16" s="151" customFormat="1" ht="32.5">
      <c r="G158" s="152"/>
    </row>
    <row r="159" spans="1:16" s="151" customFormat="1" ht="32.5">
      <c r="G159" s="152"/>
    </row>
    <row r="160" spans="1:16" s="151" customFormat="1" ht="32.5">
      <c r="G160" s="152"/>
    </row>
    <row r="161" spans="7:7" s="151" customFormat="1" ht="32.5">
      <c r="G161" s="152"/>
    </row>
    <row r="162" spans="7:7" s="151" customFormat="1" ht="32.5">
      <c r="G162" s="152"/>
    </row>
    <row r="163" spans="7:7" s="151" customFormat="1" ht="32.5">
      <c r="G163" s="152"/>
    </row>
    <row r="164" spans="7:7" s="151" customFormat="1" ht="32.5">
      <c r="G164" s="152"/>
    </row>
    <row r="165" spans="7:7" s="151" customFormat="1" ht="32.5">
      <c r="G165" s="152"/>
    </row>
    <row r="166" spans="7:7" s="151" customFormat="1" ht="32.5">
      <c r="G166" s="152"/>
    </row>
    <row r="167" spans="7:7" s="151" customFormat="1" ht="32.5">
      <c r="G167" s="152"/>
    </row>
    <row r="168" spans="7:7" s="151" customFormat="1" ht="32.5">
      <c r="G168" s="152"/>
    </row>
    <row r="169" spans="7:7" s="151" customFormat="1" ht="32.5">
      <c r="G169" s="152"/>
    </row>
    <row r="170" spans="7:7" s="151" customFormat="1" ht="32.5">
      <c r="G170" s="152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2:J15"/>
  <sheetViews>
    <sheetView topLeftCell="A10" workbookViewId="0">
      <selection activeCell="E9" sqref="E9"/>
    </sheetView>
  </sheetViews>
  <sheetFormatPr defaultColWidth="8.81640625" defaultRowHeight="16.5"/>
  <cols>
    <col min="1" max="1" width="26.453125" style="195" customWidth="1"/>
    <col min="2" max="16384" width="8.81640625" style="195"/>
  </cols>
  <sheetData>
    <row r="12" spans="1:10" s="196" customFormat="1" ht="34" customHeight="1">
      <c r="A12" s="607" t="s">
        <v>155</v>
      </c>
      <c r="B12" s="607"/>
      <c r="C12" s="607"/>
      <c r="D12" s="607"/>
      <c r="E12" s="607"/>
      <c r="F12" s="607"/>
      <c r="G12" s="607"/>
      <c r="H12" s="607"/>
      <c r="I12" s="607"/>
      <c r="J12" s="607"/>
    </row>
    <row r="13" spans="1:10" ht="24" customHeight="1">
      <c r="A13" s="198" t="s">
        <v>59</v>
      </c>
      <c r="B13" s="198" t="s">
        <v>147</v>
      </c>
      <c r="C13" s="198" t="s">
        <v>149</v>
      </c>
      <c r="D13" s="198" t="s">
        <v>65</v>
      </c>
      <c r="E13" s="197" t="s">
        <v>58</v>
      </c>
      <c r="F13" s="198" t="s">
        <v>10</v>
      </c>
      <c r="G13" s="198" t="s">
        <v>55</v>
      </c>
      <c r="H13" s="198" t="s">
        <v>56</v>
      </c>
      <c r="I13" s="198" t="s">
        <v>150</v>
      </c>
      <c r="J13" s="198" t="s">
        <v>148</v>
      </c>
    </row>
    <row r="14" spans="1:10" s="202" customFormat="1" ht="44.5" customHeight="1">
      <c r="A14" s="199" t="s">
        <v>156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5" customHeight="1">
      <c r="A15" s="199" t="s">
        <v>157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66</v>
      </c>
      <c r="C1" s="82" t="s">
        <v>53</v>
      </c>
      <c r="D1" s="608" t="s">
        <v>67</v>
      </c>
      <c r="E1" s="608"/>
      <c r="F1" s="608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68</v>
      </c>
      <c r="C2" s="87" t="s">
        <v>69</v>
      </c>
      <c r="D2" s="609" t="s">
        <v>70</v>
      </c>
      <c r="E2" s="609"/>
      <c r="F2" s="609"/>
      <c r="G2" s="609"/>
      <c r="H2" s="609"/>
      <c r="I2" s="610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71</v>
      </c>
      <c r="B3" s="89" t="s">
        <v>72</v>
      </c>
      <c r="C3" s="89" t="s">
        <v>73</v>
      </c>
      <c r="D3" s="90" t="s">
        <v>58</v>
      </c>
      <c r="E3" s="90" t="s">
        <v>10</v>
      </c>
      <c r="F3" s="90" t="s">
        <v>55</v>
      </c>
      <c r="G3" s="90" t="s">
        <v>56</v>
      </c>
      <c r="H3" s="90" t="s">
        <v>57</v>
      </c>
      <c r="I3" s="91" t="s">
        <v>74</v>
      </c>
      <c r="J3" s="92"/>
      <c r="K3" s="92"/>
    </row>
    <row r="4" spans="1:25" s="99" customFormat="1" ht="27" customHeight="1">
      <c r="A4" s="94">
        <v>1</v>
      </c>
      <c r="B4" s="95" t="s">
        <v>75</v>
      </c>
      <c r="C4" s="95" t="s">
        <v>76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77</v>
      </c>
      <c r="J4" s="98"/>
      <c r="K4" s="98"/>
    </row>
    <row r="5" spans="1:25" s="99" customFormat="1" ht="27" customHeight="1">
      <c r="A5" s="94">
        <v>2</v>
      </c>
      <c r="B5" s="95" t="s">
        <v>78</v>
      </c>
      <c r="C5" s="95" t="s">
        <v>79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77</v>
      </c>
      <c r="J5" s="98"/>
      <c r="K5" s="98"/>
    </row>
    <row r="6" spans="1:25" s="99" customFormat="1" ht="27" customHeight="1">
      <c r="A6" s="94">
        <v>3</v>
      </c>
      <c r="B6" s="80" t="s">
        <v>80</v>
      </c>
      <c r="C6" s="80" t="s">
        <v>81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77</v>
      </c>
      <c r="J6" s="98"/>
      <c r="K6" s="98"/>
    </row>
    <row r="7" spans="1:25" s="99" customFormat="1" ht="27" customHeight="1">
      <c r="A7" s="94">
        <v>4</v>
      </c>
      <c r="B7" s="80" t="s">
        <v>82</v>
      </c>
      <c r="C7" s="80" t="s">
        <v>83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77</v>
      </c>
      <c r="J7" s="98"/>
      <c r="K7" s="98"/>
    </row>
    <row r="8" spans="1:25" s="99" customFormat="1" ht="27" customHeight="1">
      <c r="A8" s="94">
        <v>5</v>
      </c>
      <c r="B8" s="80" t="s">
        <v>84</v>
      </c>
      <c r="C8" s="80" t="s">
        <v>85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86</v>
      </c>
      <c r="J8" s="98"/>
      <c r="K8" s="98"/>
    </row>
    <row r="9" spans="1:25" s="99" customFormat="1" ht="27" customHeight="1">
      <c r="A9" s="94">
        <v>6</v>
      </c>
      <c r="B9" s="80" t="s">
        <v>87</v>
      </c>
      <c r="C9" s="80" t="s">
        <v>88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77</v>
      </c>
      <c r="J9" s="98"/>
      <c r="K9" s="98"/>
    </row>
    <row r="10" spans="1:25" s="99" customFormat="1" ht="27" customHeight="1">
      <c r="A10" s="94">
        <v>7</v>
      </c>
      <c r="B10" s="80" t="s">
        <v>89</v>
      </c>
      <c r="C10" s="80" t="s">
        <v>90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77</v>
      </c>
      <c r="J10" s="98"/>
      <c r="K10" s="98"/>
    </row>
    <row r="11" spans="1:25" s="99" customFormat="1" ht="27" customHeight="1">
      <c r="A11" s="94">
        <v>8</v>
      </c>
      <c r="B11" s="80" t="s">
        <v>91</v>
      </c>
      <c r="C11" s="80" t="s">
        <v>92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93</v>
      </c>
      <c r="C12" s="80" t="s">
        <v>94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86</v>
      </c>
      <c r="J12" s="98"/>
      <c r="K12" s="98"/>
    </row>
    <row r="13" spans="1:25" s="99" customFormat="1" ht="27" customHeight="1">
      <c r="A13" s="94">
        <v>10</v>
      </c>
      <c r="B13" s="80" t="s">
        <v>95</v>
      </c>
      <c r="C13" s="80" t="s">
        <v>96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86</v>
      </c>
      <c r="J13" s="98"/>
      <c r="K13" s="98"/>
    </row>
    <row r="14" spans="1:25" s="99" customFormat="1" ht="27" customHeight="1">
      <c r="A14" s="94">
        <v>11</v>
      </c>
      <c r="B14" s="80" t="s">
        <v>97</v>
      </c>
      <c r="C14" s="80" t="s">
        <v>98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99</v>
      </c>
      <c r="C15" s="80" t="s">
        <v>100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101</v>
      </c>
      <c r="C16" s="80" t="s">
        <v>102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103</v>
      </c>
      <c r="C17" s="104" t="s">
        <v>104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1C38A6-1629-41B1-830C-ACC20AE9E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A2D83-E4A0-4F8E-BA87-049877E97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56C68F-B2B3-4A36-A260-485E4C3111D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1. CUTTING</vt:lpstr>
      <vt:lpstr>2. TRIM</vt:lpstr>
      <vt:lpstr>UA CHINH THEO NON MAU  120623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'UA CHINH THEO NON MAU  120623'!Print_Area</vt:lpstr>
      <vt:lpstr>'1. CUTTING'!Print_Titles</vt:lpstr>
      <vt:lpstr>'1. CUTTING '!Print_Titles</vt:lpstr>
      <vt:lpstr>'2. TRIM'!Print_Titles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Bich Nguyen Thi</cp:lastModifiedBy>
  <cp:lastPrinted>2024-02-22T11:07:00Z</cp:lastPrinted>
  <dcterms:created xsi:type="dcterms:W3CDTF">2016-05-06T01:47:29Z</dcterms:created>
  <dcterms:modified xsi:type="dcterms:W3CDTF">2024-11-27T12:01:30Z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