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2-FW24/1-SAMPLE/2-STYLE-FILE/6. TRIM CARD/PP SAMPLE/"/>
    </mc:Choice>
  </mc:AlternateContent>
  <xr:revisionPtr revIDLastSave="197" documentId="13_ncr:1_{F8E131E5-03B4-4E23-AD2C-8DD0B127196C}" xr6:coauthVersionLast="47" xr6:coauthVersionMax="47" xr10:uidLastSave="{B4811ED5-00EB-4A4A-80A6-ED1D571F8552}"/>
  <bookViews>
    <workbookView xWindow="-110" yWindow="-110" windowWidth="19420" windowHeight="10300" tabRatio="1000" xr2:uid="{00000000-000D-0000-FFFF-FFFF00000000}"/>
  </bookViews>
  <sheets>
    <sheet name="1. CD" sheetId="23" r:id="rId1"/>
    <sheet name="2. TRIM CARD" sheetId="5" state="hidden" r:id="rId2"/>
    <sheet name="3. STICKER" sheetId="25" state="hidden" r:id="rId3"/>
    <sheet name="SPEC" sheetId="29" state="hidden" r:id="rId4"/>
    <sheet name="5. PACKING" sheetId="26" state="hidden" r:id="rId5"/>
    <sheet name="6. PP MEETING" sheetId="27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SCM40" localSheetId="2">'[1]Raw material movement'!#REF!</definedName>
    <definedName name="____SCM40" localSheetId="4">'[1]Raw material movement'!#REF!</definedName>
    <definedName name="____SCM40" localSheetId="5">'[1]Raw material movement'!#REF!</definedName>
    <definedName name="____SCM40">'[1]Raw material movement'!#REF!</definedName>
    <definedName name="___SCM40" localSheetId="2">'[2]Raw material movement'!#REF!</definedName>
    <definedName name="___SCM40" localSheetId="4">'[2]Raw material movement'!#REF!</definedName>
    <definedName name="___SCM40" localSheetId="5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 localSheetId="5">'[5]#REF'!#REF!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0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hidden="1">#REF!</definedName>
    <definedName name="_SCM40" localSheetId="2">'[2]Raw material movement'!#REF!</definedName>
    <definedName name="_SCM40" localSheetId="4">'[2]Raw material movement'!#REF!</definedName>
    <definedName name="_SCM40" localSheetId="5">'[2]Raw material movement'!#REF!</definedName>
    <definedName name="_SCM40">'[2]Raw material movement'!#REF!</definedName>
    <definedName name="AB" localSheetId="2">#REF!</definedName>
    <definedName name="AB" localSheetId="4">#REF!</definedName>
    <definedName name="AB" localSheetId="5">#REF!</definedName>
    <definedName name="AB">#REF!</definedName>
    <definedName name="CODE">[6]CODE!$A$6:$B$156</definedName>
    <definedName name="DA" localSheetId="2">'[7]Raw material movement'!#REF!</definedName>
    <definedName name="DA" localSheetId="4">'[7]Raw material movement'!#REF!</definedName>
    <definedName name="DA" localSheetId="5">'[7]Raw material movement'!#REF!</definedName>
    <definedName name="DA">'[8]Raw material movement'!#REF!</definedName>
    <definedName name="df" localSheetId="2">'[2]Raw material movement'!#REF!</definedName>
    <definedName name="df" localSheetId="5">'[2]Raw material movement'!#REF!</definedName>
    <definedName name="df">'[2]Raw material movement'!#REF!</definedName>
    <definedName name="dsdf" localSheetId="2">'[9]Raw material movement'!#REF!</definedName>
    <definedName name="dsdf">'[9]Raw material movement'!#REF!</definedName>
    <definedName name="GDFD" localSheetId="2">'[10]Raw material movement'!#REF!</definedName>
    <definedName name="GDFD" localSheetId="4">'[10]Raw material movement'!#REF!</definedName>
    <definedName name="GDFD" localSheetId="5">'[10]Raw material movement'!#REF!</definedName>
    <definedName name="GDFD">'[11]Raw material movement'!#REF!</definedName>
    <definedName name="IB" localSheetId="2">#REF!</definedName>
    <definedName name="IB" localSheetId="4">#REF!</definedName>
    <definedName name="IB" localSheetId="5">#REF!</definedName>
    <definedName name="IB">#REF!</definedName>
    <definedName name="INTERNAL_INVOICE" localSheetId="2">[12]UN!#REF!</definedName>
    <definedName name="INTERNAL_INVOICE" localSheetId="4">[12]UN!#REF!</definedName>
    <definedName name="INTERNAL_INVOICE" localSheetId="5">[12]UN!#REF!</definedName>
    <definedName name="INTERNAL_INVOICE">[13]UN!#REF!</definedName>
    <definedName name="MAHANG" localSheetId="2">#REF!</definedName>
    <definedName name="MAHANG" localSheetId="4">#REF!</definedName>
    <definedName name="MAHANG" localSheetId="5">#REF!</definedName>
    <definedName name="MAHANG">#REF!</definedName>
    <definedName name="MAVT">[14]Code!$A$7:$A$73</definedName>
    <definedName name="NAVY" localSheetId="0" hidden="1">#REF!</definedName>
    <definedName name="NAVY" localSheetId="2" hidden="1">#REF!</definedName>
    <definedName name="NAVY" localSheetId="4" hidden="1">#REF!</definedName>
    <definedName name="NAVY" localSheetId="5" hidden="1">#REF!</definedName>
    <definedName name="NAVY" hidden="1">#REF!</definedName>
    <definedName name="PRICE" localSheetId="5">#REF!</definedName>
    <definedName name="PRICE">#REF!</definedName>
    <definedName name="_xlnm.Print_Area" localSheetId="0">'1. CD'!$A$1:$P$135</definedName>
    <definedName name="_xlnm.Print_Area" localSheetId="1">'2. TRIM CARD'!$A$1:$D$32</definedName>
    <definedName name="_xlnm.Print_Area" localSheetId="2">'3. STICKER'!$A$1:$G$658</definedName>
    <definedName name="_xlnm.Print_Area" localSheetId="4">'5. PACKING'!$A$1:$U$19</definedName>
    <definedName name="_xlnm.Print_Area" localSheetId="5">'6. PP MEETING'!$A$1:$H$26</definedName>
    <definedName name="_xlnm.Print_Area" localSheetId="3">SPEC!$A$1:$O$23</definedName>
    <definedName name="_xlnm.Print_Titles" localSheetId="0">'1. CD'!$1:$15</definedName>
    <definedName name="_xlnm.Print_Titles" localSheetId="1">'2. TRIM CARD'!$1:$5</definedName>
    <definedName name="s" hidden="1">#REF!</definedName>
    <definedName name="SESEAM" localSheetId="0" hidden="1">#REF!</definedName>
    <definedName name="SESEAM" localSheetId="2" hidden="1">#REF!</definedName>
    <definedName name="SESEAM" localSheetId="4" hidden="1">#REF!</definedName>
    <definedName name="SESEAM" localSheetId="5" hidden="1">#REF!</definedName>
    <definedName name="SESEAM" hidden="1">#REF!</definedName>
    <definedName name="style" localSheetId="5">#REF!</definedName>
    <definedName name="style">#REF!</definedName>
    <definedName name="WAFORD" localSheetId="5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1" i="5" l="1"/>
  <c r="D31" i="5"/>
  <c r="B31" i="5"/>
  <c r="A29" i="5"/>
  <c r="D29" i="5"/>
  <c r="B29" i="5"/>
  <c r="A27" i="5"/>
  <c r="D25" i="5"/>
  <c r="C25" i="5"/>
  <c r="D23" i="5"/>
  <c r="C23" i="5"/>
  <c r="C29" i="5" s="1"/>
  <c r="B23" i="5"/>
  <c r="B27" i="5" s="1"/>
  <c r="A23" i="5"/>
  <c r="D12" i="5"/>
  <c r="C12" i="5"/>
  <c r="D9" i="5"/>
  <c r="C9" i="5"/>
  <c r="D6" i="5"/>
  <c r="D5" i="5"/>
  <c r="C6" i="5"/>
  <c r="C5" i="5"/>
  <c r="C27" i="5" l="1"/>
  <c r="D27" i="5"/>
  <c r="B95" i="23" l="1"/>
  <c r="B94" i="23"/>
  <c r="B93" i="23"/>
  <c r="F76" i="23" l="1"/>
  <c r="H77" i="23"/>
  <c r="F77" i="23" s="1"/>
  <c r="H76" i="23"/>
  <c r="H75" i="23"/>
  <c r="F75" i="23" s="1"/>
  <c r="H74" i="23"/>
  <c r="H73" i="23"/>
  <c r="H72" i="23"/>
  <c r="H51" i="23" l="1"/>
  <c r="H52" i="23"/>
  <c r="H53" i="23"/>
  <c r="H54" i="23"/>
  <c r="H55" i="23"/>
  <c r="H56" i="23"/>
  <c r="H57" i="23"/>
  <c r="H58" i="23"/>
  <c r="H59" i="23"/>
  <c r="H60" i="23"/>
  <c r="H61" i="23"/>
  <c r="H62" i="23"/>
  <c r="H63" i="23"/>
  <c r="F63" i="23" s="1"/>
  <c r="H64" i="23"/>
  <c r="F64" i="23" s="1"/>
  <c r="H65" i="23"/>
  <c r="H66" i="23"/>
  <c r="H67" i="23"/>
  <c r="F67" i="23" s="1"/>
  <c r="H68" i="23"/>
  <c r="H69" i="23"/>
  <c r="H70" i="23"/>
  <c r="H71" i="23"/>
  <c r="H78" i="23"/>
  <c r="F78" i="23" s="1"/>
  <c r="H79" i="23"/>
  <c r="F79" i="23" s="1"/>
  <c r="H80" i="23"/>
  <c r="F80" i="23" s="1"/>
  <c r="H50" i="23"/>
  <c r="F50" i="23" s="1"/>
  <c r="H49" i="23"/>
  <c r="F49" i="23" s="1"/>
  <c r="H48" i="23"/>
  <c r="F66" i="23"/>
  <c r="L51" i="23"/>
  <c r="L52" i="23"/>
  <c r="L49" i="23"/>
  <c r="L50" i="23"/>
  <c r="K22" i="29"/>
  <c r="L22" i="29" s="1"/>
  <c r="I22" i="29"/>
  <c r="H22" i="29" s="1"/>
  <c r="G22" i="29" s="1"/>
  <c r="K20" i="29"/>
  <c r="L20" i="29" s="1"/>
  <c r="I20" i="29"/>
  <c r="H20" i="29" s="1"/>
  <c r="G20" i="29" s="1"/>
  <c r="J19" i="29"/>
  <c r="K19" i="29" s="1"/>
  <c r="L19" i="29" s="1"/>
  <c r="J18" i="29"/>
  <c r="I18" i="29" s="1"/>
  <c r="H18" i="29" s="1"/>
  <c r="G18" i="29" s="1"/>
  <c r="J17" i="29"/>
  <c r="K17" i="29" s="1"/>
  <c r="L17" i="29" s="1"/>
  <c r="I17" i="29"/>
  <c r="H17" i="29"/>
  <c r="G17" i="29" s="1"/>
  <c r="J16" i="29"/>
  <c r="K16" i="29" s="1"/>
  <c r="L16" i="29" s="1"/>
  <c r="J15" i="29"/>
  <c r="K15" i="29" s="1"/>
  <c r="L15" i="29" s="1"/>
  <c r="K14" i="29"/>
  <c r="L14" i="29" s="1"/>
  <c r="L21" i="29" s="1"/>
  <c r="I14" i="29"/>
  <c r="H14" i="29" s="1"/>
  <c r="J13" i="29"/>
  <c r="K13" i="29" s="1"/>
  <c r="L13" i="29" s="1"/>
  <c r="K12" i="29"/>
  <c r="L12" i="29" s="1"/>
  <c r="I12" i="29"/>
  <c r="H12" i="29"/>
  <c r="G12" i="29" s="1"/>
  <c r="K11" i="29"/>
  <c r="L11" i="29" s="1"/>
  <c r="I11" i="29"/>
  <c r="H11" i="29" s="1"/>
  <c r="G11" i="29" s="1"/>
  <c r="K10" i="29"/>
  <c r="L10" i="29" s="1"/>
  <c r="J10" i="29"/>
  <c r="I10" i="29" s="1"/>
  <c r="H10" i="29" s="1"/>
  <c r="G10" i="29" s="1"/>
  <c r="K9" i="29"/>
  <c r="L9" i="29" s="1"/>
  <c r="J9" i="29"/>
  <c r="I9" i="29"/>
  <c r="H9" i="29" s="1"/>
  <c r="G9" i="29" s="1"/>
  <c r="K8" i="29"/>
  <c r="L8" i="29" s="1"/>
  <c r="J8" i="29"/>
  <c r="I8" i="29"/>
  <c r="H8" i="29" s="1"/>
  <c r="G8" i="29" s="1"/>
  <c r="K7" i="29"/>
  <c r="L7" i="29" s="1"/>
  <c r="I7" i="29"/>
  <c r="H7" i="29"/>
  <c r="G7" i="29" s="1"/>
  <c r="L6" i="29"/>
  <c r="K6" i="29"/>
  <c r="I6" i="29"/>
  <c r="H6" i="29" s="1"/>
  <c r="G6" i="29" s="1"/>
  <c r="H21" i="29" l="1"/>
  <c r="G14" i="29"/>
  <c r="G21" i="29" s="1"/>
  <c r="K21" i="29"/>
  <c r="I13" i="29"/>
  <c r="H13" i="29" s="1"/>
  <c r="G13" i="29" s="1"/>
  <c r="I16" i="29"/>
  <c r="H16" i="29" s="1"/>
  <c r="G16" i="29" s="1"/>
  <c r="I21" i="29"/>
  <c r="K18" i="29"/>
  <c r="L18" i="29" s="1"/>
  <c r="I15" i="29"/>
  <c r="H15" i="29" s="1"/>
  <c r="G15" i="29" s="1"/>
  <c r="I19" i="29"/>
  <c r="H19" i="29" s="1"/>
  <c r="G19" i="29" s="1"/>
  <c r="A42" i="23" l="1"/>
  <c r="A39" i="23"/>
  <c r="K30" i="23"/>
  <c r="J30" i="23"/>
  <c r="I30" i="23"/>
  <c r="H30" i="23"/>
  <c r="G30" i="23"/>
  <c r="K25" i="23"/>
  <c r="J25" i="23"/>
  <c r="I25" i="23"/>
  <c r="H25" i="23"/>
  <c r="G25" i="23"/>
  <c r="D30" i="23"/>
  <c r="D29" i="23"/>
  <c r="D25" i="23"/>
  <c r="D24" i="23"/>
  <c r="F68" i="23" l="1"/>
  <c r="G8" i="27" l="1"/>
  <c r="D8" i="27"/>
  <c r="B39" i="5"/>
  <c r="A39" i="5"/>
  <c r="B37" i="5"/>
  <c r="A37" i="5"/>
  <c r="A35" i="5"/>
  <c r="A19" i="5"/>
  <c r="G6" i="27"/>
  <c r="D6" i="27"/>
  <c r="C130" i="23" l="1"/>
  <c r="L48" i="23"/>
  <c r="K20" i="23"/>
  <c r="J20" i="23"/>
  <c r="I20" i="23"/>
  <c r="H20" i="23"/>
  <c r="G20" i="23"/>
  <c r="K32" i="23" l="1"/>
  <c r="H130" i="23" s="1"/>
  <c r="F65" i="23" l="1"/>
  <c r="B12" i="5"/>
  <c r="K20" i="5" l="1"/>
  <c r="J20" i="5"/>
  <c r="H20" i="5"/>
  <c r="G20" i="5"/>
  <c r="I20" i="5"/>
  <c r="B9" i="5"/>
  <c r="A10" i="5"/>
  <c r="A9" i="5"/>
  <c r="I32" i="23" l="1"/>
  <c r="F130" i="23" s="1"/>
  <c r="B21" i="5"/>
  <c r="A21" i="5"/>
  <c r="B7" i="5"/>
  <c r="B3" i="5"/>
  <c r="B4" i="5"/>
  <c r="B2" i="5"/>
  <c r="B25" i="5"/>
  <c r="A31" i="5"/>
  <c r="A25" i="5"/>
  <c r="B5" i="5"/>
  <c r="B116" i="23"/>
  <c r="B115" i="23"/>
  <c r="B107" i="23"/>
  <c r="B106" i="23"/>
  <c r="B105" i="23"/>
  <c r="H88" i="23"/>
  <c r="L87" i="23"/>
  <c r="L88" i="23" s="1"/>
  <c r="H87" i="23"/>
  <c r="L86" i="23"/>
  <c r="H86" i="23"/>
  <c r="H85" i="23"/>
  <c r="H84" i="23"/>
  <c r="H83" i="23"/>
  <c r="L53" i="23"/>
  <c r="F48" i="23"/>
  <c r="B11" i="5" s="1"/>
  <c r="A36" i="23"/>
  <c r="B6" i="5" s="1"/>
  <c r="J32" i="23"/>
  <c r="G130" i="23" s="1"/>
  <c r="H32" i="23"/>
  <c r="E130" i="23" s="1"/>
  <c r="G32" i="23"/>
  <c r="D130" i="23" s="1"/>
  <c r="P29" i="23"/>
  <c r="P28" i="23"/>
  <c r="Q28" i="23" s="1"/>
  <c r="P24" i="23"/>
  <c r="P23" i="23"/>
  <c r="D20" i="23"/>
  <c r="P19" i="23"/>
  <c r="D19" i="23"/>
  <c r="P18" i="23"/>
  <c r="Q18" i="23" s="1"/>
  <c r="C11" i="5"/>
  <c r="A13" i="5"/>
  <c r="B14" i="5"/>
  <c r="B126" i="5"/>
  <c r="B125" i="5"/>
  <c r="B124" i="5"/>
  <c r="K98" i="5"/>
  <c r="K102" i="5"/>
  <c r="H102" i="5"/>
  <c r="K101" i="5"/>
  <c r="H101" i="5"/>
  <c r="K100" i="5"/>
  <c r="H100" i="5"/>
  <c r="K99" i="5"/>
  <c r="H99" i="5"/>
  <c r="H98" i="5"/>
  <c r="A8" i="5"/>
  <c r="B13" i="5"/>
  <c r="A14" i="5"/>
  <c r="A17" i="5"/>
  <c r="B35" i="5"/>
  <c r="B33" i="5"/>
  <c r="A33" i="5"/>
  <c r="B17" i="5"/>
  <c r="B15" i="5"/>
  <c r="A15" i="5"/>
  <c r="B19" i="5"/>
  <c r="A12" i="5"/>
  <c r="A4" i="5"/>
  <c r="A3" i="5"/>
  <c r="A2" i="5"/>
  <c r="Q23" i="23" l="1"/>
  <c r="D21" i="5"/>
  <c r="D11" i="5"/>
  <c r="C21" i="5"/>
  <c r="P30" i="23"/>
  <c r="P20" i="23"/>
  <c r="K75" i="23" s="1"/>
  <c r="M75" i="23" s="1"/>
  <c r="N75" i="23" s="1"/>
  <c r="O75" i="23" s="1"/>
  <c r="P25" i="23"/>
  <c r="K76" i="23" s="1"/>
  <c r="M76" i="23" s="1"/>
  <c r="N76" i="23" s="1"/>
  <c r="O76" i="23" s="1"/>
  <c r="I130" i="23"/>
  <c r="K74" i="23" l="1"/>
  <c r="M74" i="23" s="1"/>
  <c r="N74" i="23" s="1"/>
  <c r="O74" i="23" s="1"/>
  <c r="K77" i="23"/>
  <c r="M77" i="23" s="1"/>
  <c r="N77" i="23" s="1"/>
  <c r="O77" i="23" s="1"/>
  <c r="K73" i="23"/>
  <c r="M73" i="23" s="1"/>
  <c r="N73" i="23" s="1"/>
  <c r="O73" i="23" s="1"/>
  <c r="K67" i="23"/>
  <c r="M67" i="23" s="1"/>
  <c r="N67" i="23" s="1"/>
  <c r="O67" i="23" s="1"/>
  <c r="K72" i="23"/>
  <c r="M72" i="23" s="1"/>
  <c r="N72" i="23" s="1"/>
  <c r="O72" i="23" s="1"/>
  <c r="K66" i="23"/>
  <c r="M66" i="23" s="1"/>
  <c r="N66" i="23" s="1"/>
  <c r="O66" i="23" s="1"/>
  <c r="K51" i="23"/>
  <c r="M51" i="23" s="1"/>
  <c r="O51" i="23" s="1"/>
  <c r="K60" i="23"/>
  <c r="M60" i="23" s="1"/>
  <c r="O60" i="23" s="1"/>
  <c r="K69" i="23"/>
  <c r="M69" i="23" s="1"/>
  <c r="N69" i="23" s="1"/>
  <c r="O69" i="23" s="1"/>
  <c r="K48" i="23"/>
  <c r="M48" i="23" s="1"/>
  <c r="O48" i="23" s="1"/>
  <c r="K78" i="23"/>
  <c r="M78" i="23" s="1"/>
  <c r="N78" i="23" s="1"/>
  <c r="O78" i="23" s="1"/>
  <c r="K54" i="23"/>
  <c r="M54" i="23" s="1"/>
  <c r="O54" i="23" s="1"/>
  <c r="K63" i="23"/>
  <c r="M63" i="23" s="1"/>
  <c r="N63" i="23" s="1"/>
  <c r="O63" i="23" s="1"/>
  <c r="K57" i="23"/>
  <c r="M57" i="23" s="1"/>
  <c r="O57" i="23" s="1"/>
  <c r="G43" i="23"/>
  <c r="I43" i="23" s="1"/>
  <c r="J43" i="23" s="1"/>
  <c r="L43" i="23" s="1"/>
  <c r="K59" i="23"/>
  <c r="M59" i="23" s="1"/>
  <c r="O59" i="23" s="1"/>
  <c r="K50" i="23"/>
  <c r="M50" i="23" s="1"/>
  <c r="O50" i="23" s="1"/>
  <c r="K56" i="23"/>
  <c r="M56" i="23" s="1"/>
  <c r="O56" i="23" s="1"/>
  <c r="K68" i="23"/>
  <c r="M68" i="23" s="1"/>
  <c r="N68" i="23" s="1"/>
  <c r="O68" i="23" s="1"/>
  <c r="K53" i="23"/>
  <c r="M53" i="23" s="1"/>
  <c r="O53" i="23" s="1"/>
  <c r="K62" i="23"/>
  <c r="K71" i="23"/>
  <c r="M71" i="23" s="1"/>
  <c r="K65" i="23"/>
  <c r="K80" i="23"/>
  <c r="M80" i="23" s="1"/>
  <c r="G40" i="23"/>
  <c r="I40" i="23" s="1"/>
  <c r="J40" i="23" s="1"/>
  <c r="L40" i="23" s="1"/>
  <c r="K52" i="23"/>
  <c r="M52" i="23" s="1"/>
  <c r="O52" i="23" s="1"/>
  <c r="K49" i="23"/>
  <c r="M49" i="23" s="1"/>
  <c r="O49" i="23" s="1"/>
  <c r="K64" i="23"/>
  <c r="M64" i="23" s="1"/>
  <c r="N64" i="23" s="1"/>
  <c r="O64" i="23" s="1"/>
  <c r="K61" i="23"/>
  <c r="M61" i="23" s="1"/>
  <c r="O61" i="23" s="1"/>
  <c r="K70" i="23"/>
  <c r="M70" i="23" s="1"/>
  <c r="N70" i="23" s="1"/>
  <c r="O70" i="23" s="1"/>
  <c r="K55" i="23"/>
  <c r="M55" i="23" s="1"/>
  <c r="O55" i="23" s="1"/>
  <c r="K79" i="23"/>
  <c r="M79" i="23" s="1"/>
  <c r="N79" i="23" s="1"/>
  <c r="O79" i="23" s="1"/>
  <c r="K58" i="23"/>
  <c r="M58" i="23" s="1"/>
  <c r="O58" i="23" s="1"/>
  <c r="G44" i="23"/>
  <c r="I44" i="23" s="1"/>
  <c r="J44" i="23" s="1"/>
  <c r="L44" i="23" s="1"/>
  <c r="G37" i="23"/>
  <c r="I37" i="23" s="1"/>
  <c r="G41" i="23"/>
  <c r="I41" i="23" s="1"/>
  <c r="J41" i="23" s="1"/>
  <c r="L41" i="23" s="1"/>
  <c r="G38" i="23"/>
  <c r="I38" i="23" s="1"/>
  <c r="J38" i="23" s="1"/>
  <c r="L38" i="23" s="1"/>
  <c r="K86" i="23"/>
  <c r="M86" i="23" s="1"/>
  <c r="O86" i="23" s="1"/>
  <c r="K84" i="23"/>
  <c r="M84" i="23" s="1"/>
  <c r="O84" i="23" s="1"/>
  <c r="K88" i="23"/>
  <c r="K83" i="23"/>
  <c r="M83" i="23" s="1"/>
  <c r="O83" i="23" s="1"/>
  <c r="P32" i="23"/>
  <c r="K87" i="23"/>
  <c r="M87" i="23" s="1"/>
  <c r="O87" i="23" s="1"/>
  <c r="M62" i="23"/>
  <c r="O62" i="23" s="1"/>
  <c r="K85" i="23"/>
  <c r="M85" i="23" s="1"/>
  <c r="O85" i="23" s="1"/>
  <c r="J37" i="23" l="1"/>
  <c r="L37" i="23" s="1"/>
  <c r="M65" i="23"/>
  <c r="N65" i="23" s="1"/>
  <c r="O65" i="23" s="1"/>
  <c r="N80" i="23"/>
  <c r="O80" i="23" s="1"/>
  <c r="N71" i="23"/>
  <c r="O71" i="23" s="1"/>
  <c r="M88" i="23"/>
  <c r="O88" i="23" s="1"/>
</calcChain>
</file>

<file path=xl/sharedStrings.xml><?xml version="1.0" encoding="utf-8"?>
<sst xmlns="http://schemas.openxmlformats.org/spreadsheetml/2006/main" count="2819" uniqueCount="947">
  <si>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</si>
  <si>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</si>
  <si>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</si>
  <si>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</si>
  <si>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</si>
  <si>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</si>
  <si>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</si>
  <si>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</si>
  <si>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</si>
  <si>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</si>
  <si>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</si>
  <si>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</si>
  <si>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</si>
  <si>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</si>
  <si>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</si>
  <si>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</si>
  <si>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</si>
  <si>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</si>
  <si>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</si>
  <si>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</si>
  <si>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</si>
  <si>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</si>
  <si>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</si>
  <si>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</si>
  <si>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</si>
  <si>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</si>
  <si>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</si>
  <si>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</si>
  <si>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</si>
  <si>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</si>
  <si>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</si>
  <si>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</si>
  <si>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</si>
  <si>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</si>
  <si>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</si>
  <si>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</si>
  <si>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</si>
  <si>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</si>
  <si>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</si>
  <si>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</si>
  <si>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WHITE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</si>
  <si>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</si>
  <si>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</si>
  <si>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</si>
  <si>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</si>
  <si>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</si>
  <si>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</si>
  <si>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</si>
  <si>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</si>
  <si>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</si>
  <si>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</si>
  <si>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</si>
  <si>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</si>
  <si>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CHỈ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</si>
  <si>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</si>
  <si>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</si>
  <si>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</si>
  <si>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</si>
  <si>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</si>
  <si>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</si>
  <si>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</si>
  <si>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</si>
  <si>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</si>
  <si>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</si>
  <si>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</si>
  <si>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</si>
  <si>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>DUYỆT THEO PPS CHUYỂN CÙNG TÁC NGHIỆP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</si>
  <si>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</si>
  <si>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</si>
  <si>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</si>
  <si>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</si>
  <si>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</si>
  <si>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</si>
  <si>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</si>
  <si>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</si>
  <si>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</si>
  <si>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</si>
  <si>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</si>
  <si>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</si>
  <si>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</si>
  <si>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</si>
  <si>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</si>
  <si>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</si>
  <si>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</si>
  <si>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</si>
  <si>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</si>
  <si>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YELLOW</t>
  </si>
  <si>
    <t>CHỈ 40/2 MAY NHÃN</t>
  </si>
  <si>
    <t>- GHI CHÚ…</t>
  </si>
  <si>
    <t>PANTS</t>
  </si>
  <si>
    <t>SỐ LƯỢNG CẦN CẤP CHO TEST THÊU</t>
  </si>
  <si>
    <t>STICKER POLY BAG</t>
  </si>
  <si>
    <t>GÓI CHỐNG ẨM</t>
  </si>
  <si>
    <t>BIG POLY BAG</t>
  </si>
  <si>
    <t>THÊU THÂN TRƯỚC</t>
  </si>
  <si>
    <t>BLACK</t>
  </si>
  <si>
    <t>CLEAR</t>
  </si>
  <si>
    <r>
      <t>IN :</t>
    </r>
    <r>
      <rPr>
        <b/>
        <sz val="18"/>
        <rFont val="Muli"/>
      </rPr>
      <t xml:space="preserve"> </t>
    </r>
  </si>
  <si>
    <r>
      <t>WASH:</t>
    </r>
    <r>
      <rPr>
        <sz val="18"/>
        <rFont val="Muli"/>
      </rPr>
      <t xml:space="preserve"> </t>
    </r>
  </si>
  <si>
    <r>
      <t>ĐỊNH VỊ HÌNH THÊU: THÂN TRƯỚC</t>
    </r>
    <r>
      <rPr>
        <sz val="18"/>
        <rFont val="Muli"/>
      </rPr>
      <t xml:space="preserve">
'BÊN TRÁI, CÁCH CẠNH DƯỚI TÚI</t>
    </r>
  </si>
  <si>
    <r>
      <t>ĐỊNH VỊ HÌNH THÊU: THÂN TRƯỚC</t>
    </r>
    <r>
      <rPr>
        <sz val="18"/>
        <rFont val="Muli"/>
      </rPr>
      <t xml:space="preserve">
 CÁCH ĐƯỜNG MAY SƯỜN </t>
    </r>
  </si>
  <si>
    <t>NHÃN CHÍNH 60mm x 24mm</t>
  </si>
  <si>
    <t xml:space="preserve"> NHÃN SIZE 37mm x 13mm</t>
  </si>
  <si>
    <t>BAO NYLON 14"X16", CÓ LOGO</t>
  </si>
  <si>
    <t>BIG POLY BAG 100cmx120cm</t>
  </si>
  <si>
    <t xml:space="preserve">THÙNG CARTON 60X40X30 CM </t>
  </si>
  <si>
    <t>KHÔNG IN</t>
  </si>
  <si>
    <t>YE1799</t>
  </si>
  <si>
    <t xml:space="preserve">GẮN Ở CHÍNH GIỮA CẠNH DƯỜI NHÃN CHÍNH </t>
  </si>
  <si>
    <t xml:space="preserve">DÁN BÊN GÓC PHẢI MẶT TRƯỚC BAO KHI NHÌN, CÁCH MÉP 2" VÀ CÁCH ĐÁY BAO 2" </t>
  </si>
  <si>
    <t>ĐÓNG TRONG TỪNG SẢN PHẨM</t>
  </si>
  <si>
    <t>ĐÓNG TRONG MỖI THÙNG CARTON</t>
  </si>
  <si>
    <t>14"X16"</t>
  </si>
  <si>
    <t>GHI ĐẦY ĐỦ THÔNG TIN BÊN NGOÀI THÙNG</t>
  </si>
  <si>
    <t>KHÔNG WASH</t>
  </si>
  <si>
    <t xml:space="preserve">- DÂY LUỒN SAU KHI LUỒN DƯ RA 20 CM ( ĐÃ BAO GỒM GÚT ĐẦU DÂY LUỒN) MỖI BÊN TÍNH TỪ ĐIỂM KHUY, </t>
  </si>
  <si>
    <t>- THÔNG SỐ THUN TỪNG SIZE NHƯ BẢNG THÔNG SỐ, CHÚ Y CỘNG ĐÔ CO RÚT THUN</t>
  </si>
  <si>
    <t>- THAM KHẢO TRANG QUY CÁCH GẤP XẾP ĐÍNH KÈM.</t>
  </si>
  <si>
    <t>- HÌNH THÊU KHÔNG ĐƯỢC NGHIÊNG</t>
  </si>
  <si>
    <t>XÉN+ GỌT THUN THEO BẢNG THÔNG SỐ ĐỂ SỬ DỤNG</t>
  </si>
  <si>
    <t>THÙNG + TẤM LÓT THÙNG</t>
  </si>
  <si>
    <r>
      <t>THÊU :</t>
    </r>
    <r>
      <rPr>
        <b/>
        <sz val="18"/>
        <rFont val="Muli"/>
      </rPr>
      <t xml:space="preserve"> </t>
    </r>
  </si>
  <si>
    <t>7 ZEM</t>
  </si>
  <si>
    <t xml:space="preserve">HÌNH ẢNH CHỈ ĐỂ THAM KHẢO KIỂU DÁNG STICKER VÀ VỊ TRÍ DÁN   </t>
  </si>
  <si>
    <t>SỬ DỤNG LOẠI QUA MÁY DÒ KIM</t>
  </si>
  <si>
    <r>
      <t xml:space="preserve">GẮN Ở GIỮA SAU CÁCH ĐƯỜNG MAY LƯNG </t>
    </r>
    <r>
      <rPr>
        <b/>
        <sz val="28"/>
        <color theme="9" tint="-0.249977111117893"/>
        <rFont val="Muli"/>
      </rPr>
      <t>0.75''</t>
    </r>
    <r>
      <rPr>
        <sz val="28"/>
        <rFont val="Muli"/>
      </rPr>
      <t xml:space="preserve">  , MAY 4 CẠNH NHÃN </t>
    </r>
  </si>
  <si>
    <t>G10PA74</t>
  </si>
  <si>
    <r>
      <rPr>
        <b/>
        <u/>
        <sz val="22"/>
        <rFont val="Muli"/>
      </rPr>
      <t>ĐỊNH VỊ HÌNH THÊU: THÂN TRƯỚC TRAI</t>
    </r>
    <r>
      <rPr>
        <sz val="22"/>
        <rFont val="Muli"/>
      </rPr>
      <t xml:space="preserve">
BÊN TRÁI NGƯỜI MẶC , CÁCH CẠNH LƯNG TRÊN</t>
    </r>
  </si>
  <si>
    <t>7"</t>
  </si>
  <si>
    <r>
      <rPr>
        <b/>
        <u/>
        <sz val="22"/>
        <rFont val="Muli"/>
      </rPr>
      <t>ĐỊNH VỊ HÌNH THÊU: THÂN TRƯỚC TRÁI</t>
    </r>
    <r>
      <rPr>
        <sz val="22"/>
        <rFont val="Muli"/>
      </rPr>
      <t xml:space="preserve">
CÁCH ĐƯỜNG DIỄU 2 KIM GIỮA THÂN TRƯỚC</t>
    </r>
  </si>
  <si>
    <t>0.75"</t>
  </si>
  <si>
    <t>KHÔNG THÊU</t>
  </si>
  <si>
    <t>-CÁCH MAY THEO NHƯ MẪU VÀ TÀI LIỆU ĐÍNH KÈM</t>
  </si>
  <si>
    <t>KEO</t>
  </si>
  <si>
    <t>CƠI TÚI</t>
  </si>
  <si>
    <t xml:space="preserve">LX-CTT229003
100% NYLON TASLAN 143GSM
70D X 160D, PDWR </t>
  </si>
  <si>
    <t>SET</t>
  </si>
  <si>
    <t>100% NYLON</t>
  </si>
  <si>
    <t>THUN LAI 2.5 CM</t>
  </si>
  <si>
    <t>GẮN Ở GIỮA TRƯỚC</t>
  </si>
  <si>
    <t>140CM</t>
  </si>
  <si>
    <t>NHÃN THÀNH PHẦN 100% NYLON
45mm x 25mm</t>
  </si>
  <si>
    <t xml:space="preserve">STYLE NUMBER:                                                                                                                                                                                           </t>
  </si>
  <si>
    <t>DESCRIPTION:</t>
  </si>
  <si>
    <t>CAPRA TRACK PANT</t>
  </si>
  <si>
    <t>SEASON</t>
  </si>
  <si>
    <t>Point</t>
  </si>
  <si>
    <t>Description</t>
  </si>
  <si>
    <t>Translation</t>
  </si>
  <si>
    <t>Tol</t>
  </si>
  <si>
    <t>2XL</t>
  </si>
  <si>
    <t>GRADE</t>
  </si>
  <si>
    <t>Rộng miệng túi sườn</t>
  </si>
  <si>
    <t>Rộng miệng túi sau</t>
  </si>
  <si>
    <t>ITEM</t>
    <phoneticPr fontId="0" type="noConversion"/>
  </si>
  <si>
    <t xml:space="preserve">STYLE NO UA </t>
  </si>
  <si>
    <t>ITEM</t>
  </si>
  <si>
    <t>SIZE</t>
    <phoneticPr fontId="0" type="noConversion"/>
  </si>
  <si>
    <t>SKU CODE</t>
    <phoneticPr fontId="0" type="noConversion"/>
  </si>
  <si>
    <t xml:space="preserve">DROP </t>
  </si>
  <si>
    <t>PO#</t>
  </si>
  <si>
    <t>UnAvailable</t>
  </si>
  <si>
    <t>G10AHD92</t>
  </si>
  <si>
    <t>CAPRA ANORAK</t>
  </si>
  <si>
    <t>NAVY</t>
  </si>
  <si>
    <t>DROP 1</t>
  </si>
  <si>
    <t>SM</t>
  </si>
  <si>
    <t>GWJ231001-NAVY-SM</t>
  </si>
  <si>
    <t>MD</t>
  </si>
  <si>
    <t>GWJ231001-NAVY-MD</t>
  </si>
  <si>
    <t>LG</t>
  </si>
  <si>
    <t>GWJ231001-NAVY-LG</t>
  </si>
  <si>
    <t>GWJ231001-NAVY-XL</t>
  </si>
  <si>
    <t>XX</t>
  </si>
  <si>
    <t>GWJ231001-NAVY-XX</t>
  </si>
  <si>
    <t>G10JK06</t>
  </si>
  <si>
    <t>MESH BASEBALL JACKET</t>
  </si>
  <si>
    <t>GREEN</t>
  </si>
  <si>
    <t>GWJ231002-GRN-SM</t>
  </si>
  <si>
    <t>GWJ231002-GRN-MD</t>
  </si>
  <si>
    <t>GWJ231002-GRN-LG</t>
  </si>
  <si>
    <t>GWJ231002-GRN-XL</t>
  </si>
  <si>
    <t>GWJ231002-GRN-XX</t>
  </si>
  <si>
    <t>GWJ231002-BLK-SM</t>
  </si>
  <si>
    <t>GWJ231002-BLK-MD</t>
  </si>
  <si>
    <t>GWJ231002-BLK-LG</t>
  </si>
  <si>
    <t>GWJ231002-BLK-XL</t>
  </si>
  <si>
    <t>GWJ231002-BLK-XX</t>
  </si>
  <si>
    <t>G10JK04</t>
  </si>
  <si>
    <t xml:space="preserve">GRADIENT THEQUE JACKET </t>
  </si>
  <si>
    <t>GWJ231003-BLK-SM</t>
  </si>
  <si>
    <t>GWJ231003-BLK-MD</t>
  </si>
  <si>
    <t>GWJ231003-BLK-LG</t>
  </si>
  <si>
    <t>GWJ231003-BLK-XL</t>
  </si>
  <si>
    <t>GWJ231003-BLK-XX</t>
  </si>
  <si>
    <t>GWJ231003-GRN-SM</t>
  </si>
  <si>
    <t>GWJ231003-GRN-MD</t>
  </si>
  <si>
    <t>GWJ231003-GRN-LG</t>
  </si>
  <si>
    <t>GWJ231003-GRN-XL</t>
  </si>
  <si>
    <t>GWJ231003-GRN-XX</t>
  </si>
  <si>
    <t>G10PO01</t>
  </si>
  <si>
    <t>GOLFY STRIPE RUGBY</t>
  </si>
  <si>
    <t>RED</t>
  </si>
  <si>
    <t>GWY231001-RED-SM</t>
  </si>
  <si>
    <t>GWY231001-RED-MD</t>
  </si>
  <si>
    <t>GWY231001-RED-LG</t>
  </si>
  <si>
    <t>GWY231001-RED-XL</t>
  </si>
  <si>
    <t>GWY231001-RED-XX</t>
  </si>
  <si>
    <t>BLUE</t>
  </si>
  <si>
    <t>GWY231001-BLUE-SM</t>
  </si>
  <si>
    <t>GWY231001-BLUE-MD</t>
  </si>
  <si>
    <t>GWY231001-BLUE-LG</t>
  </si>
  <si>
    <t>GWY231001-BLUE-XL</t>
  </si>
  <si>
    <t>GWY231001-BLUE-XX</t>
  </si>
  <si>
    <t>GWY231001-GRN-SM</t>
  </si>
  <si>
    <t>GWY231001-GRN-MD</t>
  </si>
  <si>
    <t>GWY231001-GRN-LG</t>
  </si>
  <si>
    <t>GWY231001-GRN-XL</t>
  </si>
  <si>
    <t>GWY231001-GRN-XX</t>
  </si>
  <si>
    <t>G10HO01</t>
  </si>
  <si>
    <t>KILLER BEES HOCKEY JERSEY</t>
  </si>
  <si>
    <t>GWY231002-BLK-SM</t>
  </si>
  <si>
    <t>GWY231002-BLK-MD</t>
  </si>
  <si>
    <t>GWY231002-BLK-LG</t>
  </si>
  <si>
    <t>GWY231002-BLK-XL</t>
  </si>
  <si>
    <t>GWY231002-BLK-XX</t>
  </si>
  <si>
    <t>BROWN</t>
  </si>
  <si>
    <t>GWY231002-BRWN-SM</t>
  </si>
  <si>
    <t>GWY231002-BRWN-MD</t>
  </si>
  <si>
    <t>GWY231002-BRWN-LG</t>
  </si>
  <si>
    <t>GWY231002-BRWN-XL</t>
  </si>
  <si>
    <t>GWY231002-BRWN-XX</t>
  </si>
  <si>
    <t>G10AHD93</t>
  </si>
  <si>
    <t>QUICK LOGO HOODIE</t>
  </si>
  <si>
    <t>GWH231001-YLW-SM</t>
  </si>
  <si>
    <t>GWH231001-YLW-MD</t>
  </si>
  <si>
    <t>GWH231001-YLW-LG</t>
  </si>
  <si>
    <t>GWH231001-YLW-XL</t>
  </si>
  <si>
    <t>GWH231001-YLW-XX</t>
  </si>
  <si>
    <t>GWH231001-BRWN-SM</t>
  </si>
  <si>
    <t>GWH231001-BRWN-MD</t>
  </si>
  <si>
    <t>GWH231001-BRWN-LG</t>
  </si>
  <si>
    <t>GWH231001-BRWN-XL</t>
  </si>
  <si>
    <t>GWH231001-BRWN-XX</t>
  </si>
  <si>
    <t>GWH231001-BLK-SM</t>
  </si>
  <si>
    <t>GWH231001-BLK-MD</t>
  </si>
  <si>
    <t>GWH231001-BLK-LG</t>
  </si>
  <si>
    <t>GWH231001-BLK-XL</t>
  </si>
  <si>
    <t>GWH231001-BLK-XX</t>
  </si>
  <si>
    <t>G10AHD95</t>
  </si>
  <si>
    <t>CRISIS LOGO HOODIE</t>
  </si>
  <si>
    <t>LT PINK</t>
  </si>
  <si>
    <t>GWH231002-LTPK-SM</t>
  </si>
  <si>
    <t>GWH231002-LTPK-MD</t>
  </si>
  <si>
    <t>GWH231002-LTPK-LG</t>
  </si>
  <si>
    <t>GWH231002-LTPK-XL</t>
  </si>
  <si>
    <t>GWH231002-LTPK-XX</t>
  </si>
  <si>
    <t>GWH231002-BRWN-SM</t>
  </si>
  <si>
    <t>GWH231002-BRWN-MD</t>
  </si>
  <si>
    <t>GWH231002-BRWN-LG</t>
  </si>
  <si>
    <t>GWH231002-BRWN-XL</t>
  </si>
  <si>
    <t>GWH231002-BRWN-XX</t>
  </si>
  <si>
    <t>GWH231002-GRN-SM</t>
  </si>
  <si>
    <t>GWH231002-GRN-MD</t>
  </si>
  <si>
    <t>GWH231002-GRN-LG</t>
  </si>
  <si>
    <t>GWH231002-GRN-XL</t>
  </si>
  <si>
    <t>GWH231002-GRN-XX</t>
  </si>
  <si>
    <t>G10AHD97</t>
  </si>
  <si>
    <t>PEACE ZIP HOODIE</t>
  </si>
  <si>
    <t>GWH231003-GRN-SM</t>
  </si>
  <si>
    <t>GWH231003-GRN-MD</t>
  </si>
  <si>
    <t>GWH231003-GRN-LG</t>
  </si>
  <si>
    <t>GWH231003-GRN-XL</t>
  </si>
  <si>
    <t>GWH231003-GRN-XX</t>
  </si>
  <si>
    <t>GWH231003-NAVY-SM</t>
  </si>
  <si>
    <t>GWH231003-NAVY-MD</t>
  </si>
  <si>
    <t>GWH231003-NAVY-LG</t>
  </si>
  <si>
    <t>GWH231003-NAVY-XL</t>
  </si>
  <si>
    <t>GWH231003-NAVY-XX</t>
  </si>
  <si>
    <t>GWH231003-BLK-SM</t>
  </si>
  <si>
    <t>GWH231003-BLK-MD</t>
  </si>
  <si>
    <t>GWH231003-BLK-LG</t>
  </si>
  <si>
    <t>GWH231003-BLK-XL</t>
  </si>
  <si>
    <t>GWH231003-BLK-XX</t>
  </si>
  <si>
    <t>G10AHD99</t>
  </si>
  <si>
    <t>OVAL LOGO HOODIE</t>
  </si>
  <si>
    <t>LT BLUE</t>
  </si>
  <si>
    <t>GWH231004-LTBL-SM</t>
  </si>
  <si>
    <t>GWH231004-LTBL-MD</t>
  </si>
  <si>
    <t>GWH231004-LTBL-LG</t>
  </si>
  <si>
    <t>GWH231004-LTBL-XL</t>
  </si>
  <si>
    <t>GWH231004-LTBL-XX</t>
  </si>
  <si>
    <t>ORANGE</t>
  </si>
  <si>
    <t>GWH231004-ORNG-SM</t>
  </si>
  <si>
    <t>GWH231004-ORNG-MD</t>
  </si>
  <si>
    <t>GWH231004-ORNG-LG</t>
  </si>
  <si>
    <t>GWH231004-ORNG-XL</t>
  </si>
  <si>
    <t>GWH231004-ORNG-XX</t>
  </si>
  <si>
    <t>GWH231004-BLK-SM</t>
  </si>
  <si>
    <t>GWH231004-BLK-MD</t>
  </si>
  <si>
    <t>GWH231004-BLK-LG</t>
  </si>
  <si>
    <t>GWH231004-BLK-XL</t>
  </si>
  <si>
    <t>GWH231004-BLK-XX</t>
  </si>
  <si>
    <t>G10AHD101</t>
  </si>
  <si>
    <t>HARMONY HOODIE</t>
  </si>
  <si>
    <t>LT GREEN</t>
  </si>
  <si>
    <t>GWH231005-LTGN-SM</t>
  </si>
  <si>
    <t>GWH231005-LTGN-MD</t>
  </si>
  <si>
    <t>GWH231005-LTGN-LG</t>
  </si>
  <si>
    <t>GWH231005-LTGN-XL</t>
  </si>
  <si>
    <t>GWH231005-LTGN-XX</t>
  </si>
  <si>
    <t>GWH231005-LTBL-SM</t>
  </si>
  <si>
    <t>GWH231005-LTBL-MD</t>
  </si>
  <si>
    <t>GWH231005-LTBL-LG</t>
  </si>
  <si>
    <t>GWH231005-LTBL-XL</t>
  </si>
  <si>
    <t>GWH231005-LTBL-XX</t>
  </si>
  <si>
    <t>PINK</t>
  </si>
  <si>
    <t>GWH231005-PINK-SM</t>
  </si>
  <si>
    <t>GWH231005-PINK-MD</t>
  </si>
  <si>
    <t>GWH231005-PINK-LG</t>
  </si>
  <si>
    <t>GWH231005-PINK-XL</t>
  </si>
  <si>
    <t>GWH231005-PINK-XX</t>
  </si>
  <si>
    <t>G10ACW80</t>
  </si>
  <si>
    <t>BOMB CREWNECK</t>
  </si>
  <si>
    <t>GWF231001-GRN-SM</t>
  </si>
  <si>
    <t>GWF231001-GRN-MD</t>
  </si>
  <si>
    <t>GWF231001-GRN-LG</t>
  </si>
  <si>
    <t>GWF231001-GRN-XL</t>
  </si>
  <si>
    <t>GWF231001-GRN-XX</t>
  </si>
  <si>
    <t>GWF231001-NAVY-SM</t>
  </si>
  <si>
    <t>GWF231001-NAVY-MD</t>
  </si>
  <si>
    <t>GWF231001-NAVY-LG</t>
  </si>
  <si>
    <t>GWF231001-NAVY-XL</t>
  </si>
  <si>
    <t>GWF231001-NAVY-XX</t>
  </si>
  <si>
    <t>G10STS99</t>
  </si>
  <si>
    <t>QUICK LOGO TEE</t>
  </si>
  <si>
    <t>GWT231001-YLW-SM</t>
  </si>
  <si>
    <t>GWT231001-YLW-MD</t>
  </si>
  <si>
    <t>GWT231001-YLW-LG</t>
  </si>
  <si>
    <t>GWT231001-YLW-XL</t>
  </si>
  <si>
    <t>GWT231001-YLW-XX</t>
  </si>
  <si>
    <t>GWT231001-BRWN-SM</t>
  </si>
  <si>
    <t>GWT231001-BRWN-MD</t>
  </si>
  <si>
    <t>GWT231001-BRWN-LG</t>
  </si>
  <si>
    <t>GWT231001-BRWN-XL</t>
  </si>
  <si>
    <t>GWT231001-BRWN-XX</t>
  </si>
  <si>
    <t>GWT231001-BLK-SM</t>
  </si>
  <si>
    <t>GWT231001-BLK-MD</t>
  </si>
  <si>
    <t>GWT231001-BLK-LG</t>
  </si>
  <si>
    <t>GWT231001-BLK-XL</t>
  </si>
  <si>
    <t>GWT231001-BLK-XX</t>
  </si>
  <si>
    <t>G10STS100</t>
  </si>
  <si>
    <t>LOCKET TEE</t>
  </si>
  <si>
    <t>GWT231002-PINK-SM</t>
  </si>
  <si>
    <t>GWT231002-PINK-MD</t>
  </si>
  <si>
    <t>GWT231002-PINK-LG</t>
  </si>
  <si>
    <t>GWT231002-PINK-XL</t>
  </si>
  <si>
    <t>GWT231002-PINK-XX</t>
  </si>
  <si>
    <t>GWT231002-BLK-SM</t>
  </si>
  <si>
    <t>GWT231002-BLK-MD</t>
  </si>
  <si>
    <t>GWT231002-BLK-LG</t>
  </si>
  <si>
    <t>GWT231002-BLK-XL</t>
  </si>
  <si>
    <t>GWT231002-BLK-XX</t>
  </si>
  <si>
    <t>GWT231002-WHT-SM</t>
  </si>
  <si>
    <t>GWT231002-WHT-MD</t>
  </si>
  <si>
    <t>GWT231002-WHT-LG</t>
  </si>
  <si>
    <t>GWT231002-WHT-XL</t>
  </si>
  <si>
    <t>GWT231002-WHT-XX</t>
  </si>
  <si>
    <t>G10STS108</t>
  </si>
  <si>
    <t xml:space="preserve">CRISIS LOGO TEE </t>
  </si>
  <si>
    <t>GWT231003-PINK-SM</t>
  </si>
  <si>
    <t>GWT231003-PINK-MD</t>
  </si>
  <si>
    <t>GWT231003-PINK-LG</t>
  </si>
  <si>
    <t>GWT231003-PINK-XL</t>
  </si>
  <si>
    <t>GWT231003-PINK-XX</t>
  </si>
  <si>
    <t>GWT231003-BRWN-SM</t>
  </si>
  <si>
    <t>GWT231003-BRWN-MD</t>
  </si>
  <si>
    <t>GWT231003-BRWN-LG</t>
  </si>
  <si>
    <t>GWT231003-BRWN-XL</t>
  </si>
  <si>
    <t>GWT231003-BRWN-XX</t>
  </si>
  <si>
    <t>GWT231003-GRN-SM</t>
  </si>
  <si>
    <t>GWT231003-GRN-MD</t>
  </si>
  <si>
    <t>GWT231003-GRN-LG</t>
  </si>
  <si>
    <t>GWT231003-GRN-XL</t>
  </si>
  <si>
    <t>GWT231003-GRN-XX</t>
  </si>
  <si>
    <t>G10STS104</t>
  </si>
  <si>
    <t>PURPOSE TEE</t>
  </si>
  <si>
    <t>GWT231004-WHT-SM</t>
  </si>
  <si>
    <t>GWT231004-WHT-MD</t>
  </si>
  <si>
    <t>GWT231004-WHT-LG</t>
  </si>
  <si>
    <t>GWT231004-WHT-XL</t>
  </si>
  <si>
    <t>GWT231004-WHT-XX</t>
  </si>
  <si>
    <t>GWT231004-BRWN-SM</t>
  </si>
  <si>
    <t>GWT231004-BRWN-MD</t>
  </si>
  <si>
    <t>GWT231004-BRWN-LG</t>
  </si>
  <si>
    <t>GWT231004-BRWN-XL</t>
  </si>
  <si>
    <t>GWT231004-BRWN-XX</t>
  </si>
  <si>
    <t>GWT231004-BLK-SM</t>
  </si>
  <si>
    <t>GWT231004-BLK-MD</t>
  </si>
  <si>
    <t>GWT231004-BLK-LG</t>
  </si>
  <si>
    <t>GWT231004-BLK-XL</t>
  </si>
  <si>
    <t>GWT231004-BLK-XX</t>
  </si>
  <si>
    <t>G10STS111</t>
  </si>
  <si>
    <t>HARMONY LOGO RINGER TEE</t>
  </si>
  <si>
    <t>GWT231005-PINK-SM</t>
  </si>
  <si>
    <t>GWT231005-PINK-MD</t>
  </si>
  <si>
    <t>GWT231005-PINK-LG</t>
  </si>
  <si>
    <t>GWT231005-PINK-XL</t>
  </si>
  <si>
    <t>GWT231005-PINK-XX</t>
  </si>
  <si>
    <t>GWT231005-LTBL-SM</t>
  </si>
  <si>
    <t>GWT231005-LTBL-MD</t>
  </si>
  <si>
    <t>GWT231005-LTBL-LG</t>
  </si>
  <si>
    <t>GWT231005-LTBL-XL</t>
  </si>
  <si>
    <t>GWT231005-LTBL-XX</t>
  </si>
  <si>
    <t>GWT231005-LTGN-SM</t>
  </si>
  <si>
    <t>GWT231005-LTGN-MD</t>
  </si>
  <si>
    <t>GWT231005-LTGN-LG</t>
  </si>
  <si>
    <t>GWT231005-LTGN-XL</t>
  </si>
  <si>
    <t>GWT231005-LTGN-XX</t>
  </si>
  <si>
    <t>G10STS109</t>
  </si>
  <si>
    <t>SISTER RUBY TEE</t>
  </si>
  <si>
    <t>GWT231006-WHT-SM</t>
  </si>
  <si>
    <t>GWT231006-WHT-MD</t>
  </si>
  <si>
    <t>GWT231006-WHT-LG</t>
  </si>
  <si>
    <t>GWT231006-WHT-XL</t>
  </si>
  <si>
    <t>GWT231006-WHT-XX</t>
  </si>
  <si>
    <t>GWT231006-LTBL-SM</t>
  </si>
  <si>
    <t>GWT231006-LTBL-MD</t>
  </si>
  <si>
    <t>GWT231006-LTBL-LG</t>
  </si>
  <si>
    <t>GWT231006-LTBL-XL</t>
  </si>
  <si>
    <t>GWT231006-LTBL-XX</t>
  </si>
  <si>
    <t>GWT231006-PINK-SM</t>
  </si>
  <si>
    <t>GWT231006-PINK-MD</t>
  </si>
  <si>
    <t>GWT231006-PINK-LG</t>
  </si>
  <si>
    <t>GWT231006-PINK-XL</t>
  </si>
  <si>
    <t>GWT231006-PINK-XX</t>
  </si>
  <si>
    <t>G10PA76</t>
  </si>
  <si>
    <t>MESH BASEBALL TRACK PANT</t>
  </si>
  <si>
    <t>GWP231001-GRN-SM</t>
  </si>
  <si>
    <t>GWP231001-GRN-MD</t>
  </si>
  <si>
    <t>GWP231001-GRN-LG</t>
  </si>
  <si>
    <t>GWP231001-GRN-XL</t>
  </si>
  <si>
    <t>GWP231001-GRN-XX</t>
  </si>
  <si>
    <t>GWP231001-BLK-SM</t>
  </si>
  <si>
    <t>GWP231001-BLK-MD</t>
  </si>
  <si>
    <t>GWP231001-BLK-LG</t>
  </si>
  <si>
    <t>GWP231001-BLK-XL</t>
  </si>
  <si>
    <t>GWP231001-BLK-XX</t>
  </si>
  <si>
    <t>G10HAT01</t>
  </si>
  <si>
    <t>GRADIENT THEQUE RUNNER CAMP HAT</t>
  </si>
  <si>
    <t>ONE</t>
  </si>
  <si>
    <t>GWC231001-BLK-ONE</t>
  </si>
  <si>
    <t>GWC231001-GRN-ONE</t>
  </si>
  <si>
    <t>G10JK02</t>
  </si>
  <si>
    <t>UTILITY CARGO SHELL JACKET</t>
  </si>
  <si>
    <t>DROP 2</t>
  </si>
  <si>
    <t>GWJ231004-BLK-SM</t>
  </si>
  <si>
    <t>GWJ231004-BLK-MD</t>
  </si>
  <si>
    <t>GWJ231004-BLK-LG</t>
  </si>
  <si>
    <t>GWJ231004-BLK-XL</t>
  </si>
  <si>
    <t>GWJ231004-BLK-XX</t>
  </si>
  <si>
    <t>GWJ231004-BRWN-SM</t>
  </si>
  <si>
    <t>GWJ231004-BRWN-MD</t>
  </si>
  <si>
    <t>GWJ231004-BRWN-LG</t>
  </si>
  <si>
    <t>GWJ231004-BRWN-XL</t>
  </si>
  <si>
    <t>GWJ231004-BRWN-XX</t>
  </si>
  <si>
    <t>GWJ231004-GRN-SM</t>
  </si>
  <si>
    <t>GWJ231004-GRN-MD</t>
  </si>
  <si>
    <t>GWJ231004-GRN-LG</t>
  </si>
  <si>
    <t>GWJ231004-GRN-XL</t>
  </si>
  <si>
    <t>GWJ231004-GRN-XX</t>
  </si>
  <si>
    <t>G10JK05</t>
  </si>
  <si>
    <t>SHERPA FLEECE JACKET</t>
  </si>
  <si>
    <t>GWJ231005-ORNG-SM</t>
  </si>
  <si>
    <t>GWJ231005-ORNG-MD</t>
  </si>
  <si>
    <t>GWJ231005-ORNG-LG</t>
  </si>
  <si>
    <t>GWJ231005-ORNG-XL</t>
  </si>
  <si>
    <t>GWJ231005-ORNG-XX</t>
  </si>
  <si>
    <t>GWJ231005-BLK-SM</t>
  </si>
  <si>
    <t>GWJ231005-BLK-MD</t>
  </si>
  <si>
    <t>GWJ231005-BLK-LG</t>
  </si>
  <si>
    <t>GWJ231005-BLK-XL</t>
  </si>
  <si>
    <t>GWJ231005-BLK-XX</t>
  </si>
  <si>
    <t>G10AHD94</t>
  </si>
  <si>
    <t xml:space="preserve">FEAR HOODIE </t>
  </si>
  <si>
    <t>GWH231006-GRN-SM</t>
  </si>
  <si>
    <t>GWH231006-GRN-MD</t>
  </si>
  <si>
    <t>GWH231006-GRN-LG</t>
  </si>
  <si>
    <t>GWH231006-GRN-XL</t>
  </si>
  <si>
    <t>GWH231006-GRN-XX</t>
  </si>
  <si>
    <t>GWH231006-NAVY-SM</t>
  </si>
  <si>
    <t>GWH231006-NAVY-MD</t>
  </si>
  <si>
    <t>GWH231006-NAVY-LG</t>
  </si>
  <si>
    <t>GWH231006-NAVY-XL</t>
  </si>
  <si>
    <t>GWH231006-NAVY-XX</t>
  </si>
  <si>
    <t>GWH231006-BLK-SM</t>
  </si>
  <si>
    <t>GWH231006-BLK-MD</t>
  </si>
  <si>
    <t>GWH231006-BLK-LG</t>
  </si>
  <si>
    <t>GWH231006-BLK-XL</t>
  </si>
  <si>
    <t>GWH231006-BLK-XX</t>
  </si>
  <si>
    <t>G10ACW81</t>
  </si>
  <si>
    <t>NOVA CREWNECK</t>
  </si>
  <si>
    <t>GWF231002-BRWN-SM</t>
  </si>
  <si>
    <t>GWF231002-BRWN-MD</t>
  </si>
  <si>
    <t>GWF231002-BRWN-LG</t>
  </si>
  <si>
    <t>GWF231002-BRWN-XL</t>
  </si>
  <si>
    <t>GWF231002-BRWN-XX</t>
  </si>
  <si>
    <t>GWF231002-GRN-SM</t>
  </si>
  <si>
    <t>GWF231002-GRN-MD</t>
  </si>
  <si>
    <t>GWF231002-GRN-LG</t>
  </si>
  <si>
    <t>GWF231002-GRN-XL</t>
  </si>
  <si>
    <t>GWF231002-GRN-XX</t>
  </si>
  <si>
    <t>G10AHD98</t>
  </si>
  <si>
    <t>THERMAL LINED ZIP HOODIE</t>
  </si>
  <si>
    <t>GWH231007-RED-SM</t>
  </si>
  <si>
    <t>GWH231007-RED-MD</t>
  </si>
  <si>
    <t>GWH231007-RED-LG</t>
  </si>
  <si>
    <t>GWH231007-RED-XL</t>
  </si>
  <si>
    <t>GWH231007-RED-XX</t>
  </si>
  <si>
    <t>GWH231007-NAVY-SM</t>
  </si>
  <si>
    <t>GWH231007-NAVY-MD</t>
  </si>
  <si>
    <t>GWH231007-NAVY-LG</t>
  </si>
  <si>
    <t>GWH231007-NAVY-XL</t>
  </si>
  <si>
    <t>GWH231007-NAVY-XX</t>
  </si>
  <si>
    <t>GWH231007-GRN-SM</t>
  </si>
  <si>
    <t>GWH231007-GRN-MD</t>
  </si>
  <si>
    <t>GWH231007-GRN-LG</t>
  </si>
  <si>
    <t>GWH231007-GRN-XL</t>
  </si>
  <si>
    <t>GWH231007-GRN-XX</t>
  </si>
  <si>
    <t>G10AHD102</t>
  </si>
  <si>
    <t>SAFARI HOODIE</t>
  </si>
  <si>
    <t>GWH231008-RED-SM</t>
  </si>
  <si>
    <t>GWH231008-RED-MD</t>
  </si>
  <si>
    <t>GWH231008-RED-LG</t>
  </si>
  <si>
    <t>GWH231008-RED-XL</t>
  </si>
  <si>
    <t>GWH231008-RED-XX</t>
  </si>
  <si>
    <t>GWH231008-BRWN-SM</t>
  </si>
  <si>
    <t>GWH231008-BRWN-MD</t>
  </si>
  <si>
    <t>GWH231008-BRWN-LG</t>
  </si>
  <si>
    <t>GWH231008-BRWN-XL</t>
  </si>
  <si>
    <t>GWH231008-BRWN-XX</t>
  </si>
  <si>
    <t>GWH231008-GRN-SM</t>
  </si>
  <si>
    <t>GWH231008-GRN-MD</t>
  </si>
  <si>
    <t>GWH231008-GRN-LG</t>
  </si>
  <si>
    <t>GWH231008-GRN-XL</t>
  </si>
  <si>
    <t>GWH231008-GRN-XX</t>
  </si>
  <si>
    <t>G10AHD100</t>
  </si>
  <si>
    <t>POP HOODIE</t>
  </si>
  <si>
    <t>GWH231009-NAVY-SM</t>
  </si>
  <si>
    <t>GWH231009-NAVY-MD</t>
  </si>
  <si>
    <t>GWH231009-NAVY-LG</t>
  </si>
  <si>
    <t>GWH231009-NAVY-XL</t>
  </si>
  <si>
    <t>GWH231009-NAVY-XX</t>
  </si>
  <si>
    <t>GWH231009-GRN-SM</t>
  </si>
  <si>
    <t>GWH231009-GRN-MD</t>
  </si>
  <si>
    <t>GWH231009-GRN-LG</t>
  </si>
  <si>
    <t>GWH231009-GRN-XL</t>
  </si>
  <si>
    <t>GWH231009-GRN-XX</t>
  </si>
  <si>
    <t>G10STS96</t>
  </si>
  <si>
    <t>FEAR TEE</t>
  </si>
  <si>
    <t>GWT231007-GRN-SM</t>
  </si>
  <si>
    <t>GWT231007-GRN-MD</t>
  </si>
  <si>
    <t>GWT231007-GRN-LG</t>
  </si>
  <si>
    <t>GWT231007-GRN-XL</t>
  </si>
  <si>
    <t>GWT231007-GRN-XX</t>
  </si>
  <si>
    <t>GWT231007-WHT-SM</t>
  </si>
  <si>
    <t>GWT231007-WHT-MD</t>
  </si>
  <si>
    <t>GWT231007-WHT-LG</t>
  </si>
  <si>
    <t>GWT231007-WHT-XL</t>
  </si>
  <si>
    <t>GWT231007-WHT-XX</t>
  </si>
  <si>
    <t>GWT231007-BLK-SM</t>
  </si>
  <si>
    <t>GWT231007-BLK-MD</t>
  </si>
  <si>
    <t>GWT231007-BLK-LG</t>
  </si>
  <si>
    <t>GWT231007-BLK-XL</t>
  </si>
  <si>
    <t>GWT231007-BLK-XX</t>
  </si>
  <si>
    <t>G10STS103</t>
  </si>
  <si>
    <t>STACKED TEE</t>
  </si>
  <si>
    <t>GWT231008-YLW-SM</t>
  </si>
  <si>
    <t>GWT231008-YLW-MD</t>
  </si>
  <si>
    <t>GWT231008-YLW-LG</t>
  </si>
  <si>
    <t>GWT231008-YLW-XL</t>
  </si>
  <si>
    <t>GWT231008-YLW-XX</t>
  </si>
  <si>
    <t>GWT231008-PINK-SM</t>
  </si>
  <si>
    <t>GWT231008-PINK-MD</t>
  </si>
  <si>
    <t>GWT231008-PINK-LG</t>
  </si>
  <si>
    <t>GWT231008-PINK-XL</t>
  </si>
  <si>
    <t>GWT231008-PINK-XX</t>
  </si>
  <si>
    <t>GWT231008-BLK-SM</t>
  </si>
  <si>
    <t>GWT231008-BLK-MD</t>
  </si>
  <si>
    <t>GWT231008-BLK-LG</t>
  </si>
  <si>
    <t>GWT231008-BLK-XL</t>
  </si>
  <si>
    <t>GWT231008-BLK-XX</t>
  </si>
  <si>
    <t>G10STS101</t>
  </si>
  <si>
    <t xml:space="preserve">SLAYER TEE </t>
  </si>
  <si>
    <t>IVORY</t>
  </si>
  <si>
    <t>GWT231009-IVRY-SM</t>
  </si>
  <si>
    <t>GWT231009-IVRY-MD</t>
  </si>
  <si>
    <t>GWT231009-IVRY-LG</t>
  </si>
  <si>
    <t>GWT231009-IVRY-XL</t>
  </si>
  <si>
    <t>GWT231009-IVRY-XX</t>
  </si>
  <si>
    <t>GWT231009-GRN-SM</t>
  </si>
  <si>
    <t>GWT231009-GRN-MD</t>
  </si>
  <si>
    <t>GWT231009-GRN-LG</t>
  </si>
  <si>
    <t>GWT231009-GRN-XL</t>
  </si>
  <si>
    <t>GWT231009-GRN-XX</t>
  </si>
  <si>
    <t>GWT231009-BLK-SM</t>
  </si>
  <si>
    <t>GWT231009-BLK-MD</t>
  </si>
  <si>
    <t>GWT231009-BLK-LG</t>
  </si>
  <si>
    <t>GWT231009-BLK-XL</t>
  </si>
  <si>
    <t>GWT231009-BLK-XX</t>
  </si>
  <si>
    <t>G10STS107</t>
  </si>
  <si>
    <t>GOLFY LOGO TEE</t>
  </si>
  <si>
    <t>GWT231010-PINK-SM</t>
  </si>
  <si>
    <t>GWT231010-PINK-MD</t>
  </si>
  <si>
    <t>GWT231010-PINK-LG</t>
  </si>
  <si>
    <t>GWT231010-PINK-XL</t>
  </si>
  <si>
    <t>GWT231010-PINK-XX</t>
  </si>
  <si>
    <t>GWT231010-IVRY-SM</t>
  </si>
  <si>
    <t>GWT231010-IVRY-MD</t>
  </si>
  <si>
    <t>GWT231010-IVRY-LG</t>
  </si>
  <si>
    <t>GWT231010-IVRY-XL</t>
  </si>
  <si>
    <t>GWT231010-IVRY-XX</t>
  </si>
  <si>
    <t>GWT231010-GRN-SM</t>
  </si>
  <si>
    <t>GWT231010-GRN-MD</t>
  </si>
  <si>
    <t>GWT231010-GRN-LG</t>
  </si>
  <si>
    <t>GWT231010-GRN-XL</t>
  </si>
  <si>
    <t>GWT231010-GRN-XX</t>
  </si>
  <si>
    <t>G10STS105</t>
  </si>
  <si>
    <t xml:space="preserve">GUARANTEE TEE </t>
  </si>
  <si>
    <t>GWT231011-WHT-SM</t>
  </si>
  <si>
    <t>GWT231011-WHT-MD</t>
  </si>
  <si>
    <t>GWT231011-WHT-LG</t>
  </si>
  <si>
    <t>GWT231011-WHT-XL</t>
  </si>
  <si>
    <t>GWT231011-WHT-XX</t>
  </si>
  <si>
    <t>GWT231011-NAVY-SM</t>
  </si>
  <si>
    <t>GWT231011-NAVY-MD</t>
  </si>
  <si>
    <t>GWT231011-NAVY-LG</t>
  </si>
  <si>
    <t>GWT231011-NAVY-XL</t>
  </si>
  <si>
    <t>GWT231011-NAVY-XX</t>
  </si>
  <si>
    <t>G10STS102</t>
  </si>
  <si>
    <t>GRANNY TEE</t>
  </si>
  <si>
    <t>GWT231012-ORNG-SM</t>
  </si>
  <si>
    <t>GWT231012-ORNG-MD</t>
  </si>
  <si>
    <t>GWT231012-ORNG-LG</t>
  </si>
  <si>
    <t>GWT231012-ORNG-XL</t>
  </si>
  <si>
    <t>GWT231012-ORNG-XX</t>
  </si>
  <si>
    <t>GWT231012-BLK-SM</t>
  </si>
  <si>
    <t>GWT231012-BLK-MD</t>
  </si>
  <si>
    <t>GWT231012-BLK-LG</t>
  </si>
  <si>
    <t>GWT231012-BLK-XL</t>
  </si>
  <si>
    <t>GWT231012-BLK-XX</t>
  </si>
  <si>
    <t>GWT231012-PINK-SM</t>
  </si>
  <si>
    <t>GWT231012-PINK-MD</t>
  </si>
  <si>
    <t>GWT231012-PINK-LG</t>
  </si>
  <si>
    <t>GWT231012-PINK-XL</t>
  </si>
  <si>
    <t>GWT231012-PINK-XX</t>
  </si>
  <si>
    <t>G10PA77</t>
  </si>
  <si>
    <t>UTILITY CARGO PANT</t>
  </si>
  <si>
    <t>GWP231002-GRN-SM</t>
  </si>
  <si>
    <t>GWP231002-GRN-MD</t>
  </si>
  <si>
    <t>GWP231002-GRN-LG</t>
  </si>
  <si>
    <t>GWP231002-GRN-XL</t>
  </si>
  <si>
    <t>GWP231002-GRN-XX</t>
  </si>
  <si>
    <t>GWP231002-BRWN-SM</t>
  </si>
  <si>
    <t>GWP231002-BRWN-MD</t>
  </si>
  <si>
    <t>GWP231002-BRWN-LG</t>
  </si>
  <si>
    <t>GWP231002-BRWN-XL</t>
  </si>
  <si>
    <t>GWP231002-BRWN-XX</t>
  </si>
  <si>
    <t>GWP231002-BLK-SM</t>
  </si>
  <si>
    <t>GWP231002-BLK-MD</t>
  </si>
  <si>
    <t>GWP231002-BLK-LG</t>
  </si>
  <si>
    <t>GWP231002-BLK-XL</t>
  </si>
  <si>
    <t>GWP231002-BLK-XX</t>
  </si>
  <si>
    <t>G10PA75</t>
  </si>
  <si>
    <t>NOVA SWEATPANT</t>
  </si>
  <si>
    <t>GWP231003-BRWN-SM</t>
  </si>
  <si>
    <t>GWP231003-BRWN-MD</t>
  </si>
  <si>
    <t>GWP231003-BRWN-LG</t>
  </si>
  <si>
    <t>GWP231003-BRWN-XL</t>
  </si>
  <si>
    <t>GWP231003-BRWN-XX</t>
  </si>
  <si>
    <t>GWP231003-GRN-SM</t>
  </si>
  <si>
    <t>GWP231003-GRN-MD</t>
  </si>
  <si>
    <t>GWP231003-GRN-LG</t>
  </si>
  <si>
    <t>GWP231003-GRN-XL</t>
  </si>
  <si>
    <t>GWP231003-GRN-XX</t>
  </si>
  <si>
    <t>G10PA78</t>
  </si>
  <si>
    <t>SHERPA FLEECE BLOCK PANT</t>
  </si>
  <si>
    <t>GWP231004-ORNG-SM</t>
  </si>
  <si>
    <t>GWP231004-ORNG-MD</t>
  </si>
  <si>
    <t>GWP231004-ORNG-LG</t>
  </si>
  <si>
    <t>GWP231004-ORNG-XL</t>
  </si>
  <si>
    <t>GWP231004-ORNG-XX</t>
  </si>
  <si>
    <t>GWP231004-BLUE-SM</t>
  </si>
  <si>
    <t>GWP231004-BLUE-MD</t>
  </si>
  <si>
    <t>GWP231004-BLUE-LG</t>
  </si>
  <si>
    <t>GWP231004-BLUE-XL</t>
  </si>
  <si>
    <t>GWP231004-BLUE-XX</t>
  </si>
  <si>
    <t>GWP231005-NAVY-SM</t>
  </si>
  <si>
    <t>GWP231005-NAVY-MD</t>
  </si>
  <si>
    <t>GWP231005-NAVY-LG</t>
  </si>
  <si>
    <t>GWP231005-NAVY-XL</t>
  </si>
  <si>
    <t>GWP231005-NAVY-XX</t>
  </si>
  <si>
    <t>G10AHD96</t>
  </si>
  <si>
    <t>AIRBRUSH HEART HOODIE</t>
  </si>
  <si>
    <t>GREY</t>
  </si>
  <si>
    <t>DROP 3</t>
  </si>
  <si>
    <t>GWH231010-GREY-SM</t>
  </si>
  <si>
    <t>GWH231010-GREY-MD</t>
  </si>
  <si>
    <t>GWH231010-GREY-LG</t>
  </si>
  <si>
    <t>GWH231010-GREY-XL</t>
  </si>
  <si>
    <t>GWH231010-GREY-XX</t>
  </si>
  <si>
    <t>GWH231010-YLW-SM</t>
  </si>
  <si>
    <t>GWH231010-YLW-MD</t>
  </si>
  <si>
    <t>GWH231010-YLW-LG</t>
  </si>
  <si>
    <t>GWH231010-YLW-XL</t>
  </si>
  <si>
    <t>GWH231010-YLW-XX</t>
  </si>
  <si>
    <t>GWH231010-BLK-SM</t>
  </si>
  <si>
    <t>GWH231010-BLK-MD</t>
  </si>
  <si>
    <t>GWH231010-BLK-LG</t>
  </si>
  <si>
    <t>GWH231010-BLK-XL</t>
  </si>
  <si>
    <t>GWH231010-BLK-XX</t>
  </si>
  <si>
    <t>G10STS110</t>
  </si>
  <si>
    <t>AIRBRUSH HEART TEE</t>
  </si>
  <si>
    <t>GWT231014-WHT-SM</t>
  </si>
  <si>
    <t>GWT231014-WHT-MD</t>
  </si>
  <si>
    <t>GWT231014-WHT-LG</t>
  </si>
  <si>
    <t>GWT231014-WHT-XL</t>
  </si>
  <si>
    <t>GWT231014-WHT-XX</t>
  </si>
  <si>
    <t>GWT231014-YLW-SM</t>
  </si>
  <si>
    <t>GWT231014-YLW-MD</t>
  </si>
  <si>
    <t>GWT231014-YLW-LG</t>
  </si>
  <si>
    <t>GWT231014-YLW-XL</t>
  </si>
  <si>
    <t>GWT231014-YLW-XX</t>
  </si>
  <si>
    <t>GWT231014-BLK-SM</t>
  </si>
  <si>
    <t>GWT231014-BLK-MD</t>
  </si>
  <si>
    <t>GWT231014-BLK-LG</t>
  </si>
  <si>
    <t>GWT231014-BLK-XL</t>
  </si>
  <si>
    <t>GWT231014-BLK-XX</t>
  </si>
  <si>
    <t>G10STS112</t>
  </si>
  <si>
    <t>GOLF FLAME LOGO TEE</t>
  </si>
  <si>
    <t>DROP FLAME LOGO</t>
  </si>
  <si>
    <t>GWT231017-WHT-SM</t>
  </si>
  <si>
    <t>GWT231017-WHT-MD</t>
  </si>
  <si>
    <t>GWT231017-WHT-LG</t>
  </si>
  <si>
    <t>GWT231017-WHT-XL</t>
  </si>
  <si>
    <t>GWT231017-WHT-XX</t>
  </si>
  <si>
    <t>G10AHD35A2</t>
  </si>
  <si>
    <t>LOGO HOODIE</t>
  </si>
  <si>
    <t>LT GREY</t>
  </si>
  <si>
    <t>SEASONAL</t>
  </si>
  <si>
    <t>GWH231012-LTGY-SM</t>
  </si>
  <si>
    <t>GWH231012-LTGY-MD</t>
  </si>
  <si>
    <t>GWH231012-LTGY-LG</t>
  </si>
  <si>
    <t>GWH231012-LTGY-XL</t>
  </si>
  <si>
    <t>GWH231012-LTGY-XX</t>
  </si>
  <si>
    <t>GWH231012-GRN-SM</t>
  </si>
  <si>
    <t>GWH231012-GRN-MD</t>
  </si>
  <si>
    <t>GWH231012-GRN-LG</t>
  </si>
  <si>
    <t>GWH231012-GRN-XL</t>
  </si>
  <si>
    <t>GWH231012-GRN-XX</t>
  </si>
  <si>
    <t>GWH231012-RED-SM</t>
  </si>
  <si>
    <t>GWH231012-RED-MD</t>
  </si>
  <si>
    <t>GWH231012-RED-LG</t>
  </si>
  <si>
    <t>GWH231012-RED-XL</t>
  </si>
  <si>
    <t>GWH231012-RED-XX</t>
  </si>
  <si>
    <t>G10ACW36A2</t>
  </si>
  <si>
    <t>MINI LOGO CREWNECK</t>
  </si>
  <si>
    <t>GWF231003-LTGY-SM</t>
  </si>
  <si>
    <t>GWF231003-LTGY-MD</t>
  </si>
  <si>
    <t>GWF231003-LTGY-LG</t>
  </si>
  <si>
    <t>GWF231003-LTGY-XL</t>
  </si>
  <si>
    <t>GWF231003-LTGY-XX</t>
  </si>
  <si>
    <t>GWF231003-GRN-SM</t>
  </si>
  <si>
    <t>GWF231003-GRN-MD</t>
  </si>
  <si>
    <t>GWF231003-GRN-LG</t>
  </si>
  <si>
    <t>GWF231003-GRN-XL</t>
  </si>
  <si>
    <t>GWF231003-GRN-XX</t>
  </si>
  <si>
    <t>GWF231003-RED-SM</t>
  </si>
  <si>
    <t>GWF231003-RED-MD</t>
  </si>
  <si>
    <t>GWF231003-RED-LG</t>
  </si>
  <si>
    <t>GWF231003-RED-XL</t>
  </si>
  <si>
    <t>GWF231003-RED-XX</t>
  </si>
  <si>
    <t>G10PA37A2</t>
  </si>
  <si>
    <t>LOGO SWEATPANTS</t>
  </si>
  <si>
    <t>GWP231006-LTGY-SM</t>
  </si>
  <si>
    <t>GWP231006-LTGY-MD</t>
  </si>
  <si>
    <t>GWP231006-LTGY-LG</t>
  </si>
  <si>
    <t>GWP231006-LTGY-XL</t>
  </si>
  <si>
    <t>GWP231006-GRN-SM</t>
  </si>
  <si>
    <t>GWP231006-GRN-MD</t>
  </si>
  <si>
    <t>GWP231006-GRN-LG</t>
  </si>
  <si>
    <t>GWP231006-GRN-XL</t>
  </si>
  <si>
    <t>GWP231006-RED-SM</t>
  </si>
  <si>
    <t>GWP231006-RED-MD</t>
  </si>
  <si>
    <t>GWP231006-RED-LG</t>
  </si>
  <si>
    <t>GWP231006-RED-XL</t>
  </si>
  <si>
    <t>G10ATS39A2</t>
  </si>
  <si>
    <t xml:space="preserve">LOGO TEE </t>
  </si>
  <si>
    <t>GWT231016-LTGY-SM</t>
  </si>
  <si>
    <t>GWT231016-LTGY-MD</t>
  </si>
  <si>
    <t>GWT231016-LTGY-LG</t>
  </si>
  <si>
    <t>GWT231016-LTGY-XL</t>
  </si>
  <si>
    <t>GWT231016-LTGY-XX</t>
  </si>
  <si>
    <t>GWT231016-GRN-SM</t>
  </si>
  <si>
    <t>GWT231016-GRN-MD</t>
  </si>
  <si>
    <t>GWT231016-GRN-LG</t>
  </si>
  <si>
    <t>GWT231016-GRN-XL</t>
  </si>
  <si>
    <t>GWT231016-GRN-XX</t>
  </si>
  <si>
    <t>GWT231016-RED-SM</t>
  </si>
  <si>
    <t>GWT231016-RED-MD</t>
  </si>
  <si>
    <t>GWT231016-RED-LG</t>
  </si>
  <si>
    <t>GWT231016-RED-XL</t>
  </si>
  <si>
    <t>GWT231016-RED-XX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</si>
  <si>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</si>
  <si>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</si>
  <si>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</si>
  <si>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</si>
  <si>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</si>
  <si>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</si>
  <si>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</si>
  <si>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</si>
  <si>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</si>
  <si>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</si>
  <si>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</si>
  <si>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</si>
  <si>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</si>
  <si>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</si>
  <si>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</si>
  <si>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</si>
  <si>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</si>
  <si>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</si>
  <si>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</si>
  <si>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</si>
  <si>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</si>
  <si>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</si>
  <si>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</si>
  <si>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</si>
  <si>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</si>
  <si>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</si>
  <si>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</si>
  <si>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</si>
  <si>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</si>
  <si>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</si>
  <si>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</si>
  <si>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</si>
  <si>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VẢI CHÍNH ĐÃ NHẬP KHO</t>
  </si>
  <si>
    <t>Trims and Accessories</t>
  </si>
  <si>
    <t>TRIM ĐÃ NHẬP KHO</t>
  </si>
  <si>
    <t>Pattern &amp; Marker</t>
  </si>
  <si>
    <t>x</t>
  </si>
  <si>
    <t>Cutting</t>
  </si>
  <si>
    <t>CẮT CHÍNH XÁC</t>
  </si>
  <si>
    <t>Technical Garment Construction</t>
  </si>
  <si>
    <t>MAY THEO MẪU PP CHUYỂN KÈM TÁC NGHIỆP</t>
  </si>
  <si>
    <t>Operation and Attachments</t>
  </si>
  <si>
    <t>CÁCH GẮN NHÃN THEO TÁC NGHIỆP SX</t>
  </si>
  <si>
    <t>Printting</t>
  </si>
  <si>
    <t>Embroidery</t>
  </si>
  <si>
    <t>Washing</t>
  </si>
  <si>
    <t>Packing</t>
  </si>
  <si>
    <t>VỆ SINH CÔNG NGHIỆP SẠCH SẼ
ĐÓNG GÓI THEO QUY CÁCH ĐÓNG GÓI ĐÍNH KÈM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</si>
  <si>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</si>
  <si>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</si>
  <si>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THÚY</t>
  </si>
  <si>
    <t>G10-0396</t>
  </si>
  <si>
    <t>GOLF-WANG</t>
  </si>
  <si>
    <t>DATE:</t>
  </si>
  <si>
    <t>VENDOR REF:</t>
  </si>
  <si>
    <t xml:space="preserve">Sweatpants </t>
  </si>
  <si>
    <t>UA COMMENTS</t>
  </si>
  <si>
    <t>Waist (relaxed)</t>
  </si>
  <si>
    <t>Eo đo êm</t>
  </si>
  <si>
    <t>Waist (extended)</t>
  </si>
  <si>
    <t>Eo đo căng</t>
  </si>
  <si>
    <t>Hip ( 9" from top of waistband)</t>
  </si>
  <si>
    <t>Mông đo cách cạnh trên lưng 9"</t>
  </si>
  <si>
    <t xml:space="preserve">Front rise from top of waistband </t>
  </si>
  <si>
    <t>Điều chỉnh cho phù hợp với thiết kế mới</t>
  </si>
  <si>
    <t xml:space="preserve">Back rise from top of waistband </t>
  </si>
  <si>
    <t>1/2 Knee ( 13 3/8" from crotch)</t>
  </si>
  <si>
    <t>1/2 vòng gối cách  đáy 13 3/8"</t>
  </si>
  <si>
    <t>điều chỉnh vị trí đo cho phù hợp</t>
  </si>
  <si>
    <t>1/2 Leg opening (extended)</t>
  </si>
  <si>
    <t>1/2 rộng lai đo căng</t>
  </si>
  <si>
    <t>1/2 Leg opening (relaxed)</t>
  </si>
  <si>
    <t>Rộng lai quần đo êm</t>
  </si>
  <si>
    <t>Hem width</t>
  </si>
  <si>
    <t>to bản lai thành phẩm</t>
  </si>
  <si>
    <t xml:space="preserve">Inseam </t>
  </si>
  <si>
    <t>DàI sườn trong</t>
  </si>
  <si>
    <t>Waistband height</t>
  </si>
  <si>
    <t xml:space="preserve">Thành phẩm lưng </t>
  </si>
  <si>
    <t>Pocket length opening</t>
  </si>
  <si>
    <t>Back  pocket width</t>
  </si>
  <si>
    <t>Elastic at waist</t>
  </si>
  <si>
    <t>Định mức thun lưng - to bản 6cm (ĐƠN VỊ CM)</t>
  </si>
  <si>
    <t>Elastic at hem</t>
  </si>
  <si>
    <t>Định mức thun lai- to bản 4cm (ĐƠN VỊ CM)</t>
  </si>
  <si>
    <t>Drawcord at waist</t>
  </si>
  <si>
    <t>Định mức dây luồn lưng- dư ra mỗi đầu 20cm- có thắt nút 2 đầu (ĐƠN VỊ CM)</t>
  </si>
  <si>
    <t>NOTE: NHẢY SIZE THEO BƯỚC NHẢY SATURDAY</t>
  </si>
  <si>
    <t>G10  FW24  S2668</t>
  </si>
  <si>
    <t>G10PA82</t>
  </si>
  <si>
    <t>FW24 SAMPLE</t>
  </si>
  <si>
    <t>BLACK 1500</t>
  </si>
  <si>
    <t>THUN LƯNG 5 CM</t>
  </si>
  <si>
    <t>THEO TP</t>
  </si>
  <si>
    <t>IN BTP THÂN TRƯỚC TRÁI NGƯỜI MẶC</t>
  </si>
  <si>
    <t>DUYỆT MÀU SẮC, CHẤT LƯỢNG THEO PPS MÀU BLUE DỰ KIẾN CHUYỂN NGÀY 15/12/23</t>
  </si>
  <si>
    <t>DUYỆT MÀU SẮC, CHẤT LƯỢNG THEO PPS MÀU GREEN DỰ KIẾN CHUYỂN NGÀY 15/12/23</t>
  </si>
  <si>
    <t>SIZE ARTWORK</t>
  </si>
  <si>
    <t>10.75”</t>
  </si>
  <si>
    <t>11”</t>
  </si>
  <si>
    <t>HÌNH IN THÂN TRƯỚC TRÁI</t>
  </si>
  <si>
    <r>
      <rPr>
        <b/>
        <u/>
        <sz val="24"/>
        <rFont val="Muli"/>
      </rPr>
      <t>ĐỊNH VỊ HÌNH IN: THÂN TRƯỚC TRÁI</t>
    </r>
    <r>
      <rPr>
        <sz val="24"/>
        <rFont val="Muli"/>
      </rPr>
      <t xml:space="preserve">
TỪ LƯNG TRÊN QUẦN XUỐNG (LƯNG RỜI)</t>
    </r>
  </si>
  <si>
    <t>9.75”</t>
  </si>
  <si>
    <t>10”</t>
  </si>
  <si>
    <t>10.25”</t>
  </si>
  <si>
    <t>10.5”</t>
  </si>
  <si>
    <t>GẮN Ở SƯỜN TRƯỚC TRÁI NGƯỜI MẶC, CÁCH ĐƯỜNG MAY LƯNG 2"</t>
  </si>
  <si>
    <t>MER - THÚY 205</t>
  </si>
  <si>
    <t>3D LOGO NYLON PANT</t>
  </si>
  <si>
    <t>OLIVE</t>
  </si>
  <si>
    <t>DL BLUE</t>
  </si>
  <si>
    <t>19-0303 TCX "JET BLACK"</t>
  </si>
  <si>
    <t>16-0430 TCX "FERN"</t>
  </si>
  <si>
    <t>15-4312 TCX "FORGET-ME-NOT"</t>
  </si>
  <si>
    <r>
      <rPr>
        <b/>
        <sz val="11"/>
        <color rgb="FF000000"/>
        <rFont val="Muli"/>
      </rPr>
      <t xml:space="preserve">BRAND:  </t>
    </r>
    <r>
      <rPr>
        <b/>
        <sz val="11"/>
        <color theme="1"/>
        <rFont val="Muli"/>
      </rPr>
      <t xml:space="preserve">                               </t>
    </r>
  </si>
  <si>
    <t>MEASUREMENTS: INCH</t>
  </si>
  <si>
    <t>update dung sai 11-01-2024</t>
  </si>
  <si>
    <t xml:space="preserve">Dài đáy TRƯỚC từ mép trên lưng </t>
  </si>
  <si>
    <t xml:space="preserve">Dài đáy SAU từ mép trên lưng </t>
  </si>
  <si>
    <t>1/2 Thigh below crotch 1"</t>
  </si>
  <si>
    <t>1/2 vòng đùi đo dưới đáy 1"</t>
  </si>
  <si>
    <t>TBC</t>
  </si>
  <si>
    <t>DÂY LUỒN TIP NHỰA</t>
  </si>
  <si>
    <t>MẮT CÁO NHỰA 18L</t>
  </si>
  <si>
    <t>DÂY KÉO HAI TÚI HAI BÊN</t>
  </si>
  <si>
    <t>DÂY KÉO TÚI SAU</t>
  </si>
  <si>
    <t>2.5” WIDE x 1” TALL</t>
  </si>
  <si>
    <t>3"</t>
  </si>
  <si>
    <r>
      <rPr>
        <b/>
        <u/>
        <sz val="24"/>
        <rFont val="Muli"/>
      </rPr>
      <t>ĐỊNH VỊ HÌNH IN : THÂN TRƯỚC TRÁI</t>
    </r>
    <r>
      <rPr>
        <sz val="24"/>
        <rFont val="Muli"/>
      </rPr>
      <t xml:space="preserve">
CÁCH SƯỜN TRÁI CẠNH BÊN HÌNH IN</t>
    </r>
  </si>
  <si>
    <r>
      <t xml:space="preserve">- DESIGN TO UPDATED TP AW PLACEMENT MEASUREMENTS
</t>
    </r>
    <r>
      <rPr>
        <sz val="28"/>
        <rFont val="Muli"/>
      </rPr>
      <t xml:space="preserve"> </t>
    </r>
    <r>
      <rPr>
        <b/>
        <sz val="28"/>
        <rFont val="Muli"/>
      </rPr>
      <t>--&gt; CẬP NHẬT VỊ TRÍ HÌNH IN</t>
    </r>
    <r>
      <rPr>
        <b/>
        <sz val="26"/>
        <rFont val="Muli"/>
      </rPr>
      <t xml:space="preserve">
</t>
    </r>
    <r>
      <rPr>
        <sz val="24"/>
        <rFont val="Muli"/>
      </rPr>
      <t xml:space="preserve">
- REMOVE CF WB TOGGLE, UPDATE TO INNER BAND TUBULAR DRAWCORD WITH PLASTIC TIPS 
</t>
    </r>
    <r>
      <rPr>
        <b/>
        <sz val="28"/>
        <rFont val="Muli"/>
      </rPr>
      <t>--&gt; BỎ CON CHẶN+LUỒN TRÒN 5MM, ĐỔI SANG DÂY LUỒN BÊN TRONG LƯNG+DÂY LUỒN TRÒN TIP NHỰA (VUI LÒNG ADD KÍCH DÂY LUỒN VÀO BTS)</t>
    </r>
    <r>
      <rPr>
        <sz val="24"/>
        <rFont val="Muli"/>
      </rPr>
      <t xml:space="preserve">
- AW NEEDS TO BE UPDATED TO MATCH TEE 
</t>
    </r>
    <r>
      <rPr>
        <b/>
        <sz val="28"/>
        <rFont val="Muli"/>
      </rPr>
      <t>--&gt; HÌNH IN CẬP NHẬT BẰNG KÍCH CỦA ART ÁO TEE</t>
    </r>
    <r>
      <rPr>
        <sz val="28"/>
        <rFont val="Muli"/>
      </rPr>
      <t xml:space="preserve">
</t>
    </r>
    <r>
      <rPr>
        <sz val="24"/>
        <rFont val="Muli"/>
      </rPr>
      <t xml:space="preserve">
- ADD ZIPPERS TO FRONT AND BACK POCKETS – GENERIC COIL ZIPPER
</t>
    </r>
    <r>
      <rPr>
        <b/>
        <sz val="28"/>
        <rFont val="Muli"/>
      </rPr>
      <t>--&gt; THÊM DÂY KÉO Ở HAI TÚI TRƯỚC+TÚI SAU (VUI LÒNG ADD THÔNG SỐ DÂY KÉO VÀO BTS)</t>
    </r>
    <r>
      <rPr>
        <sz val="24"/>
        <rFont val="Muli"/>
      </rPr>
      <t xml:space="preserve">
- DESIGN UPDATE TP
</t>
    </r>
    <r>
      <rPr>
        <b/>
        <sz val="28"/>
        <rFont val="Muli"/>
      </rPr>
      <t>--&gt; THIẾT KẾ CẬP NHẬT LẠI TECHPACK</t>
    </r>
    <r>
      <rPr>
        <sz val="24"/>
        <rFont val="Muli"/>
      </rPr>
      <t xml:space="preserve">
- UPDATE FRONT LEG AW SIZE TO 2 ½’ WIDE TO MATCH TEE.  UPDATE PLACEMENT 1” TOWARDS CENTER. UPDATE BACK POCKET SIZE TO MATCH 3M PANT BK PKT SIZE.  FIT APPROVED.
</t>
    </r>
    <r>
      <rPr>
        <b/>
        <sz val="28"/>
        <rFont val="Muli"/>
      </rPr>
      <t>--&gt; CẬP NHẬT ARTWOTK BÊN CHÂN TRÁI THÀNH SIZE 2 1/2" ĐỂ GIỐNG ÁO TEE, CẬP NHẬT VỊ TRÍ ARTWORK PHÍA GIỮA TRƯỚC 1". cẬP NHẬT SIZE TÚI SAU GIỐNG NHƯ MÃ 3M PANT MẪU G10PA84</t>
    </r>
  </si>
  <si>
    <r>
      <rPr>
        <b/>
        <u/>
        <sz val="26"/>
        <rFont val="Muli"/>
      </rPr>
      <t>TRIỂN KHAI MAY MẪU:</t>
    </r>
    <r>
      <rPr>
        <b/>
        <sz val="26"/>
        <rFont val="Muli"/>
      </rPr>
      <t xml:space="preserve"> MẪU THAM KHẢO CÁCH MAY LÀ QUẦN MẪU G10PA82, MÀU  BLACK, CHUYỂN CÙNG TÁC NGHIỆP</t>
    </r>
  </si>
  <si>
    <t>LUỒN TRONG LƯNG QUẦN</t>
  </si>
  <si>
    <t>GẮN HAI TÚI HAI BÊN</t>
  </si>
  <si>
    <t>GẮN TÚI SAU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</si>
</sst>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#\ ?/2"/>
    <numFmt numFmtId="175" formatCode="#\ ?/4"/>
    <numFmt numFmtId="176" formatCode="#\ ?/8"/>
  </numFmts>
  <fonts count="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1"/>
      <color rgb="FF000000"/>
      <name val="Calibri"/>
      <family val="2"/>
    </font>
    <font>
      <sz val="13"/>
      <name val="Muli"/>
    </font>
    <font>
      <b/>
      <sz val="36"/>
      <name val="Muli"/>
    </font>
    <font>
      <b/>
      <sz val="16"/>
      <name val="Muli"/>
    </font>
    <font>
      <sz val="16"/>
      <name val="Muli"/>
    </font>
    <font>
      <sz val="26"/>
      <name val="Muli"/>
    </font>
    <font>
      <b/>
      <sz val="26"/>
      <name val="Muli"/>
    </font>
    <font>
      <b/>
      <u/>
      <sz val="26"/>
      <name val="Muli"/>
    </font>
    <font>
      <b/>
      <sz val="22"/>
      <name val="Muli"/>
    </font>
    <font>
      <sz val="22"/>
      <name val="Muli"/>
    </font>
    <font>
      <b/>
      <i/>
      <sz val="22"/>
      <name val="Muli"/>
    </font>
    <font>
      <b/>
      <sz val="30"/>
      <name val="Muli"/>
    </font>
    <font>
      <sz val="15"/>
      <name val="Muli"/>
    </font>
    <font>
      <b/>
      <u/>
      <sz val="12"/>
      <name val="Muli"/>
    </font>
    <font>
      <u/>
      <sz val="15"/>
      <name val="Muli"/>
    </font>
    <font>
      <b/>
      <sz val="14"/>
      <name val="Muli"/>
    </font>
    <font>
      <b/>
      <sz val="12"/>
      <name val="Muli"/>
    </font>
    <font>
      <b/>
      <sz val="28"/>
      <name val="Muli"/>
    </font>
    <font>
      <b/>
      <sz val="11"/>
      <name val="Muli"/>
    </font>
    <font>
      <sz val="18"/>
      <name val="Muli"/>
    </font>
    <font>
      <sz val="12"/>
      <name val="Muli"/>
    </font>
    <font>
      <sz val="11"/>
      <name val="Muli"/>
    </font>
    <font>
      <b/>
      <u/>
      <sz val="18"/>
      <name val="Muli"/>
    </font>
    <font>
      <b/>
      <sz val="18"/>
      <name val="Muli"/>
    </font>
    <font>
      <b/>
      <sz val="20"/>
      <name val="Muli"/>
    </font>
    <font>
      <b/>
      <sz val="19"/>
      <name val="Muli"/>
    </font>
    <font>
      <sz val="20"/>
      <name val="Muli"/>
    </font>
    <font>
      <sz val="14"/>
      <name val="Muli"/>
    </font>
    <font>
      <b/>
      <sz val="48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sz val="28"/>
      <name val="Muli"/>
    </font>
    <font>
      <b/>
      <sz val="28"/>
      <color theme="9" tint="-0.249977111117893"/>
      <name val="Muli"/>
    </font>
    <font>
      <sz val="22"/>
      <color indexed="8"/>
      <name val="Muli"/>
    </font>
    <font>
      <sz val="16"/>
      <color rgb="FFFF0000"/>
      <name val="Muli"/>
    </font>
    <font>
      <sz val="48"/>
      <color rgb="FFFF0000"/>
      <name val="Muli"/>
    </font>
    <font>
      <sz val="32"/>
      <color theme="1"/>
      <name val="Muli"/>
    </font>
    <font>
      <sz val="11"/>
      <color theme="1"/>
      <name val="Muli"/>
    </font>
    <font>
      <b/>
      <sz val="26"/>
      <color theme="9" tint="-0.249977111117893"/>
      <name val="Muli"/>
    </font>
    <font>
      <sz val="12"/>
      <color theme="1"/>
      <name val="Calibri"/>
      <family val="2"/>
      <charset val="134"/>
      <scheme val="minor"/>
    </font>
    <font>
      <b/>
      <u/>
      <sz val="22"/>
      <name val="Muli"/>
    </font>
    <font>
      <b/>
      <sz val="72"/>
      <name val="Muli"/>
    </font>
    <font>
      <sz val="36"/>
      <name val="Muli"/>
    </font>
    <font>
      <sz val="11"/>
      <color rgb="FF000000"/>
      <name val="Calibri"/>
      <family val="2"/>
    </font>
    <font>
      <sz val="11"/>
      <color rgb="FF000000"/>
      <name val="Calibri"/>
      <family val="2"/>
      <charset val="163"/>
    </font>
    <font>
      <b/>
      <sz val="11"/>
      <color theme="1"/>
      <name val="Muli"/>
    </font>
    <font>
      <sz val="11"/>
      <color rgb="FF000000"/>
      <name val="Muli"/>
    </font>
    <font>
      <b/>
      <sz val="11"/>
      <color rgb="FF000000"/>
      <name val="Muli"/>
    </font>
    <font>
      <sz val="12"/>
      <color theme="1"/>
      <name val="Muli"/>
    </font>
    <font>
      <sz val="72"/>
      <name val="Muli"/>
    </font>
    <font>
      <b/>
      <sz val="18"/>
      <color theme="1"/>
      <name val="Muli"/>
    </font>
    <font>
      <sz val="18"/>
      <color theme="1"/>
      <name val="Muli"/>
    </font>
    <font>
      <b/>
      <sz val="18"/>
      <color rgb="FF000000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2"/>
      <color theme="1"/>
      <name val="Muli"/>
    </font>
    <font>
      <b/>
      <sz val="8"/>
      <name val="Muli"/>
    </font>
    <font>
      <b/>
      <sz val="9"/>
      <name val="Muli"/>
    </font>
    <font>
      <i/>
      <sz val="12"/>
      <name val="Muli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4"/>
      <color rgb="FF000000"/>
      <name val="Muli"/>
    </font>
    <font>
      <b/>
      <sz val="10"/>
      <color rgb="FF000000"/>
      <name val="Muli"/>
    </font>
    <font>
      <sz val="10"/>
      <color rgb="FF000000"/>
      <name val="Muli"/>
    </font>
    <font>
      <sz val="14"/>
      <color theme="1"/>
      <name val="Muli"/>
    </font>
    <font>
      <b/>
      <sz val="11"/>
      <color rgb="FFFF0000"/>
      <name val="Muli"/>
    </font>
    <font>
      <b/>
      <i/>
      <sz val="28"/>
      <name val="Muli"/>
    </font>
    <font>
      <b/>
      <u/>
      <sz val="24"/>
      <name val="Muli"/>
    </font>
    <font>
      <b/>
      <sz val="33"/>
      <name val="Muli"/>
    </font>
    <font>
      <b/>
      <sz val="55"/>
      <name val="Muli"/>
    </font>
    <font>
      <sz val="11"/>
      <color rgb="FF000000"/>
      <name val="Calibri"/>
      <scheme val="minor"/>
    </font>
    <font>
      <sz val="11"/>
      <color rgb="FFFF0000"/>
      <name val="Muli"/>
    </font>
    <font>
      <b/>
      <sz val="22"/>
      <color rgb="FFFF0000"/>
      <name val="Muli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rgb="FFFFFFFF"/>
      </patternFill>
    </fill>
  </fills>
  <borders count="79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4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3" applyNumberFormat="0" applyProtection="0">
      <alignment horizontal="right" vertical="center"/>
    </xf>
    <xf numFmtId="0" fontId="2" fillId="8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20" fillId="0" borderId="0"/>
    <xf numFmtId="0" fontId="10" fillId="0" borderId="0"/>
    <xf numFmtId="0" fontId="1" fillId="0" borderId="0"/>
    <xf numFmtId="0" fontId="21" fillId="0" borderId="0"/>
    <xf numFmtId="43" fontId="1" fillId="0" borderId="0" applyFont="0" applyFill="0" applyBorder="0" applyAlignment="0" applyProtection="0"/>
    <xf numFmtId="0" fontId="61" fillId="0" borderId="0">
      <alignment vertical="center"/>
    </xf>
    <xf numFmtId="43" fontId="61" fillId="0" borderId="0" applyFont="0" applyFill="0" applyBorder="0" applyAlignment="0" applyProtection="0"/>
    <xf numFmtId="0" fontId="65" fillId="0" borderId="0"/>
    <xf numFmtId="0" fontId="21" fillId="0" borderId="0"/>
    <xf numFmtId="4" fontId="13" fillId="7" borderId="38" applyNumberFormat="0" applyProtection="0">
      <alignment horizontal="right" vertical="center"/>
    </xf>
    <xf numFmtId="0" fontId="2" fillId="8" borderId="38" applyNumberFormat="0" applyProtection="0">
      <alignment horizontal="left" vertical="center" indent="1"/>
    </xf>
    <xf numFmtId="0" fontId="21" fillId="0" borderId="0"/>
    <xf numFmtId="0" fontId="66" fillId="0" borderId="0"/>
    <xf numFmtId="0" fontId="81" fillId="0" borderId="0"/>
    <xf numFmtId="0" fontId="92" fillId="0" borderId="0"/>
  </cellStyleXfs>
  <cellXfs count="496">
    <xf numFmtId="0" fontId="0" fillId="0" borderId="0" xfId="0"/>
    <xf numFmtId="0" fontId="22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vertical="center"/>
    </xf>
    <xf numFmtId="0" fontId="27" fillId="3" borderId="0" xfId="0" applyFont="1" applyFill="1" applyAlignment="1">
      <alignment horizontal="left" vertical="center"/>
    </xf>
    <xf numFmtId="0" fontId="27" fillId="3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29" fillId="3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9" fillId="2" borderId="1" xfId="0" applyFont="1" applyFill="1" applyBorder="1" applyAlignment="1" applyProtection="1">
      <alignment vertical="center"/>
      <protection hidden="1"/>
    </xf>
    <xf numFmtId="0" fontId="31" fillId="2" borderId="1" xfId="0" applyFont="1" applyFill="1" applyBorder="1" applyAlignment="1">
      <alignment horizontal="left" vertical="center"/>
    </xf>
    <xf numFmtId="0" fontId="31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horizontal="left" vertical="center"/>
    </xf>
    <xf numFmtId="15" fontId="29" fillId="2" borderId="1" xfId="0" applyNumberFormat="1" applyFont="1" applyFill="1" applyBorder="1" applyAlignment="1">
      <alignment horizontal="left" vertical="center" wrapText="1"/>
    </xf>
    <xf numFmtId="164" fontId="29" fillId="2" borderId="1" xfId="0" quotePrefix="1" applyNumberFormat="1" applyFont="1" applyFill="1" applyBorder="1" applyAlignment="1">
      <alignment horizontal="left" vertical="center"/>
    </xf>
    <xf numFmtId="0" fontId="29" fillId="2" borderId="1" xfId="0" applyFont="1" applyFill="1" applyBorder="1" applyAlignment="1">
      <alignment vertical="center" wrapText="1"/>
    </xf>
    <xf numFmtId="0" fontId="29" fillId="3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 wrapText="1"/>
    </xf>
    <xf numFmtId="0" fontId="27" fillId="2" borderId="2" xfId="0" applyFont="1" applyFill="1" applyBorder="1" applyAlignment="1">
      <alignment horizontal="center" vertical="center"/>
    </xf>
    <xf numFmtId="0" fontId="27" fillId="4" borderId="2" xfId="0" quotePrefix="1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left" vertical="center"/>
    </xf>
    <xf numFmtId="0" fontId="27" fillId="2" borderId="3" xfId="0" applyFont="1" applyFill="1" applyBorder="1" applyAlignment="1">
      <alignment horizontal="left" vertical="center"/>
    </xf>
    <xf numFmtId="0" fontId="27" fillId="2" borderId="3" xfId="0" applyFont="1" applyFill="1" applyBorder="1" applyAlignment="1">
      <alignment vertical="center"/>
    </xf>
    <xf numFmtId="0" fontId="27" fillId="2" borderId="3" xfId="0" applyFont="1" applyFill="1" applyBorder="1" applyAlignment="1">
      <alignment horizontal="center" vertical="center"/>
    </xf>
    <xf numFmtId="3" fontId="27" fillId="2" borderId="3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right" vertical="center"/>
    </xf>
    <xf numFmtId="0" fontId="27" fillId="2" borderId="0" xfId="0" applyFont="1" applyFill="1" applyAlignment="1">
      <alignment horizontal="right" vertical="center" wrapText="1"/>
    </xf>
    <xf numFmtId="0" fontId="27" fillId="0" borderId="2" xfId="0" applyFont="1" applyBorder="1" applyAlignment="1">
      <alignment horizontal="right" vertical="center"/>
    </xf>
    <xf numFmtId="0" fontId="27" fillId="2" borderId="2" xfId="0" applyFont="1" applyFill="1" applyBorder="1" applyAlignment="1">
      <alignment horizontal="right" vertical="center"/>
    </xf>
    <xf numFmtId="0" fontId="29" fillId="2" borderId="0" xfId="0" applyFont="1" applyFill="1" applyAlignment="1">
      <alignment horizontal="right" vertical="center"/>
    </xf>
    <xf numFmtId="0" fontId="29" fillId="2" borderId="0" xfId="0" applyFont="1" applyFill="1" applyAlignment="1">
      <alignment horizontal="right" vertical="center" wrapText="1"/>
    </xf>
    <xf numFmtId="0" fontId="29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32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right" vertical="center"/>
    </xf>
    <xf numFmtId="3" fontId="34" fillId="2" borderId="4" xfId="0" applyNumberFormat="1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center" vertical="center" wrapText="1"/>
    </xf>
    <xf numFmtId="0" fontId="35" fillId="2" borderId="4" xfId="0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right" vertical="center"/>
    </xf>
    <xf numFmtId="3" fontId="34" fillId="2" borderId="4" xfId="0" applyNumberFormat="1" applyFont="1" applyFill="1" applyBorder="1" applyAlignment="1">
      <alignment vertical="center"/>
    </xf>
    <xf numFmtId="0" fontId="36" fillId="2" borderId="0" xfId="0" applyFont="1" applyFill="1" applyAlignment="1">
      <alignment vertical="center"/>
    </xf>
    <xf numFmtId="0" fontId="22" fillId="2" borderId="0" xfId="0" applyFont="1" applyFill="1" applyAlignment="1">
      <alignment horizontal="right" vertical="center"/>
    </xf>
    <xf numFmtId="0" fontId="22" fillId="2" borderId="0" xfId="0" applyFont="1" applyFill="1" applyAlignment="1">
      <alignment horizontal="right" vertical="center" wrapText="1"/>
    </xf>
    <xf numFmtId="3" fontId="37" fillId="2" borderId="0" xfId="0" applyNumberFormat="1" applyFont="1" applyFill="1" applyAlignment="1">
      <alignment horizontal="center" vertical="center"/>
    </xf>
    <xf numFmtId="0" fontId="38" fillId="3" borderId="35" xfId="0" applyFont="1" applyFill="1" applyBorder="1" applyAlignment="1">
      <alignment vertical="center"/>
    </xf>
    <xf numFmtId="0" fontId="38" fillId="3" borderId="21" xfId="0" applyFont="1" applyFill="1" applyBorder="1" applyAlignment="1">
      <alignment vertical="center" wrapText="1"/>
    </xf>
    <xf numFmtId="0" fontId="38" fillId="3" borderId="14" xfId="0" applyFont="1" applyFill="1" applyBorder="1" applyAlignment="1">
      <alignment vertical="center"/>
    </xf>
    <xf numFmtId="0" fontId="38" fillId="3" borderId="15" xfId="0" applyFont="1" applyFill="1" applyBorder="1" applyAlignment="1">
      <alignment vertical="center"/>
    </xf>
    <xf numFmtId="0" fontId="38" fillId="3" borderId="0" xfId="0" applyFont="1" applyFill="1" applyAlignment="1">
      <alignment vertical="center"/>
    </xf>
    <xf numFmtId="0" fontId="30" fillId="2" borderId="10" xfId="0" applyFont="1" applyFill="1" applyBorder="1" applyAlignment="1">
      <alignment horizontal="center" vertical="center"/>
    </xf>
    <xf numFmtId="0" fontId="30" fillId="2" borderId="11" xfId="0" applyFont="1" applyFill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/>
    </xf>
    <xf numFmtId="1" fontId="30" fillId="2" borderId="11" xfId="0" applyNumberFormat="1" applyFont="1" applyFill="1" applyBorder="1" applyAlignment="1">
      <alignment horizontal="center" vertical="center" wrapText="1"/>
    </xf>
    <xf numFmtId="165" fontId="30" fillId="2" borderId="11" xfId="0" applyNumberFormat="1" applyFont="1" applyFill="1" applyBorder="1" applyAlignment="1">
      <alignment horizontal="center" vertical="center"/>
    </xf>
    <xf numFmtId="1" fontId="30" fillId="2" borderId="11" xfId="0" applyNumberFormat="1" applyFont="1" applyFill="1" applyBorder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39" fillId="2" borderId="0" xfId="0" applyFont="1" applyFill="1" applyAlignment="1">
      <alignment vertical="center" wrapText="1"/>
    </xf>
    <xf numFmtId="0" fontId="39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30" fillId="0" borderId="16" xfId="1" applyNumberFormat="1" applyFont="1" applyBorder="1" applyAlignment="1">
      <alignment horizontal="center" vertical="center" wrapText="1"/>
    </xf>
    <xf numFmtId="1" fontId="40" fillId="2" borderId="16" xfId="0" applyNumberFormat="1" applyFont="1" applyFill="1" applyBorder="1" applyAlignment="1">
      <alignment horizontal="left" vertical="center"/>
    </xf>
    <xf numFmtId="1" fontId="30" fillId="2" borderId="16" xfId="0" applyNumberFormat="1" applyFont="1" applyFill="1" applyBorder="1" applyAlignment="1">
      <alignment horizontal="left" vertical="center"/>
    </xf>
    <xf numFmtId="2" fontId="30" fillId="2" borderId="16" xfId="0" applyNumberFormat="1" applyFont="1" applyFill="1" applyBorder="1" applyAlignment="1">
      <alignment horizontal="center" vertical="center"/>
    </xf>
    <xf numFmtId="165" fontId="30" fillId="2" borderId="16" xfId="0" applyNumberFormat="1" applyFont="1" applyFill="1" applyBorder="1" applyAlignment="1">
      <alignment horizontal="center" vertical="center"/>
    </xf>
    <xf numFmtId="1" fontId="29" fillId="2" borderId="16" xfId="0" applyNumberFormat="1" applyFont="1" applyFill="1" applyBorder="1" applyAlignment="1">
      <alignment horizontal="center" vertical="center"/>
    </xf>
    <xf numFmtId="1" fontId="29" fillId="2" borderId="15" xfId="0" applyNumberFormat="1" applyFont="1" applyFill="1" applyBorder="1" applyAlignment="1">
      <alignment vertical="center"/>
    </xf>
    <xf numFmtId="1" fontId="30" fillId="2" borderId="16" xfId="0" applyNumberFormat="1" applyFont="1" applyFill="1" applyBorder="1" applyAlignment="1">
      <alignment horizontal="center" vertical="center"/>
    </xf>
    <xf numFmtId="1" fontId="22" fillId="0" borderId="16" xfId="1" applyNumberFormat="1" applyFont="1" applyBorder="1" applyAlignment="1">
      <alignment horizontal="center" vertical="center" wrapText="1"/>
    </xf>
    <xf numFmtId="1" fontId="30" fillId="0" borderId="16" xfId="0" applyNumberFormat="1" applyFont="1" applyBorder="1" applyAlignment="1">
      <alignment horizontal="center" vertical="center" wrapText="1"/>
    </xf>
    <xf numFmtId="1" fontId="22" fillId="2" borderId="16" xfId="0" applyNumberFormat="1" applyFont="1" applyFill="1" applyBorder="1" applyAlignment="1">
      <alignment horizontal="center" vertical="center" wrapText="1"/>
    </xf>
    <xf numFmtId="165" fontId="30" fillId="2" borderId="16" xfId="0" applyNumberFormat="1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wrapText="1"/>
    </xf>
    <xf numFmtId="0" fontId="30" fillId="2" borderId="0" xfId="0" applyFont="1" applyFill="1" applyAlignment="1">
      <alignment horizontal="center" wrapText="1"/>
    </xf>
    <xf numFmtId="0" fontId="39" fillId="2" borderId="4" xfId="0" applyFont="1" applyFill="1" applyBorder="1" applyAlignment="1">
      <alignment vertical="center"/>
    </xf>
    <xf numFmtId="0" fontId="39" fillId="2" borderId="4" xfId="0" applyFont="1" applyFill="1" applyBorder="1" applyAlignment="1">
      <alignment vertical="center" wrapText="1"/>
    </xf>
    <xf numFmtId="0" fontId="39" fillId="2" borderId="4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0" xfId="0" applyFont="1" applyFill="1" applyAlignment="1">
      <alignment vertical="center" wrapText="1"/>
    </xf>
    <xf numFmtId="166" fontId="30" fillId="2" borderId="0" xfId="0" applyNumberFormat="1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left" vertical="center"/>
    </xf>
    <xf numFmtId="0" fontId="40" fillId="2" borderId="0" xfId="0" applyFont="1" applyFill="1" applyAlignment="1">
      <alignment vertical="center" wrapText="1"/>
    </xf>
    <xf numFmtId="0" fontId="44" fillId="2" borderId="0" xfId="0" applyFont="1" applyFill="1" applyAlignment="1">
      <alignment vertical="center" wrapText="1"/>
    </xf>
    <xf numFmtId="0" fontId="44" fillId="0" borderId="16" xfId="0" applyFont="1" applyBorder="1" applyAlignment="1">
      <alignment horizontal="center" vertical="center"/>
    </xf>
    <xf numFmtId="1" fontId="40" fillId="2" borderId="17" xfId="0" applyNumberFormat="1" applyFont="1" applyFill="1" applyBorder="1" applyAlignment="1">
      <alignment vertical="center" wrapText="1"/>
    </xf>
    <xf numFmtId="0" fontId="48" fillId="2" borderId="0" xfId="0" applyFont="1" applyFill="1" applyAlignment="1">
      <alignment horizontal="left" vertical="center"/>
    </xf>
    <xf numFmtId="0" fontId="44" fillId="0" borderId="13" xfId="0" quotePrefix="1" applyFont="1" applyBorder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1" fontId="40" fillId="2" borderId="17" xfId="0" applyNumberFormat="1" applyFont="1" applyFill="1" applyBorder="1" applyAlignment="1">
      <alignment horizontal="center" vertical="center" wrapText="1"/>
    </xf>
    <xf numFmtId="0" fontId="40" fillId="2" borderId="0" xfId="0" applyFont="1" applyFill="1" applyAlignment="1">
      <alignment horizontal="center" vertical="center"/>
    </xf>
    <xf numFmtId="166" fontId="40" fillId="2" borderId="0" xfId="0" applyNumberFormat="1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29" fillId="2" borderId="16" xfId="0" quotePrefix="1" applyFont="1" applyFill="1" applyBorder="1" applyAlignment="1">
      <alignment horizontal="left" vertical="center"/>
    </xf>
    <xf numFmtId="0" fontId="29" fillId="2" borderId="16" xfId="0" applyFont="1" applyFill="1" applyBorder="1" applyAlignment="1">
      <alignment horizontal="center" vertical="center"/>
    </xf>
    <xf numFmtId="0" fontId="29" fillId="2" borderId="16" xfId="0" applyFont="1" applyFill="1" applyBorder="1" applyAlignment="1">
      <alignment horizontal="right" vertical="center"/>
    </xf>
    <xf numFmtId="0" fontId="29" fillId="2" borderId="0" xfId="0" applyFont="1" applyFill="1" applyAlignment="1">
      <alignment horizontal="center" vertical="center"/>
    </xf>
    <xf numFmtId="166" fontId="29" fillId="2" borderId="0" xfId="0" applyNumberFormat="1" applyFont="1" applyFill="1" applyAlignment="1">
      <alignment horizontal="center" vertical="center"/>
    </xf>
    <xf numFmtId="1" fontId="29" fillId="2" borderId="16" xfId="0" applyNumberFormat="1" applyFont="1" applyFill="1" applyBorder="1" applyAlignment="1">
      <alignment horizontal="right" vertical="center"/>
    </xf>
    <xf numFmtId="0" fontId="42" fillId="0" borderId="0" xfId="0" applyFont="1" applyAlignment="1">
      <alignment vertical="center"/>
    </xf>
    <xf numFmtId="0" fontId="42" fillId="0" borderId="0" xfId="0" applyFont="1" applyAlignment="1">
      <alignment vertical="center" wrapText="1"/>
    </xf>
    <xf numFmtId="0" fontId="32" fillId="10" borderId="0" xfId="0" applyFont="1" applyFill="1" applyAlignment="1">
      <alignment horizontal="left" vertical="center"/>
    </xf>
    <xf numFmtId="0" fontId="32" fillId="10" borderId="0" xfId="0" applyFont="1" applyFill="1" applyAlignment="1">
      <alignment horizontal="center" vertical="center"/>
    </xf>
    <xf numFmtId="1" fontId="32" fillId="10" borderId="0" xfId="0" applyNumberFormat="1" applyFont="1" applyFill="1" applyAlignment="1">
      <alignment horizontal="right" vertical="center"/>
    </xf>
    <xf numFmtId="1" fontId="32" fillId="10" borderId="0" xfId="0" applyNumberFormat="1" applyFont="1" applyFill="1" applyAlignment="1">
      <alignment horizontal="center" vertical="center"/>
    </xf>
    <xf numFmtId="0" fontId="50" fillId="0" borderId="0" xfId="2" applyFont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1" fillId="0" borderId="0" xfId="2" applyFont="1" applyAlignment="1">
      <alignment horizontal="left" vertical="center"/>
    </xf>
    <xf numFmtId="0" fontId="51" fillId="0" borderId="0" xfId="2" applyFont="1" applyAlignment="1">
      <alignment horizontal="center" vertical="center"/>
    </xf>
    <xf numFmtId="0" fontId="38" fillId="5" borderId="16" xfId="2" applyFont="1" applyFill="1" applyBorder="1" applyAlignment="1">
      <alignment horizontal="center" vertical="center" wrapText="1"/>
    </xf>
    <xf numFmtId="0" fontId="53" fillId="0" borderId="0" xfId="2" applyFont="1" applyAlignment="1">
      <alignment vertical="center"/>
    </xf>
    <xf numFmtId="0" fontId="38" fillId="5" borderId="16" xfId="2" applyFont="1" applyFill="1" applyBorder="1" applyAlignment="1">
      <alignment horizontal="center" vertical="center"/>
    </xf>
    <xf numFmtId="0" fontId="53" fillId="0" borderId="16" xfId="2" applyFont="1" applyBorder="1" applyAlignment="1">
      <alignment horizontal="center" vertical="center" wrapText="1"/>
    </xf>
    <xf numFmtId="0" fontId="38" fillId="0" borderId="0" xfId="2" applyFont="1" applyAlignment="1">
      <alignment vertical="center"/>
    </xf>
    <xf numFmtId="1" fontId="38" fillId="0" borderId="16" xfId="2" applyNumberFormat="1" applyFont="1" applyBorder="1" applyAlignment="1">
      <alignment vertical="center" wrapText="1"/>
    </xf>
    <xf numFmtId="1" fontId="38" fillId="5" borderId="16" xfId="2" applyNumberFormat="1" applyFont="1" applyFill="1" applyBorder="1" applyAlignment="1">
      <alignment horizontal="center" vertical="center" wrapText="1"/>
    </xf>
    <xf numFmtId="1" fontId="38" fillId="5" borderId="17" xfId="2" applyNumberFormat="1" applyFont="1" applyFill="1" applyBorder="1" applyAlignment="1">
      <alignment horizontal="center" vertical="center" wrapText="1"/>
    </xf>
    <xf numFmtId="0" fontId="53" fillId="0" borderId="16" xfId="2" applyFont="1" applyBorder="1" applyAlignment="1">
      <alignment horizontal="left" vertical="center" wrapText="1"/>
    </xf>
    <xf numFmtId="0" fontId="53" fillId="0" borderId="16" xfId="2" quotePrefix="1" applyFont="1" applyBorder="1" applyAlignment="1">
      <alignment horizontal="center" vertical="center" wrapText="1"/>
    </xf>
    <xf numFmtId="0" fontId="38" fillId="5" borderId="16" xfId="2" applyFont="1" applyFill="1" applyBorder="1" applyAlignment="1">
      <alignment horizontal="left" vertical="center" wrapText="1"/>
    </xf>
    <xf numFmtId="0" fontId="25" fillId="0" borderId="0" xfId="2" applyFont="1" applyAlignment="1">
      <alignment horizontal="center" vertical="center"/>
    </xf>
    <xf numFmtId="1" fontId="55" fillId="0" borderId="16" xfId="1" applyNumberFormat="1" applyFont="1" applyBorder="1" applyAlignment="1">
      <alignment horizontal="center" vertical="center" wrapText="1"/>
    </xf>
    <xf numFmtId="0" fontId="25" fillId="0" borderId="0" xfId="2" applyFont="1" applyAlignment="1">
      <alignment vertical="center"/>
    </xf>
    <xf numFmtId="0" fontId="56" fillId="0" borderId="0" xfId="2" applyFont="1" applyAlignment="1">
      <alignment horizontal="center" vertical="center"/>
    </xf>
    <xf numFmtId="0" fontId="56" fillId="0" borderId="0" xfId="2" applyFont="1" applyAlignment="1">
      <alignment vertical="center"/>
    </xf>
    <xf numFmtId="1" fontId="25" fillId="0" borderId="0" xfId="2" applyNumberFormat="1" applyFont="1" applyAlignment="1">
      <alignment vertical="center"/>
    </xf>
    <xf numFmtId="0" fontId="43" fillId="0" borderId="0" xfId="2" applyFont="1" applyAlignment="1">
      <alignment vertical="center" wrapText="1"/>
    </xf>
    <xf numFmtId="0" fontId="38" fillId="11" borderId="16" xfId="2" applyFont="1" applyFill="1" applyBorder="1" applyAlignment="1">
      <alignment horizontal="center" vertical="center" wrapText="1"/>
    </xf>
    <xf numFmtId="173" fontId="30" fillId="2" borderId="16" xfId="0" applyNumberFormat="1" applyFont="1" applyFill="1" applyBorder="1" applyAlignment="1">
      <alignment horizontal="center" vertical="center"/>
    </xf>
    <xf numFmtId="2" fontId="30" fillId="2" borderId="16" xfId="0" applyNumberFormat="1" applyFont="1" applyFill="1" applyBorder="1" applyAlignment="1">
      <alignment horizontal="center" vertical="center" wrapText="1"/>
    </xf>
    <xf numFmtId="1" fontId="38" fillId="0" borderId="16" xfId="2" applyNumberFormat="1" applyFont="1" applyBorder="1" applyAlignment="1">
      <alignment horizontal="center" vertical="center" wrapText="1"/>
    </xf>
    <xf numFmtId="0" fontId="26" fillId="3" borderId="0" xfId="0" applyFont="1" applyFill="1" applyAlignment="1">
      <alignment vertical="center"/>
    </xf>
    <xf numFmtId="0" fontId="28" fillId="3" borderId="0" xfId="0" applyFont="1" applyFill="1" applyAlignment="1">
      <alignment vertical="center"/>
    </xf>
    <xf numFmtId="0" fontId="27" fillId="3" borderId="0" xfId="0" applyFont="1" applyFill="1" applyAlignment="1">
      <alignment vertical="center"/>
    </xf>
    <xf numFmtId="0" fontId="27" fillId="3" borderId="0" xfId="0" applyFont="1" applyFill="1" applyAlignment="1">
      <alignment vertical="center" wrapText="1"/>
    </xf>
    <xf numFmtId="0" fontId="30" fillId="3" borderId="0" xfId="0" applyFont="1" applyFill="1" applyAlignment="1">
      <alignment vertical="center"/>
    </xf>
    <xf numFmtId="0" fontId="29" fillId="3" borderId="0" xfId="0" applyFont="1" applyFill="1" applyAlignment="1">
      <alignment vertical="center" wrapText="1"/>
    </xf>
    <xf numFmtId="0" fontId="52" fillId="2" borderId="0" xfId="0" quotePrefix="1" applyFont="1" applyFill="1" applyAlignment="1">
      <alignment horizontal="left" vertical="center"/>
    </xf>
    <xf numFmtId="0" fontId="58" fillId="3" borderId="0" xfId="0" quotePrefix="1" applyFont="1" applyFill="1"/>
    <xf numFmtId="0" fontId="59" fillId="3" borderId="0" xfId="0" applyFont="1" applyFill="1" applyAlignment="1">
      <alignment vertical="center"/>
    </xf>
    <xf numFmtId="0" fontId="59" fillId="3" borderId="0" xfId="0" applyFont="1" applyFill="1" applyAlignment="1">
      <alignment vertical="center" wrapText="1"/>
    </xf>
    <xf numFmtId="0" fontId="58" fillId="3" borderId="0" xfId="0" quotePrefix="1" applyFont="1" applyFill="1" applyAlignment="1">
      <alignment vertical="center"/>
    </xf>
    <xf numFmtId="0" fontId="29" fillId="2" borderId="1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/>
    </xf>
    <xf numFmtId="0" fontId="60" fillId="2" borderId="2" xfId="0" applyFont="1" applyFill="1" applyBorder="1" applyAlignment="1">
      <alignment horizontal="center" vertical="center"/>
    </xf>
    <xf numFmtId="0" fontId="45" fillId="5" borderId="8" xfId="0" applyFont="1" applyFill="1" applyBorder="1" applyAlignment="1">
      <alignment horizontal="center" vertical="center"/>
    </xf>
    <xf numFmtId="0" fontId="45" fillId="5" borderId="9" xfId="0" applyFont="1" applyFill="1" applyBorder="1" applyAlignment="1">
      <alignment horizontal="center" vertical="center"/>
    </xf>
    <xf numFmtId="0" fontId="45" fillId="5" borderId="8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1" fontId="30" fillId="2" borderId="0" xfId="0" applyNumberFormat="1" applyFont="1" applyFill="1" applyAlignment="1">
      <alignment horizontal="center" vertical="center" wrapText="1"/>
    </xf>
    <xf numFmtId="165" fontId="30" fillId="2" borderId="0" xfId="0" applyNumberFormat="1" applyFont="1" applyFill="1" applyAlignment="1">
      <alignment horizontal="center" vertical="center"/>
    </xf>
    <xf numFmtId="1" fontId="30" fillId="2" borderId="0" xfId="0" applyNumberFormat="1" applyFont="1" applyFill="1" applyAlignment="1">
      <alignment horizontal="center" vertical="center"/>
    </xf>
    <xf numFmtId="1" fontId="29" fillId="0" borderId="0" xfId="0" applyNumberFormat="1" applyFont="1" applyAlignment="1">
      <alignment horizontal="center" vertical="center" wrapText="1"/>
    </xf>
    <xf numFmtId="0" fontId="44" fillId="5" borderId="22" xfId="0" applyFont="1" applyFill="1" applyBorder="1" applyAlignment="1">
      <alignment horizontal="center" vertical="center" wrapText="1"/>
    </xf>
    <xf numFmtId="0" fontId="44" fillId="5" borderId="22" xfId="0" applyFont="1" applyFill="1" applyBorder="1" applyAlignment="1">
      <alignment horizontal="center" vertical="center"/>
    </xf>
    <xf numFmtId="0" fontId="44" fillId="5" borderId="20" xfId="0" applyFont="1" applyFill="1" applyBorder="1" applyAlignment="1">
      <alignment vertical="center" wrapText="1"/>
    </xf>
    <xf numFmtId="0" fontId="27" fillId="4" borderId="2" xfId="0" quotePrefix="1" applyFont="1" applyFill="1" applyBorder="1" applyAlignment="1">
      <alignment horizontal="left" vertical="center"/>
    </xf>
    <xf numFmtId="1" fontId="38" fillId="0" borderId="17" xfId="2" applyNumberFormat="1" applyFont="1" applyBorder="1" applyAlignment="1">
      <alignment vertical="center" wrapText="1"/>
    </xf>
    <xf numFmtId="1" fontId="47" fillId="0" borderId="16" xfId="1" applyNumberFormat="1" applyFont="1" applyBorder="1" applyAlignment="1">
      <alignment horizontal="center" vertical="center" wrapText="1"/>
    </xf>
    <xf numFmtId="0" fontId="38" fillId="5" borderId="17" xfId="2" applyFont="1" applyFill="1" applyBorder="1" applyAlignment="1">
      <alignment horizontal="center" vertical="center" wrapText="1"/>
    </xf>
    <xf numFmtId="1" fontId="38" fillId="0" borderId="17" xfId="2" applyNumberFormat="1" applyFont="1" applyBorder="1" applyAlignment="1">
      <alignment horizontal="center" vertical="center" wrapText="1"/>
    </xf>
    <xf numFmtId="1" fontId="29" fillId="0" borderId="16" xfId="1" applyNumberFormat="1" applyFont="1" applyBorder="1" applyAlignment="1">
      <alignment horizontal="center" vertical="center" wrapText="1"/>
    </xf>
    <xf numFmtId="1" fontId="37" fillId="2" borderId="15" xfId="0" applyNumberFormat="1" applyFont="1" applyFill="1" applyBorder="1" applyAlignment="1">
      <alignment vertical="center" wrapText="1"/>
    </xf>
    <xf numFmtId="0" fontId="23" fillId="0" borderId="16" xfId="2" applyFont="1" applyBorder="1" applyAlignment="1">
      <alignment horizontal="center" vertical="top" wrapText="1"/>
    </xf>
    <xf numFmtId="0" fontId="23" fillId="0" borderId="15" xfId="2" applyFont="1" applyBorder="1" applyAlignment="1">
      <alignment horizontal="center" vertical="top" wrapText="1"/>
    </xf>
    <xf numFmtId="0" fontId="30" fillId="2" borderId="16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 wrapText="1"/>
    </xf>
    <xf numFmtId="15" fontId="29" fillId="2" borderId="1" xfId="0" applyNumberFormat="1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44" fillId="5" borderId="20" xfId="0" applyFont="1" applyFill="1" applyBorder="1" applyAlignment="1">
      <alignment horizontal="center" vertical="center" wrapText="1"/>
    </xf>
    <xf numFmtId="0" fontId="47" fillId="2" borderId="12" xfId="0" applyFont="1" applyFill="1" applyBorder="1" applyAlignment="1">
      <alignment horizontal="center" vertical="center" wrapText="1"/>
    </xf>
    <xf numFmtId="0" fontId="64" fillId="0" borderId="0" xfId="2" applyFont="1" applyAlignment="1">
      <alignment vertical="center" wrapText="1"/>
    </xf>
    <xf numFmtId="0" fontId="28" fillId="0" borderId="0" xfId="2" applyFont="1" applyAlignment="1">
      <alignment vertical="center"/>
    </xf>
    <xf numFmtId="0" fontId="53" fillId="0" borderId="0" xfId="2" quotePrefix="1" applyFont="1" applyAlignment="1">
      <alignment vertical="center"/>
    </xf>
    <xf numFmtId="0" fontId="70" fillId="0" borderId="0" xfId="64" applyFont="1" applyAlignment="1">
      <alignment horizontal="center" vertical="center"/>
    </xf>
    <xf numFmtId="0" fontId="71" fillId="0" borderId="0" xfId="64" applyFont="1" applyAlignment="1">
      <alignment horizontal="center" vertical="center"/>
    </xf>
    <xf numFmtId="0" fontId="41" fillId="0" borderId="0" xfId="64" applyFont="1" applyAlignment="1">
      <alignment horizontal="center" vertical="center"/>
    </xf>
    <xf numFmtId="0" fontId="72" fillId="12" borderId="39" xfId="64" applyFont="1" applyFill="1" applyBorder="1" applyAlignment="1">
      <alignment horizontal="center" vertical="center"/>
    </xf>
    <xf numFmtId="0" fontId="72" fillId="12" borderId="40" xfId="64" applyFont="1" applyFill="1" applyBorder="1" applyAlignment="1">
      <alignment horizontal="center" vertical="center"/>
    </xf>
    <xf numFmtId="0" fontId="72" fillId="12" borderId="39" xfId="64" applyFont="1" applyFill="1" applyBorder="1" applyAlignment="1">
      <alignment horizontal="center" vertical="center" wrapText="1"/>
    </xf>
    <xf numFmtId="0" fontId="73" fillId="0" borderId="41" xfId="64" applyFont="1" applyBorder="1" applyAlignment="1">
      <alignment horizontal="center" vertical="center"/>
    </xf>
    <xf numFmtId="0" fontId="73" fillId="0" borderId="39" xfId="64" applyFont="1" applyBorder="1" applyAlignment="1">
      <alignment horizontal="center" vertical="center"/>
    </xf>
    <xf numFmtId="1" fontId="73" fillId="0" borderId="43" xfId="64" applyNumberFormat="1" applyFont="1" applyBorder="1" applyAlignment="1">
      <alignment horizontal="center" vertical="center"/>
    </xf>
    <xf numFmtId="1" fontId="73" fillId="0" borderId="0" xfId="64" applyNumberFormat="1" applyFont="1" applyAlignment="1">
      <alignment horizontal="center" vertical="center"/>
    </xf>
    <xf numFmtId="0" fontId="73" fillId="0" borderId="0" xfId="64" applyFont="1" applyAlignment="1">
      <alignment horizontal="center" vertical="center"/>
    </xf>
    <xf numFmtId="0" fontId="73" fillId="0" borderId="16" xfId="64" applyFont="1" applyBorder="1" applyAlignment="1">
      <alignment horizontal="center" vertical="center"/>
    </xf>
    <xf numFmtId="0" fontId="73" fillId="0" borderId="11" xfId="64" applyFont="1" applyBorder="1" applyAlignment="1">
      <alignment horizontal="center" vertical="center"/>
    </xf>
    <xf numFmtId="0" fontId="73" fillId="0" borderId="11" xfId="64" applyFont="1" applyBorder="1" applyAlignment="1">
      <alignment horizontal="center" vertical="center" wrapText="1"/>
    </xf>
    <xf numFmtId="0" fontId="74" fillId="0" borderId="11" xfId="64" applyFont="1" applyBorder="1" applyAlignment="1">
      <alignment horizontal="center" vertical="center" wrapText="1"/>
    </xf>
    <xf numFmtId="0" fontId="73" fillId="0" borderId="16" xfId="64" applyFont="1" applyBorder="1" applyAlignment="1">
      <alignment horizontal="center" vertical="center" wrapText="1"/>
    </xf>
    <xf numFmtId="0" fontId="74" fillId="0" borderId="46" xfId="64" applyFont="1" applyBorder="1" applyAlignment="1">
      <alignment horizontal="center" vertical="center" wrapText="1"/>
    </xf>
    <xf numFmtId="0" fontId="73" fillId="0" borderId="46" xfId="64" applyFont="1" applyBorder="1" applyAlignment="1">
      <alignment horizontal="center" vertical="center"/>
    </xf>
    <xf numFmtId="1" fontId="73" fillId="0" borderId="43" xfId="64" applyNumberFormat="1" applyFont="1" applyBorder="1" applyAlignment="1">
      <alignment horizontal="center" vertical="center" wrapText="1"/>
    </xf>
    <xf numFmtId="0" fontId="75" fillId="0" borderId="0" xfId="64" applyFont="1" applyAlignment="1">
      <alignment horizontal="center" vertical="center"/>
    </xf>
    <xf numFmtId="0" fontId="59" fillId="0" borderId="0" xfId="0" applyFont="1"/>
    <xf numFmtId="0" fontId="59" fillId="3" borderId="0" xfId="0" applyFont="1" applyFill="1" applyAlignment="1">
      <alignment horizontal="center"/>
    </xf>
    <xf numFmtId="0" fontId="59" fillId="3" borderId="0" xfId="0" applyFont="1" applyFill="1"/>
    <xf numFmtId="0" fontId="76" fillId="0" borderId="0" xfId="0" applyFont="1"/>
    <xf numFmtId="0" fontId="75" fillId="3" borderId="0" xfId="0" applyFont="1" applyFill="1" applyAlignment="1">
      <alignment horizontal="left"/>
    </xf>
    <xf numFmtId="0" fontId="76" fillId="3" borderId="0" xfId="0" applyFont="1" applyFill="1" applyAlignment="1">
      <alignment horizontal="center"/>
    </xf>
    <xf numFmtId="0" fontId="76" fillId="3" borderId="0" xfId="0" applyFont="1" applyFill="1"/>
    <xf numFmtId="0" fontId="67" fillId="13" borderId="0" xfId="0" applyFont="1" applyFill="1" applyAlignment="1">
      <alignment horizontal="center" vertical="center"/>
    </xf>
    <xf numFmtId="0" fontId="67" fillId="5" borderId="0" xfId="0" applyFont="1" applyFill="1" applyAlignment="1">
      <alignment horizontal="center" vertical="center"/>
    </xf>
    <xf numFmtId="0" fontId="67" fillId="3" borderId="0" xfId="0" applyFont="1" applyFill="1" applyAlignment="1">
      <alignment horizontal="center" vertical="center"/>
    </xf>
    <xf numFmtId="0" fontId="67" fillId="5" borderId="0" xfId="0" applyFont="1" applyFill="1" applyAlignment="1">
      <alignment horizontal="center" vertical="center" wrapText="1"/>
    </xf>
    <xf numFmtId="0" fontId="67" fillId="13" borderId="0" xfId="0" applyFont="1" applyFill="1"/>
    <xf numFmtId="0" fontId="77" fillId="3" borderId="0" xfId="0" applyFont="1" applyFill="1" applyAlignment="1">
      <alignment vertical="center"/>
    </xf>
    <xf numFmtId="0" fontId="77" fillId="3" borderId="0" xfId="0" applyFont="1" applyFill="1" applyAlignment="1">
      <alignment horizontal="left" vertical="center" indent="5"/>
    </xf>
    <xf numFmtId="0" fontId="0" fillId="3" borderId="0" xfId="0" applyFill="1"/>
    <xf numFmtId="0" fontId="59" fillId="13" borderId="0" xfId="0" applyFont="1" applyFill="1"/>
    <xf numFmtId="0" fontId="70" fillId="3" borderId="0" xfId="0" applyFont="1" applyFill="1" applyAlignment="1">
      <alignment vertical="center"/>
    </xf>
    <xf numFmtId="0" fontId="59" fillId="3" borderId="0" xfId="0" applyFont="1" applyFill="1" applyAlignment="1">
      <alignment horizontal="center" vertical="center"/>
    </xf>
    <xf numFmtId="0" fontId="59" fillId="3" borderId="0" xfId="0" applyFont="1" applyFill="1" applyAlignment="1">
      <alignment horizontal="center" wrapText="1"/>
    </xf>
    <xf numFmtId="0" fontId="59" fillId="3" borderId="0" xfId="0" applyFont="1" applyFill="1" applyAlignment="1">
      <alignment horizontal="left"/>
    </xf>
    <xf numFmtId="0" fontId="70" fillId="3" borderId="0" xfId="0" applyFont="1" applyFill="1" applyAlignment="1">
      <alignment horizontal="left" vertical="center" indent="5"/>
    </xf>
    <xf numFmtId="0" fontId="70" fillId="3" borderId="0" xfId="0" applyFont="1" applyFill="1" applyAlignment="1">
      <alignment horizontal="center" vertical="center"/>
    </xf>
    <xf numFmtId="0" fontId="41" fillId="0" borderId="0" xfId="60" applyFont="1"/>
    <xf numFmtId="0" fontId="67" fillId="14" borderId="16" xfId="0" applyFont="1" applyFill="1" applyBorder="1" applyAlignment="1">
      <alignment vertical="center"/>
    </xf>
    <xf numFmtId="0" fontId="59" fillId="0" borderId="16" xfId="0" applyFont="1" applyBorder="1" applyAlignment="1">
      <alignment horizontal="center"/>
    </xf>
    <xf numFmtId="0" fontId="59" fillId="0" borderId="16" xfId="0" quotePrefix="1" applyFont="1" applyBorder="1" applyAlignment="1">
      <alignment horizontal="center"/>
    </xf>
    <xf numFmtId="16" fontId="59" fillId="0" borderId="16" xfId="0" quotePrefix="1" applyNumberFormat="1" applyFont="1" applyBorder="1" applyAlignment="1">
      <alignment horizontal="center"/>
    </xf>
    <xf numFmtId="0" fontId="37" fillId="0" borderId="0" xfId="60" applyFont="1" applyAlignment="1">
      <alignment vertical="center"/>
    </xf>
    <xf numFmtId="0" fontId="37" fillId="5" borderId="47" xfId="60" applyFont="1" applyFill="1" applyBorder="1" applyAlignment="1">
      <alignment horizontal="left" vertical="center"/>
    </xf>
    <xf numFmtId="14" fontId="37" fillId="15" borderId="47" xfId="60" applyNumberFormat="1" applyFont="1" applyFill="1" applyBorder="1" applyAlignment="1">
      <alignment horizontal="center" vertical="center"/>
    </xf>
    <xf numFmtId="0" fontId="37" fillId="0" borderId="6" xfId="60" applyFont="1" applyBorder="1" applyAlignment="1">
      <alignment horizontal="center" vertical="center"/>
    </xf>
    <xf numFmtId="0" fontId="78" fillId="15" borderId="47" xfId="60" applyFont="1" applyFill="1" applyBorder="1" applyAlignment="1">
      <alignment horizontal="center" vertical="center" wrapText="1"/>
    </xf>
    <xf numFmtId="0" fontId="79" fillId="15" borderId="47" xfId="60" applyFont="1" applyFill="1" applyBorder="1" applyAlignment="1">
      <alignment horizontal="center" vertical="center"/>
    </xf>
    <xf numFmtId="0" fontId="37" fillId="0" borderId="0" xfId="60" applyFont="1" applyAlignment="1">
      <alignment horizontal="left" vertical="center"/>
    </xf>
    <xf numFmtId="0" fontId="39" fillId="0" borderId="0" xfId="60" applyFont="1" applyAlignment="1">
      <alignment horizontal="center" vertical="center"/>
    </xf>
    <xf numFmtId="0" fontId="37" fillId="15" borderId="47" xfId="60" applyFont="1" applyFill="1" applyBorder="1" applyAlignment="1">
      <alignment horizontal="center" vertical="center"/>
    </xf>
    <xf numFmtId="0" fontId="0" fillId="0" borderId="28" xfId="0" applyBorder="1"/>
    <xf numFmtId="0" fontId="41" fillId="0" borderId="30" xfId="60" applyFont="1" applyBorder="1"/>
    <xf numFmtId="0" fontId="41" fillId="0" borderId="26" xfId="60" applyFont="1" applyBorder="1"/>
    <xf numFmtId="0" fontId="39" fillId="5" borderId="47" xfId="60" applyFont="1" applyFill="1" applyBorder="1" applyAlignment="1">
      <alignment horizontal="center" vertical="center"/>
    </xf>
    <xf numFmtId="0" fontId="39" fillId="5" borderId="5" xfId="60" applyFont="1" applyFill="1" applyBorder="1" applyAlignment="1">
      <alignment horizontal="center" vertical="center"/>
    </xf>
    <xf numFmtId="0" fontId="39" fillId="5" borderId="47" xfId="60" applyFont="1" applyFill="1" applyBorder="1" applyAlignment="1">
      <alignment horizontal="center" vertical="center" wrapText="1"/>
    </xf>
    <xf numFmtId="0" fontId="39" fillId="5" borderId="7" xfId="60" applyFont="1" applyFill="1" applyBorder="1" applyAlignment="1">
      <alignment horizontal="center" vertical="center" wrapText="1"/>
    </xf>
    <xf numFmtId="0" fontId="37" fillId="0" borderId="0" xfId="60" applyFont="1" applyAlignment="1">
      <alignment horizontal="center" vertical="center"/>
    </xf>
    <xf numFmtId="0" fontId="37" fillId="0" borderId="48" xfId="60" applyFont="1" applyBorder="1" applyAlignment="1">
      <alignment horizontal="center" vertical="center"/>
    </xf>
    <xf numFmtId="0" fontId="37" fillId="0" borderId="48" xfId="60" applyFont="1" applyBorder="1" applyAlignment="1">
      <alignment horizontal="center" vertical="center" wrapText="1"/>
    </xf>
    <xf numFmtId="0" fontId="37" fillId="0" borderId="52" xfId="60" applyFont="1" applyBorder="1" applyAlignment="1">
      <alignment horizontal="center" vertical="center"/>
    </xf>
    <xf numFmtId="0" fontId="37" fillId="0" borderId="53" xfId="60" applyFont="1" applyBorder="1" applyAlignment="1">
      <alignment horizontal="center" vertical="center" wrapText="1"/>
    </xf>
    <xf numFmtId="0" fontId="37" fillId="0" borderId="57" xfId="60" applyFont="1" applyBorder="1" applyAlignment="1">
      <alignment horizontal="center" vertical="center"/>
    </xf>
    <xf numFmtId="0" fontId="37" fillId="0" borderId="60" xfId="60" applyFont="1" applyBorder="1" applyAlignment="1">
      <alignment horizontal="center" vertical="center"/>
    </xf>
    <xf numFmtId="0" fontId="37" fillId="0" borderId="61" xfId="60" applyFont="1" applyBorder="1" applyAlignment="1">
      <alignment horizontal="center" vertical="center" wrapText="1"/>
    </xf>
    <xf numFmtId="0" fontId="37" fillId="0" borderId="61" xfId="60" applyFont="1" applyBorder="1" applyAlignment="1">
      <alignment horizontal="center" vertical="center"/>
    </xf>
    <xf numFmtId="0" fontId="37" fillId="0" borderId="0" xfId="60" applyFont="1" applyAlignment="1">
      <alignment horizontal="left" vertical="center" wrapText="1"/>
    </xf>
    <xf numFmtId="0" fontId="37" fillId="0" borderId="0" xfId="0" applyFont="1" applyAlignment="1">
      <alignment vertical="center"/>
    </xf>
    <xf numFmtId="0" fontId="37" fillId="0" borderId="0" xfId="60" applyFont="1" applyAlignment="1">
      <alignment horizontal="center" vertical="top"/>
    </xf>
    <xf numFmtId="0" fontId="41" fillId="0" borderId="0" xfId="60" applyFont="1" applyAlignment="1">
      <alignment vertical="center"/>
    </xf>
    <xf numFmtId="1" fontId="44" fillId="2" borderId="64" xfId="0" applyNumberFormat="1" applyFont="1" applyFill="1" applyBorder="1" applyAlignment="1">
      <alignment vertical="center"/>
    </xf>
    <xf numFmtId="0" fontId="29" fillId="2" borderId="11" xfId="0" applyFont="1" applyFill="1" applyBorder="1" applyAlignment="1">
      <alignment horizontal="center" vertical="center"/>
    </xf>
    <xf numFmtId="0" fontId="88" fillId="2" borderId="77" xfId="0" applyFont="1" applyFill="1" applyBorder="1" applyAlignment="1">
      <alignment horizontal="left" vertical="center"/>
    </xf>
    <xf numFmtId="1" fontId="24" fillId="2" borderId="16" xfId="0" applyNumberFormat="1" applyFont="1" applyFill="1" applyBorder="1" applyAlignment="1">
      <alignment vertical="center"/>
    </xf>
    <xf numFmtId="0" fontId="29" fillId="0" borderId="16" xfId="0" applyFont="1" applyBorder="1" applyAlignment="1">
      <alignment horizontal="center" vertical="center"/>
    </xf>
    <xf numFmtId="1" fontId="30" fillId="2" borderId="16" xfId="0" applyNumberFormat="1" applyFont="1" applyFill="1" applyBorder="1" applyAlignment="1">
      <alignment vertical="center" wrapText="1"/>
    </xf>
    <xf numFmtId="0" fontId="29" fillId="0" borderId="16" xfId="0" quotePrefix="1" applyFont="1" applyBorder="1" applyAlignment="1">
      <alignment horizontal="center" vertical="center"/>
    </xf>
    <xf numFmtId="0" fontId="29" fillId="0" borderId="0" xfId="0" quotePrefix="1" applyFont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12" fontId="90" fillId="0" borderId="16" xfId="0" quotePrefix="1" applyNumberFormat="1" applyFont="1" applyBorder="1" applyAlignment="1">
      <alignment vertical="center" wrapText="1"/>
    </xf>
    <xf numFmtId="12" fontId="23" fillId="0" borderId="16" xfId="0" quotePrefix="1" applyNumberFormat="1" applyFont="1" applyBorder="1" applyAlignment="1">
      <alignment vertical="center" wrapText="1"/>
    </xf>
    <xf numFmtId="12" fontId="32" fillId="0" borderId="16" xfId="0" quotePrefix="1" applyNumberFormat="1" applyFont="1" applyBorder="1" applyAlignment="1">
      <alignment vertical="center" wrapText="1"/>
    </xf>
    <xf numFmtId="12" fontId="27" fillId="0" borderId="0" xfId="0" quotePrefix="1" applyNumberFormat="1" applyFont="1" applyAlignment="1">
      <alignment vertical="center" wrapText="1"/>
    </xf>
    <xf numFmtId="0" fontId="64" fillId="0" borderId="39" xfId="2" quotePrefix="1" applyFont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49" fillId="0" borderId="0" xfId="0" quotePrefix="1" applyFont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9" fillId="2" borderId="36" xfId="0" applyFont="1" applyFill="1" applyBorder="1" applyAlignment="1">
      <alignment horizontal="left" vertical="center" wrapText="1"/>
    </xf>
    <xf numFmtId="0" fontId="29" fillId="0" borderId="17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47" fillId="2" borderId="17" xfId="0" quotePrefix="1" applyFont="1" applyFill="1" applyBorder="1" applyAlignment="1">
      <alignment horizontal="center" vertical="center" wrapText="1"/>
    </xf>
    <xf numFmtId="0" fontId="47" fillId="2" borderId="14" xfId="0" quotePrefix="1" applyFont="1" applyFill="1" applyBorder="1" applyAlignment="1">
      <alignment horizontal="center" vertical="center" wrapText="1"/>
    </xf>
    <xf numFmtId="0" fontId="47" fillId="2" borderId="15" xfId="0" quotePrefix="1" applyFont="1" applyFill="1" applyBorder="1" applyAlignment="1">
      <alignment horizontal="center" vertical="center" wrapText="1"/>
    </xf>
    <xf numFmtId="0" fontId="58" fillId="3" borderId="0" xfId="0" quotePrefix="1" applyFont="1" applyFill="1" applyAlignment="1">
      <alignment horizontal="left" wrapText="1"/>
    </xf>
    <xf numFmtId="0" fontId="46" fillId="3" borderId="17" xfId="0" applyFont="1" applyFill="1" applyBorder="1" applyAlignment="1">
      <alignment horizontal="center" vertical="center" wrapText="1"/>
    </xf>
    <xf numFmtId="0" fontId="46" fillId="3" borderId="14" xfId="0" applyFont="1" applyFill="1" applyBorder="1" applyAlignment="1">
      <alignment horizontal="center" vertical="center" wrapText="1"/>
    </xf>
    <xf numFmtId="0" fontId="46" fillId="3" borderId="31" xfId="0" applyFont="1" applyFill="1" applyBorder="1" applyAlignment="1">
      <alignment horizontal="center" vertical="center" wrapText="1"/>
    </xf>
    <xf numFmtId="0" fontId="46" fillId="3" borderId="32" xfId="0" applyFont="1" applyFill="1" applyBorder="1" applyAlignment="1">
      <alignment horizontal="center" vertical="center" wrapText="1"/>
    </xf>
    <xf numFmtId="0" fontId="40" fillId="2" borderId="17" xfId="0" applyFont="1" applyFill="1" applyBorder="1" applyAlignment="1">
      <alignment horizontal="center" vertical="center" wrapText="1"/>
    </xf>
    <xf numFmtId="0" fontId="40" fillId="2" borderId="15" xfId="0" applyFont="1" applyFill="1" applyBorder="1" applyAlignment="1">
      <alignment horizontal="center" vertical="center" wrapText="1"/>
    </xf>
    <xf numFmtId="0" fontId="30" fillId="9" borderId="17" xfId="0" applyFont="1" applyFill="1" applyBorder="1" applyAlignment="1">
      <alignment horizontal="left" vertical="center" wrapText="1"/>
    </xf>
    <xf numFmtId="0" fontId="30" fillId="9" borderId="14" xfId="0" applyFont="1" applyFill="1" applyBorder="1" applyAlignment="1">
      <alignment horizontal="left" vertical="center" wrapText="1"/>
    </xf>
    <xf numFmtId="0" fontId="40" fillId="9" borderId="17" xfId="0" applyFont="1" applyFill="1" applyBorder="1" applyAlignment="1">
      <alignment horizontal="left" vertical="center" wrapText="1"/>
    </xf>
    <xf numFmtId="0" fontId="40" fillId="9" borderId="15" xfId="0" applyFont="1" applyFill="1" applyBorder="1" applyAlignment="1">
      <alignment horizontal="left" vertical="center" wrapText="1"/>
    </xf>
    <xf numFmtId="12" fontId="27" fillId="0" borderId="12" xfId="0" quotePrefix="1" applyNumberFormat="1" applyFont="1" applyBorder="1" applyAlignment="1">
      <alignment horizontal="left" vertical="center" wrapText="1"/>
    </xf>
    <xf numFmtId="12" fontId="27" fillId="0" borderId="36" xfId="0" quotePrefix="1" applyNumberFormat="1" applyFont="1" applyBorder="1" applyAlignment="1">
      <alignment horizontal="left" vertical="center" wrapText="1"/>
    </xf>
    <xf numFmtId="12" fontId="27" fillId="0" borderId="15" xfId="0" quotePrefix="1" applyNumberFormat="1" applyFont="1" applyBorder="1" applyAlignment="1">
      <alignment horizontal="left" vertical="center" wrapText="1"/>
    </xf>
    <xf numFmtId="12" fontId="63" fillId="0" borderId="17" xfId="0" quotePrefix="1" applyNumberFormat="1" applyFont="1" applyBorder="1" applyAlignment="1">
      <alignment horizontal="center" vertical="center" wrapText="1"/>
    </xf>
    <xf numFmtId="12" fontId="63" fillId="0" borderId="14" xfId="0" quotePrefix="1" applyNumberFormat="1" applyFont="1" applyBorder="1" applyAlignment="1">
      <alignment horizontal="center" vertical="center" wrapText="1"/>
    </xf>
    <xf numFmtId="12" fontId="63" fillId="0" borderId="15" xfId="0" quotePrefix="1" applyNumberFormat="1" applyFont="1" applyBorder="1" applyAlignment="1">
      <alignment horizontal="center" vertical="center" wrapText="1"/>
    </xf>
    <xf numFmtId="0" fontId="44" fillId="0" borderId="17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7" fillId="2" borderId="17" xfId="0" quotePrefix="1" applyFont="1" applyFill="1" applyBorder="1" applyAlignment="1">
      <alignment horizontal="left" vertical="center" wrapText="1"/>
    </xf>
    <xf numFmtId="0" fontId="47" fillId="2" borderId="14" xfId="0" quotePrefix="1" applyFont="1" applyFill="1" applyBorder="1" applyAlignment="1">
      <alignment horizontal="left" vertical="center" wrapText="1"/>
    </xf>
    <xf numFmtId="0" fontId="47" fillId="2" borderId="15" xfId="0" quotePrefix="1" applyFont="1" applyFill="1" applyBorder="1" applyAlignment="1">
      <alignment horizontal="left" vertical="center" wrapText="1"/>
    </xf>
    <xf numFmtId="0" fontId="46" fillId="3" borderId="15" xfId="0" applyFont="1" applyFill="1" applyBorder="1" applyAlignment="1">
      <alignment horizontal="center" vertical="center" wrapText="1"/>
    </xf>
    <xf numFmtId="0" fontId="30" fillId="2" borderId="17" xfId="0" applyFont="1" applyFill="1" applyBorder="1" applyAlignment="1">
      <alignment horizontal="center" vertical="center" wrapText="1"/>
    </xf>
    <xf numFmtId="0" fontId="30" fillId="2" borderId="14" xfId="0" applyFont="1" applyFill="1" applyBorder="1" applyAlignment="1">
      <alignment horizontal="center" vertical="center" wrapText="1"/>
    </xf>
    <xf numFmtId="0" fontId="30" fillId="2" borderId="15" xfId="0" applyFont="1" applyFill="1" applyBorder="1" applyAlignment="1">
      <alignment horizontal="center" vertical="center" wrapText="1"/>
    </xf>
    <xf numFmtId="1" fontId="30" fillId="2" borderId="17" xfId="0" applyNumberFormat="1" applyFont="1" applyFill="1" applyBorder="1" applyAlignment="1">
      <alignment horizontal="center" vertical="center" wrapText="1"/>
    </xf>
    <xf numFmtId="1" fontId="30" fillId="2" borderId="15" xfId="0" applyNumberFormat="1" applyFont="1" applyFill="1" applyBorder="1" applyAlignment="1">
      <alignment horizontal="center" vertical="center" wrapText="1"/>
    </xf>
    <xf numFmtId="0" fontId="30" fillId="2" borderId="17" xfId="0" quotePrefix="1" applyFont="1" applyFill="1" applyBorder="1" applyAlignment="1">
      <alignment horizontal="center" vertical="center" wrapText="1"/>
    </xf>
    <xf numFmtId="0" fontId="30" fillId="2" borderId="14" xfId="0" quotePrefix="1" applyFont="1" applyFill="1" applyBorder="1" applyAlignment="1">
      <alignment horizontal="center" vertical="center" wrapText="1"/>
    </xf>
    <xf numFmtId="0" fontId="30" fillId="2" borderId="64" xfId="0" quotePrefix="1" applyFont="1" applyFill="1" applyBorder="1" applyAlignment="1">
      <alignment horizontal="center" vertical="center" wrapText="1"/>
    </xf>
    <xf numFmtId="0" fontId="29" fillId="3" borderId="17" xfId="0" applyFont="1" applyFill="1" applyBorder="1" applyAlignment="1">
      <alignment horizontal="center" vertical="center" wrapText="1"/>
    </xf>
    <xf numFmtId="0" fontId="29" fillId="3" borderId="14" xfId="0" applyFont="1" applyFill="1" applyBorder="1" applyAlignment="1">
      <alignment horizontal="center" vertical="center" wrapText="1"/>
    </xf>
    <xf numFmtId="0" fontId="29" fillId="3" borderId="31" xfId="0" applyFont="1" applyFill="1" applyBorder="1" applyAlignment="1">
      <alignment horizontal="center" vertical="center" wrapText="1"/>
    </xf>
    <xf numFmtId="0" fontId="29" fillId="3" borderId="32" xfId="0" applyFont="1" applyFill="1" applyBorder="1" applyAlignment="1">
      <alignment horizontal="center" vertical="center" wrapText="1"/>
    </xf>
    <xf numFmtId="0" fontId="30" fillId="2" borderId="64" xfId="0" applyFont="1" applyFill="1" applyBorder="1" applyAlignment="1">
      <alignment horizontal="center" vertical="center" wrapText="1"/>
    </xf>
    <xf numFmtId="0" fontId="26" fillId="2" borderId="17" xfId="0" applyFont="1" applyFill="1" applyBorder="1" applyAlignment="1">
      <alignment horizontal="center" vertical="center" wrapText="1"/>
    </xf>
    <xf numFmtId="0" fontId="26" fillId="2" borderId="64" xfId="0" applyFont="1" applyFill="1" applyBorder="1" applyAlignment="1">
      <alignment horizontal="center" vertical="center" wrapText="1"/>
    </xf>
    <xf numFmtId="0" fontId="91" fillId="0" borderId="17" xfId="0" quotePrefix="1" applyFont="1" applyBorder="1" applyAlignment="1">
      <alignment horizontal="center" vertical="center"/>
    </xf>
    <xf numFmtId="0" fontId="91" fillId="0" borderId="14" xfId="0" quotePrefix="1" applyFont="1" applyBorder="1" applyAlignment="1">
      <alignment horizontal="center" vertical="center"/>
    </xf>
    <xf numFmtId="0" fontId="91" fillId="0" borderId="64" xfId="0" quotePrefix="1" applyFont="1" applyBorder="1" applyAlignment="1">
      <alignment horizontal="center" vertical="center"/>
    </xf>
    <xf numFmtId="0" fontId="52" fillId="9" borderId="17" xfId="0" applyFont="1" applyFill="1" applyBorder="1" applyAlignment="1">
      <alignment horizontal="left" vertical="center" wrapText="1"/>
    </xf>
    <xf numFmtId="0" fontId="52" fillId="9" borderId="14" xfId="0" applyFont="1" applyFill="1" applyBorder="1" applyAlignment="1">
      <alignment horizontal="left" vertical="center" wrapText="1"/>
    </xf>
    <xf numFmtId="0" fontId="30" fillId="2" borderId="16" xfId="0" applyFont="1" applyFill="1" applyBorder="1" applyAlignment="1">
      <alignment horizontal="center" vertical="center" wrapText="1"/>
    </xf>
    <xf numFmtId="0" fontId="30" fillId="2" borderId="16" xfId="0" applyFont="1" applyFill="1" applyBorder="1" applyAlignment="1">
      <alignment horizontal="center" vertical="center"/>
    </xf>
    <xf numFmtId="0" fontId="44" fillId="5" borderId="18" xfId="0" applyFont="1" applyFill="1" applyBorder="1" applyAlignment="1">
      <alignment horizontal="center" vertical="center"/>
    </xf>
    <xf numFmtId="0" fontId="44" fillId="5" borderId="21" xfId="0" applyFont="1" applyFill="1" applyBorder="1" applyAlignment="1">
      <alignment horizontal="center" vertical="center"/>
    </xf>
    <xf numFmtId="0" fontId="44" fillId="5" borderId="19" xfId="0" applyFont="1" applyFill="1" applyBorder="1" applyAlignment="1">
      <alignment horizontal="center" vertical="center"/>
    </xf>
    <xf numFmtId="0" fontId="44" fillId="5" borderId="20" xfId="0" applyFont="1" applyFill="1" applyBorder="1" applyAlignment="1">
      <alignment horizontal="center" vertical="center" wrapText="1"/>
    </xf>
    <xf numFmtId="0" fontId="44" fillId="5" borderId="19" xfId="0" applyFont="1" applyFill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/>
    </xf>
    <xf numFmtId="1" fontId="27" fillId="0" borderId="17" xfId="0" applyNumberFormat="1" applyFont="1" applyBorder="1" applyAlignment="1">
      <alignment horizontal="center" vertical="center" wrapText="1"/>
    </xf>
    <xf numFmtId="1" fontId="27" fillId="0" borderId="14" xfId="0" applyNumberFormat="1" applyFont="1" applyBorder="1" applyAlignment="1">
      <alignment horizontal="center" vertical="center" wrapText="1"/>
    </xf>
    <xf numFmtId="1" fontId="27" fillId="0" borderId="15" xfId="0" applyNumberFormat="1" applyFont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4" fillId="5" borderId="16" xfId="0" applyFont="1" applyFill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16" xfId="0" quotePrefix="1" applyFont="1" applyBorder="1" applyAlignment="1">
      <alignment horizontal="center" vertical="center"/>
    </xf>
    <xf numFmtId="0" fontId="30" fillId="2" borderId="12" xfId="0" applyFont="1" applyFill="1" applyBorder="1" applyAlignment="1">
      <alignment horizontal="center" vertical="center" wrapText="1"/>
    </xf>
    <xf numFmtId="0" fontId="30" fillId="2" borderId="37" xfId="0" applyFont="1" applyFill="1" applyBorder="1" applyAlignment="1">
      <alignment horizontal="center" vertical="center" wrapText="1"/>
    </xf>
    <xf numFmtId="1" fontId="29" fillId="0" borderId="17" xfId="0" applyNumberFormat="1" applyFont="1" applyBorder="1" applyAlignment="1">
      <alignment horizontal="center" vertical="center" wrapText="1"/>
    </xf>
    <xf numFmtId="1" fontId="29" fillId="0" borderId="14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27" fillId="3" borderId="25" xfId="0" applyFont="1" applyFill="1" applyBorder="1" applyAlignment="1">
      <alignment horizontal="center" vertical="center" wrapText="1"/>
    </xf>
    <xf numFmtId="0" fontId="27" fillId="3" borderId="26" xfId="0" applyFont="1" applyFill="1" applyBorder="1" applyAlignment="1">
      <alignment horizontal="center" vertical="center" wrapText="1"/>
    </xf>
    <xf numFmtId="0" fontId="27" fillId="3" borderId="27" xfId="0" applyFont="1" applyFill="1" applyBorder="1" applyAlignment="1">
      <alignment horizontal="center" vertical="center" wrapText="1"/>
    </xf>
    <xf numFmtId="0" fontId="27" fillId="3" borderId="28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3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34" xfId="0" applyFont="1" applyFill="1" applyBorder="1" applyAlignment="1">
      <alignment horizontal="center" vertical="center" wrapText="1"/>
    </xf>
    <xf numFmtId="0" fontId="51" fillId="3" borderId="0" xfId="0" applyFont="1" applyFill="1" applyAlignment="1">
      <alignment horizontal="left" vertical="center" wrapText="1"/>
    </xf>
    <xf numFmtId="0" fontId="51" fillId="3" borderId="29" xfId="0" applyFont="1" applyFill="1" applyBorder="1" applyAlignment="1">
      <alignment horizontal="left" vertical="center" wrapText="1"/>
    </xf>
    <xf numFmtId="15" fontId="29" fillId="2" borderId="1" xfId="0" quotePrefix="1" applyNumberFormat="1" applyFont="1" applyFill="1" applyBorder="1" applyAlignment="1">
      <alignment horizontal="left" vertical="center"/>
    </xf>
    <xf numFmtId="15" fontId="29" fillId="2" borderId="1" xfId="0" applyNumberFormat="1" applyFont="1" applyFill="1" applyBorder="1" applyAlignment="1">
      <alignment horizontal="left" vertical="center"/>
    </xf>
    <xf numFmtId="0" fontId="44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horizontal="center" vertical="center"/>
    </xf>
    <xf numFmtId="0" fontId="45" fillId="5" borderId="5" xfId="0" applyFont="1" applyFill="1" applyBorder="1" applyAlignment="1">
      <alignment horizontal="center" vertical="center"/>
    </xf>
    <xf numFmtId="0" fontId="45" fillId="5" borderId="6" xfId="0" applyFont="1" applyFill="1" applyBorder="1" applyAlignment="1">
      <alignment horizontal="center" vertical="center"/>
    </xf>
    <xf numFmtId="0" fontId="45" fillId="5" borderId="7" xfId="0" applyFont="1" applyFill="1" applyBorder="1" applyAlignment="1">
      <alignment horizontal="center" vertical="center"/>
    </xf>
    <xf numFmtId="0" fontId="45" fillId="5" borderId="9" xfId="0" applyFont="1" applyFill="1" applyBorder="1" applyAlignment="1">
      <alignment horizontal="center" vertical="center" wrapText="1"/>
    </xf>
    <xf numFmtId="0" fontId="45" fillId="5" borderId="6" xfId="0" applyFont="1" applyFill="1" applyBorder="1" applyAlignment="1">
      <alignment horizontal="center" vertical="center" wrapText="1"/>
    </xf>
    <xf numFmtId="0" fontId="45" fillId="5" borderId="7" xfId="0" applyFont="1" applyFill="1" applyBorder="1" applyAlignment="1">
      <alignment horizontal="center" vertical="center" wrapText="1"/>
    </xf>
    <xf numFmtId="0" fontId="38" fillId="5" borderId="17" xfId="2" applyFont="1" applyFill="1" applyBorder="1" applyAlignment="1">
      <alignment horizontal="center" vertical="center" wrapText="1"/>
    </xf>
    <xf numFmtId="0" fontId="38" fillId="5" borderId="14" xfId="2" applyFont="1" applyFill="1" applyBorder="1" applyAlignment="1">
      <alignment horizontal="center" vertical="center" wrapText="1"/>
    </xf>
    <xf numFmtId="1" fontId="38" fillId="5" borderId="17" xfId="2" applyNumberFormat="1" applyFont="1" applyFill="1" applyBorder="1" applyAlignment="1">
      <alignment horizontal="center" vertical="center" wrapText="1"/>
    </xf>
    <xf numFmtId="1" fontId="38" fillId="5" borderId="14" xfId="2" applyNumberFormat="1" applyFont="1" applyFill="1" applyBorder="1" applyAlignment="1">
      <alignment horizontal="center" vertical="center" wrapText="1"/>
    </xf>
    <xf numFmtId="1" fontId="38" fillId="0" borderId="17" xfId="2" applyNumberFormat="1" applyFont="1" applyBorder="1" applyAlignment="1">
      <alignment horizontal="center" vertical="center" wrapText="1"/>
    </xf>
    <xf numFmtId="1" fontId="38" fillId="0" borderId="14" xfId="2" applyNumberFormat="1" applyFont="1" applyBorder="1" applyAlignment="1">
      <alignment horizontal="center" vertical="center" wrapText="1"/>
    </xf>
    <xf numFmtId="1" fontId="53" fillId="0" borderId="17" xfId="2" applyNumberFormat="1" applyFont="1" applyBorder="1" applyAlignment="1">
      <alignment horizontal="center" vertical="center" wrapText="1"/>
    </xf>
    <xf numFmtId="1" fontId="53" fillId="0" borderId="14" xfId="2" applyNumberFormat="1" applyFont="1" applyBorder="1" applyAlignment="1">
      <alignment horizontal="center" vertical="center" wrapText="1"/>
    </xf>
    <xf numFmtId="1" fontId="38" fillId="5" borderId="16" xfId="2" applyNumberFormat="1" applyFont="1" applyFill="1" applyBorder="1" applyAlignment="1">
      <alignment horizontal="center" vertical="center" wrapText="1"/>
    </xf>
    <xf numFmtId="0" fontId="38" fillId="0" borderId="17" xfId="2" applyFont="1" applyBorder="1" applyAlignment="1">
      <alignment horizontal="center"/>
    </xf>
    <xf numFmtId="0" fontId="38" fillId="0" borderId="14" xfId="2" applyFont="1" applyBorder="1" applyAlignment="1">
      <alignment horizontal="center"/>
    </xf>
    <xf numFmtId="0" fontId="32" fillId="0" borderId="17" xfId="2" quotePrefix="1" applyFont="1" applyBorder="1" applyAlignment="1">
      <alignment horizontal="left" wrapText="1"/>
    </xf>
    <xf numFmtId="0" fontId="32" fillId="0" borderId="14" xfId="2" quotePrefix="1" applyFont="1" applyBorder="1" applyAlignment="1">
      <alignment horizontal="left" wrapText="1"/>
    </xf>
    <xf numFmtId="1" fontId="38" fillId="0" borderId="17" xfId="2" applyNumberFormat="1" applyFont="1" applyBorder="1" applyAlignment="1">
      <alignment horizontal="center" wrapText="1"/>
    </xf>
    <xf numFmtId="1" fontId="38" fillId="0" borderId="14" xfId="2" applyNumberFormat="1" applyFont="1" applyBorder="1" applyAlignment="1">
      <alignment horizontal="center" wrapText="1"/>
    </xf>
    <xf numFmtId="1" fontId="38" fillId="0" borderId="15" xfId="2" applyNumberFormat="1" applyFont="1" applyBorder="1" applyAlignment="1">
      <alignment horizontal="center" wrapText="1"/>
    </xf>
    <xf numFmtId="0" fontId="57" fillId="0" borderId="16" xfId="2" quotePrefix="1" applyFont="1" applyBorder="1" applyAlignment="1">
      <alignment horizontal="center" vertical="center"/>
    </xf>
    <xf numFmtId="0" fontId="73" fillId="0" borderId="41" xfId="64" applyFont="1" applyBorder="1" applyAlignment="1">
      <alignment horizontal="center" vertical="center"/>
    </xf>
    <xf numFmtId="0" fontId="73" fillId="0" borderId="42" xfId="64" applyFont="1" applyBorder="1" applyAlignment="1">
      <alignment horizontal="center" vertical="center"/>
    </xf>
    <xf numFmtId="0" fontId="73" fillId="0" borderId="11" xfId="64" applyFont="1" applyBorder="1" applyAlignment="1">
      <alignment horizontal="center" vertical="center"/>
    </xf>
    <xf numFmtId="0" fontId="73" fillId="0" borderId="41" xfId="64" applyFont="1" applyBorder="1" applyAlignment="1">
      <alignment horizontal="center" vertical="center" wrapText="1"/>
    </xf>
    <xf numFmtId="0" fontId="73" fillId="0" borderId="42" xfId="64" applyFont="1" applyBorder="1" applyAlignment="1">
      <alignment horizontal="center" vertical="center" wrapText="1"/>
    </xf>
    <xf numFmtId="0" fontId="73" fillId="0" borderId="11" xfId="64" applyFont="1" applyBorder="1" applyAlignment="1">
      <alignment horizontal="center" vertical="center" wrapText="1"/>
    </xf>
    <xf numFmtId="0" fontId="74" fillId="0" borderId="41" xfId="64" applyFont="1" applyBorder="1" applyAlignment="1">
      <alignment horizontal="center" vertical="center" wrapText="1"/>
    </xf>
    <xf numFmtId="0" fontId="74" fillId="0" borderId="42" xfId="64" applyFont="1" applyBorder="1" applyAlignment="1">
      <alignment horizontal="center" vertical="center" wrapText="1"/>
    </xf>
    <xf numFmtId="0" fontId="74" fillId="0" borderId="11" xfId="64" applyFont="1" applyBorder="1" applyAlignment="1">
      <alignment horizontal="center" vertical="center" wrapText="1"/>
    </xf>
    <xf numFmtId="0" fontId="74" fillId="0" borderId="44" xfId="64" applyFont="1" applyBorder="1" applyAlignment="1">
      <alignment horizontal="center" vertical="center" wrapText="1"/>
    </xf>
    <xf numFmtId="0" fontId="74" fillId="0" borderId="45" xfId="64" applyFont="1" applyBorder="1" applyAlignment="1">
      <alignment horizontal="center" vertical="center" wrapText="1"/>
    </xf>
    <xf numFmtId="0" fontId="39" fillId="5" borderId="5" xfId="60" applyFont="1" applyFill="1" applyBorder="1" applyAlignment="1">
      <alignment horizontal="center" vertical="center"/>
    </xf>
    <xf numFmtId="0" fontId="39" fillId="5" borderId="6" xfId="60" applyFont="1" applyFill="1" applyBorder="1" applyAlignment="1">
      <alignment horizontal="center" vertical="center"/>
    </xf>
    <xf numFmtId="0" fontId="37" fillId="5" borderId="47" xfId="60" applyFont="1" applyFill="1" applyBorder="1" applyAlignment="1">
      <alignment horizontal="left" vertical="center"/>
    </xf>
    <xf numFmtId="0" fontId="37" fillId="0" borderId="6" xfId="60" applyFont="1" applyBorder="1" applyAlignment="1">
      <alignment vertical="center"/>
    </xf>
    <xf numFmtId="0" fontId="37" fillId="0" borderId="6" xfId="60" applyFont="1" applyBorder="1" applyAlignment="1">
      <alignment horizontal="left" vertical="center"/>
    </xf>
    <xf numFmtId="0" fontId="37" fillId="0" borderId="0" xfId="60" applyFont="1" applyAlignment="1">
      <alignment horizontal="left" vertical="center" wrapText="1"/>
    </xf>
    <xf numFmtId="16" fontId="37" fillId="0" borderId="49" xfId="60" applyNumberFormat="1" applyFont="1" applyBorder="1" applyAlignment="1">
      <alignment horizontal="left" vertical="center" wrapText="1"/>
    </xf>
    <xf numFmtId="0" fontId="37" fillId="0" borderId="50" xfId="60" applyFont="1" applyBorder="1" applyAlignment="1">
      <alignment horizontal="left" vertical="center" wrapText="1"/>
    </xf>
    <xf numFmtId="0" fontId="37" fillId="0" borderId="51" xfId="60" applyFont="1" applyBorder="1" applyAlignment="1">
      <alignment horizontal="left" vertical="center" wrapText="1"/>
    </xf>
    <xf numFmtId="0" fontId="37" fillId="0" borderId="54" xfId="60" applyFont="1" applyBorder="1" applyAlignment="1">
      <alignment horizontal="left" vertical="center" wrapText="1"/>
    </xf>
    <xf numFmtId="0" fontId="37" fillId="0" borderId="55" xfId="60" applyFont="1" applyBorder="1" applyAlignment="1">
      <alignment horizontal="left" vertical="center" wrapText="1"/>
    </xf>
    <xf numFmtId="0" fontId="37" fillId="0" borderId="56" xfId="60" applyFont="1" applyBorder="1" applyAlignment="1">
      <alignment horizontal="left" vertical="center" wrapText="1"/>
    </xf>
    <xf numFmtId="0" fontId="37" fillId="0" borderId="52" xfId="60" applyFont="1" applyBorder="1" applyAlignment="1">
      <alignment horizontal="left" vertical="center" wrapText="1"/>
    </xf>
    <xf numFmtId="0" fontId="37" fillId="0" borderId="58" xfId="60" applyFont="1" applyBorder="1" applyAlignment="1">
      <alignment horizontal="left" vertical="center" wrapText="1"/>
    </xf>
    <xf numFmtId="0" fontId="37" fillId="0" borderId="59" xfId="60" applyFont="1" applyBorder="1" applyAlignment="1">
      <alignment horizontal="left" vertical="center" wrapText="1"/>
    </xf>
    <xf numFmtId="0" fontId="37" fillId="0" borderId="60" xfId="60" applyFont="1" applyBorder="1" applyAlignment="1">
      <alignment horizontal="left" vertical="center" wrapText="1"/>
    </xf>
    <xf numFmtId="0" fontId="37" fillId="0" borderId="62" xfId="60" applyFont="1" applyBorder="1" applyAlignment="1">
      <alignment horizontal="left" vertical="center" wrapText="1"/>
    </xf>
    <xf numFmtId="0" fontId="37" fillId="0" borderId="63" xfId="60" applyFont="1" applyBorder="1" applyAlignment="1">
      <alignment horizontal="left" vertical="center" wrapText="1"/>
    </xf>
    <xf numFmtId="0" fontId="27" fillId="2" borderId="3" xfId="0" applyFont="1" applyFill="1" applyBorder="1" applyAlignment="1">
      <alignment horizontal="left" vertical="center" wrapText="1"/>
    </xf>
    <xf numFmtId="0" fontId="38" fillId="3" borderId="36" xfId="0" applyFont="1" applyFill="1" applyBorder="1" applyAlignment="1">
      <alignment vertical="center" wrapText="1"/>
    </xf>
    <xf numFmtId="0" fontId="30" fillId="2" borderId="40" xfId="0" applyFont="1" applyFill="1" applyBorder="1" applyAlignment="1">
      <alignment horizontal="center" vertical="center" wrapText="1"/>
    </xf>
    <xf numFmtId="0" fontId="67" fillId="0" borderId="65" xfId="73" applyFont="1" applyBorder="1" applyAlignment="1">
      <alignment vertical="center"/>
    </xf>
    <xf numFmtId="0" fontId="82" fillId="0" borderId="66" xfId="73" applyFont="1" applyBorder="1"/>
    <xf numFmtId="0" fontId="82" fillId="0" borderId="67" xfId="73" applyFont="1" applyBorder="1"/>
    <xf numFmtId="0" fontId="67" fillId="0" borderId="65" xfId="73" applyFont="1" applyBorder="1" applyAlignment="1">
      <alignment horizontal="center" vertical="center"/>
    </xf>
    <xf numFmtId="0" fontId="67" fillId="0" borderId="65" xfId="73" applyFont="1" applyBorder="1" applyAlignment="1">
      <alignment horizontal="left" vertical="center"/>
    </xf>
    <xf numFmtId="14" fontId="68" fillId="0" borderId="65" xfId="73" applyNumberFormat="1" applyFont="1" applyBorder="1" applyAlignment="1">
      <alignment horizontal="center" vertical="center"/>
    </xf>
    <xf numFmtId="14" fontId="68" fillId="0" borderId="68" xfId="73" applyNumberFormat="1" applyFont="1" applyBorder="1" applyAlignment="1">
      <alignment vertical="center"/>
    </xf>
    <xf numFmtId="14" fontId="68" fillId="0" borderId="0" xfId="73" applyNumberFormat="1" applyFont="1" applyAlignment="1">
      <alignment vertical="center"/>
    </xf>
    <xf numFmtId="14" fontId="68" fillId="0" borderId="69" xfId="73" applyNumberFormat="1" applyFont="1" applyBorder="1" applyAlignment="1">
      <alignment horizontal="center" vertical="center"/>
    </xf>
    <xf numFmtId="0" fontId="59" fillId="0" borderId="0" xfId="73" applyFont="1" applyAlignment="1">
      <alignment vertical="center"/>
    </xf>
    <xf numFmtId="0" fontId="59" fillId="16" borderId="0" xfId="73" applyFont="1" applyFill="1" applyAlignment="1">
      <alignment vertical="center"/>
    </xf>
    <xf numFmtId="0" fontId="92" fillId="0" borderId="0" xfId="73"/>
    <xf numFmtId="0" fontId="69" fillId="0" borderId="65" xfId="73" applyFont="1" applyBorder="1" applyAlignment="1">
      <alignment horizontal="left" vertical="center"/>
    </xf>
    <xf numFmtId="0" fontId="67" fillId="0" borderId="65" xfId="73" applyFont="1" applyBorder="1" applyAlignment="1">
      <alignment horizontal="center" vertical="center" wrapText="1"/>
    </xf>
    <xf numFmtId="0" fontId="68" fillId="0" borderId="68" xfId="73" applyFont="1" applyBorder="1" applyAlignment="1">
      <alignment vertical="center"/>
    </xf>
    <xf numFmtId="0" fontId="68" fillId="0" borderId="0" xfId="73" applyFont="1" applyAlignment="1">
      <alignment vertical="center"/>
    </xf>
    <xf numFmtId="0" fontId="68" fillId="0" borderId="69" xfId="73" applyFont="1" applyBorder="1" applyAlignment="1">
      <alignment horizontal="center" vertical="center"/>
    </xf>
    <xf numFmtId="0" fontId="67" fillId="0" borderId="70" xfId="73" applyFont="1" applyBorder="1" applyAlignment="1">
      <alignment horizontal="left" vertical="center"/>
    </xf>
    <xf numFmtId="0" fontId="82" fillId="0" borderId="71" xfId="73" applyFont="1" applyBorder="1"/>
    <xf numFmtId="0" fontId="82" fillId="0" borderId="72" xfId="73" applyFont="1" applyBorder="1"/>
    <xf numFmtId="0" fontId="68" fillId="0" borderId="65" xfId="73" applyFont="1" applyBorder="1" applyAlignment="1">
      <alignment horizontal="center" vertical="center"/>
    </xf>
    <xf numFmtId="0" fontId="59" fillId="0" borderId="70" xfId="73" applyFont="1" applyBorder="1" applyAlignment="1">
      <alignment vertical="center"/>
    </xf>
    <xf numFmtId="0" fontId="83" fillId="0" borderId="71" xfId="73" applyFont="1" applyBorder="1" applyAlignment="1">
      <alignment vertical="center"/>
    </xf>
    <xf numFmtId="0" fontId="84" fillId="0" borderId="71" xfId="73" applyFont="1" applyBorder="1" applyAlignment="1">
      <alignment vertical="center"/>
    </xf>
    <xf numFmtId="0" fontId="85" fillId="0" borderId="71" xfId="73" applyFont="1" applyBorder="1" applyAlignment="1">
      <alignment vertical="center"/>
    </xf>
    <xf numFmtId="0" fontId="59" fillId="0" borderId="71" xfId="73" applyFont="1" applyBorder="1" applyAlignment="1">
      <alignment horizontal="center" vertical="center"/>
    </xf>
    <xf numFmtId="0" fontId="59" fillId="0" borderId="71" xfId="73" applyFont="1" applyBorder="1" applyAlignment="1">
      <alignment vertical="center"/>
    </xf>
    <xf numFmtId="0" fontId="59" fillId="0" borderId="73" xfId="73" applyFont="1" applyBorder="1" applyAlignment="1">
      <alignment vertical="center"/>
    </xf>
    <xf numFmtId="0" fontId="59" fillId="0" borderId="74" xfId="73" applyFont="1" applyBorder="1" applyAlignment="1">
      <alignment horizontal="center" vertical="center"/>
    </xf>
    <xf numFmtId="0" fontId="59" fillId="0" borderId="75" xfId="73" applyFont="1" applyBorder="1" applyAlignment="1">
      <alignment horizontal="center" vertical="center"/>
    </xf>
    <xf numFmtId="0" fontId="83" fillId="0" borderId="43" xfId="73" applyFont="1" applyBorder="1" applyAlignment="1">
      <alignment horizontal="left" vertical="center"/>
    </xf>
    <xf numFmtId="0" fontId="83" fillId="0" borderId="65" xfId="73" applyFont="1" applyBorder="1" applyAlignment="1">
      <alignment horizontal="left" vertical="center"/>
    </xf>
    <xf numFmtId="0" fontId="83" fillId="0" borderId="43" xfId="73" applyFont="1" applyBorder="1" applyAlignment="1">
      <alignment horizontal="center" vertical="center"/>
    </xf>
    <xf numFmtId="0" fontId="83" fillId="0" borderId="76" xfId="73" applyFont="1" applyBorder="1" applyAlignment="1">
      <alignment horizontal="center" vertical="center"/>
    </xf>
    <xf numFmtId="14" fontId="83" fillId="0" borderId="76" xfId="73" applyNumberFormat="1" applyFont="1" applyBorder="1" applyAlignment="1">
      <alignment horizontal="center" vertical="center"/>
    </xf>
    <xf numFmtId="0" fontId="83" fillId="0" borderId="76" xfId="73" applyFont="1" applyBorder="1" applyAlignment="1">
      <alignment horizontal="center" vertical="center" wrapText="1"/>
    </xf>
    <xf numFmtId="0" fontId="83" fillId="0" borderId="0" xfId="73" applyFont="1" applyAlignment="1">
      <alignment horizontal="center" vertical="center"/>
    </xf>
    <xf numFmtId="0" fontId="83" fillId="16" borderId="0" xfId="73" applyFont="1" applyFill="1" applyAlignment="1">
      <alignment horizontal="center" vertical="center"/>
    </xf>
    <xf numFmtId="0" fontId="59" fillId="0" borderId="43" xfId="73" applyFont="1" applyBorder="1" applyAlignment="1">
      <alignment horizontal="center" vertical="center"/>
    </xf>
    <xf numFmtId="0" fontId="67" fillId="0" borderId="65" xfId="73" applyFont="1" applyBorder="1" applyAlignment="1">
      <alignment horizontal="left" vertical="center" wrapText="1"/>
    </xf>
    <xf numFmtId="0" fontId="86" fillId="0" borderId="43" xfId="73" applyFont="1" applyBorder="1" applyAlignment="1">
      <alignment horizontal="left" vertical="center" wrapText="1"/>
    </xf>
    <xf numFmtId="12" fontId="87" fillId="0" borderId="76" xfId="73" applyNumberFormat="1" applyFont="1" applyBorder="1" applyAlignment="1">
      <alignment horizontal="center" vertical="center"/>
    </xf>
    <xf numFmtId="174" fontId="69" fillId="0" borderId="43" xfId="73" applyNumberFormat="1" applyFont="1" applyBorder="1" applyAlignment="1">
      <alignment horizontal="center" vertical="center"/>
    </xf>
    <xf numFmtId="174" fontId="67" fillId="0" borderId="43" xfId="73" applyNumberFormat="1" applyFont="1" applyBorder="1" applyAlignment="1">
      <alignment horizontal="center" vertical="center"/>
    </xf>
    <xf numFmtId="0" fontId="93" fillId="0" borderId="43" xfId="73" applyFont="1" applyBorder="1" applyAlignment="1">
      <alignment vertical="center"/>
    </xf>
    <xf numFmtId="0" fontId="59" fillId="0" borderId="43" xfId="73" applyFont="1" applyBorder="1" applyAlignment="1">
      <alignment vertical="center"/>
    </xf>
    <xf numFmtId="12" fontId="69" fillId="0" borderId="43" xfId="73" applyNumberFormat="1" applyFont="1" applyBorder="1" applyAlignment="1">
      <alignment horizontal="center" vertical="center"/>
    </xf>
    <xf numFmtId="0" fontId="69" fillId="0" borderId="65" xfId="73" applyFont="1" applyBorder="1" applyAlignment="1">
      <alignment horizontal="left" vertical="center" wrapText="1"/>
    </xf>
    <xf numFmtId="12" fontId="87" fillId="0" borderId="43" xfId="73" applyNumberFormat="1" applyFont="1" applyBorder="1" applyAlignment="1">
      <alignment horizontal="center" vertical="center"/>
    </xf>
    <xf numFmtId="0" fontId="67" fillId="0" borderId="43" xfId="73" applyFont="1" applyBorder="1" applyAlignment="1">
      <alignment horizontal="left" vertical="center"/>
    </xf>
    <xf numFmtId="175" fontId="69" fillId="0" borderId="43" xfId="73" applyNumberFormat="1" applyFont="1" applyBorder="1" applyAlignment="1">
      <alignment horizontal="center" vertical="center"/>
    </xf>
    <xf numFmtId="176" fontId="69" fillId="0" borderId="43" xfId="73" applyNumberFormat="1" applyFont="1" applyBorder="1" applyAlignment="1">
      <alignment horizontal="center" vertical="center"/>
    </xf>
    <xf numFmtId="176" fontId="67" fillId="0" borderId="76" xfId="73" applyNumberFormat="1" applyFont="1" applyBorder="1" applyAlignment="1">
      <alignment horizontal="center" vertical="center"/>
    </xf>
    <xf numFmtId="175" fontId="67" fillId="0" borderId="76" xfId="73" applyNumberFormat="1" applyFont="1" applyBorder="1" applyAlignment="1">
      <alignment horizontal="center" vertical="center"/>
    </xf>
    <xf numFmtId="176" fontId="67" fillId="0" borderId="43" xfId="73" applyNumberFormat="1" applyFont="1" applyBorder="1" applyAlignment="1">
      <alignment horizontal="center" vertical="center"/>
    </xf>
    <xf numFmtId="174" fontId="67" fillId="0" borderId="76" xfId="73" applyNumberFormat="1" applyFont="1" applyBorder="1" applyAlignment="1">
      <alignment horizontal="center" vertical="center"/>
    </xf>
    <xf numFmtId="175" fontId="67" fillId="0" borderId="43" xfId="73" applyNumberFormat="1" applyFont="1" applyBorder="1" applyAlignment="1">
      <alignment horizontal="center" vertical="center"/>
    </xf>
    <xf numFmtId="165" fontId="67" fillId="0" borderId="43" xfId="73" applyNumberFormat="1" applyFont="1" applyBorder="1" applyAlignment="1">
      <alignment horizontal="center" vertical="center"/>
    </xf>
    <xf numFmtId="12" fontId="67" fillId="0" borderId="43" xfId="73" applyNumberFormat="1" applyFont="1" applyBorder="1" applyAlignment="1">
      <alignment horizontal="left" vertical="center"/>
    </xf>
    <xf numFmtId="0" fontId="67" fillId="16" borderId="0" xfId="73" applyFont="1" applyFill="1" applyAlignment="1">
      <alignment vertical="center"/>
    </xf>
    <xf numFmtId="0" fontId="59" fillId="0" borderId="43" xfId="73" applyFont="1" applyBorder="1" applyAlignment="1">
      <alignment horizontal="left" vertical="center"/>
    </xf>
    <xf numFmtId="12" fontId="59" fillId="0" borderId="43" xfId="73" applyNumberFormat="1" applyFont="1" applyBorder="1" applyAlignment="1">
      <alignment horizontal="left" vertical="center"/>
    </xf>
    <xf numFmtId="12" fontId="67" fillId="0" borderId="43" xfId="73" applyNumberFormat="1" applyFont="1" applyBorder="1" applyAlignment="1">
      <alignment vertical="center"/>
    </xf>
    <xf numFmtId="2" fontId="69" fillId="0" borderId="43" xfId="73" applyNumberFormat="1" applyFont="1" applyBorder="1" applyAlignment="1">
      <alignment horizontal="center" vertical="center"/>
    </xf>
    <xf numFmtId="0" fontId="67" fillId="0" borderId="43" xfId="73" applyFont="1" applyBorder="1" applyAlignment="1">
      <alignment vertical="center"/>
    </xf>
    <xf numFmtId="0" fontId="67" fillId="0" borderId="43" xfId="73" applyFont="1" applyBorder="1" applyAlignment="1">
      <alignment horizontal="center" vertical="center"/>
    </xf>
    <xf numFmtId="12" fontId="59" fillId="0" borderId="43" xfId="73" applyNumberFormat="1" applyFont="1" applyBorder="1" applyAlignment="1">
      <alignment horizontal="center" vertical="center"/>
    </xf>
    <xf numFmtId="0" fontId="30" fillId="0" borderId="40" xfId="0" applyFont="1" applyBorder="1" applyAlignment="1">
      <alignment horizontal="center" vertical="center" wrapText="1"/>
    </xf>
    <xf numFmtId="0" fontId="30" fillId="0" borderId="78" xfId="0" applyFont="1" applyBorder="1" applyAlignment="1">
      <alignment horizontal="center" vertical="center" wrapText="1"/>
    </xf>
    <xf numFmtId="0" fontId="30" fillId="0" borderId="64" xfId="0" applyFont="1" applyBorder="1" applyAlignment="1">
      <alignment horizontal="center" vertical="center" wrapText="1"/>
    </xf>
    <xf numFmtId="12" fontId="63" fillId="0" borderId="40" xfId="0" quotePrefix="1" applyNumberFormat="1" applyFont="1" applyBorder="1" applyAlignment="1">
      <alignment horizontal="center" vertical="center" wrapText="1"/>
    </xf>
    <xf numFmtId="12" fontId="63" fillId="0" borderId="78" xfId="0" quotePrefix="1" applyNumberFormat="1" applyFont="1" applyBorder="1" applyAlignment="1">
      <alignment horizontal="center" vertical="center" wrapText="1"/>
    </xf>
    <xf numFmtId="12" fontId="63" fillId="0" borderId="64" xfId="0" quotePrefix="1" applyNumberFormat="1" applyFont="1" applyBorder="1" applyAlignment="1">
      <alignment horizontal="center" vertical="center" wrapText="1"/>
    </xf>
    <xf numFmtId="0" fontId="52" fillId="2" borderId="0" xfId="0" quotePrefix="1" applyFont="1" applyFill="1" applyAlignment="1">
      <alignment horizontal="left" vertical="center" wrapText="1"/>
    </xf>
    <xf numFmtId="0" fontId="52" fillId="2" borderId="0" xfId="0" quotePrefix="1" applyFont="1" applyFill="1" applyAlignment="1">
      <alignment horizontal="left" vertical="center"/>
    </xf>
    <xf numFmtId="1" fontId="94" fillId="0" borderId="16" xfId="1" applyNumberFormat="1" applyFont="1" applyBorder="1" applyAlignment="1">
      <alignment horizontal="center" vertical="center" wrapText="1"/>
    </xf>
    <xf numFmtId="0" fontId="38" fillId="5" borderId="39" xfId="2" applyFont="1" applyFill="1" applyBorder="1" applyAlignment="1">
      <alignment horizontal="center" vertical="center" wrapText="1"/>
    </xf>
  </cellXfs>
  <cellStyles count="74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2" xfId="12" xr:uid="{00000000-0005-0000-0000-000009000000}"/>
    <cellStyle name="Comma 2 2" xfId="13" xr:uid="{00000000-0005-0000-0000-00000A000000}"/>
    <cellStyle name="Comma 2 3" xfId="63" xr:uid="{00000000-0005-0000-0000-00000B000000}"/>
    <cellStyle name="Comma 2 4" xfId="65" xr:uid="{9A51DE8C-E84A-4DE1-867F-58DDC8458F0F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33" xfId="1" xr:uid="{00000000-0005-0000-0000-00001A000000}"/>
    <cellStyle name="Normal 2" xfId="2" xr:uid="{00000000-0005-0000-0000-00001B000000}"/>
    <cellStyle name="Normal 2 2" xfId="27" xr:uid="{00000000-0005-0000-0000-00001C000000}"/>
    <cellStyle name="Normal 2 3" xfId="60" xr:uid="{00000000-0005-0000-0000-00001D000000}"/>
    <cellStyle name="Normal 2 4" xfId="61" xr:uid="{00000000-0005-0000-0000-00001E000000}"/>
    <cellStyle name="Normal 2 8" xfId="64" xr:uid="{AB0305FB-6521-4178-A28D-7F1DC513DFE4}"/>
    <cellStyle name="Normal 2_112060-QTM" xfId="28" xr:uid="{00000000-0005-0000-0000-00001F000000}"/>
    <cellStyle name="Normal 3" xfId="29" xr:uid="{00000000-0005-0000-0000-000020000000}"/>
    <cellStyle name="Normal 3 2" xfId="30" xr:uid="{00000000-0005-0000-0000-000021000000}"/>
    <cellStyle name="Normal 3 3" xfId="31" xr:uid="{00000000-0005-0000-0000-000022000000}"/>
    <cellStyle name="Normal 3 4" xfId="66" xr:uid="{D7516436-993F-4C87-B06B-1799C1EF86C5}"/>
    <cellStyle name="Normal 3 4 2" xfId="70" xr:uid="{8714FC3F-6FD9-4A63-86E0-2C39F1B30E3A}"/>
    <cellStyle name="Normal 3 5" xfId="67" xr:uid="{8131DED3-5B0D-4696-8E1C-B851AE999CAD}"/>
    <cellStyle name="Normal 3 6" xfId="71" xr:uid="{2A77AD62-7241-4890-B6FE-0631467E571B}"/>
    <cellStyle name="Normal 3_111030-111048-111061-QTCN" xfId="32" xr:uid="{00000000-0005-0000-0000-000023000000}"/>
    <cellStyle name="Normal 4" xfId="33" xr:uid="{00000000-0005-0000-0000-000024000000}"/>
    <cellStyle name="Normal 4 2" xfId="34" xr:uid="{00000000-0005-0000-0000-000025000000}"/>
    <cellStyle name="Normal 5" xfId="35" xr:uid="{00000000-0005-0000-0000-000026000000}"/>
    <cellStyle name="Normal 6" xfId="36" xr:uid="{00000000-0005-0000-0000-000027000000}"/>
    <cellStyle name="Normal 7" xfId="59" xr:uid="{00000000-0005-0000-0000-000028000000}"/>
    <cellStyle name="Normal 8" xfId="62" xr:uid="{00000000-0005-0000-0000-000029000000}"/>
    <cellStyle name="Normal 9" xfId="73" xr:uid="{092E8C8E-33C0-46BC-889B-679520DDDEAF}"/>
    <cellStyle name="Normal 9 2" xfId="72" xr:uid="{497B2181-AF6C-4F90-A29E-2CD32190B50F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8" xr:uid="{B221C025-7131-4E85-9DB5-0E0B31989D10}"/>
    <cellStyle name="SAPBEXstdItem" xfId="43" xr:uid="{00000000-0005-0000-0000-000030000000}"/>
    <cellStyle name="SAPBEXstdItem 2" xfId="69" xr:uid="{53413EF1-D2AE-4C2A-8D23-A2DC328D496F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jpe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.png"/><Relationship Id="rId18" Type="http://schemas.openxmlformats.org/officeDocument/2006/relationships/image" Target="../media/image34.png"/><Relationship Id="rId26" Type="http://schemas.openxmlformats.org/officeDocument/2006/relationships/image" Target="../media/image42.png"/><Relationship Id="rId3" Type="http://schemas.openxmlformats.org/officeDocument/2006/relationships/image" Target="../media/image19.png"/><Relationship Id="rId21" Type="http://schemas.openxmlformats.org/officeDocument/2006/relationships/image" Target="../media/image37.png"/><Relationship Id="rId34" Type="http://schemas.openxmlformats.org/officeDocument/2006/relationships/image" Target="../media/image50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17" Type="http://schemas.openxmlformats.org/officeDocument/2006/relationships/image" Target="../media/image33.png"/><Relationship Id="rId25" Type="http://schemas.openxmlformats.org/officeDocument/2006/relationships/image" Target="../media/image41.png"/><Relationship Id="rId33" Type="http://schemas.openxmlformats.org/officeDocument/2006/relationships/image" Target="../media/image49.png"/><Relationship Id="rId2" Type="http://schemas.openxmlformats.org/officeDocument/2006/relationships/image" Target="../media/image18.png"/><Relationship Id="rId16" Type="http://schemas.openxmlformats.org/officeDocument/2006/relationships/image" Target="../media/image32.png"/><Relationship Id="rId20" Type="http://schemas.openxmlformats.org/officeDocument/2006/relationships/image" Target="../media/image36.png"/><Relationship Id="rId29" Type="http://schemas.openxmlformats.org/officeDocument/2006/relationships/image" Target="../media/image45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24" Type="http://schemas.openxmlformats.org/officeDocument/2006/relationships/image" Target="../media/image40.png"/><Relationship Id="rId32" Type="http://schemas.openxmlformats.org/officeDocument/2006/relationships/image" Target="../media/image48.png"/><Relationship Id="rId5" Type="http://schemas.openxmlformats.org/officeDocument/2006/relationships/image" Target="../media/image21.jpeg"/><Relationship Id="rId15" Type="http://schemas.openxmlformats.org/officeDocument/2006/relationships/image" Target="../media/image31.png"/><Relationship Id="rId23" Type="http://schemas.openxmlformats.org/officeDocument/2006/relationships/image" Target="../media/image39.png"/><Relationship Id="rId28" Type="http://schemas.openxmlformats.org/officeDocument/2006/relationships/image" Target="../media/image44.png"/><Relationship Id="rId10" Type="http://schemas.openxmlformats.org/officeDocument/2006/relationships/image" Target="../media/image26.png"/><Relationship Id="rId19" Type="http://schemas.openxmlformats.org/officeDocument/2006/relationships/image" Target="../media/image35.png"/><Relationship Id="rId31" Type="http://schemas.openxmlformats.org/officeDocument/2006/relationships/image" Target="../media/image47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Relationship Id="rId22" Type="http://schemas.openxmlformats.org/officeDocument/2006/relationships/image" Target="../media/image38.png"/><Relationship Id="rId27" Type="http://schemas.openxmlformats.org/officeDocument/2006/relationships/image" Target="../media/image43.png"/><Relationship Id="rId30" Type="http://schemas.openxmlformats.org/officeDocument/2006/relationships/image" Target="../media/image46.png"/><Relationship Id="rId35" Type="http://schemas.openxmlformats.org/officeDocument/2006/relationships/image" Target="../media/image51.png"/><Relationship Id="rId8" Type="http://schemas.openxmlformats.org/officeDocument/2006/relationships/image" Target="../media/image2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555625</xdr:colOff>
      <xdr:row>3</xdr:row>
      <xdr:rowOff>378610</xdr:rowOff>
    </xdr:from>
    <xdr:to>
      <xdr:col>15</xdr:col>
      <xdr:colOff>476250</xdr:colOff>
      <xdr:row>7</xdr:row>
      <xdr:rowOff>914332</xdr:rowOff>
    </xdr:to>
    <xdr:pic>
      <xdr:nvPicPr>
        <xdr:cNvPr id="4" name="Picture 3" descr="A front and back view of pants&#10;&#10;Description automatically generated">
          <a:extLst>
            <a:ext uri="{FF2B5EF4-FFF2-40B4-BE49-F238E27FC236}">
              <a16:creationId xmlns:a16="http://schemas.microsoft.com/office/drawing/2014/main" id="{169CEBFE-7775-4D22-8AD8-9F81A1FAF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27375" y="1902610"/>
          <a:ext cx="2889250" cy="2202597"/>
        </a:xfrm>
        <a:prstGeom prst="rect">
          <a:avLst/>
        </a:prstGeom>
      </xdr:spPr>
    </xdr:pic>
    <xdr:clientData/>
  </xdr:twoCellAnchor>
  <xdr:twoCellAnchor>
    <xdr:from>
      <xdr:col>10</xdr:col>
      <xdr:colOff>31750</xdr:colOff>
      <xdr:row>91</xdr:row>
      <xdr:rowOff>63500</xdr:rowOff>
    </xdr:from>
    <xdr:to>
      <xdr:col>13</xdr:col>
      <xdr:colOff>174625</xdr:colOff>
      <xdr:row>96</xdr:row>
      <xdr:rowOff>199958</xdr:rowOff>
    </xdr:to>
    <xdr:pic>
      <xdr:nvPicPr>
        <xdr:cNvPr id="5" name="Picture 4" descr="A front and back view of pants&#10;&#10;Description automatically generated">
          <a:extLst>
            <a:ext uri="{FF2B5EF4-FFF2-40B4-BE49-F238E27FC236}">
              <a16:creationId xmlns:a16="http://schemas.microsoft.com/office/drawing/2014/main" id="{7D6679E7-B510-4EE4-BFFD-CE985A4E4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03250" y="57673875"/>
          <a:ext cx="3667125" cy="3184458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349250</xdr:colOff>
      <xdr:row>97</xdr:row>
      <xdr:rowOff>1095375</xdr:rowOff>
    </xdr:from>
    <xdr:to>
      <xdr:col>15</xdr:col>
      <xdr:colOff>793750</xdr:colOff>
      <xdr:row>98</xdr:row>
      <xdr:rowOff>1694109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84197D-8D72-D0C9-423E-1C1CDC6EA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68250" y="60706000"/>
          <a:ext cx="6794500" cy="18687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4775200</xdr:colOff>
      <xdr:row>35</xdr:row>
      <xdr:rowOff>127000</xdr:rowOff>
    </xdr:from>
    <xdr:to>
      <xdr:col>1</xdr:col>
      <xdr:colOff>9963150</xdr:colOff>
      <xdr:row>35</xdr:row>
      <xdr:rowOff>3257550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8400" y="94970600"/>
          <a:ext cx="5187950" cy="3130550"/>
        </a:xfrm>
        <a:prstGeom prst="rect">
          <a:avLst/>
        </a:prstGeom>
      </xdr:spPr>
    </xdr:pic>
    <xdr:clientData/>
  </xdr:twoCellAnchor>
  <xdr:twoCellAnchor>
    <xdr:from>
      <xdr:col>1</xdr:col>
      <xdr:colOff>6026150</xdr:colOff>
      <xdr:row>37</xdr:row>
      <xdr:rowOff>41274</xdr:rowOff>
    </xdr:from>
    <xdr:to>
      <xdr:col>1</xdr:col>
      <xdr:colOff>9245600</xdr:colOff>
      <xdr:row>37</xdr:row>
      <xdr:rowOff>2784474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0" y="95748474"/>
          <a:ext cx="3219450" cy="274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7348008</xdr:colOff>
      <xdr:row>33</xdr:row>
      <xdr:rowOff>480483</xdr:rowOff>
    </xdr:from>
    <xdr:ext cx="6602659" cy="2719917"/>
    <xdr:pic>
      <xdr:nvPicPr>
        <xdr:cNvPr id="17" name="Picture 16">
          <a:extLst>
            <a:ext uri="{FF2B5EF4-FFF2-40B4-BE49-F238E27FC236}">
              <a16:creationId xmlns:a16="http://schemas.microsoft.com/office/drawing/2014/main" id="{DBA8BDE9-A1C0-4229-9A6E-31714B9F6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1208" y="55471483"/>
          <a:ext cx="6602659" cy="2719917"/>
        </a:xfrm>
        <a:prstGeom prst="rect">
          <a:avLst/>
        </a:prstGeom>
      </xdr:spPr>
    </xdr:pic>
    <xdr:clientData/>
  </xdr:oneCellAnchor>
  <xdr:twoCellAnchor>
    <xdr:from>
      <xdr:col>1</xdr:col>
      <xdr:colOff>3321052</xdr:colOff>
      <xdr:row>33</xdr:row>
      <xdr:rowOff>77258</xdr:rowOff>
    </xdr:from>
    <xdr:to>
      <xdr:col>1</xdr:col>
      <xdr:colOff>6527800</xdr:colOff>
      <xdr:row>33</xdr:row>
      <xdr:rowOff>3479800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56BCBF9-C73F-4166-AE87-A1A6CA934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2" y="55068258"/>
          <a:ext cx="3206748" cy="3402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228600</xdr:colOff>
      <xdr:row>17</xdr:row>
      <xdr:rowOff>838200</xdr:rowOff>
    </xdr:from>
    <xdr:ext cx="5987243" cy="3823970"/>
    <xdr:pic>
      <xdr:nvPicPr>
        <xdr:cNvPr id="3" name="Picture 2">
          <a:extLst>
            <a:ext uri="{FF2B5EF4-FFF2-40B4-BE49-F238E27FC236}">
              <a16:creationId xmlns:a16="http://schemas.microsoft.com/office/drawing/2014/main" id="{8CA6C495-E417-4170-AFC5-70CCD213B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41800" y="24815800"/>
          <a:ext cx="5987243" cy="3823970"/>
        </a:xfrm>
        <a:prstGeom prst="rect">
          <a:avLst/>
        </a:prstGeom>
      </xdr:spPr>
    </xdr:pic>
    <xdr:clientData/>
  </xdr:oneCellAnchor>
  <xdr:twoCellAnchor editAs="oneCell">
    <xdr:from>
      <xdr:col>1</xdr:col>
      <xdr:colOff>6629400</xdr:colOff>
      <xdr:row>17</xdr:row>
      <xdr:rowOff>838200</xdr:rowOff>
    </xdr:from>
    <xdr:to>
      <xdr:col>2</xdr:col>
      <xdr:colOff>5147445</xdr:colOff>
      <xdr:row>17</xdr:row>
      <xdr:rowOff>4073525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1ED2E3-9139-4808-A053-6BB85BAF7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42600" y="24815800"/>
          <a:ext cx="9389245" cy="3235325"/>
        </a:xfrm>
        <a:prstGeom prst="rect">
          <a:avLst/>
        </a:prstGeom>
      </xdr:spPr>
    </xdr:pic>
    <xdr:clientData/>
  </xdr:twoCellAnchor>
  <xdr:twoCellAnchor editAs="oneCell">
    <xdr:from>
      <xdr:col>1</xdr:col>
      <xdr:colOff>5461000</xdr:colOff>
      <xdr:row>15</xdr:row>
      <xdr:rowOff>482600</xdr:rowOff>
    </xdr:from>
    <xdr:to>
      <xdr:col>2</xdr:col>
      <xdr:colOff>25400</xdr:colOff>
      <xdr:row>15</xdr:row>
      <xdr:rowOff>4034697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E315D8A-62D0-4DF2-9C0B-F231730F2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74200" y="18846800"/>
          <a:ext cx="5435600" cy="3552097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12954001</xdr:colOff>
      <xdr:row>0</xdr:row>
      <xdr:rowOff>533400</xdr:rowOff>
    </xdr:from>
    <xdr:to>
      <xdr:col>2</xdr:col>
      <xdr:colOff>2305051</xdr:colOff>
      <xdr:row>3</xdr:row>
      <xdr:rowOff>99337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FE615A2-AC30-4C67-8D7C-4B3C510B4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967201" y="533400"/>
          <a:ext cx="2311400" cy="2232937"/>
        </a:xfrm>
        <a:prstGeom prst="rect">
          <a:avLst/>
        </a:prstGeom>
      </xdr:spPr>
    </xdr:pic>
    <xdr:clientData/>
  </xdr:twoCellAnchor>
  <xdr:twoCellAnchor editAs="oneCell">
    <xdr:from>
      <xdr:col>1</xdr:col>
      <xdr:colOff>4018147</xdr:colOff>
      <xdr:row>19</xdr:row>
      <xdr:rowOff>147454</xdr:rowOff>
    </xdr:from>
    <xdr:to>
      <xdr:col>1</xdr:col>
      <xdr:colOff>10536054</xdr:colOff>
      <xdr:row>19</xdr:row>
      <xdr:rowOff>4490854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0EC34D-2E8E-4080-BE49-3067FFD45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9118601" y="37007800"/>
          <a:ext cx="4343400" cy="6517907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41</xdr:row>
      <xdr:rowOff>152400</xdr:rowOff>
    </xdr:from>
    <xdr:to>
      <xdr:col>2</xdr:col>
      <xdr:colOff>697028</xdr:colOff>
      <xdr:row>41</xdr:row>
      <xdr:rowOff>4292600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5073AD-2D46-48F3-B09A-570191844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47000" y="109651800"/>
          <a:ext cx="7834428" cy="4140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391584</xdr:colOff>
      <xdr:row>0</xdr:row>
      <xdr:rowOff>42333</xdr:rowOff>
    </xdr:from>
    <xdr:to>
      <xdr:col>12</xdr:col>
      <xdr:colOff>391754</xdr:colOff>
      <xdr:row>3</xdr:row>
      <xdr:rowOff>318176</xdr:rowOff>
    </xdr:to>
    <xdr:pic>
      <xdr:nvPicPr>
        <xdr:cNvPr id="2" name="Picture 1" descr="A front and back view of pants&#10;&#10;Description automatically generated">
          <a:extLst>
            <a:ext uri="{FF2B5EF4-FFF2-40B4-BE49-F238E27FC236}">
              <a16:creationId xmlns:a16="http://schemas.microsoft.com/office/drawing/2014/main" id="{4B4E4A79-61D4-4BE2-A778-13FB3D39B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8534" y="42333"/>
          <a:ext cx="1511470" cy="11775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5B2EF8A2-8019-4EB2-A676-134A1FDC9529}"/>
            </a:ext>
          </a:extLst>
        </xdr:cNvPr>
        <xdr:cNvSpPr>
          <a:spLocks noChangeAspect="1" noChangeArrowheads="1"/>
        </xdr:cNvSpPr>
      </xdr:nvSpPr>
      <xdr:spPr bwMode="auto">
        <a:xfrm>
          <a:off x="3187700" y="18542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6BE120B6-4147-4C2D-BB62-1699A2384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9696" y="190182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A7AE6FD9-39F3-4F53-A10E-5BC45356A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4449" y="188005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2D803389-C802-4A8C-991B-D8C736FF1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62724" y="186100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B388A571-42A1-43F1-B9A6-0EEC3C58A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15211" y="188549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ECB8D1CC-31B0-4595-AA1C-D3AE4CAFD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687754" y="210293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EA8633D1-F518-4A3F-8CD6-35DD9C345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46232" y="186780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9247FCF1-67F3-4F60-AA44-D1EB807DCB4A}"/>
            </a:ext>
          </a:extLst>
        </xdr:cNvPr>
        <xdr:cNvSpPr/>
      </xdr:nvSpPr>
      <xdr:spPr>
        <a:xfrm>
          <a:off x="3252026" y="264712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16B0C5A7-0076-4154-90E7-68ADF62DB380}"/>
            </a:ext>
          </a:extLst>
        </xdr:cNvPr>
        <xdr:cNvSpPr/>
      </xdr:nvSpPr>
      <xdr:spPr>
        <a:xfrm>
          <a:off x="5930487" y="267804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5E910D76-325D-40BC-A28D-B6A3EDDE289D}"/>
            </a:ext>
          </a:extLst>
        </xdr:cNvPr>
        <xdr:cNvSpPr/>
      </xdr:nvSpPr>
      <xdr:spPr>
        <a:xfrm>
          <a:off x="8556995" y="263351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EBC7B36F-1F1A-4346-99DF-450552B3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4911" y="9072418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1313B51-B41C-4CEF-A52C-25FC4309B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75802" y="9055100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564B0170-A98A-4300-892C-AAF8465E1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41572" y="9052377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E5BBBB36-FC3D-4A65-B44B-1F22544C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265803" y="9072418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0495625-9BC0-4BFC-BACE-F84CCE786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910868" y="9072418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849741CC-86F5-499C-8E42-543EF2AE2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46035" y="9055100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18FD3FE9-607D-4D12-8ED8-7333D320B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287587" y="9072419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18DA4BBF-2A8E-48A2-96C7-75CC8BB4952D}"/>
            </a:ext>
          </a:extLst>
        </xdr:cNvPr>
        <xdr:cNvSpPr/>
      </xdr:nvSpPr>
      <xdr:spPr>
        <a:xfrm>
          <a:off x="111188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2586C69A-9C9F-447F-917B-6B853335E162}"/>
            </a:ext>
          </a:extLst>
        </xdr:cNvPr>
        <xdr:cNvSpPr/>
      </xdr:nvSpPr>
      <xdr:spPr>
        <a:xfrm>
          <a:off x="137985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19B8CA98-7421-420B-BAA2-254E81ED9C8E}"/>
            </a:ext>
          </a:extLst>
        </xdr:cNvPr>
        <xdr:cNvSpPr/>
      </xdr:nvSpPr>
      <xdr:spPr>
        <a:xfrm>
          <a:off x="3239655" y="98999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4A5C600-DEEF-4F00-ABBD-02BE3A2F8670}"/>
            </a:ext>
          </a:extLst>
        </xdr:cNvPr>
        <xdr:cNvSpPr/>
      </xdr:nvSpPr>
      <xdr:spPr>
        <a:xfrm>
          <a:off x="5918116" y="99309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B6A4884F-1FD2-48E6-B7CD-6227AC66D3D4}"/>
            </a:ext>
          </a:extLst>
        </xdr:cNvPr>
        <xdr:cNvSpPr/>
      </xdr:nvSpPr>
      <xdr:spPr>
        <a:xfrm>
          <a:off x="8453993" y="98863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1A079331-6D75-45CC-97AD-1C7EE877F63C}"/>
            </a:ext>
          </a:extLst>
        </xdr:cNvPr>
        <xdr:cNvSpPr/>
      </xdr:nvSpPr>
      <xdr:spPr>
        <a:xfrm>
          <a:off x="111064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BAD440ED-5345-4681-8086-88DE1D21B1D2}"/>
            </a:ext>
          </a:extLst>
        </xdr:cNvPr>
        <xdr:cNvSpPr/>
      </xdr:nvSpPr>
      <xdr:spPr>
        <a:xfrm>
          <a:off x="137861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4283B8A5-F707-45B4-923E-AC7DCE9359A6}"/>
            </a:ext>
          </a:extLst>
        </xdr:cNvPr>
        <xdr:cNvSpPr/>
      </xdr:nvSpPr>
      <xdr:spPr>
        <a:xfrm>
          <a:off x="16651184" y="99556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401E9FAF-5A0E-4559-8135-E667B99BDF5F}"/>
            </a:ext>
          </a:extLst>
        </xdr:cNvPr>
        <xdr:cNvSpPr/>
      </xdr:nvSpPr>
      <xdr:spPr>
        <a:xfrm>
          <a:off x="3239655" y="134940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571E50DC-7FE4-4F8C-9720-037FFDDF6573}"/>
            </a:ext>
          </a:extLst>
        </xdr:cNvPr>
        <xdr:cNvSpPr/>
      </xdr:nvSpPr>
      <xdr:spPr>
        <a:xfrm>
          <a:off x="5918116" y="135250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3139D21E-01AB-4BFF-B5C5-F3855CCF89EE}"/>
            </a:ext>
          </a:extLst>
        </xdr:cNvPr>
        <xdr:cNvSpPr/>
      </xdr:nvSpPr>
      <xdr:spPr>
        <a:xfrm>
          <a:off x="8453993" y="134804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EC44F8F6-0BB2-449B-90B2-12A0F342AC30}"/>
            </a:ext>
          </a:extLst>
        </xdr:cNvPr>
        <xdr:cNvSpPr/>
      </xdr:nvSpPr>
      <xdr:spPr>
        <a:xfrm>
          <a:off x="111064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9BCF7074-63D1-48AB-8B3C-D594F81CAC96}"/>
            </a:ext>
          </a:extLst>
        </xdr:cNvPr>
        <xdr:cNvSpPr/>
      </xdr:nvSpPr>
      <xdr:spPr>
        <a:xfrm>
          <a:off x="137861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BF0C0741-2649-4F32-ABFF-4D621ED3B2D9}"/>
            </a:ext>
          </a:extLst>
        </xdr:cNvPr>
        <xdr:cNvSpPr/>
      </xdr:nvSpPr>
      <xdr:spPr>
        <a:xfrm>
          <a:off x="16651184" y="135497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5EBEBDB3-0F61-4135-938C-458360A57C6C}"/>
            </a:ext>
          </a:extLst>
        </xdr:cNvPr>
        <xdr:cNvSpPr/>
      </xdr:nvSpPr>
      <xdr:spPr>
        <a:xfrm>
          <a:off x="3239655" y="63058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1C22607-622B-4DC4-AD18-7476A44E50C1}"/>
            </a:ext>
          </a:extLst>
        </xdr:cNvPr>
        <xdr:cNvSpPr/>
      </xdr:nvSpPr>
      <xdr:spPr>
        <a:xfrm>
          <a:off x="5918116" y="63368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FE5F8873-9B6C-49B8-9410-8EFFB24CAF1F}"/>
            </a:ext>
          </a:extLst>
        </xdr:cNvPr>
        <xdr:cNvSpPr/>
      </xdr:nvSpPr>
      <xdr:spPr>
        <a:xfrm>
          <a:off x="8453993" y="62922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79BD2805-0CA0-4BDA-A6AD-6333863B41E0}"/>
            </a:ext>
          </a:extLst>
        </xdr:cNvPr>
        <xdr:cNvSpPr/>
      </xdr:nvSpPr>
      <xdr:spPr>
        <a:xfrm>
          <a:off x="111064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58DAEC8E-CA93-4BB9-A292-B3A589BD2D56}"/>
            </a:ext>
          </a:extLst>
        </xdr:cNvPr>
        <xdr:cNvSpPr/>
      </xdr:nvSpPr>
      <xdr:spPr>
        <a:xfrm>
          <a:off x="137861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904501E2-AF0E-402F-941E-931F093FA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7698" y="5478317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16BE5BD9-C85A-454A-AF27-EE5F8A59D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54450" y="5461000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6E47552D-4ACC-4D68-A156-7A4CE0770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34150" y="5461000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1FA13A39-A9AB-4665-A898-362C9A72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13851" y="5461000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FEA2AAAC-3F13-4B93-B7BA-6CA68F614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934373" y="5501821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8FE6ACF9-01D4-460A-A3CB-3AD0F0FA8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54894" y="5488214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41AC7FEB-8AC8-4A73-9421-5F527E4CF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83987" y="12683836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53613480-9FE5-4490-8A88-1DA268884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54450" y="12649200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BE862D16-EF87-4C26-BB79-2742BC8A1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586105" y="12683837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EA9A3E31-2396-4871-8753-1FF489DC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283123" y="12701155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688723D6-10BC-49CD-8EF2-4963E0355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980141" y="12701155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90E08038-C46B-4BD1-A49F-FF46A1D6E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642523" y="12701154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98214CD1-8EAD-4571-83B5-44A71AAB5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010004" y="12683836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018EABDF-5A24-414E-9317-956072F8A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697786" y="12735791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823B996D-0225-49B5-8716-7B8875377EEB}"/>
            </a:ext>
          </a:extLst>
        </xdr:cNvPr>
        <xdr:cNvSpPr/>
      </xdr:nvSpPr>
      <xdr:spPr>
        <a:xfrm>
          <a:off x="3239655" y="172786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EBEED45B-F2C2-4080-B48C-AB13BC482034}"/>
            </a:ext>
          </a:extLst>
        </xdr:cNvPr>
        <xdr:cNvSpPr/>
      </xdr:nvSpPr>
      <xdr:spPr>
        <a:xfrm>
          <a:off x="5918116" y="173096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EB04CED1-A645-4FAA-9A08-807BCFE1FEC9}"/>
            </a:ext>
          </a:extLst>
        </xdr:cNvPr>
        <xdr:cNvSpPr/>
      </xdr:nvSpPr>
      <xdr:spPr>
        <a:xfrm>
          <a:off x="8453993" y="172650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D03EC117-2353-416C-BE06-A5F0D85C6339}"/>
            </a:ext>
          </a:extLst>
        </xdr:cNvPr>
        <xdr:cNvSpPr/>
      </xdr:nvSpPr>
      <xdr:spPr>
        <a:xfrm>
          <a:off x="111064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ECDA5F6D-7CF3-4CF3-AF04-9803D13B2344}"/>
            </a:ext>
          </a:extLst>
        </xdr:cNvPr>
        <xdr:cNvSpPr/>
      </xdr:nvSpPr>
      <xdr:spPr>
        <a:xfrm>
          <a:off x="137861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CEC07FD3-B486-4DE5-BC98-F5E0ED6B74A7}"/>
            </a:ext>
          </a:extLst>
        </xdr:cNvPr>
        <xdr:cNvSpPr/>
      </xdr:nvSpPr>
      <xdr:spPr>
        <a:xfrm>
          <a:off x="16651184" y="173343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E8A860FF-A384-4042-9809-DCC17854D3CC}"/>
            </a:ext>
          </a:extLst>
        </xdr:cNvPr>
        <xdr:cNvSpPr/>
      </xdr:nvSpPr>
      <xdr:spPr>
        <a:xfrm>
          <a:off x="22053302" y="1349779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FD1773D7-16E2-42C1-AA93-561006921E48}"/>
            </a:ext>
          </a:extLst>
        </xdr:cNvPr>
        <xdr:cNvSpPr/>
      </xdr:nvSpPr>
      <xdr:spPr>
        <a:xfrm>
          <a:off x="19365520" y="13532426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E7406939-DA53-4C2E-8965-4AC284D09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04905" y="12683836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DA46C6D5-9E8E-4D25-8DDF-4D5B7A029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9350" y="16433800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4A15F212-7A94-49EE-A6BA-96656F7D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54450" y="16433800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D9B259DD-5D19-4711-A8A1-9A4FD09CC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534150" y="16433801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95455D48-8F5B-42EE-9128-39D2957E7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213850" y="16433800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1D5C87BC-C7D1-4CC4-BD5F-D988B819D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893550" y="16433800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C838BBB3-AF25-4C18-9CBB-EB044429E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573251" y="16433801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7A8C30D-FCBD-455F-8F44-81AE4105F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252950" y="16433800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6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atasvr\Un-Available\Merchandising\CUSTOMERS\2%20-%20NEW%20FOLDER%20SYSTEM\CUSTOMERS\GOLF%20WANG\5.%20SS23\2%20-%20PRODUCTION\3.%20STYLE%20FILE%20-%20COMMENTS\CUTTING%20DOCKETS\SEASONAL\G10ATS39A1-CUTTING%20DOCKET-SS%20TEE.XLSX" TargetMode="External"/><Relationship Id="rId1" Type="http://schemas.openxmlformats.org/officeDocument/2006/relationships/externalLinkPath" Target="/Merchandising/CUSTOMERS/2%20-%20NEW%20FOLDER%20SYSTEM/CUSTOMERS/GOLF%20WANG/5.%20SS23/2%20-%20PRODUCTION/3.%20STYLE%20FILE%20-%20COMMENTS/CUTTING%20DOCKETS/SEASONAL/G10ATS39A1-CUTTING%20DOCKET-SS%20TEE.XLSX" TargetMode="External"/></Relationships>
</file>

<file path=xl/externalLinks/_rels/externalLink17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\\datasvr\Un-Available\Merchandising\CUSTOMERS\2%20-%20NEW%20FOLDER%20SYSTEM\CUSTOMERS\GOLF%20WANG\6.%20FW23\DROP%201\2%20-%20PRODUCTION\3.%20STYLE%20FILE%20-%20COMMENTS\CUTTING%20DOCKETS\DROP%20WOLF%2010YR\G10STS113-CUTTING%20DOCKET-BIMMER%20TEE.xlsx" TargetMode="External"/><Relationship Id="rId2" Type="http://schemas.microsoft.com/office/2019/04/relationships/externalLinkLongPath" Target="/Merchandising/CUSTOMERS/2%20-%20NEW%20FOLDER%20SYSTEM/CUSTOMERS/GOLF%20WANG/6.%20FW23/DROP%201/2%20-%20PRODUCTION/3.%20STYLE%20FILE%20-%20COMMENTS/CUTTING%20DOCKETS/DROP%20WOLF%2010YR/G10STS113-CUTTING%20DOCKET-BIMMER%20TEE.xlsx?B4E857F4" TargetMode="External"/><Relationship Id="rId1" Type="http://schemas.openxmlformats.org/officeDocument/2006/relationships/externalLinkPath" Target="file:///\\B4E857F4\G10STS113-CUTTING%20DOCKET-BIMMER%20TE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1. CUTTING DOCKET"/>
      <sheetName val="1. CD (BK.CR)"/>
      <sheetName val="1. CD-SG"/>
    </sheetNames>
    <sheetDataSet>
      <sheetData sheetId="0" refreshError="1"/>
      <sheetData sheetId="1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7">
          <cell r="D37" t="str">
            <v>VẢI CHÍNH</v>
          </cell>
        </row>
        <row r="53">
          <cell r="B53" t="str">
            <v>CHỈ 40/2 MAY CHÍNH + VẮT SỔ</v>
          </cell>
        </row>
        <row r="56">
          <cell r="B56" t="str">
            <v>CHỈ 40/2 MAY NHÃN</v>
          </cell>
          <cell r="F56" t="str">
            <v>YELLOW</v>
          </cell>
          <cell r="G56" t="str">
            <v>YE1799</v>
          </cell>
        </row>
        <row r="59">
          <cell r="F59" t="str">
            <v>WHITE</v>
          </cell>
        </row>
        <row r="62">
          <cell r="B62" t="str">
            <v>NHÃN CHÍNH 60mm x 24mm</v>
          </cell>
          <cell r="F62" t="str">
            <v>YELLOW</v>
          </cell>
        </row>
        <row r="65">
          <cell r="B65" t="str">
            <v xml:space="preserve"> NHÃN SIZE 37mm x 13mm</v>
          </cell>
        </row>
        <row r="70">
          <cell r="F70" t="str">
            <v>YELLOW</v>
          </cell>
        </row>
        <row r="83">
          <cell r="B83" t="str">
            <v>STICKER POLY BAG</v>
          </cell>
          <cell r="F83" t="str">
            <v>WHITE</v>
          </cell>
        </row>
        <row r="86">
          <cell r="F86" t="str">
            <v>CLEAR</v>
          </cell>
        </row>
      </sheetData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KUMQUAT-BLUE"/>
      <sheetName val="ERCU"/>
      <sheetName val="VỊ TRÍ HÌNH IN"/>
      <sheetName val="2. TRIM CARD"/>
      <sheetName val="DETAIL STICKER"/>
      <sheetName val="3. TSSX"/>
      <sheetName val="6. PP MEETING"/>
      <sheetName val="PACKING"/>
    </sheetNames>
    <sheetDataSet>
      <sheetData sheetId="0">
        <row r="6">
          <cell r="B6" t="str">
            <v xml:space="preserve">JOB NUMBER:  </v>
          </cell>
        </row>
        <row r="14">
          <cell r="L14" t="str">
            <v>GOLF WANG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 CUTTING DOCKET"/>
      <sheetName val="VỊ TRÍ HÌNH IN"/>
      <sheetName val="2. TRIM CARD"/>
      <sheetName val="DETAIL STICKER"/>
      <sheetName val="3.TS"/>
      <sheetName val="6. PP MEETING"/>
      <sheetName val="PACKING"/>
      <sheetName val="3.TSSX"/>
      <sheetName val="4. COMMENT PP MEETING"/>
    </sheetNames>
    <sheetDataSet>
      <sheetData sheetId="0">
        <row r="9">
          <cell r="D9" t="str">
            <v>FW23 PRODUCTION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72D6F-51E7-4764-97B7-A48B8D006778}">
  <sheetPr>
    <pageSetUpPr fitToPage="1"/>
  </sheetPr>
  <dimension ref="A1:Q135"/>
  <sheetViews>
    <sheetView tabSelected="1" view="pageBreakPreview" topLeftCell="A113" zoomScale="40" zoomScaleNormal="100" zoomScaleSheetLayoutView="40" zoomScalePageLayoutView="55" workbookViewId="0">
      <selection activeCell="F73" sqref="F73:F74"/>
    </sheetView>
  </sheetViews>
  <sheetFormatPr defaultColWidth="9.26953125" defaultRowHeight="15"/>
  <cols>
    <col min="1" max="1" width="8.7265625" style="107" customWidth="1"/>
    <col min="2" max="2" width="24.54296875" style="107" customWidth="1"/>
    <col min="3" max="3" width="21" style="107" customWidth="1"/>
    <col min="4" max="4" width="20.453125" style="107" customWidth="1"/>
    <col min="5" max="5" width="17" style="107" customWidth="1"/>
    <col min="6" max="6" width="22.81640625" style="107" customWidth="1"/>
    <col min="7" max="7" width="23.1796875" style="108" customWidth="1"/>
    <col min="8" max="8" width="22.08984375" style="107" customWidth="1"/>
    <col min="9" max="9" width="16.7265625" style="107" customWidth="1"/>
    <col min="10" max="10" width="13.7265625" style="107" customWidth="1"/>
    <col min="11" max="11" width="15.453125" style="107" customWidth="1"/>
    <col min="12" max="12" width="19.26953125" style="107" customWidth="1"/>
    <col min="13" max="13" width="15.6328125" style="107" customWidth="1"/>
    <col min="14" max="15" width="13.453125" style="107" customWidth="1"/>
    <col min="16" max="16" width="17" style="107" customWidth="1"/>
    <col min="17" max="17" width="14.7265625" style="107" bestFit="1" customWidth="1"/>
    <col min="18" max="16384" width="9.26953125" style="107"/>
  </cols>
  <sheetData>
    <row r="1" spans="1:16" s="1" customFormat="1" ht="40.15" customHeight="1">
      <c r="A1" s="340"/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1" t="s">
        <v>79</v>
      </c>
      <c r="N1" s="341" t="s">
        <v>79</v>
      </c>
      <c r="O1" s="342" t="s">
        <v>80</v>
      </c>
      <c r="P1" s="342"/>
    </row>
    <row r="2" spans="1:16" s="1" customFormat="1" ht="40.15" customHeight="1">
      <c r="A2" s="340"/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1" t="s">
        <v>81</v>
      </c>
      <c r="N2" s="341" t="s">
        <v>81</v>
      </c>
      <c r="O2" s="343" t="s">
        <v>82</v>
      </c>
      <c r="P2" s="343"/>
    </row>
    <row r="3" spans="1:16" s="1" customFormat="1" ht="40.15" customHeight="1">
      <c r="A3" s="340"/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1" t="s">
        <v>83</v>
      </c>
      <c r="N3" s="341" t="s">
        <v>83</v>
      </c>
      <c r="O3" s="342">
        <v>3</v>
      </c>
      <c r="P3" s="342"/>
    </row>
    <row r="4" spans="1:16" s="2" customFormat="1" ht="40.15" customHeight="1">
      <c r="B4" s="3" t="s">
        <v>920</v>
      </c>
      <c r="G4" s="4"/>
    </row>
    <row r="5" spans="1:16" s="2" customFormat="1" ht="22.5" customHeight="1" thickBot="1">
      <c r="A5" s="140"/>
      <c r="B5" s="141" t="s">
        <v>0</v>
      </c>
      <c r="C5" s="141"/>
      <c r="D5" s="142"/>
      <c r="E5" s="140"/>
      <c r="F5" s="143"/>
      <c r="G5" s="143"/>
      <c r="H5" s="143"/>
      <c r="I5" s="143"/>
      <c r="J5" s="143"/>
      <c r="K5" s="143"/>
      <c r="L5" s="142"/>
      <c r="M5" s="140"/>
      <c r="N5" s="140"/>
      <c r="O5" s="140"/>
      <c r="P5" s="140"/>
    </row>
    <row r="6" spans="1:16" s="5" customFormat="1" ht="33.75" customHeight="1">
      <c r="A6" s="140"/>
      <c r="B6" s="142" t="s">
        <v>43</v>
      </c>
      <c r="C6" s="142"/>
      <c r="D6" s="6" t="s">
        <v>901</v>
      </c>
      <c r="E6" s="7"/>
      <c r="F6" s="142"/>
      <c r="G6" s="349" t="s">
        <v>943</v>
      </c>
      <c r="H6" s="350"/>
      <c r="I6" s="350"/>
      <c r="J6" s="350"/>
      <c r="K6" s="350"/>
      <c r="L6" s="351"/>
      <c r="M6" s="143"/>
      <c r="N6" s="143"/>
      <c r="O6" s="143"/>
      <c r="P6" s="143"/>
    </row>
    <row r="7" spans="1:16" s="5" customFormat="1" ht="34.5">
      <c r="A7" s="140"/>
      <c r="B7" s="142" t="s">
        <v>44</v>
      </c>
      <c r="C7" s="142"/>
      <c r="D7" s="6" t="s">
        <v>902</v>
      </c>
      <c r="E7" s="6"/>
      <c r="F7" s="142"/>
      <c r="G7" s="352"/>
      <c r="H7" s="353"/>
      <c r="I7" s="353"/>
      <c r="J7" s="353"/>
      <c r="K7" s="353"/>
      <c r="L7" s="354"/>
      <c r="M7" s="143"/>
      <c r="N7" s="143"/>
      <c r="O7" s="143"/>
      <c r="P7" s="143"/>
    </row>
    <row r="8" spans="1:16" s="5" customFormat="1" ht="74.25" customHeight="1" thickBot="1">
      <c r="A8" s="140"/>
      <c r="B8" s="142" t="s">
        <v>45</v>
      </c>
      <c r="C8" s="142"/>
      <c r="D8" s="358" t="s">
        <v>921</v>
      </c>
      <c r="E8" s="358"/>
      <c r="F8" s="359"/>
      <c r="G8" s="355"/>
      <c r="H8" s="356"/>
      <c r="I8" s="356"/>
      <c r="J8" s="356"/>
      <c r="K8" s="356"/>
      <c r="L8" s="357"/>
      <c r="M8" s="143"/>
      <c r="N8" s="143"/>
      <c r="O8" s="143"/>
      <c r="P8" s="143"/>
    </row>
    <row r="9" spans="1:16" s="8" customFormat="1" ht="38" customHeight="1">
      <c r="A9" s="144"/>
      <c r="B9" s="19" t="s">
        <v>1</v>
      </c>
      <c r="C9" s="19"/>
      <c r="D9" s="142" t="s">
        <v>903</v>
      </c>
      <c r="E9" s="9"/>
      <c r="F9" s="9"/>
      <c r="G9" s="145"/>
      <c r="H9" s="9"/>
      <c r="I9" s="9"/>
      <c r="J9" s="9"/>
      <c r="K9" s="9"/>
      <c r="L9" s="9"/>
      <c r="M9" s="9"/>
      <c r="N9" s="9"/>
      <c r="O9" s="9"/>
      <c r="P9" s="9"/>
    </row>
    <row r="10" spans="1:16" s="8" customFormat="1" ht="44.5" customHeight="1">
      <c r="B10" s="11" t="s">
        <v>2</v>
      </c>
      <c r="C10" s="11"/>
      <c r="D10" s="262" t="s">
        <v>89</v>
      </c>
      <c r="E10" s="12"/>
      <c r="F10" s="12"/>
      <c r="G10" s="13"/>
      <c r="H10" s="12"/>
      <c r="I10" s="14"/>
      <c r="J10" s="14" t="s">
        <v>46</v>
      </c>
      <c r="K10" s="14"/>
      <c r="L10" s="15">
        <v>1</v>
      </c>
      <c r="M10" s="15"/>
      <c r="N10" s="15"/>
      <c r="O10" s="15"/>
      <c r="P10" s="15"/>
    </row>
    <row r="11" spans="1:16" s="8" customFormat="1" ht="72" customHeight="1">
      <c r="B11" s="14" t="s">
        <v>3</v>
      </c>
      <c r="C11" s="14"/>
      <c r="D11" s="360"/>
      <c r="E11" s="361"/>
      <c r="F11" s="361"/>
      <c r="G11" s="16"/>
      <c r="H11" s="177"/>
      <c r="I11" s="14"/>
      <c r="J11" s="14" t="s">
        <v>4</v>
      </c>
      <c r="K11" s="14"/>
      <c r="L11" s="362" t="s">
        <v>135</v>
      </c>
      <c r="M11" s="362"/>
      <c r="N11" s="362"/>
      <c r="O11" s="362"/>
      <c r="P11" s="362"/>
    </row>
    <row r="12" spans="1:16" s="8" customFormat="1" ht="46.5" customHeight="1">
      <c r="B12" s="14" t="s">
        <v>5</v>
      </c>
      <c r="C12" s="14"/>
      <c r="D12" s="17"/>
      <c r="E12" s="14"/>
      <c r="F12" s="14"/>
      <c r="G12" s="151"/>
      <c r="H12" s="178"/>
      <c r="I12" s="14"/>
      <c r="J12" s="14" t="s">
        <v>85</v>
      </c>
      <c r="L12" s="14" t="s">
        <v>137</v>
      </c>
      <c r="M12" s="14"/>
      <c r="N12" s="178"/>
      <c r="O12" s="178"/>
      <c r="P12" s="15"/>
    </row>
    <row r="13" spans="1:16" s="8" customFormat="1" ht="58.5" customHeight="1">
      <c r="B13" s="363"/>
      <c r="C13" s="363"/>
      <c r="D13" s="363"/>
      <c r="E13" s="363"/>
      <c r="F13" s="363"/>
      <c r="G13" s="151"/>
      <c r="H13" s="178"/>
      <c r="I13" s="14"/>
      <c r="J13" s="14" t="s">
        <v>6</v>
      </c>
      <c r="K13" s="14"/>
      <c r="L13" s="14" t="s">
        <v>140</v>
      </c>
      <c r="M13" s="178"/>
      <c r="N13" s="15"/>
      <c r="O13" s="15"/>
      <c r="P13" s="178"/>
    </row>
    <row r="14" spans="1:16" s="8" customFormat="1" ht="58.5" customHeight="1">
      <c r="B14" s="14" t="s">
        <v>50</v>
      </c>
      <c r="C14" s="14"/>
      <c r="D14" s="14" t="s">
        <v>7</v>
      </c>
      <c r="E14" s="14"/>
      <c r="F14" s="14"/>
      <c r="G14" s="18"/>
      <c r="H14" s="14"/>
      <c r="I14" s="14"/>
      <c r="J14" s="14" t="s">
        <v>8</v>
      </c>
      <c r="K14" s="14"/>
      <c r="L14" s="15" t="s">
        <v>84</v>
      </c>
      <c r="M14" s="15"/>
      <c r="N14" s="15"/>
      <c r="O14" s="15"/>
      <c r="P14" s="15"/>
    </row>
    <row r="15" spans="1:16" s="8" customFormat="1" ht="23.5" customHeight="1">
      <c r="B15" s="19" t="s">
        <v>67</v>
      </c>
      <c r="C15" s="19"/>
      <c r="D15" s="19"/>
      <c r="E15" s="100"/>
      <c r="F15" s="100"/>
      <c r="G15" s="20"/>
      <c r="H15" s="100"/>
      <c r="I15" s="100"/>
      <c r="J15" s="100"/>
      <c r="K15" s="100"/>
      <c r="L15" s="100"/>
      <c r="M15" s="100"/>
      <c r="N15" s="100"/>
      <c r="O15" s="100"/>
      <c r="P15" s="100"/>
    </row>
    <row r="16" spans="1:16" s="2" customFormat="1" ht="38.25" customHeight="1">
      <c r="B16" s="6"/>
      <c r="C16" s="6"/>
      <c r="D16" s="6"/>
      <c r="E16" s="28"/>
      <c r="F16" s="29"/>
      <c r="G16" s="29"/>
      <c r="H16" s="28"/>
      <c r="I16" s="28"/>
      <c r="J16" s="28"/>
      <c r="K16" s="28"/>
      <c r="L16" s="28"/>
      <c r="M16" s="30"/>
      <c r="N16" s="31"/>
      <c r="O16" s="31"/>
      <c r="P16" s="31"/>
    </row>
    <row r="17" spans="2:17" s="2" customFormat="1" ht="38.25" customHeight="1">
      <c r="B17" s="21"/>
      <c r="C17" s="153" t="s">
        <v>78</v>
      </c>
      <c r="D17" s="153" t="s">
        <v>9</v>
      </c>
      <c r="E17" s="22" t="s">
        <v>58</v>
      </c>
      <c r="F17" s="22"/>
      <c r="G17" s="22" t="s">
        <v>62</v>
      </c>
      <c r="H17" s="22" t="s">
        <v>10</v>
      </c>
      <c r="I17" s="22" t="s">
        <v>59</v>
      </c>
      <c r="J17" s="22" t="s">
        <v>60</v>
      </c>
      <c r="K17" s="22" t="s">
        <v>61</v>
      </c>
      <c r="L17" s="22"/>
      <c r="M17" s="22"/>
      <c r="N17" s="22"/>
      <c r="O17" s="22"/>
      <c r="P17" s="21" t="s">
        <v>11</v>
      </c>
    </row>
    <row r="18" spans="2:17" s="2" customFormat="1" ht="49.5" customHeight="1">
      <c r="B18" s="23" t="s">
        <v>12</v>
      </c>
      <c r="C18" s="23"/>
      <c r="D18" s="24" t="s">
        <v>95</v>
      </c>
      <c r="E18" s="25"/>
      <c r="F18" s="26"/>
      <c r="G18" s="26"/>
      <c r="H18" s="26"/>
      <c r="I18" s="26">
        <v>3</v>
      </c>
      <c r="J18" s="26"/>
      <c r="K18" s="26"/>
      <c r="L18" s="26"/>
      <c r="M18" s="26"/>
      <c r="N18" s="26"/>
      <c r="O18" s="26"/>
      <c r="P18" s="27">
        <f>SUM(E18:O18)</f>
        <v>3</v>
      </c>
      <c r="Q18" s="2">
        <f>P18*5%</f>
        <v>0.15000000000000002</v>
      </c>
    </row>
    <row r="19" spans="2:17" s="2" customFormat="1" ht="49.5" customHeight="1">
      <c r="B19" s="23" t="s">
        <v>65</v>
      </c>
      <c r="C19" s="23"/>
      <c r="D19" s="24" t="str">
        <f>D18</f>
        <v>BLACK</v>
      </c>
      <c r="E19" s="25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7">
        <f>SUM(E19:O19)</f>
        <v>0</v>
      </c>
    </row>
    <row r="20" spans="2:17" s="22" customFormat="1" ht="49.5" customHeight="1">
      <c r="B20" s="22" t="s">
        <v>13</v>
      </c>
      <c r="D20" s="166" t="str">
        <f>D18</f>
        <v>BLACK</v>
      </c>
      <c r="G20" s="22">
        <f>G18+G19</f>
        <v>0</v>
      </c>
      <c r="H20" s="22">
        <f t="shared" ref="H20:K20" si="0">H18+H19</f>
        <v>0</v>
      </c>
      <c r="I20" s="22">
        <f t="shared" si="0"/>
        <v>3</v>
      </c>
      <c r="J20" s="22">
        <f t="shared" si="0"/>
        <v>0</v>
      </c>
      <c r="K20" s="22">
        <f t="shared" si="0"/>
        <v>0</v>
      </c>
      <c r="P20" s="22">
        <f>SUM(P18:P19)</f>
        <v>3</v>
      </c>
    </row>
    <row r="21" spans="2:17" s="8" customFormat="1" ht="27" customHeight="1">
      <c r="B21" s="19"/>
      <c r="C21" s="19"/>
      <c r="D21" s="19"/>
      <c r="E21" s="32"/>
      <c r="F21" s="33"/>
      <c r="G21" s="33"/>
      <c r="H21" s="32"/>
      <c r="I21" s="32"/>
      <c r="J21" s="32"/>
      <c r="K21" s="32"/>
      <c r="L21" s="32"/>
      <c r="M21" s="34"/>
      <c r="N21" s="35"/>
      <c r="O21" s="35"/>
      <c r="P21" s="35"/>
    </row>
    <row r="22" spans="2:17" s="2" customFormat="1" ht="38.25" customHeight="1">
      <c r="B22" s="21"/>
      <c r="C22" s="153" t="s">
        <v>78</v>
      </c>
      <c r="D22" s="153" t="s">
        <v>9</v>
      </c>
      <c r="E22" s="22" t="s">
        <v>58</v>
      </c>
      <c r="F22" s="22"/>
      <c r="G22" s="22" t="s">
        <v>62</v>
      </c>
      <c r="H22" s="22" t="s">
        <v>10</v>
      </c>
      <c r="I22" s="22" t="s">
        <v>59</v>
      </c>
      <c r="J22" s="22" t="s">
        <v>60</v>
      </c>
      <c r="K22" s="22" t="s">
        <v>61</v>
      </c>
      <c r="L22" s="22"/>
      <c r="M22" s="22"/>
      <c r="N22" s="22"/>
      <c r="O22" s="22"/>
      <c r="P22" s="21" t="s">
        <v>11</v>
      </c>
    </row>
    <row r="23" spans="2:17" s="2" customFormat="1" ht="42" customHeight="1">
      <c r="B23" s="23" t="s">
        <v>12</v>
      </c>
      <c r="C23" s="23"/>
      <c r="D23" s="416" t="s">
        <v>922</v>
      </c>
      <c r="E23" s="25"/>
      <c r="F23" s="26"/>
      <c r="G23" s="26"/>
      <c r="H23" s="26"/>
      <c r="I23" s="26">
        <v>3</v>
      </c>
      <c r="J23" s="26"/>
      <c r="K23" s="26"/>
      <c r="L23" s="26"/>
      <c r="M23" s="26"/>
      <c r="N23" s="26"/>
      <c r="O23" s="26"/>
      <c r="P23" s="27">
        <f>SUM(E23:O23)</f>
        <v>3</v>
      </c>
      <c r="Q23" s="2">
        <f>P23*5%</f>
        <v>0.15000000000000002</v>
      </c>
    </row>
    <row r="24" spans="2:17" s="2" customFormat="1" ht="42" customHeight="1">
      <c r="B24" s="23" t="s">
        <v>65</v>
      </c>
      <c r="C24" s="23"/>
      <c r="D24" s="24" t="str">
        <f>D23</f>
        <v>OLIVE</v>
      </c>
      <c r="E24" s="25"/>
      <c r="F24" s="26"/>
      <c r="G24" s="26"/>
      <c r="H24" s="26"/>
      <c r="I24" s="26">
        <v>0</v>
      </c>
      <c r="J24" s="26"/>
      <c r="K24" s="26"/>
      <c r="L24" s="26"/>
      <c r="M24" s="26"/>
      <c r="N24" s="26"/>
      <c r="O24" s="26"/>
      <c r="P24" s="27">
        <f>SUM(E24:O24)</f>
        <v>0</v>
      </c>
    </row>
    <row r="25" spans="2:17" s="22" customFormat="1" ht="49.5" customHeight="1">
      <c r="B25" s="22" t="s">
        <v>13</v>
      </c>
      <c r="D25" s="166" t="str">
        <f>D23</f>
        <v>OLIVE</v>
      </c>
      <c r="G25" s="22">
        <f>G23+G24</f>
        <v>0</v>
      </c>
      <c r="H25" s="22">
        <f t="shared" ref="H25:K25" si="1">H23+H24</f>
        <v>0</v>
      </c>
      <c r="I25" s="22">
        <f t="shared" si="1"/>
        <v>3</v>
      </c>
      <c r="J25" s="22">
        <f t="shared" si="1"/>
        <v>0</v>
      </c>
      <c r="K25" s="22">
        <f t="shared" si="1"/>
        <v>0</v>
      </c>
      <c r="P25" s="22">
        <f>SUM(P23:P24)</f>
        <v>3</v>
      </c>
    </row>
    <row r="26" spans="2:17" s="8" customFormat="1" ht="27" customHeight="1">
      <c r="B26" s="19"/>
      <c r="C26" s="19"/>
      <c r="D26" s="19"/>
      <c r="E26" s="32"/>
      <c r="F26" s="33"/>
      <c r="G26" s="33"/>
      <c r="H26" s="32"/>
      <c r="I26" s="32"/>
      <c r="J26" s="32"/>
      <c r="K26" s="32"/>
      <c r="L26" s="32"/>
      <c r="M26" s="34"/>
      <c r="N26" s="35"/>
      <c r="O26" s="35"/>
      <c r="P26" s="35"/>
    </row>
    <row r="27" spans="2:17" s="2" customFormat="1" ht="38.25" customHeight="1">
      <c r="B27" s="21"/>
      <c r="C27" s="153" t="s">
        <v>78</v>
      </c>
      <c r="D27" s="153" t="s">
        <v>9</v>
      </c>
      <c r="E27" s="22" t="s">
        <v>58</v>
      </c>
      <c r="F27" s="22"/>
      <c r="G27" s="22" t="s">
        <v>62</v>
      </c>
      <c r="H27" s="22" t="s">
        <v>10</v>
      </c>
      <c r="I27" s="22" t="s">
        <v>59</v>
      </c>
      <c r="J27" s="22" t="s">
        <v>60</v>
      </c>
      <c r="K27" s="22" t="s">
        <v>61</v>
      </c>
      <c r="L27" s="22"/>
      <c r="M27" s="22"/>
      <c r="N27" s="22"/>
      <c r="O27" s="22"/>
      <c r="P27" s="21" t="s">
        <v>11</v>
      </c>
    </row>
    <row r="28" spans="2:17" s="2" customFormat="1" ht="42" customHeight="1">
      <c r="B28" s="23" t="s">
        <v>12</v>
      </c>
      <c r="C28" s="23"/>
      <c r="D28" s="24" t="s">
        <v>923</v>
      </c>
      <c r="E28" s="25"/>
      <c r="F28" s="26"/>
      <c r="G28" s="26"/>
      <c r="H28" s="26"/>
      <c r="I28" s="26">
        <v>4</v>
      </c>
      <c r="J28" s="26"/>
      <c r="K28" s="26"/>
      <c r="L28" s="26"/>
      <c r="M28" s="26"/>
      <c r="N28" s="26"/>
      <c r="O28" s="26"/>
      <c r="P28" s="27">
        <f>SUM(E28:O28)</f>
        <v>4</v>
      </c>
      <c r="Q28" s="2">
        <f>P28*5%</f>
        <v>0.2</v>
      </c>
    </row>
    <row r="29" spans="2:17" s="2" customFormat="1" ht="42" customHeight="1">
      <c r="B29" s="23" t="s">
        <v>65</v>
      </c>
      <c r="C29" s="23"/>
      <c r="D29" s="24" t="str">
        <f>D28</f>
        <v>DL BLUE</v>
      </c>
      <c r="E29" s="25"/>
      <c r="F29" s="26"/>
      <c r="G29" s="26"/>
      <c r="H29" s="26"/>
      <c r="I29" s="26">
        <v>0</v>
      </c>
      <c r="J29" s="26"/>
      <c r="K29" s="26"/>
      <c r="L29" s="26"/>
      <c r="M29" s="26"/>
      <c r="N29" s="26"/>
      <c r="O29" s="26"/>
      <c r="P29" s="27">
        <f>SUM(E29:O29)</f>
        <v>0</v>
      </c>
    </row>
    <row r="30" spans="2:17" s="22" customFormat="1" ht="49.5" customHeight="1">
      <c r="B30" s="22" t="s">
        <v>13</v>
      </c>
      <c r="D30" s="166" t="str">
        <f>D28</f>
        <v>DL BLUE</v>
      </c>
      <c r="G30" s="22">
        <f>G28+G29</f>
        <v>0</v>
      </c>
      <c r="H30" s="22">
        <f t="shared" ref="H30:K30" si="2">H28+H29</f>
        <v>0</v>
      </c>
      <c r="I30" s="22">
        <f t="shared" si="2"/>
        <v>4</v>
      </c>
      <c r="J30" s="22">
        <f t="shared" si="2"/>
        <v>0</v>
      </c>
      <c r="K30" s="22">
        <f t="shared" si="2"/>
        <v>0</v>
      </c>
      <c r="P30" s="22">
        <f>SUM(P28:P29)</f>
        <v>4</v>
      </c>
    </row>
    <row r="31" spans="2:17" s="8" customFormat="1" ht="27" customHeight="1">
      <c r="B31" s="19"/>
      <c r="C31" s="19"/>
      <c r="D31" s="19"/>
      <c r="E31" s="32"/>
      <c r="F31" s="33"/>
      <c r="G31" s="33"/>
      <c r="H31" s="32"/>
      <c r="I31" s="32"/>
      <c r="J31" s="32"/>
      <c r="K31" s="32"/>
      <c r="L31" s="32"/>
      <c r="M31" s="34"/>
      <c r="N31" s="35"/>
      <c r="O31" s="35"/>
      <c r="P31" s="35"/>
    </row>
    <row r="32" spans="2:17" s="36" customFormat="1" ht="42.75" customHeight="1">
      <c r="B32" s="109" t="s">
        <v>14</v>
      </c>
      <c r="C32" s="110"/>
      <c r="D32" s="109"/>
      <c r="E32" s="111"/>
      <c r="F32" s="112"/>
      <c r="G32" s="112">
        <f t="shared" ref="G32:P32" si="3">G20+G25+G30</f>
        <v>0</v>
      </c>
      <c r="H32" s="112">
        <f t="shared" si="3"/>
        <v>0</v>
      </c>
      <c r="I32" s="112">
        <f t="shared" si="3"/>
        <v>10</v>
      </c>
      <c r="J32" s="112">
        <f t="shared" si="3"/>
        <v>0</v>
      </c>
      <c r="K32" s="112">
        <f t="shared" si="3"/>
        <v>0</v>
      </c>
      <c r="L32" s="112"/>
      <c r="M32" s="112"/>
      <c r="N32" s="112"/>
      <c r="O32" s="112"/>
      <c r="P32" s="112">
        <f t="shared" si="3"/>
        <v>10</v>
      </c>
    </row>
    <row r="33" spans="1:16" s="37" customFormat="1" ht="20.25" customHeight="1">
      <c r="B33" s="38"/>
      <c r="C33" s="38"/>
      <c r="D33" s="39"/>
      <c r="E33" s="40"/>
      <c r="F33" s="41"/>
      <c r="G33" s="42"/>
      <c r="H33" s="43"/>
      <c r="I33" s="43"/>
      <c r="J33" s="43"/>
      <c r="K33" s="43"/>
      <c r="L33" s="44"/>
      <c r="M33" s="45"/>
      <c r="N33" s="41"/>
      <c r="O33" s="41"/>
      <c r="P33" s="41"/>
    </row>
    <row r="34" spans="1:16" s="1" customFormat="1" ht="30.75" customHeight="1" thickBot="1">
      <c r="B34" s="10" t="s">
        <v>15</v>
      </c>
      <c r="C34" s="46"/>
      <c r="D34" s="46"/>
      <c r="E34" s="46"/>
      <c r="F34" s="47"/>
      <c r="G34" s="48"/>
      <c r="H34" s="47"/>
      <c r="I34" s="47"/>
      <c r="J34" s="47"/>
      <c r="K34" s="47"/>
      <c r="L34" s="47"/>
      <c r="N34" s="152"/>
      <c r="O34" s="152"/>
      <c r="P34" s="49"/>
    </row>
    <row r="35" spans="1:16" s="157" customFormat="1" ht="228" customHeight="1" thickBot="1">
      <c r="A35" s="364" t="s">
        <v>16</v>
      </c>
      <c r="B35" s="365"/>
      <c r="C35" s="366"/>
      <c r="D35" s="154" t="s">
        <v>17</v>
      </c>
      <c r="E35" s="155" t="s">
        <v>18</v>
      </c>
      <c r="F35" s="154" t="s">
        <v>19</v>
      </c>
      <c r="G35" s="156" t="s">
        <v>20</v>
      </c>
      <c r="H35" s="156" t="s">
        <v>21</v>
      </c>
      <c r="I35" s="156" t="s">
        <v>37</v>
      </c>
      <c r="J35" s="156" t="s">
        <v>38</v>
      </c>
      <c r="K35" s="156" t="s">
        <v>90</v>
      </c>
      <c r="L35" s="156" t="s">
        <v>39</v>
      </c>
      <c r="M35" s="367" t="s">
        <v>52</v>
      </c>
      <c r="N35" s="368"/>
      <c r="O35" s="368"/>
      <c r="P35" s="369"/>
    </row>
    <row r="36" spans="1:16" s="54" customFormat="1" ht="58.5" customHeight="1">
      <c r="A36" s="50" t="str">
        <f>D18</f>
        <v>BLACK</v>
      </c>
      <c r="B36" s="51"/>
      <c r="C36" s="51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3"/>
    </row>
    <row r="37" spans="1:16" s="8" customFormat="1" ht="124" customHeight="1">
      <c r="A37" s="55">
        <v>1</v>
      </c>
      <c r="B37" s="344" t="s">
        <v>135</v>
      </c>
      <c r="C37" s="345"/>
      <c r="D37" s="56" t="s">
        <v>51</v>
      </c>
      <c r="E37" s="180" t="s">
        <v>924</v>
      </c>
      <c r="F37" s="58" t="s">
        <v>10</v>
      </c>
      <c r="G37" s="59">
        <f>P20</f>
        <v>3</v>
      </c>
      <c r="H37" s="261">
        <v>1.81</v>
      </c>
      <c r="I37" s="60">
        <f t="shared" ref="I37" si="4">G37*H37</f>
        <v>5.43</v>
      </c>
      <c r="J37" s="60">
        <f>I37*0.8%+I37/30*0.5</f>
        <v>0.13394</v>
      </c>
      <c r="K37" s="60">
        <v>2</v>
      </c>
      <c r="L37" s="61">
        <f>+ROUNDUP(K37+J37+I37,0)</f>
        <v>8</v>
      </c>
      <c r="M37" s="346"/>
      <c r="N37" s="347"/>
      <c r="O37" s="347"/>
      <c r="P37" s="348"/>
    </row>
    <row r="38" spans="1:16" s="8" customFormat="1" ht="73.5" customHeight="1">
      <c r="A38" s="55">
        <v>2</v>
      </c>
      <c r="B38" s="418" t="s">
        <v>133</v>
      </c>
      <c r="C38" s="320"/>
      <c r="D38" s="176" t="s">
        <v>134</v>
      </c>
      <c r="E38" s="57" t="s">
        <v>95</v>
      </c>
      <c r="F38" s="58" t="s">
        <v>10</v>
      </c>
      <c r="G38" s="59">
        <f>$P$20</f>
        <v>3</v>
      </c>
      <c r="H38" s="261">
        <v>0.03</v>
      </c>
      <c r="I38" s="60">
        <f t="shared" ref="I38" si="5">G38*H38</f>
        <v>0.09</v>
      </c>
      <c r="J38" s="60">
        <f>I38*2.95%+I38/30*0.5+I38*3%</f>
        <v>6.855E-3</v>
      </c>
      <c r="K38" s="60"/>
      <c r="L38" s="61">
        <f t="shared" ref="L38" si="6">+ROUNDUP(K38+J38+I38,0)</f>
        <v>1</v>
      </c>
      <c r="M38" s="337"/>
      <c r="N38" s="338"/>
      <c r="O38" s="338"/>
      <c r="P38" s="339"/>
    </row>
    <row r="39" spans="1:16" s="54" customFormat="1" ht="58.5" customHeight="1">
      <c r="A39" s="50" t="str">
        <f>D23</f>
        <v>OLIVE</v>
      </c>
      <c r="B39" s="417"/>
      <c r="C39" s="417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3"/>
    </row>
    <row r="40" spans="1:16" s="8" customFormat="1" ht="124" customHeight="1">
      <c r="A40" s="55">
        <v>1</v>
      </c>
      <c r="B40" s="344" t="s">
        <v>135</v>
      </c>
      <c r="C40" s="345"/>
      <c r="D40" s="56" t="s">
        <v>51</v>
      </c>
      <c r="E40" s="180" t="s">
        <v>925</v>
      </c>
      <c r="F40" s="58" t="s">
        <v>10</v>
      </c>
      <c r="G40" s="59">
        <f>P25</f>
        <v>3</v>
      </c>
      <c r="H40" s="261">
        <v>1.81</v>
      </c>
      <c r="I40" s="60">
        <f t="shared" ref="I40:I41" si="7">G40*H40</f>
        <v>5.43</v>
      </c>
      <c r="J40" s="60">
        <f>I40*0.8%+I40/30*0.5</f>
        <v>0.13394</v>
      </c>
      <c r="K40" s="60">
        <v>2</v>
      </c>
      <c r="L40" s="61">
        <f>+ROUNDUP(K40+J40+I40,0)</f>
        <v>8</v>
      </c>
      <c r="M40" s="346"/>
      <c r="N40" s="347"/>
      <c r="O40" s="347"/>
      <c r="P40" s="348"/>
    </row>
    <row r="41" spans="1:16" s="8" customFormat="1" ht="73.5" customHeight="1">
      <c r="A41" s="55">
        <v>2</v>
      </c>
      <c r="B41" s="308" t="s">
        <v>133</v>
      </c>
      <c r="C41" s="310"/>
      <c r="D41" s="176" t="s">
        <v>134</v>
      </c>
      <c r="E41" s="57" t="s">
        <v>40</v>
      </c>
      <c r="F41" s="58" t="s">
        <v>10</v>
      </c>
      <c r="G41" s="59">
        <f>$P$20</f>
        <v>3</v>
      </c>
      <c r="H41" s="261">
        <v>0.03</v>
      </c>
      <c r="I41" s="60">
        <f t="shared" si="7"/>
        <v>0.09</v>
      </c>
      <c r="J41" s="60">
        <f>I41*2.95%+I41/30*0.5+I41*3%</f>
        <v>6.855E-3</v>
      </c>
      <c r="K41" s="60"/>
      <c r="L41" s="61">
        <f t="shared" ref="L41" si="8">+ROUNDUP(K41+J41+I41,0)</f>
        <v>1</v>
      </c>
      <c r="M41" s="337"/>
      <c r="N41" s="338"/>
      <c r="O41" s="338"/>
      <c r="P41" s="339"/>
    </row>
    <row r="42" spans="1:16" s="54" customFormat="1" ht="58.5" customHeight="1">
      <c r="A42" s="50" t="str">
        <f>D28</f>
        <v>DL BLUE</v>
      </c>
      <c r="B42" s="417"/>
      <c r="C42" s="417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3"/>
    </row>
    <row r="43" spans="1:16" s="8" customFormat="1" ht="124" customHeight="1">
      <c r="A43" s="55">
        <v>1</v>
      </c>
      <c r="B43" s="344" t="s">
        <v>135</v>
      </c>
      <c r="C43" s="345"/>
      <c r="D43" s="56" t="s">
        <v>51</v>
      </c>
      <c r="E43" s="180" t="s">
        <v>926</v>
      </c>
      <c r="F43" s="58" t="s">
        <v>10</v>
      </c>
      <c r="G43" s="59">
        <f>P30</f>
        <v>4</v>
      </c>
      <c r="H43" s="261">
        <v>1.81</v>
      </c>
      <c r="I43" s="60">
        <f t="shared" ref="I43:I44" si="9">G43*H43</f>
        <v>7.24</v>
      </c>
      <c r="J43" s="60">
        <f>I43*0.8%+I43/30*0.5</f>
        <v>0.17858666666666667</v>
      </c>
      <c r="K43" s="60">
        <v>2</v>
      </c>
      <c r="L43" s="61">
        <f>+ROUNDUP(K43+J43+I43,0)</f>
        <v>10</v>
      </c>
      <c r="M43" s="346"/>
      <c r="N43" s="347"/>
      <c r="O43" s="347"/>
      <c r="P43" s="348"/>
    </row>
    <row r="44" spans="1:16" s="8" customFormat="1" ht="73.5" customHeight="1">
      <c r="A44" s="55">
        <v>2</v>
      </c>
      <c r="B44" s="308" t="s">
        <v>133</v>
      </c>
      <c r="C44" s="310"/>
      <c r="D44" s="176" t="s">
        <v>134</v>
      </c>
      <c r="E44" s="57" t="s">
        <v>40</v>
      </c>
      <c r="F44" s="58" t="s">
        <v>10</v>
      </c>
      <c r="G44" s="59">
        <f>$P$20</f>
        <v>3</v>
      </c>
      <c r="H44" s="261">
        <v>0.03</v>
      </c>
      <c r="I44" s="60">
        <f t="shared" si="9"/>
        <v>0.09</v>
      </c>
      <c r="J44" s="60">
        <f>I44*2.95%+I44/30*0.5+I44*3%</f>
        <v>6.855E-3</v>
      </c>
      <c r="K44" s="60"/>
      <c r="L44" s="61">
        <f t="shared" ref="L44" si="10">+ROUNDUP(K44+J44+I44,0)</f>
        <v>1</v>
      </c>
      <c r="M44" s="337"/>
      <c r="N44" s="338"/>
      <c r="O44" s="338"/>
      <c r="P44" s="339"/>
    </row>
    <row r="45" spans="1:16" s="8" customFormat="1" ht="19" customHeight="1">
      <c r="A45" s="86"/>
      <c r="B45" s="158"/>
      <c r="C45" s="158"/>
      <c r="D45" s="158"/>
      <c r="E45" s="158"/>
      <c r="F45" s="86"/>
      <c r="G45" s="159"/>
      <c r="H45" s="86"/>
      <c r="I45" s="160"/>
      <c r="J45" s="160"/>
      <c r="K45" s="160"/>
      <c r="L45" s="161"/>
      <c r="M45" s="162"/>
      <c r="N45" s="162"/>
      <c r="O45" s="162"/>
      <c r="P45" s="162"/>
    </row>
    <row r="46" spans="1:16" s="62" customFormat="1" ht="29" customHeight="1" thickBot="1">
      <c r="B46" s="10" t="s">
        <v>22</v>
      </c>
      <c r="G46" s="63"/>
      <c r="P46" s="64"/>
    </row>
    <row r="47" spans="1:16" s="65" customFormat="1" ht="120" customHeight="1">
      <c r="A47" s="330" t="s">
        <v>23</v>
      </c>
      <c r="B47" s="331"/>
      <c r="C47" s="331"/>
      <c r="D47" s="331"/>
      <c r="E47" s="332"/>
      <c r="F47" s="163" t="s">
        <v>47</v>
      </c>
      <c r="G47" s="163" t="s">
        <v>24</v>
      </c>
      <c r="H47" s="333" t="s">
        <v>42</v>
      </c>
      <c r="I47" s="334"/>
      <c r="J47" s="164" t="s">
        <v>19</v>
      </c>
      <c r="K47" s="163" t="s">
        <v>48</v>
      </c>
      <c r="L47" s="163" t="s">
        <v>25</v>
      </c>
      <c r="M47" s="179" t="s">
        <v>26</v>
      </c>
      <c r="N47" s="179" t="s">
        <v>27</v>
      </c>
      <c r="O47" s="179" t="s">
        <v>28</v>
      </c>
      <c r="P47" s="165" t="s">
        <v>29</v>
      </c>
    </row>
    <row r="48" spans="1:16" s="8" customFormat="1" ht="49" customHeight="1">
      <c r="A48" s="175">
        <v>1</v>
      </c>
      <c r="B48" s="329" t="s">
        <v>41</v>
      </c>
      <c r="C48" s="329"/>
      <c r="D48" s="329"/>
      <c r="E48" s="329"/>
      <c r="F48" s="168" t="str">
        <f>H48</f>
        <v>BLACK</v>
      </c>
      <c r="G48" s="171" t="s">
        <v>904</v>
      </c>
      <c r="H48" s="311" t="str">
        <f>$D$18</f>
        <v>BLACK</v>
      </c>
      <c r="I48" s="312"/>
      <c r="J48" s="67" t="s">
        <v>30</v>
      </c>
      <c r="K48" s="68">
        <f>$P$20</f>
        <v>3</v>
      </c>
      <c r="L48" s="69">
        <f>430/4500</f>
        <v>9.555555555555556E-2</v>
      </c>
      <c r="M48" s="70">
        <f t="shared" ref="M48:M53" si="11">K48*L48</f>
        <v>0.28666666666666668</v>
      </c>
      <c r="N48" s="73"/>
      <c r="O48" s="71">
        <f t="shared" ref="O48:O53" si="12">ROUNDUP(N48+M48,0)</f>
        <v>1</v>
      </c>
      <c r="P48" s="72"/>
    </row>
    <row r="49" spans="1:16" s="8" customFormat="1" ht="49" customHeight="1">
      <c r="A49" s="175">
        <v>1</v>
      </c>
      <c r="B49" s="329" t="s">
        <v>41</v>
      </c>
      <c r="C49" s="329"/>
      <c r="D49" s="329"/>
      <c r="E49" s="329"/>
      <c r="F49" s="168" t="str">
        <f>H49</f>
        <v>OLIVE</v>
      </c>
      <c r="G49" s="494" t="s">
        <v>934</v>
      </c>
      <c r="H49" s="311" t="str">
        <f>$D$23</f>
        <v>OLIVE</v>
      </c>
      <c r="I49" s="312"/>
      <c r="J49" s="67" t="s">
        <v>30</v>
      </c>
      <c r="K49" s="68">
        <f>$P$25</f>
        <v>3</v>
      </c>
      <c r="L49" s="69">
        <f>430/4500</f>
        <v>9.555555555555556E-2</v>
      </c>
      <c r="M49" s="70">
        <f t="shared" si="11"/>
        <v>0.28666666666666668</v>
      </c>
      <c r="N49" s="73"/>
      <c r="O49" s="71">
        <f t="shared" si="12"/>
        <v>1</v>
      </c>
      <c r="P49" s="72"/>
    </row>
    <row r="50" spans="1:16" s="8" customFormat="1" ht="49" customHeight="1">
      <c r="A50" s="175">
        <v>1</v>
      </c>
      <c r="B50" s="329" t="s">
        <v>41</v>
      </c>
      <c r="C50" s="329"/>
      <c r="D50" s="329"/>
      <c r="E50" s="329"/>
      <c r="F50" s="168" t="str">
        <f>H50</f>
        <v>DL BLUE</v>
      </c>
      <c r="G50" s="494" t="s">
        <v>934</v>
      </c>
      <c r="H50" s="311" t="str">
        <f>$D$28</f>
        <v>DL BLUE</v>
      </c>
      <c r="I50" s="312"/>
      <c r="J50" s="67" t="s">
        <v>30</v>
      </c>
      <c r="K50" s="68">
        <f>$P$30</f>
        <v>4</v>
      </c>
      <c r="L50" s="69">
        <f>430/4500</f>
        <v>9.555555555555556E-2</v>
      </c>
      <c r="M50" s="70">
        <f t="shared" ref="M50:M52" si="13">K50*L50</f>
        <v>0.38222222222222224</v>
      </c>
      <c r="N50" s="73"/>
      <c r="O50" s="71">
        <f t="shared" ref="O50:O52" si="14">ROUNDUP(N50+M50,0)</f>
        <v>1</v>
      </c>
      <c r="P50" s="72"/>
    </row>
    <row r="51" spans="1:16" s="8" customFormat="1" ht="54" customHeight="1">
      <c r="A51" s="175">
        <v>2</v>
      </c>
      <c r="B51" s="329" t="s">
        <v>87</v>
      </c>
      <c r="C51" s="329"/>
      <c r="D51" s="329"/>
      <c r="E51" s="329"/>
      <c r="F51" s="66" t="s">
        <v>86</v>
      </c>
      <c r="G51" s="171" t="s">
        <v>107</v>
      </c>
      <c r="H51" s="311" t="str">
        <f t="shared" ref="H51" si="15">$D$18</f>
        <v>BLACK</v>
      </c>
      <c r="I51" s="312"/>
      <c r="J51" s="67" t="s">
        <v>30</v>
      </c>
      <c r="K51" s="68">
        <f t="shared" ref="K51" si="16">$P$20</f>
        <v>3</v>
      </c>
      <c r="L51" s="137">
        <f t="shared" ref="L51:L53" si="17">3/4500</f>
        <v>6.6666666666666664E-4</v>
      </c>
      <c r="M51" s="70">
        <f t="shared" ref="M51" si="18">K51*L51</f>
        <v>2E-3</v>
      </c>
      <c r="N51" s="69"/>
      <c r="O51" s="71">
        <f t="shared" ref="O51" si="19">ROUNDUP(N51+M51,0)</f>
        <v>1</v>
      </c>
      <c r="P51" s="72"/>
    </row>
    <row r="52" spans="1:16" s="8" customFormat="1" ht="54" customHeight="1">
      <c r="A52" s="175">
        <v>2</v>
      </c>
      <c r="B52" s="329" t="s">
        <v>87</v>
      </c>
      <c r="C52" s="329"/>
      <c r="D52" s="329"/>
      <c r="E52" s="329"/>
      <c r="F52" s="66" t="s">
        <v>86</v>
      </c>
      <c r="G52" s="171" t="s">
        <v>107</v>
      </c>
      <c r="H52" s="311" t="str">
        <f t="shared" ref="H52" si="20">$D$23</f>
        <v>OLIVE</v>
      </c>
      <c r="I52" s="312"/>
      <c r="J52" s="67" t="s">
        <v>30</v>
      </c>
      <c r="K52" s="68">
        <f t="shared" ref="K52" si="21">$P$25</f>
        <v>3</v>
      </c>
      <c r="L52" s="137">
        <f t="shared" si="17"/>
        <v>6.6666666666666664E-4</v>
      </c>
      <c r="M52" s="70">
        <f t="shared" si="13"/>
        <v>2E-3</v>
      </c>
      <c r="N52" s="69"/>
      <c r="O52" s="71">
        <f t="shared" si="14"/>
        <v>1</v>
      </c>
      <c r="P52" s="72"/>
    </row>
    <row r="53" spans="1:16" s="8" customFormat="1" ht="54" customHeight="1">
      <c r="A53" s="175">
        <v>2</v>
      </c>
      <c r="B53" s="329" t="s">
        <v>87</v>
      </c>
      <c r="C53" s="329"/>
      <c r="D53" s="329"/>
      <c r="E53" s="329"/>
      <c r="F53" s="66" t="s">
        <v>86</v>
      </c>
      <c r="G53" s="171" t="s">
        <v>107</v>
      </c>
      <c r="H53" s="311" t="str">
        <f t="shared" ref="H53" si="22">$D$28</f>
        <v>DL BLUE</v>
      </c>
      <c r="I53" s="312"/>
      <c r="J53" s="67" t="s">
        <v>30</v>
      </c>
      <c r="K53" s="68">
        <f t="shared" ref="K53" si="23">$P$30</f>
        <v>4</v>
      </c>
      <c r="L53" s="137">
        <f t="shared" si="17"/>
        <v>6.6666666666666664E-4</v>
      </c>
      <c r="M53" s="70">
        <f t="shared" si="11"/>
        <v>2.6666666666666666E-3</v>
      </c>
      <c r="N53" s="69"/>
      <c r="O53" s="71">
        <f t="shared" si="12"/>
        <v>1</v>
      </c>
      <c r="P53" s="72"/>
    </row>
    <row r="54" spans="1:16" s="8" customFormat="1" ht="60.5" customHeight="1">
      <c r="A54" s="175">
        <v>3</v>
      </c>
      <c r="B54" s="335" t="s">
        <v>141</v>
      </c>
      <c r="C54" s="336"/>
      <c r="D54" s="336"/>
      <c r="E54" s="336"/>
      <c r="F54" s="66" t="s">
        <v>40</v>
      </c>
      <c r="G54" s="66"/>
      <c r="H54" s="311" t="str">
        <f t="shared" ref="H54" si="24">$D$18</f>
        <v>BLACK</v>
      </c>
      <c r="I54" s="312"/>
      <c r="J54" s="68" t="s">
        <v>31</v>
      </c>
      <c r="K54" s="68">
        <f t="shared" ref="K54" si="25">$P$20</f>
        <v>3</v>
      </c>
      <c r="L54" s="73">
        <v>1</v>
      </c>
      <c r="M54" s="73">
        <f t="shared" ref="M54" si="26">L54*K54</f>
        <v>3</v>
      </c>
      <c r="N54" s="73"/>
      <c r="O54" s="71">
        <f t="shared" ref="O54" si="27">N54+M54</f>
        <v>3</v>
      </c>
      <c r="P54" s="72"/>
    </row>
    <row r="55" spans="1:16" s="8" customFormat="1" ht="60.5" customHeight="1">
      <c r="A55" s="175">
        <v>3</v>
      </c>
      <c r="B55" s="335" t="s">
        <v>141</v>
      </c>
      <c r="C55" s="336"/>
      <c r="D55" s="336"/>
      <c r="E55" s="336"/>
      <c r="F55" s="66" t="s">
        <v>40</v>
      </c>
      <c r="G55" s="66"/>
      <c r="H55" s="311" t="str">
        <f t="shared" ref="H55" si="28">$D$23</f>
        <v>OLIVE</v>
      </c>
      <c r="I55" s="312"/>
      <c r="J55" s="68" t="s">
        <v>31</v>
      </c>
      <c r="K55" s="68">
        <f t="shared" ref="K55" si="29">$P$25</f>
        <v>3</v>
      </c>
      <c r="L55" s="73">
        <v>1</v>
      </c>
      <c r="M55" s="73">
        <f t="shared" ref="M55" si="30">L55*K55</f>
        <v>3</v>
      </c>
      <c r="N55" s="73"/>
      <c r="O55" s="71">
        <f t="shared" ref="O55" si="31">N55+M55</f>
        <v>3</v>
      </c>
      <c r="P55" s="72"/>
    </row>
    <row r="56" spans="1:16" s="8" customFormat="1" ht="60.5" customHeight="1">
      <c r="A56" s="175">
        <v>3</v>
      </c>
      <c r="B56" s="335" t="s">
        <v>141</v>
      </c>
      <c r="C56" s="336"/>
      <c r="D56" s="336"/>
      <c r="E56" s="336"/>
      <c r="F56" s="66" t="s">
        <v>40</v>
      </c>
      <c r="G56" s="66"/>
      <c r="H56" s="311" t="str">
        <f t="shared" ref="H56" si="32">$D$28</f>
        <v>DL BLUE</v>
      </c>
      <c r="I56" s="312"/>
      <c r="J56" s="68" t="s">
        <v>31</v>
      </c>
      <c r="K56" s="68">
        <f t="shared" ref="K56" si="33">$P$30</f>
        <v>4</v>
      </c>
      <c r="L56" s="73">
        <v>1</v>
      </c>
      <c r="M56" s="73">
        <f t="shared" ref="M56:M64" si="34">L56*K56</f>
        <v>4</v>
      </c>
      <c r="N56" s="73"/>
      <c r="O56" s="71">
        <f t="shared" ref="O56:O80" si="35">N56+M56</f>
        <v>4</v>
      </c>
      <c r="P56" s="72"/>
    </row>
    <row r="57" spans="1:16" s="8" customFormat="1" ht="60.5" customHeight="1">
      <c r="A57" s="175">
        <v>4</v>
      </c>
      <c r="B57" s="328" t="s">
        <v>101</v>
      </c>
      <c r="C57" s="329"/>
      <c r="D57" s="329"/>
      <c r="E57" s="329"/>
      <c r="F57" s="66" t="s">
        <v>86</v>
      </c>
      <c r="G57" s="66"/>
      <c r="H57" s="311" t="str">
        <f t="shared" ref="H57" si="36">$D$18</f>
        <v>BLACK</v>
      </c>
      <c r="I57" s="312"/>
      <c r="J57" s="68" t="s">
        <v>31</v>
      </c>
      <c r="K57" s="68">
        <f t="shared" ref="K57" si="37">$P$20</f>
        <v>3</v>
      </c>
      <c r="L57" s="73">
        <v>1</v>
      </c>
      <c r="M57" s="73">
        <f t="shared" si="34"/>
        <v>3</v>
      </c>
      <c r="N57" s="73"/>
      <c r="O57" s="71">
        <f t="shared" si="35"/>
        <v>3</v>
      </c>
      <c r="P57" s="72"/>
    </row>
    <row r="58" spans="1:16" s="8" customFormat="1" ht="60.5" customHeight="1">
      <c r="A58" s="175">
        <v>4</v>
      </c>
      <c r="B58" s="328" t="s">
        <v>101</v>
      </c>
      <c r="C58" s="329"/>
      <c r="D58" s="329"/>
      <c r="E58" s="329"/>
      <c r="F58" s="66" t="s">
        <v>86</v>
      </c>
      <c r="G58" s="66"/>
      <c r="H58" s="311" t="str">
        <f t="shared" ref="H58" si="38">$D$23</f>
        <v>OLIVE</v>
      </c>
      <c r="I58" s="312"/>
      <c r="J58" s="68" t="s">
        <v>31</v>
      </c>
      <c r="K58" s="68">
        <f t="shared" ref="K58" si="39">$P$25</f>
        <v>3</v>
      </c>
      <c r="L58" s="73">
        <v>1</v>
      </c>
      <c r="M58" s="73">
        <f t="shared" ref="M58" si="40">L58*K58</f>
        <v>3</v>
      </c>
      <c r="N58" s="73"/>
      <c r="O58" s="71">
        <f t="shared" ref="O58" si="41">N58+M58</f>
        <v>3</v>
      </c>
      <c r="P58" s="72"/>
    </row>
    <row r="59" spans="1:16" s="8" customFormat="1" ht="60.5" customHeight="1">
      <c r="A59" s="175">
        <v>4</v>
      </c>
      <c r="B59" s="328" t="s">
        <v>101</v>
      </c>
      <c r="C59" s="329"/>
      <c r="D59" s="329"/>
      <c r="E59" s="329"/>
      <c r="F59" s="66" t="s">
        <v>86</v>
      </c>
      <c r="G59" s="66"/>
      <c r="H59" s="311" t="str">
        <f t="shared" ref="H59" si="42">$D$28</f>
        <v>DL BLUE</v>
      </c>
      <c r="I59" s="312"/>
      <c r="J59" s="68" t="s">
        <v>31</v>
      </c>
      <c r="K59" s="68">
        <f t="shared" ref="K59" si="43">$P$30</f>
        <v>4</v>
      </c>
      <c r="L59" s="73">
        <v>1</v>
      </c>
      <c r="M59" s="73">
        <f t="shared" si="34"/>
        <v>4</v>
      </c>
      <c r="N59" s="73"/>
      <c r="O59" s="71">
        <f t="shared" si="35"/>
        <v>4</v>
      </c>
      <c r="P59" s="72"/>
    </row>
    <row r="60" spans="1:16" s="8" customFormat="1" ht="60.5" customHeight="1">
      <c r="A60" s="175">
        <v>5</v>
      </c>
      <c r="B60" s="308" t="s">
        <v>102</v>
      </c>
      <c r="C60" s="309"/>
      <c r="D60" s="309"/>
      <c r="E60" s="310"/>
      <c r="F60" s="66" t="s">
        <v>86</v>
      </c>
      <c r="G60" s="66"/>
      <c r="H60" s="311" t="str">
        <f t="shared" ref="H60" si="44">$D$18</f>
        <v>BLACK</v>
      </c>
      <c r="I60" s="312"/>
      <c r="J60" s="68" t="s">
        <v>31</v>
      </c>
      <c r="K60" s="68">
        <f t="shared" ref="K60" si="45">$P$20</f>
        <v>3</v>
      </c>
      <c r="L60" s="73">
        <v>1</v>
      </c>
      <c r="M60" s="73">
        <f t="shared" si="34"/>
        <v>3</v>
      </c>
      <c r="N60" s="73"/>
      <c r="O60" s="71">
        <f t="shared" si="35"/>
        <v>3</v>
      </c>
      <c r="P60" s="72"/>
    </row>
    <row r="61" spans="1:16" s="8" customFormat="1" ht="60.5" customHeight="1">
      <c r="A61" s="175">
        <v>5</v>
      </c>
      <c r="B61" s="308" t="s">
        <v>102</v>
      </c>
      <c r="C61" s="309"/>
      <c r="D61" s="309"/>
      <c r="E61" s="310"/>
      <c r="F61" s="66" t="s">
        <v>86</v>
      </c>
      <c r="G61" s="66"/>
      <c r="H61" s="311" t="str">
        <f t="shared" ref="H61" si="46">$D$23</f>
        <v>OLIVE</v>
      </c>
      <c r="I61" s="312"/>
      <c r="J61" s="68" t="s">
        <v>31</v>
      </c>
      <c r="K61" s="68">
        <f t="shared" ref="K61" si="47">$P$25</f>
        <v>3</v>
      </c>
      <c r="L61" s="73">
        <v>1</v>
      </c>
      <c r="M61" s="73">
        <f t="shared" ref="M61" si="48">L61*K61</f>
        <v>3</v>
      </c>
      <c r="N61" s="73"/>
      <c r="O61" s="71">
        <f t="shared" ref="O61" si="49">N61+M61</f>
        <v>3</v>
      </c>
      <c r="P61" s="72"/>
    </row>
    <row r="62" spans="1:16" s="8" customFormat="1" ht="60.5" customHeight="1">
      <c r="A62" s="175">
        <v>5</v>
      </c>
      <c r="B62" s="308" t="s">
        <v>102</v>
      </c>
      <c r="C62" s="309"/>
      <c r="D62" s="309"/>
      <c r="E62" s="310"/>
      <c r="F62" s="66" t="s">
        <v>86</v>
      </c>
      <c r="G62" s="66"/>
      <c r="H62" s="311" t="str">
        <f t="shared" ref="H62" si="50">$D$28</f>
        <v>DL BLUE</v>
      </c>
      <c r="I62" s="312"/>
      <c r="J62" s="68" t="s">
        <v>31</v>
      </c>
      <c r="K62" s="68">
        <f t="shared" ref="K62" si="51">$P$30</f>
        <v>4</v>
      </c>
      <c r="L62" s="73">
        <v>1</v>
      </c>
      <c r="M62" s="73">
        <f t="shared" si="34"/>
        <v>4</v>
      </c>
      <c r="N62" s="73"/>
      <c r="O62" s="71">
        <f t="shared" si="35"/>
        <v>4</v>
      </c>
      <c r="P62" s="72"/>
    </row>
    <row r="63" spans="1:16" s="8" customFormat="1" ht="53" customHeight="1">
      <c r="A63" s="175">
        <v>6</v>
      </c>
      <c r="B63" s="335" t="s">
        <v>935</v>
      </c>
      <c r="C63" s="336"/>
      <c r="D63" s="336"/>
      <c r="E63" s="336"/>
      <c r="F63" s="75" t="str">
        <f>H63</f>
        <v>BLACK</v>
      </c>
      <c r="G63" s="74"/>
      <c r="H63" s="311" t="str">
        <f t="shared" ref="H63" si="52">$D$18</f>
        <v>BLACK</v>
      </c>
      <c r="I63" s="312"/>
      <c r="J63" s="68" t="s">
        <v>31</v>
      </c>
      <c r="K63" s="68">
        <f t="shared" ref="K63" si="53">$P$20</f>
        <v>3</v>
      </c>
      <c r="L63" s="69">
        <v>1</v>
      </c>
      <c r="M63" s="73">
        <f t="shared" ref="M63" si="54">L63*K63</f>
        <v>3</v>
      </c>
      <c r="N63" s="73">
        <f t="shared" ref="N63" si="55">M63*3%</f>
        <v>0.09</v>
      </c>
      <c r="O63" s="71">
        <f t="shared" si="35"/>
        <v>3.09</v>
      </c>
      <c r="P63" s="263"/>
    </row>
    <row r="64" spans="1:16" s="8" customFormat="1" ht="53" customHeight="1">
      <c r="A64" s="175">
        <v>6</v>
      </c>
      <c r="B64" s="335" t="s">
        <v>935</v>
      </c>
      <c r="C64" s="336"/>
      <c r="D64" s="336"/>
      <c r="E64" s="336"/>
      <c r="F64" s="75" t="str">
        <f>H64</f>
        <v>OLIVE</v>
      </c>
      <c r="G64" s="74"/>
      <c r="H64" s="311" t="str">
        <f t="shared" ref="H64" si="56">$D$23</f>
        <v>OLIVE</v>
      </c>
      <c r="I64" s="312"/>
      <c r="J64" s="68" t="s">
        <v>31</v>
      </c>
      <c r="K64" s="68">
        <f t="shared" ref="K64" si="57">$P$25</f>
        <v>3</v>
      </c>
      <c r="L64" s="69">
        <v>1</v>
      </c>
      <c r="M64" s="73">
        <f t="shared" si="34"/>
        <v>3</v>
      </c>
      <c r="N64" s="73">
        <f t="shared" ref="N64" si="58">M64*3%</f>
        <v>0.09</v>
      </c>
      <c r="O64" s="71">
        <f t="shared" ref="O64" si="59">N64+M64</f>
        <v>3.09</v>
      </c>
      <c r="P64" s="263"/>
    </row>
    <row r="65" spans="1:16" s="8" customFormat="1" ht="53" customHeight="1">
      <c r="A65" s="175">
        <v>6</v>
      </c>
      <c r="B65" s="335" t="s">
        <v>935</v>
      </c>
      <c r="C65" s="336"/>
      <c r="D65" s="336"/>
      <c r="E65" s="336"/>
      <c r="F65" s="75" t="str">
        <f>H65</f>
        <v>DL BLUE</v>
      </c>
      <c r="G65" s="74"/>
      <c r="H65" s="311" t="str">
        <f t="shared" ref="H65" si="60">$D$28</f>
        <v>DL BLUE</v>
      </c>
      <c r="I65" s="312"/>
      <c r="J65" s="68" t="s">
        <v>31</v>
      </c>
      <c r="K65" s="68">
        <f t="shared" ref="K65" si="61">$P$30</f>
        <v>4</v>
      </c>
      <c r="L65" s="69">
        <v>1</v>
      </c>
      <c r="M65" s="73">
        <f t="shared" ref="M65:M80" si="62">L65*K65</f>
        <v>4</v>
      </c>
      <c r="N65" s="73">
        <f t="shared" ref="N65:N68" si="63">M65*3%</f>
        <v>0.12</v>
      </c>
      <c r="O65" s="71">
        <f t="shared" si="35"/>
        <v>4.12</v>
      </c>
      <c r="P65" s="263"/>
    </row>
    <row r="66" spans="1:16" s="8" customFormat="1" ht="60.5" customHeight="1">
      <c r="A66" s="175">
        <v>9</v>
      </c>
      <c r="B66" s="486" t="s">
        <v>936</v>
      </c>
      <c r="C66" s="487"/>
      <c r="D66" s="487"/>
      <c r="E66" s="488"/>
      <c r="F66" s="75" t="str">
        <f t="shared" ref="F66:F68" si="64">H66</f>
        <v>BLACK</v>
      </c>
      <c r="G66" s="76"/>
      <c r="H66" s="311" t="str">
        <f t="shared" ref="H66:H80" si="65">$D$18</f>
        <v>BLACK</v>
      </c>
      <c r="I66" s="312"/>
      <c r="J66" s="68" t="s">
        <v>136</v>
      </c>
      <c r="K66" s="68">
        <f t="shared" ref="K66" si="66">$P$20</f>
        <v>3</v>
      </c>
      <c r="L66" s="73">
        <v>2</v>
      </c>
      <c r="M66" s="73">
        <f t="shared" si="62"/>
        <v>6</v>
      </c>
      <c r="N66" s="73">
        <f t="shared" si="63"/>
        <v>0.18</v>
      </c>
      <c r="O66" s="71">
        <f t="shared" si="35"/>
        <v>6.18</v>
      </c>
      <c r="P66" s="263"/>
    </row>
    <row r="67" spans="1:16" s="8" customFormat="1" ht="60.5" customHeight="1">
      <c r="A67" s="175">
        <v>9</v>
      </c>
      <c r="B67" s="486" t="s">
        <v>936</v>
      </c>
      <c r="C67" s="487"/>
      <c r="D67" s="487"/>
      <c r="E67" s="488"/>
      <c r="F67" s="75" t="str">
        <f t="shared" ref="F67" si="67">H67</f>
        <v>OLIVE</v>
      </c>
      <c r="G67" s="76"/>
      <c r="H67" s="311" t="str">
        <f t="shared" ref="H67:H80" si="68">$D$23</f>
        <v>OLIVE</v>
      </c>
      <c r="I67" s="312"/>
      <c r="J67" s="68" t="s">
        <v>136</v>
      </c>
      <c r="K67" s="68">
        <f t="shared" ref="K67" si="69">$P$25</f>
        <v>3</v>
      </c>
      <c r="L67" s="73">
        <v>2</v>
      </c>
      <c r="M67" s="73">
        <f t="shared" ref="M67" si="70">L67*K67</f>
        <v>6</v>
      </c>
      <c r="N67" s="73">
        <f t="shared" ref="N67" si="71">M67*3%</f>
        <v>0.18</v>
      </c>
      <c r="O67" s="71">
        <f t="shared" ref="O67" si="72">N67+M67</f>
        <v>6.18</v>
      </c>
      <c r="P67" s="263"/>
    </row>
    <row r="68" spans="1:16" s="8" customFormat="1" ht="60.5" customHeight="1">
      <c r="A68" s="175">
        <v>9</v>
      </c>
      <c r="B68" s="486" t="s">
        <v>936</v>
      </c>
      <c r="C68" s="487"/>
      <c r="D68" s="487"/>
      <c r="E68" s="488"/>
      <c r="F68" s="75" t="str">
        <f t="shared" si="64"/>
        <v>DL BLUE</v>
      </c>
      <c r="G68" s="76"/>
      <c r="H68" s="311" t="str">
        <f t="shared" ref="H68:H80" si="73">$D$28</f>
        <v>DL BLUE</v>
      </c>
      <c r="I68" s="312"/>
      <c r="J68" s="68" t="s">
        <v>136</v>
      </c>
      <c r="K68" s="68">
        <f t="shared" ref="K68:K80" si="74">$P$30</f>
        <v>4</v>
      </c>
      <c r="L68" s="73">
        <v>2</v>
      </c>
      <c r="M68" s="73">
        <f t="shared" si="62"/>
        <v>8</v>
      </c>
      <c r="N68" s="73">
        <f t="shared" si="63"/>
        <v>0.24</v>
      </c>
      <c r="O68" s="71">
        <f t="shared" si="35"/>
        <v>8.24</v>
      </c>
      <c r="P68" s="263"/>
    </row>
    <row r="69" spans="1:16" s="79" customFormat="1" ht="51.5" customHeight="1">
      <c r="A69" s="175">
        <v>10</v>
      </c>
      <c r="B69" s="308" t="s">
        <v>905</v>
      </c>
      <c r="C69" s="309"/>
      <c r="D69" s="309"/>
      <c r="E69" s="310"/>
      <c r="F69" s="75" t="s">
        <v>95</v>
      </c>
      <c r="G69" s="76"/>
      <c r="H69" s="311" t="str">
        <f t="shared" ref="H69:H80" si="75">$D$18</f>
        <v>BLACK</v>
      </c>
      <c r="I69" s="312"/>
      <c r="J69" s="68" t="s">
        <v>10</v>
      </c>
      <c r="K69" s="68">
        <f t="shared" ref="K69:K80" si="76">$P$20</f>
        <v>3</v>
      </c>
      <c r="L69" s="138">
        <v>1.1000000000000001</v>
      </c>
      <c r="M69" s="73">
        <f t="shared" si="62"/>
        <v>3.3000000000000003</v>
      </c>
      <c r="N69" s="73">
        <f>M69*10%</f>
        <v>0.33000000000000007</v>
      </c>
      <c r="O69" s="71">
        <f t="shared" si="35"/>
        <v>3.6300000000000003</v>
      </c>
      <c r="P69" s="78"/>
    </row>
    <row r="70" spans="1:16" s="79" customFormat="1" ht="51.5" customHeight="1">
      <c r="A70" s="175">
        <v>10</v>
      </c>
      <c r="B70" s="308" t="s">
        <v>905</v>
      </c>
      <c r="C70" s="309"/>
      <c r="D70" s="309"/>
      <c r="E70" s="310"/>
      <c r="F70" s="75" t="s">
        <v>40</v>
      </c>
      <c r="G70" s="76"/>
      <c r="H70" s="311" t="str">
        <f t="shared" ref="H70:H80" si="77">$D$23</f>
        <v>OLIVE</v>
      </c>
      <c r="I70" s="312"/>
      <c r="J70" s="68" t="s">
        <v>10</v>
      </c>
      <c r="K70" s="68">
        <f t="shared" ref="K70:K80" si="78">$P$25</f>
        <v>3</v>
      </c>
      <c r="L70" s="138">
        <v>1.1000000000000001</v>
      </c>
      <c r="M70" s="73">
        <f t="shared" ref="M70" si="79">L70*K70</f>
        <v>3.3000000000000003</v>
      </c>
      <c r="N70" s="73">
        <f>M70*10%</f>
        <v>0.33000000000000007</v>
      </c>
      <c r="O70" s="71">
        <f t="shared" ref="O70" si="80">N70+M70</f>
        <v>3.6300000000000003</v>
      </c>
      <c r="P70" s="78"/>
    </row>
    <row r="71" spans="1:16" s="79" customFormat="1" ht="51.5" customHeight="1">
      <c r="A71" s="175">
        <v>10</v>
      </c>
      <c r="B71" s="308" t="s">
        <v>905</v>
      </c>
      <c r="C71" s="309"/>
      <c r="D71" s="309"/>
      <c r="E71" s="310"/>
      <c r="F71" s="75" t="s">
        <v>40</v>
      </c>
      <c r="G71" s="76"/>
      <c r="H71" s="311" t="str">
        <f t="shared" ref="H71:H80" si="81">$D$28</f>
        <v>DL BLUE</v>
      </c>
      <c r="I71" s="312"/>
      <c r="J71" s="68" t="s">
        <v>10</v>
      </c>
      <c r="K71" s="68">
        <f t="shared" ref="K71:K80" si="82">$P$30</f>
        <v>4</v>
      </c>
      <c r="L71" s="138">
        <v>1.1000000000000001</v>
      </c>
      <c r="M71" s="73">
        <f t="shared" si="62"/>
        <v>4.4000000000000004</v>
      </c>
      <c r="N71" s="73">
        <f>M71*10%</f>
        <v>0.44000000000000006</v>
      </c>
      <c r="O71" s="71">
        <f t="shared" si="35"/>
        <v>4.8400000000000007</v>
      </c>
      <c r="P71" s="78"/>
    </row>
    <row r="72" spans="1:16" s="79" customFormat="1" ht="51.5" customHeight="1">
      <c r="A72" s="175">
        <v>11</v>
      </c>
      <c r="B72" s="308" t="s">
        <v>138</v>
      </c>
      <c r="C72" s="309"/>
      <c r="D72" s="309"/>
      <c r="E72" s="310"/>
      <c r="F72" s="75" t="s">
        <v>95</v>
      </c>
      <c r="G72" s="76"/>
      <c r="H72" s="311" t="str">
        <f t="shared" ref="H72:H74" si="83">$D$18</f>
        <v>BLACK</v>
      </c>
      <c r="I72" s="312"/>
      <c r="J72" s="68" t="s">
        <v>10</v>
      </c>
      <c r="K72" s="68">
        <f t="shared" ref="K72:K74" si="84">$P$20</f>
        <v>3</v>
      </c>
      <c r="L72" s="77">
        <v>0.8</v>
      </c>
      <c r="M72" s="73">
        <f t="shared" ref="M72:M77" si="85">L72*K72</f>
        <v>2.4000000000000004</v>
      </c>
      <c r="N72" s="73">
        <f>M72*10%</f>
        <v>0.24000000000000005</v>
      </c>
      <c r="O72" s="71">
        <f t="shared" ref="O72:O77" si="86">N72+M72</f>
        <v>2.6400000000000006</v>
      </c>
      <c r="P72" s="78"/>
    </row>
    <row r="73" spans="1:16" s="79" customFormat="1" ht="51.5" customHeight="1">
      <c r="A73" s="175">
        <v>11</v>
      </c>
      <c r="B73" s="308" t="s">
        <v>138</v>
      </c>
      <c r="C73" s="309"/>
      <c r="D73" s="309"/>
      <c r="E73" s="310"/>
      <c r="F73" s="75" t="s">
        <v>40</v>
      </c>
      <c r="G73" s="76"/>
      <c r="H73" s="311" t="str">
        <f t="shared" ref="H73:H74" si="87">$D$23</f>
        <v>OLIVE</v>
      </c>
      <c r="I73" s="312"/>
      <c r="J73" s="68" t="s">
        <v>10</v>
      </c>
      <c r="K73" s="68">
        <f t="shared" ref="K73:K74" si="88">$P$25</f>
        <v>3</v>
      </c>
      <c r="L73" s="77">
        <v>0.8</v>
      </c>
      <c r="M73" s="73">
        <f t="shared" si="85"/>
        <v>2.4000000000000004</v>
      </c>
      <c r="N73" s="73">
        <f>M73*10%</f>
        <v>0.24000000000000005</v>
      </c>
      <c r="O73" s="71">
        <f t="shared" si="86"/>
        <v>2.6400000000000006</v>
      </c>
      <c r="P73" s="78"/>
    </row>
    <row r="74" spans="1:16" s="79" customFormat="1" ht="51.5" customHeight="1">
      <c r="A74" s="175">
        <v>11</v>
      </c>
      <c r="B74" s="308" t="s">
        <v>138</v>
      </c>
      <c r="C74" s="309"/>
      <c r="D74" s="309"/>
      <c r="E74" s="310"/>
      <c r="F74" s="75" t="s">
        <v>40</v>
      </c>
      <c r="G74" s="76"/>
      <c r="H74" s="311" t="str">
        <f t="shared" ref="H74" si="89">$D$28</f>
        <v>DL BLUE</v>
      </c>
      <c r="I74" s="312"/>
      <c r="J74" s="68" t="s">
        <v>10</v>
      </c>
      <c r="K74" s="68">
        <f t="shared" ref="K74" si="90">$P$30</f>
        <v>4</v>
      </c>
      <c r="L74" s="77">
        <v>0.8</v>
      </c>
      <c r="M74" s="73">
        <f t="shared" si="85"/>
        <v>3.2</v>
      </c>
      <c r="N74" s="73">
        <f>M74*10%</f>
        <v>0.32000000000000006</v>
      </c>
      <c r="O74" s="71">
        <f t="shared" si="86"/>
        <v>3.5200000000000005</v>
      </c>
      <c r="P74" s="78"/>
    </row>
    <row r="75" spans="1:16" s="79" customFormat="1" ht="51.5" customHeight="1">
      <c r="A75" s="175">
        <v>12</v>
      </c>
      <c r="B75" s="308" t="s">
        <v>937</v>
      </c>
      <c r="C75" s="309"/>
      <c r="D75" s="309"/>
      <c r="E75" s="310"/>
      <c r="F75" s="75" t="str">
        <f>H75</f>
        <v>BLACK</v>
      </c>
      <c r="G75" s="76"/>
      <c r="H75" s="311" t="str">
        <f t="shared" ref="H75:H77" si="91">$D$18</f>
        <v>BLACK</v>
      </c>
      <c r="I75" s="312"/>
      <c r="J75" s="68" t="s">
        <v>31</v>
      </c>
      <c r="K75" s="68">
        <f t="shared" ref="K75:K77" si="92">$P$20</f>
        <v>3</v>
      </c>
      <c r="L75" s="77">
        <v>2</v>
      </c>
      <c r="M75" s="73">
        <f t="shared" si="85"/>
        <v>6</v>
      </c>
      <c r="N75" s="73">
        <f>M75*10%</f>
        <v>0.60000000000000009</v>
      </c>
      <c r="O75" s="71">
        <f t="shared" si="86"/>
        <v>6.6</v>
      </c>
      <c r="P75" s="78"/>
    </row>
    <row r="76" spans="1:16" s="79" customFormat="1" ht="51.5" customHeight="1">
      <c r="A76" s="175">
        <v>12</v>
      </c>
      <c r="B76" s="308" t="s">
        <v>937</v>
      </c>
      <c r="C76" s="309"/>
      <c r="D76" s="309"/>
      <c r="E76" s="310"/>
      <c r="F76" s="75" t="str">
        <f t="shared" ref="F76:F80" si="93">H76</f>
        <v>OLIVE</v>
      </c>
      <c r="G76" s="76"/>
      <c r="H76" s="311" t="str">
        <f t="shared" ref="H76:H77" si="94">$D$23</f>
        <v>OLIVE</v>
      </c>
      <c r="I76" s="312"/>
      <c r="J76" s="68" t="s">
        <v>31</v>
      </c>
      <c r="K76" s="68">
        <f t="shared" ref="K76:K77" si="95">$P$25</f>
        <v>3</v>
      </c>
      <c r="L76" s="77">
        <v>2</v>
      </c>
      <c r="M76" s="73">
        <f t="shared" si="85"/>
        <v>6</v>
      </c>
      <c r="N76" s="73">
        <f>M76*10%</f>
        <v>0.60000000000000009</v>
      </c>
      <c r="O76" s="71">
        <f t="shared" si="86"/>
        <v>6.6</v>
      </c>
      <c r="P76" s="78"/>
    </row>
    <row r="77" spans="1:16" s="79" customFormat="1" ht="51.5" customHeight="1">
      <c r="A77" s="175">
        <v>12</v>
      </c>
      <c r="B77" s="308" t="s">
        <v>937</v>
      </c>
      <c r="C77" s="309"/>
      <c r="D77" s="309"/>
      <c r="E77" s="310"/>
      <c r="F77" s="75" t="str">
        <f t="shared" si="93"/>
        <v>DL BLUE</v>
      </c>
      <c r="G77" s="76"/>
      <c r="H77" s="311" t="str">
        <f t="shared" ref="H77" si="96">$D$28</f>
        <v>DL BLUE</v>
      </c>
      <c r="I77" s="312"/>
      <c r="J77" s="68" t="s">
        <v>31</v>
      </c>
      <c r="K77" s="68">
        <f t="shared" ref="K77" si="97">$P$30</f>
        <v>4</v>
      </c>
      <c r="L77" s="77">
        <v>2</v>
      </c>
      <c r="M77" s="73">
        <f t="shared" si="85"/>
        <v>8</v>
      </c>
      <c r="N77" s="73">
        <f>M77*10%</f>
        <v>0.8</v>
      </c>
      <c r="O77" s="71">
        <f t="shared" si="86"/>
        <v>8.8000000000000007</v>
      </c>
      <c r="P77" s="78"/>
    </row>
    <row r="78" spans="1:16" s="79" customFormat="1" ht="51.5" customHeight="1">
      <c r="A78" s="175">
        <v>13</v>
      </c>
      <c r="B78" s="308" t="s">
        <v>938</v>
      </c>
      <c r="C78" s="309"/>
      <c r="D78" s="309"/>
      <c r="E78" s="310"/>
      <c r="F78" s="75" t="str">
        <f t="shared" si="93"/>
        <v>BLACK</v>
      </c>
      <c r="G78" s="76"/>
      <c r="H78" s="311" t="str">
        <f t="shared" ref="H78:H80" si="98">$D$18</f>
        <v>BLACK</v>
      </c>
      <c r="I78" s="312"/>
      <c r="J78" s="68" t="s">
        <v>31</v>
      </c>
      <c r="K78" s="68">
        <f t="shared" ref="K78:K80" si="99">$P$20</f>
        <v>3</v>
      </c>
      <c r="L78" s="77">
        <v>1</v>
      </c>
      <c r="M78" s="73">
        <f t="shared" si="62"/>
        <v>3</v>
      </c>
      <c r="N78" s="73">
        <f>M78*10%</f>
        <v>0.30000000000000004</v>
      </c>
      <c r="O78" s="71">
        <f t="shared" si="35"/>
        <v>3.3</v>
      </c>
      <c r="P78" s="78"/>
    </row>
    <row r="79" spans="1:16" s="79" customFormat="1" ht="51.5" customHeight="1">
      <c r="A79" s="175">
        <v>13</v>
      </c>
      <c r="B79" s="308" t="s">
        <v>938</v>
      </c>
      <c r="C79" s="309"/>
      <c r="D79" s="309"/>
      <c r="E79" s="310"/>
      <c r="F79" s="75" t="str">
        <f t="shared" si="93"/>
        <v>OLIVE</v>
      </c>
      <c r="G79" s="76"/>
      <c r="H79" s="311" t="str">
        <f t="shared" ref="H79:H80" si="100">$D$23</f>
        <v>OLIVE</v>
      </c>
      <c r="I79" s="312"/>
      <c r="J79" s="68" t="s">
        <v>31</v>
      </c>
      <c r="K79" s="68">
        <f t="shared" ref="K79:K80" si="101">$P$25</f>
        <v>3</v>
      </c>
      <c r="L79" s="77">
        <v>1</v>
      </c>
      <c r="M79" s="73">
        <f t="shared" ref="M79" si="102">L79*K79</f>
        <v>3</v>
      </c>
      <c r="N79" s="73">
        <f>M79*10%</f>
        <v>0.30000000000000004</v>
      </c>
      <c r="O79" s="71">
        <f t="shared" ref="O79" si="103">N79+M79</f>
        <v>3.3</v>
      </c>
      <c r="P79" s="78"/>
    </row>
    <row r="80" spans="1:16" s="79" customFormat="1" ht="51.5" customHeight="1">
      <c r="A80" s="175">
        <v>13</v>
      </c>
      <c r="B80" s="308" t="s">
        <v>938</v>
      </c>
      <c r="C80" s="309"/>
      <c r="D80" s="309"/>
      <c r="E80" s="310"/>
      <c r="F80" s="75" t="str">
        <f t="shared" si="93"/>
        <v>DL BLUE</v>
      </c>
      <c r="G80" s="76"/>
      <c r="H80" s="311" t="str">
        <f t="shared" ref="H80" si="104">$D$28</f>
        <v>DL BLUE</v>
      </c>
      <c r="I80" s="312"/>
      <c r="J80" s="68" t="s">
        <v>31</v>
      </c>
      <c r="K80" s="68">
        <f t="shared" ref="K80" si="105">$P$30</f>
        <v>4</v>
      </c>
      <c r="L80" s="77">
        <v>1</v>
      </c>
      <c r="M80" s="73">
        <f t="shared" si="62"/>
        <v>4</v>
      </c>
      <c r="N80" s="73">
        <f>M80*10%</f>
        <v>0.4</v>
      </c>
      <c r="O80" s="71">
        <f t="shared" si="35"/>
        <v>4.4000000000000004</v>
      </c>
      <c r="P80" s="78"/>
    </row>
    <row r="81" spans="1:16" s="62" customFormat="1" ht="45.5" hidden="1" customHeight="1" thickBot="1">
      <c r="B81" s="10" t="s">
        <v>68</v>
      </c>
      <c r="F81" s="80"/>
      <c r="G81" s="81"/>
      <c r="H81" s="80"/>
      <c r="I81" s="80"/>
      <c r="J81" s="80"/>
      <c r="K81" s="80"/>
      <c r="L81" s="80"/>
      <c r="M81" s="80"/>
      <c r="N81" s="80"/>
      <c r="O81" s="80"/>
      <c r="P81" s="82"/>
    </row>
    <row r="82" spans="1:16" s="65" customFormat="1" ht="93" hidden="1" customHeight="1">
      <c r="A82" s="330" t="s">
        <v>23</v>
      </c>
      <c r="B82" s="331"/>
      <c r="C82" s="331"/>
      <c r="D82" s="331"/>
      <c r="E82" s="332"/>
      <c r="F82" s="163" t="s">
        <v>47</v>
      </c>
      <c r="G82" s="163" t="s">
        <v>24</v>
      </c>
      <c r="H82" s="333" t="s">
        <v>42</v>
      </c>
      <c r="I82" s="334"/>
      <c r="J82" s="164" t="s">
        <v>19</v>
      </c>
      <c r="K82" s="163" t="s">
        <v>48</v>
      </c>
      <c r="L82" s="163" t="s">
        <v>25</v>
      </c>
      <c r="M82" s="179" t="s">
        <v>26</v>
      </c>
      <c r="N82" s="179" t="s">
        <v>27</v>
      </c>
      <c r="O82" s="179" t="s">
        <v>28</v>
      </c>
      <c r="P82" s="165" t="s">
        <v>29</v>
      </c>
    </row>
    <row r="83" spans="1:16" s="8" customFormat="1" ht="45.5" hidden="1" customHeight="1">
      <c r="A83" s="175">
        <v>1</v>
      </c>
      <c r="B83" s="328" t="s">
        <v>91</v>
      </c>
      <c r="C83" s="329"/>
      <c r="D83" s="329"/>
      <c r="E83" s="329"/>
      <c r="F83" s="66" t="s">
        <v>40</v>
      </c>
      <c r="G83" s="66"/>
      <c r="H83" s="311" t="str">
        <f>$D$18</f>
        <v>BLACK</v>
      </c>
      <c r="I83" s="312"/>
      <c r="J83" s="68" t="s">
        <v>31</v>
      </c>
      <c r="K83" s="68">
        <f t="shared" ref="K83" si="106">$P$20</f>
        <v>3</v>
      </c>
      <c r="L83" s="73">
        <v>1</v>
      </c>
      <c r="M83" s="73">
        <f t="shared" ref="M83:M87" si="107">L83*K83</f>
        <v>3</v>
      </c>
      <c r="N83" s="73"/>
      <c r="O83" s="71">
        <f t="shared" ref="O83:O88" si="108">N83+M83</f>
        <v>3</v>
      </c>
      <c r="P83" s="260" t="s">
        <v>864</v>
      </c>
    </row>
    <row r="84" spans="1:16" s="8" customFormat="1" ht="45.5" hidden="1" customHeight="1">
      <c r="A84" s="175">
        <v>2</v>
      </c>
      <c r="B84" s="328" t="s">
        <v>103</v>
      </c>
      <c r="C84" s="329"/>
      <c r="D84" s="329"/>
      <c r="E84" s="329"/>
      <c r="F84" s="66" t="s">
        <v>96</v>
      </c>
      <c r="G84" s="66"/>
      <c r="H84" s="311" t="str">
        <f t="shared" ref="H84" si="109">$D$18</f>
        <v>BLACK</v>
      </c>
      <c r="I84" s="312"/>
      <c r="J84" s="68" t="s">
        <v>31</v>
      </c>
      <c r="K84" s="68">
        <f t="shared" ref="K84:K88" si="110">$P$20</f>
        <v>3</v>
      </c>
      <c r="L84" s="73">
        <v>1</v>
      </c>
      <c r="M84" s="73">
        <f t="shared" si="107"/>
        <v>3</v>
      </c>
      <c r="N84" s="73"/>
      <c r="O84" s="71">
        <f t="shared" si="108"/>
        <v>3</v>
      </c>
      <c r="P84" s="72" t="s">
        <v>122</v>
      </c>
    </row>
    <row r="85" spans="1:16" s="8" customFormat="1" ht="54.5" hidden="1" customHeight="1">
      <c r="A85" s="175">
        <v>3</v>
      </c>
      <c r="B85" s="328" t="s">
        <v>92</v>
      </c>
      <c r="C85" s="329"/>
      <c r="D85" s="329"/>
      <c r="E85" s="329"/>
      <c r="F85" s="66" t="s">
        <v>40</v>
      </c>
      <c r="G85" s="66"/>
      <c r="H85" s="311" t="str">
        <f t="shared" ref="H85" si="111">$D$18</f>
        <v>BLACK</v>
      </c>
      <c r="I85" s="312"/>
      <c r="J85" s="68" t="s">
        <v>31</v>
      </c>
      <c r="K85" s="68">
        <f t="shared" si="110"/>
        <v>3</v>
      </c>
      <c r="L85" s="73">
        <v>1</v>
      </c>
      <c r="M85" s="73">
        <f t="shared" si="107"/>
        <v>3</v>
      </c>
      <c r="N85" s="73"/>
      <c r="O85" s="71">
        <f t="shared" si="108"/>
        <v>3</v>
      </c>
      <c r="P85" s="172" t="s">
        <v>124</v>
      </c>
    </row>
    <row r="86" spans="1:16" s="8" customFormat="1" ht="45.5" hidden="1" customHeight="1">
      <c r="A86" s="175">
        <v>4</v>
      </c>
      <c r="B86" s="328" t="s">
        <v>104</v>
      </c>
      <c r="C86" s="329"/>
      <c r="D86" s="329"/>
      <c r="E86" s="329"/>
      <c r="F86" s="66" t="s">
        <v>96</v>
      </c>
      <c r="G86" s="66"/>
      <c r="H86" s="311" t="str">
        <f t="shared" ref="H86" si="112">$D$18</f>
        <v>BLACK</v>
      </c>
      <c r="I86" s="312"/>
      <c r="J86" s="68" t="s">
        <v>31</v>
      </c>
      <c r="K86" s="68">
        <f t="shared" si="110"/>
        <v>3</v>
      </c>
      <c r="L86" s="69">
        <f t="shared" ref="L86:L87" si="113">1/14</f>
        <v>7.1428571428571425E-2</v>
      </c>
      <c r="M86" s="73">
        <f t="shared" si="107"/>
        <v>0.21428571428571427</v>
      </c>
      <c r="N86" s="70"/>
      <c r="O86" s="71">
        <f t="shared" si="108"/>
        <v>0.21428571428571427</v>
      </c>
      <c r="P86" s="72"/>
    </row>
    <row r="87" spans="1:16" s="8" customFormat="1" ht="45.5" hidden="1" customHeight="1">
      <c r="A87" s="175">
        <v>5</v>
      </c>
      <c r="B87" s="328" t="s">
        <v>105</v>
      </c>
      <c r="C87" s="329"/>
      <c r="D87" s="329"/>
      <c r="E87" s="329"/>
      <c r="F87" s="168" t="s">
        <v>57</v>
      </c>
      <c r="G87" s="168"/>
      <c r="H87" s="311" t="str">
        <f t="shared" ref="H87" si="114">$D$18</f>
        <v>BLACK</v>
      </c>
      <c r="I87" s="312"/>
      <c r="J87" s="68" t="s">
        <v>31</v>
      </c>
      <c r="K87" s="68">
        <f t="shared" si="110"/>
        <v>3</v>
      </c>
      <c r="L87" s="69">
        <f t="shared" si="113"/>
        <v>7.1428571428571425E-2</v>
      </c>
      <c r="M87" s="73">
        <f t="shared" si="107"/>
        <v>0.21428571428571427</v>
      </c>
      <c r="N87" s="73"/>
      <c r="O87" s="71">
        <f t="shared" si="108"/>
        <v>0.21428571428571427</v>
      </c>
      <c r="P87" s="72"/>
    </row>
    <row r="88" spans="1:16" s="8" customFormat="1" ht="45.5" hidden="1" customHeight="1">
      <c r="A88" s="175">
        <v>6</v>
      </c>
      <c r="B88" s="308" t="s">
        <v>56</v>
      </c>
      <c r="C88" s="309"/>
      <c r="D88" s="309"/>
      <c r="E88" s="310"/>
      <c r="F88" s="168" t="s">
        <v>57</v>
      </c>
      <c r="G88" s="168"/>
      <c r="H88" s="311" t="str">
        <f t="shared" ref="H88" si="115">$D$18</f>
        <v>BLACK</v>
      </c>
      <c r="I88" s="312"/>
      <c r="J88" s="68" t="s">
        <v>31</v>
      </c>
      <c r="K88" s="68">
        <f t="shared" si="110"/>
        <v>3</v>
      </c>
      <c r="L88" s="69">
        <f>L87*2</f>
        <v>0.14285714285714285</v>
      </c>
      <c r="M88" s="73">
        <f>ROUNDUP(M87*2,0)</f>
        <v>1</v>
      </c>
      <c r="N88" s="73"/>
      <c r="O88" s="71">
        <f t="shared" si="108"/>
        <v>1</v>
      </c>
      <c r="P88" s="72"/>
    </row>
    <row r="89" spans="1:16" s="8" customFormat="1" ht="44.5" customHeight="1">
      <c r="B89" s="10" t="s">
        <v>69</v>
      </c>
      <c r="C89" s="83"/>
      <c r="G89" s="84"/>
      <c r="J89" s="274" t="s">
        <v>32</v>
      </c>
      <c r="K89" s="274"/>
      <c r="L89" s="274"/>
      <c r="M89" s="274"/>
      <c r="N89" s="85"/>
      <c r="O89" s="85"/>
      <c r="P89" s="86"/>
    </row>
    <row r="90" spans="1:16" s="87" customFormat="1" ht="127" customHeight="1">
      <c r="A90" s="87">
        <v>1</v>
      </c>
      <c r="B90" s="88" t="s">
        <v>97</v>
      </c>
      <c r="C90" s="277" t="s">
        <v>907</v>
      </c>
      <c r="D90" s="277"/>
      <c r="E90" s="277"/>
      <c r="F90" s="277"/>
      <c r="G90" s="277"/>
      <c r="H90" s="277"/>
      <c r="I90" s="277"/>
      <c r="J90" s="89"/>
      <c r="K90" s="90"/>
      <c r="L90" s="89"/>
      <c r="M90" s="89"/>
      <c r="N90" s="89"/>
      <c r="O90" s="89"/>
      <c r="P90" s="89"/>
    </row>
    <row r="91" spans="1:16" s="65" customFormat="1" ht="0.65" customHeight="1">
      <c r="A91" s="87"/>
      <c r="B91" s="285" t="s">
        <v>49</v>
      </c>
      <c r="C91" s="286"/>
      <c r="D91" s="286"/>
      <c r="E91" s="286"/>
      <c r="F91" s="286"/>
      <c r="G91" s="286"/>
      <c r="H91" s="286"/>
      <c r="I91" s="307"/>
      <c r="J91" s="89"/>
      <c r="K91" s="90"/>
      <c r="L91" s="89"/>
      <c r="M91" s="89"/>
      <c r="N91" s="89"/>
      <c r="O91" s="89"/>
      <c r="P91" s="89"/>
    </row>
    <row r="92" spans="1:16" s="8" customFormat="1" ht="34.15" customHeight="1">
      <c r="A92" s="83"/>
      <c r="B92" s="264" t="s">
        <v>42</v>
      </c>
      <c r="C92" s="278" t="s">
        <v>54</v>
      </c>
      <c r="D92" s="279"/>
      <c r="E92" s="279"/>
      <c r="F92" s="279"/>
      <c r="G92" s="279"/>
      <c r="H92" s="279"/>
      <c r="I92" s="280"/>
      <c r="J92" s="84"/>
      <c r="K92" s="84"/>
      <c r="L92" s="84"/>
      <c r="M92" s="84"/>
      <c r="N92" s="84"/>
      <c r="O92" s="84"/>
      <c r="P92" s="84"/>
    </row>
    <row r="93" spans="1:16" s="8" customFormat="1" ht="63.5" customHeight="1">
      <c r="A93" s="83"/>
      <c r="B93" s="265" t="str">
        <f>D18</f>
        <v>BLACK</v>
      </c>
      <c r="C93" s="313" t="s">
        <v>908</v>
      </c>
      <c r="D93" s="314"/>
      <c r="E93" s="314"/>
      <c r="F93" s="314"/>
      <c r="G93" s="314"/>
      <c r="H93" s="314"/>
      <c r="I93" s="315"/>
      <c r="J93" s="84"/>
      <c r="K93" s="84"/>
      <c r="L93" s="84"/>
      <c r="M93" s="84"/>
      <c r="N93" s="84"/>
    </row>
    <row r="94" spans="1:16" s="8" customFormat="1" ht="53" customHeight="1">
      <c r="A94" s="83"/>
      <c r="B94" s="265" t="str">
        <f>D23</f>
        <v>OLIVE</v>
      </c>
      <c r="C94" s="313" t="s">
        <v>909</v>
      </c>
      <c r="D94" s="314"/>
      <c r="E94" s="314"/>
      <c r="F94" s="314"/>
      <c r="G94" s="314"/>
      <c r="H94" s="314"/>
      <c r="I94" s="315"/>
      <c r="J94" s="84"/>
      <c r="K94" s="84"/>
      <c r="L94" s="84"/>
      <c r="M94" s="84"/>
      <c r="N94" s="84"/>
    </row>
    <row r="95" spans="1:16" s="8" customFormat="1" ht="56.5" customHeight="1">
      <c r="A95" s="83"/>
      <c r="B95" s="265" t="str">
        <f>D28</f>
        <v>DL BLUE</v>
      </c>
      <c r="C95" s="313" t="s">
        <v>906</v>
      </c>
      <c r="D95" s="314"/>
      <c r="E95" s="314"/>
      <c r="F95" s="314"/>
      <c r="G95" s="314"/>
      <c r="H95" s="314"/>
      <c r="I95" s="315"/>
      <c r="J95" s="84"/>
      <c r="K95" s="84"/>
      <c r="L95" s="84"/>
      <c r="M95" s="84"/>
      <c r="N95" s="84"/>
    </row>
    <row r="96" spans="1:16" s="8" customFormat="1" ht="34.15" customHeight="1">
      <c r="A96" s="83"/>
      <c r="B96" s="316" t="s">
        <v>55</v>
      </c>
      <c r="C96" s="317"/>
      <c r="D96" s="318"/>
      <c r="E96" s="318"/>
      <c r="F96" s="318"/>
      <c r="G96" s="318"/>
      <c r="H96" s="318"/>
      <c r="I96" s="319"/>
      <c r="J96" s="10"/>
      <c r="K96" s="84"/>
    </row>
    <row r="97" spans="1:16" s="8" customFormat="1" ht="34.15" customHeight="1">
      <c r="A97" s="83"/>
      <c r="B97" s="308" t="s">
        <v>58</v>
      </c>
      <c r="C97" s="320"/>
      <c r="D97" s="266" t="s">
        <v>72</v>
      </c>
      <c r="E97" s="266" t="s">
        <v>62</v>
      </c>
      <c r="F97" s="266" t="s">
        <v>10</v>
      </c>
      <c r="G97" s="266" t="s">
        <v>59</v>
      </c>
      <c r="H97" s="266" t="s">
        <v>60</v>
      </c>
      <c r="I97" s="266" t="s">
        <v>61</v>
      </c>
      <c r="J97" s="267"/>
    </row>
    <row r="98" spans="1:16" s="2" customFormat="1" ht="100" customHeight="1">
      <c r="A98" s="268"/>
      <c r="B98" s="321" t="s">
        <v>910</v>
      </c>
      <c r="C98" s="322"/>
      <c r="D98" s="323" t="s">
        <v>939</v>
      </c>
      <c r="E98" s="324"/>
      <c r="F98" s="324"/>
      <c r="G98" s="324"/>
      <c r="H98" s="324"/>
      <c r="I98" s="325"/>
      <c r="J98" s="10" t="s">
        <v>913</v>
      </c>
    </row>
    <row r="99" spans="1:16" s="38" customFormat="1" ht="187" customHeight="1">
      <c r="A99" s="39"/>
      <c r="B99" s="326" t="s">
        <v>914</v>
      </c>
      <c r="C99" s="327"/>
      <c r="D99" s="269" t="s">
        <v>915</v>
      </c>
      <c r="E99" s="270" t="s">
        <v>916</v>
      </c>
      <c r="F99" s="271" t="s">
        <v>917</v>
      </c>
      <c r="G99" s="269" t="s">
        <v>918</v>
      </c>
      <c r="H99" s="271" t="s">
        <v>911</v>
      </c>
      <c r="I99" s="270" t="s">
        <v>912</v>
      </c>
      <c r="J99" s="272"/>
      <c r="K99" s="95"/>
      <c r="L99" s="95"/>
      <c r="M99" s="95"/>
      <c r="N99" s="95"/>
      <c r="O99" s="95"/>
      <c r="P99" s="95"/>
    </row>
    <row r="100" spans="1:16" s="38" customFormat="1" ht="172" customHeight="1">
      <c r="A100" s="39"/>
      <c r="B100" s="326" t="s">
        <v>941</v>
      </c>
      <c r="C100" s="327"/>
      <c r="D100" s="489" t="s">
        <v>940</v>
      </c>
      <c r="E100" s="490"/>
      <c r="F100" s="490"/>
      <c r="G100" s="490"/>
      <c r="H100" s="490"/>
      <c r="I100" s="491"/>
      <c r="J100" s="272"/>
      <c r="K100" s="95"/>
      <c r="L100" s="95"/>
      <c r="M100" s="95"/>
      <c r="N100" s="95"/>
      <c r="O100" s="95"/>
      <c r="P100" s="95"/>
    </row>
    <row r="101" spans="1:16" s="38" customFormat="1" ht="22.15" customHeight="1">
      <c r="A101" s="39"/>
      <c r="B101" s="93"/>
      <c r="C101" s="93"/>
      <c r="D101" s="93"/>
      <c r="E101" s="93"/>
      <c r="F101" s="93"/>
      <c r="G101" s="93"/>
      <c r="H101" s="93"/>
      <c r="I101" s="93"/>
      <c r="J101" s="96"/>
      <c r="K101" s="96"/>
      <c r="L101" s="96"/>
      <c r="M101" s="96"/>
      <c r="N101" s="96"/>
      <c r="O101" s="96"/>
      <c r="P101" s="96"/>
    </row>
    <row r="102" spans="1:16" s="87" customFormat="1" ht="34.5" customHeight="1">
      <c r="A102" s="87">
        <v>2</v>
      </c>
      <c r="B102" s="88" t="s">
        <v>121</v>
      </c>
      <c r="C102" s="3" t="s">
        <v>131</v>
      </c>
      <c r="D102" s="3"/>
      <c r="E102" s="3"/>
      <c r="F102" s="3"/>
      <c r="G102" s="89"/>
      <c r="H102" s="89"/>
      <c r="I102" s="89"/>
      <c r="J102" s="89"/>
      <c r="K102" s="90"/>
      <c r="L102" s="89"/>
      <c r="M102" s="89"/>
      <c r="N102" s="89"/>
      <c r="O102" s="89"/>
      <c r="P102" s="89"/>
    </row>
    <row r="103" spans="1:16" s="65" customFormat="1" ht="34.5" hidden="1" customHeight="1">
      <c r="A103" s="87"/>
      <c r="B103" s="285" t="s">
        <v>49</v>
      </c>
      <c r="C103" s="286"/>
      <c r="D103" s="286"/>
      <c r="E103" s="286"/>
      <c r="F103" s="286"/>
      <c r="G103" s="286"/>
      <c r="H103" s="286"/>
      <c r="I103" s="307"/>
      <c r="J103" s="89"/>
      <c r="K103" s="90"/>
      <c r="L103" s="89"/>
      <c r="M103" s="89"/>
      <c r="N103" s="89"/>
      <c r="O103" s="89"/>
      <c r="P103" s="89"/>
    </row>
    <row r="104" spans="1:16" s="65" customFormat="1" ht="34.5" hidden="1" customHeight="1">
      <c r="A104" s="87"/>
      <c r="B104" s="91" t="s">
        <v>42</v>
      </c>
      <c r="C104" s="301" t="s">
        <v>74</v>
      </c>
      <c r="D104" s="302"/>
      <c r="E104" s="302"/>
      <c r="F104" s="302"/>
      <c r="G104" s="302"/>
      <c r="H104" s="302"/>
      <c r="I104" s="303"/>
      <c r="J104" s="89"/>
      <c r="K104" s="89"/>
      <c r="L104" s="89"/>
      <c r="M104" s="89"/>
      <c r="N104" s="89"/>
      <c r="O104" s="89"/>
      <c r="P104" s="89"/>
    </row>
    <row r="105" spans="1:16" s="65" customFormat="1" ht="26.5" hidden="1">
      <c r="A105" s="87"/>
      <c r="B105" s="97" t="str">
        <f>D18</f>
        <v>BLACK</v>
      </c>
      <c r="C105" s="281"/>
      <c r="D105" s="282"/>
      <c r="E105" s="282"/>
      <c r="F105" s="282"/>
      <c r="G105" s="282"/>
      <c r="H105" s="282"/>
      <c r="I105" s="283"/>
      <c r="J105" s="89"/>
      <c r="K105" s="89"/>
      <c r="L105" s="89"/>
      <c r="M105" s="89"/>
      <c r="N105" s="89"/>
    </row>
    <row r="106" spans="1:16" s="65" customFormat="1" ht="26.5" hidden="1">
      <c r="A106" s="87"/>
      <c r="B106" s="97" t="str">
        <f>D23</f>
        <v>OLIVE</v>
      </c>
      <c r="C106" s="281"/>
      <c r="D106" s="282"/>
      <c r="E106" s="282"/>
      <c r="F106" s="282"/>
      <c r="G106" s="282"/>
      <c r="H106" s="282"/>
      <c r="I106" s="283"/>
      <c r="J106" s="89"/>
      <c r="K106" s="89"/>
      <c r="L106" s="89"/>
      <c r="M106" s="89"/>
      <c r="N106" s="89"/>
    </row>
    <row r="107" spans="1:16" s="65" customFormat="1" ht="26.5" hidden="1">
      <c r="A107" s="87"/>
      <c r="B107" s="97" t="str">
        <f>D28</f>
        <v>DL BLUE</v>
      </c>
      <c r="C107" s="281"/>
      <c r="D107" s="282"/>
      <c r="E107" s="282"/>
      <c r="F107" s="282"/>
      <c r="G107" s="282"/>
      <c r="H107" s="282"/>
      <c r="I107" s="283"/>
      <c r="J107" s="89"/>
      <c r="K107" s="89"/>
      <c r="L107" s="89"/>
      <c r="M107" s="89"/>
      <c r="N107" s="89"/>
    </row>
    <row r="108" spans="1:16" s="65" customFormat="1" ht="34.5" hidden="1" customHeight="1">
      <c r="A108" s="87"/>
      <c r="B108" s="285" t="s">
        <v>75</v>
      </c>
      <c r="C108" s="286"/>
      <c r="D108" s="287"/>
      <c r="E108" s="287"/>
      <c r="F108" s="287"/>
      <c r="G108" s="287"/>
      <c r="H108" s="287"/>
      <c r="I108" s="288"/>
      <c r="J108" s="89"/>
      <c r="K108" s="89"/>
    </row>
    <row r="109" spans="1:16" s="95" customFormat="1" ht="34.5" hidden="1" customHeight="1">
      <c r="A109" s="93"/>
      <c r="B109" s="289" t="s">
        <v>58</v>
      </c>
      <c r="C109" s="290"/>
      <c r="D109" s="94" t="s">
        <v>72</v>
      </c>
      <c r="E109" s="94" t="s">
        <v>62</v>
      </c>
      <c r="F109" s="94" t="s">
        <v>10</v>
      </c>
      <c r="G109" s="94" t="s">
        <v>59</v>
      </c>
      <c r="H109" s="94" t="s">
        <v>60</v>
      </c>
      <c r="I109" s="94" t="s">
        <v>61</v>
      </c>
      <c r="J109" s="89"/>
    </row>
    <row r="110" spans="1:16" s="38" customFormat="1" ht="197.5" hidden="1" customHeight="1">
      <c r="A110" s="39"/>
      <c r="B110" s="291" t="s">
        <v>127</v>
      </c>
      <c r="C110" s="292"/>
      <c r="D110" s="298" t="s">
        <v>128</v>
      </c>
      <c r="E110" s="299"/>
      <c r="F110" s="299"/>
      <c r="G110" s="299"/>
      <c r="H110" s="299"/>
      <c r="I110" s="300"/>
      <c r="J110" s="89"/>
      <c r="K110" s="95"/>
      <c r="L110" s="95"/>
      <c r="M110" s="95"/>
      <c r="N110" s="95"/>
      <c r="O110" s="95"/>
      <c r="P110" s="95"/>
    </row>
    <row r="111" spans="1:16" s="38" customFormat="1" ht="185" hidden="1" customHeight="1">
      <c r="A111" s="39"/>
      <c r="B111" s="291" t="s">
        <v>129</v>
      </c>
      <c r="C111" s="292"/>
      <c r="D111" s="298" t="s">
        <v>130</v>
      </c>
      <c r="E111" s="299"/>
      <c r="F111" s="299"/>
      <c r="G111" s="299"/>
      <c r="H111" s="299"/>
      <c r="I111" s="300"/>
      <c r="J111" s="89"/>
      <c r="K111" s="95"/>
      <c r="L111" s="95"/>
      <c r="M111" s="95"/>
      <c r="N111" s="95"/>
      <c r="O111" s="95"/>
      <c r="P111" s="95"/>
    </row>
    <row r="112" spans="1:16" s="38" customFormat="1" ht="21.75" hidden="1" customHeight="1">
      <c r="A112" s="39"/>
      <c r="B112" s="293" t="s">
        <v>76</v>
      </c>
      <c r="C112" s="294"/>
      <c r="D112" s="295" t="s">
        <v>73</v>
      </c>
      <c r="E112" s="296"/>
      <c r="F112" s="296"/>
      <c r="G112" s="296"/>
      <c r="H112" s="296"/>
      <c r="I112" s="296"/>
      <c r="J112" s="297"/>
      <c r="K112" s="95"/>
      <c r="L112" s="95"/>
      <c r="M112" s="95"/>
      <c r="N112" s="95"/>
      <c r="O112" s="95"/>
      <c r="P112" s="95"/>
    </row>
    <row r="113" spans="1:16" s="87" customFormat="1" ht="34.5" customHeight="1">
      <c r="A113" s="87">
        <v>3</v>
      </c>
      <c r="B113" s="88" t="s">
        <v>98</v>
      </c>
      <c r="C113" s="3" t="s">
        <v>114</v>
      </c>
      <c r="D113" s="3"/>
      <c r="E113" s="3"/>
      <c r="F113" s="3"/>
      <c r="G113" s="89"/>
      <c r="H113" s="89"/>
      <c r="I113" s="89"/>
      <c r="J113" s="89"/>
      <c r="K113" s="90"/>
      <c r="L113" s="89"/>
      <c r="M113" s="89"/>
      <c r="N113" s="89"/>
      <c r="O113" s="89"/>
      <c r="P113" s="89"/>
    </row>
    <row r="114" spans="1:16" s="65" customFormat="1" ht="1.1499999999999999" hidden="1" customHeight="1">
      <c r="A114" s="87"/>
      <c r="B114" s="91" t="s">
        <v>42</v>
      </c>
      <c r="C114" s="301" t="s">
        <v>77</v>
      </c>
      <c r="D114" s="302"/>
      <c r="E114" s="302"/>
      <c r="F114" s="302"/>
      <c r="G114" s="302"/>
      <c r="H114" s="302"/>
      <c r="I114" s="303"/>
      <c r="J114" s="89"/>
      <c r="K114" s="89"/>
      <c r="L114" s="89"/>
      <c r="M114" s="89"/>
      <c r="N114" s="89"/>
      <c r="O114" s="89"/>
      <c r="P114" s="89"/>
    </row>
    <row r="115" spans="1:16" s="65" customFormat="1" ht="39" hidden="1" customHeight="1">
      <c r="A115" s="87"/>
      <c r="B115" s="92" t="e">
        <f>#REF!</f>
        <v>#REF!</v>
      </c>
      <c r="C115" s="281" t="s">
        <v>66</v>
      </c>
      <c r="D115" s="282"/>
      <c r="E115" s="282"/>
      <c r="F115" s="282"/>
      <c r="G115" s="282"/>
      <c r="H115" s="282"/>
      <c r="I115" s="283"/>
      <c r="J115" s="89"/>
      <c r="K115" s="89"/>
      <c r="L115" s="89"/>
      <c r="M115" s="89"/>
      <c r="N115" s="89"/>
    </row>
    <row r="116" spans="1:16" s="65" customFormat="1" ht="39" hidden="1" customHeight="1">
      <c r="A116" s="87"/>
      <c r="B116" s="92" t="e">
        <f>#REF!</f>
        <v>#REF!</v>
      </c>
      <c r="C116" s="304" t="s">
        <v>66</v>
      </c>
      <c r="D116" s="305"/>
      <c r="E116" s="305"/>
      <c r="F116" s="305"/>
      <c r="G116" s="305"/>
      <c r="H116" s="305"/>
      <c r="I116" s="306"/>
      <c r="J116" s="89"/>
      <c r="K116" s="89"/>
      <c r="L116" s="89"/>
      <c r="M116" s="89"/>
      <c r="N116" s="89"/>
    </row>
    <row r="117" spans="1:16" s="8" customFormat="1" ht="49" customHeight="1">
      <c r="B117" s="274" t="s">
        <v>33</v>
      </c>
      <c r="C117" s="274"/>
      <c r="D117" s="274"/>
      <c r="E117" s="274"/>
      <c r="G117" s="84"/>
      <c r="M117" s="86"/>
      <c r="N117" s="85"/>
      <c r="O117" s="85"/>
      <c r="P117" s="86"/>
    </row>
    <row r="118" spans="1:16" s="65" customFormat="1" ht="35.25" customHeight="1">
      <c r="A118" s="87">
        <v>1</v>
      </c>
      <c r="B118" s="146" t="s">
        <v>132</v>
      </c>
      <c r="C118" s="87"/>
      <c r="D118" s="87"/>
      <c r="G118" s="89"/>
      <c r="M118" s="98"/>
      <c r="N118" s="99"/>
      <c r="O118" s="99"/>
      <c r="P118" s="98"/>
    </row>
    <row r="119" spans="1:16" s="65" customFormat="1" ht="92.5" customHeight="1">
      <c r="A119" s="87"/>
      <c r="B119" s="492" t="s">
        <v>942</v>
      </c>
      <c r="C119" s="493"/>
      <c r="D119" s="493"/>
      <c r="E119" s="493"/>
      <c r="F119" s="493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</row>
    <row r="120" spans="1:16" s="65" customFormat="1" ht="92.5" customHeight="1">
      <c r="A120" s="87"/>
      <c r="B120" s="493"/>
      <c r="C120" s="493"/>
      <c r="D120" s="493"/>
      <c r="E120" s="493"/>
      <c r="F120" s="493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</row>
    <row r="121" spans="1:16" s="65" customFormat="1" ht="92.5" customHeight="1">
      <c r="A121" s="87"/>
      <c r="B121" s="493"/>
      <c r="C121" s="493"/>
      <c r="D121" s="493"/>
      <c r="E121" s="493"/>
      <c r="F121" s="493"/>
      <c r="G121" s="493"/>
      <c r="H121" s="493"/>
      <c r="I121" s="493"/>
      <c r="J121" s="493"/>
      <c r="K121" s="493"/>
      <c r="L121" s="493"/>
      <c r="M121" s="493"/>
      <c r="N121" s="493"/>
      <c r="O121" s="493"/>
      <c r="P121" s="493"/>
    </row>
    <row r="122" spans="1:16" s="65" customFormat="1" ht="92.5" customHeight="1">
      <c r="A122" s="87"/>
      <c r="B122" s="493"/>
      <c r="C122" s="493"/>
      <c r="D122" s="493"/>
      <c r="E122" s="493"/>
      <c r="F122" s="493"/>
      <c r="G122" s="493"/>
      <c r="H122" s="493"/>
      <c r="I122" s="493"/>
      <c r="J122" s="493"/>
      <c r="K122" s="493"/>
      <c r="L122" s="493"/>
      <c r="M122" s="493"/>
      <c r="N122" s="493"/>
      <c r="O122" s="493"/>
      <c r="P122" s="493"/>
    </row>
    <row r="123" spans="1:16" s="65" customFormat="1" ht="92.5" customHeight="1">
      <c r="A123" s="87"/>
      <c r="B123" s="493"/>
      <c r="C123" s="493"/>
      <c r="D123" s="493"/>
      <c r="E123" s="493"/>
      <c r="F123" s="493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</row>
    <row r="124" spans="1:16" s="65" customFormat="1" ht="92.5" customHeight="1">
      <c r="A124" s="87"/>
      <c r="B124" s="493"/>
      <c r="C124" s="493"/>
      <c r="D124" s="493"/>
      <c r="E124" s="493"/>
      <c r="F124" s="493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</row>
    <row r="125" spans="1:16" s="65" customFormat="1" ht="92.5" customHeight="1">
      <c r="A125" s="87"/>
      <c r="B125" s="493"/>
      <c r="C125" s="493"/>
      <c r="D125" s="493"/>
      <c r="E125" s="493"/>
      <c r="F125" s="493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</row>
    <row r="126" spans="1:16" s="65" customFormat="1" ht="92.5" customHeight="1">
      <c r="A126" s="87"/>
      <c r="B126" s="493"/>
      <c r="C126" s="493"/>
      <c r="D126" s="493"/>
      <c r="E126" s="493"/>
      <c r="F126" s="493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</row>
    <row r="127" spans="1:16" s="65" customFormat="1" ht="35.25" customHeight="1">
      <c r="A127" s="87">
        <v>2</v>
      </c>
      <c r="B127" s="146" t="s">
        <v>70</v>
      </c>
      <c r="C127" s="87"/>
      <c r="D127" s="87"/>
      <c r="G127" s="89"/>
      <c r="M127" s="98"/>
      <c r="N127" s="99"/>
      <c r="O127" s="99"/>
      <c r="P127" s="98"/>
    </row>
    <row r="128" spans="1:16" s="65" customFormat="1" ht="35.25" customHeight="1">
      <c r="A128" s="87">
        <v>3</v>
      </c>
      <c r="B128" s="146" t="s">
        <v>71</v>
      </c>
      <c r="C128" s="87"/>
      <c r="D128" s="87"/>
      <c r="G128" s="89"/>
      <c r="M128" s="98"/>
      <c r="N128" s="99"/>
      <c r="O128" s="99"/>
      <c r="P128" s="98"/>
    </row>
    <row r="129" spans="1:16" s="10" customFormat="1" ht="29">
      <c r="A129" s="100"/>
      <c r="B129" s="101" t="s">
        <v>63</v>
      </c>
      <c r="C129" s="102" t="s">
        <v>72</v>
      </c>
      <c r="D129" s="102" t="s">
        <v>62</v>
      </c>
      <c r="E129" s="102" t="s">
        <v>10</v>
      </c>
      <c r="F129" s="102" t="s">
        <v>59</v>
      </c>
      <c r="G129" s="102" t="s">
        <v>60</v>
      </c>
      <c r="H129" s="102" t="s">
        <v>61</v>
      </c>
      <c r="I129" s="103" t="s">
        <v>11</v>
      </c>
      <c r="L129" s="104"/>
      <c r="M129" s="105"/>
      <c r="N129" s="105"/>
      <c r="O129" s="104"/>
    </row>
    <row r="130" spans="1:16" s="10" customFormat="1" ht="29">
      <c r="A130" s="100"/>
      <c r="B130" s="101" t="s">
        <v>64</v>
      </c>
      <c r="C130" s="71">
        <f>ROUNDUP(F32*1,0)</f>
        <v>0</v>
      </c>
      <c r="D130" s="71">
        <f t="shared" ref="D130:H130" si="116">ROUNDUP(G32*1,0)</f>
        <v>0</v>
      </c>
      <c r="E130" s="71">
        <f t="shared" si="116"/>
        <v>0</v>
      </c>
      <c r="F130" s="71">
        <f t="shared" si="116"/>
        <v>10</v>
      </c>
      <c r="G130" s="71">
        <f t="shared" si="116"/>
        <v>0</v>
      </c>
      <c r="H130" s="71">
        <f t="shared" si="116"/>
        <v>0</v>
      </c>
      <c r="I130" s="106">
        <f>SUM(C130:H130)</f>
        <v>10</v>
      </c>
      <c r="L130" s="104"/>
      <c r="M130" s="105"/>
      <c r="N130" s="105"/>
      <c r="O130" s="104"/>
    </row>
    <row r="131" spans="1:16" ht="69.5" customHeight="1">
      <c r="A131" s="275" t="s">
        <v>88</v>
      </c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</row>
    <row r="132" spans="1:16" ht="85" hidden="1" customHeight="1">
      <c r="B132" s="284" t="s">
        <v>115</v>
      </c>
      <c r="C132" s="284"/>
      <c r="D132" s="284"/>
      <c r="E132" s="284"/>
      <c r="F132" s="284"/>
      <c r="G132" s="284"/>
      <c r="H132" s="284"/>
      <c r="I132" s="284"/>
      <c r="J132" s="284"/>
      <c r="K132" s="284"/>
      <c r="L132" s="284"/>
      <c r="M132" s="284"/>
      <c r="N132" s="284"/>
      <c r="O132" s="284"/>
      <c r="P132" s="284"/>
    </row>
    <row r="133" spans="1:16" ht="42.5">
      <c r="B133" s="147" t="s">
        <v>116</v>
      </c>
      <c r="C133" s="148"/>
      <c r="D133" s="148"/>
      <c r="E133" s="148"/>
      <c r="F133" s="148"/>
      <c r="G133" s="149"/>
      <c r="H133" s="148"/>
      <c r="I133" s="148"/>
      <c r="J133" s="148"/>
      <c r="K133" s="148"/>
      <c r="L133" s="148"/>
      <c r="M133" s="148"/>
      <c r="N133" s="148"/>
      <c r="O133" s="148"/>
      <c r="P133" s="148"/>
    </row>
    <row r="134" spans="1:16" ht="42.5" hidden="1">
      <c r="B134" s="150" t="s">
        <v>117</v>
      </c>
      <c r="C134" s="148"/>
      <c r="D134" s="148"/>
      <c r="E134" s="148"/>
      <c r="F134" s="148"/>
      <c r="G134" s="149"/>
      <c r="H134" s="148"/>
      <c r="I134" s="148"/>
      <c r="J134" s="148"/>
      <c r="K134" s="148"/>
      <c r="L134" s="148"/>
      <c r="M134" s="148"/>
      <c r="N134" s="148"/>
      <c r="O134" s="148"/>
      <c r="P134" s="148"/>
    </row>
    <row r="135" spans="1:16" ht="42.5" hidden="1">
      <c r="B135" s="150" t="s">
        <v>118</v>
      </c>
      <c r="C135" s="148"/>
      <c r="D135" s="148"/>
      <c r="E135" s="148"/>
      <c r="F135" s="148"/>
      <c r="G135" s="149"/>
      <c r="H135" s="148"/>
      <c r="I135" s="148"/>
      <c r="J135" s="148"/>
      <c r="K135" s="148"/>
      <c r="L135" s="148"/>
      <c r="M135" s="148"/>
      <c r="N135" s="148"/>
      <c r="O135" s="148"/>
      <c r="P135" s="148"/>
    </row>
  </sheetData>
  <mergeCells count="142">
    <mergeCell ref="D100:I100"/>
    <mergeCell ref="B119:P126"/>
    <mergeCell ref="B79:E79"/>
    <mergeCell ref="H79:I79"/>
    <mergeCell ref="B78:E78"/>
    <mergeCell ref="H78:I78"/>
    <mergeCell ref="B72:E72"/>
    <mergeCell ref="H72:I72"/>
    <mergeCell ref="B73:E73"/>
    <mergeCell ref="H73:I73"/>
    <mergeCell ref="B74:E74"/>
    <mergeCell ref="H74:I74"/>
    <mergeCell ref="B75:E75"/>
    <mergeCell ref="H75:I75"/>
    <mergeCell ref="B76:E76"/>
    <mergeCell ref="H76:I76"/>
    <mergeCell ref="B77:E77"/>
    <mergeCell ref="H77:I77"/>
    <mergeCell ref="B67:E67"/>
    <mergeCell ref="H67:I67"/>
    <mergeCell ref="B66:E66"/>
    <mergeCell ref="H66:I66"/>
    <mergeCell ref="B70:E70"/>
    <mergeCell ref="H70:I70"/>
    <mergeCell ref="B69:E69"/>
    <mergeCell ref="H69:I69"/>
    <mergeCell ref="B61:E61"/>
    <mergeCell ref="H61:I61"/>
    <mergeCell ref="B60:E60"/>
    <mergeCell ref="H60:I60"/>
    <mergeCell ref="B64:E64"/>
    <mergeCell ref="H64:I64"/>
    <mergeCell ref="B63:E63"/>
    <mergeCell ref="H63:I63"/>
    <mergeCell ref="B54:E54"/>
    <mergeCell ref="H54:I54"/>
    <mergeCell ref="B58:E58"/>
    <mergeCell ref="H58:I58"/>
    <mergeCell ref="B57:E57"/>
    <mergeCell ref="H57:I57"/>
    <mergeCell ref="M44:P44"/>
    <mergeCell ref="B50:E50"/>
    <mergeCell ref="H50:I50"/>
    <mergeCell ref="B49:E49"/>
    <mergeCell ref="H49:I49"/>
    <mergeCell ref="M40:P40"/>
    <mergeCell ref="B41:C41"/>
    <mergeCell ref="M41:P41"/>
    <mergeCell ref="B43:C43"/>
    <mergeCell ref="M43:P43"/>
    <mergeCell ref="B37:C37"/>
    <mergeCell ref="M37:P37"/>
    <mergeCell ref="G6:L8"/>
    <mergeCell ref="D8:F8"/>
    <mergeCell ref="D11:F11"/>
    <mergeCell ref="L11:P11"/>
    <mergeCell ref="B13:F13"/>
    <mergeCell ref="A35:C35"/>
    <mergeCell ref="M35:P35"/>
    <mergeCell ref="A1:L3"/>
    <mergeCell ref="M1:N1"/>
    <mergeCell ref="O1:P1"/>
    <mergeCell ref="M2:N2"/>
    <mergeCell ref="O2:P2"/>
    <mergeCell ref="M3:N3"/>
    <mergeCell ref="O3:P3"/>
    <mergeCell ref="M38:P38"/>
    <mergeCell ref="B71:E71"/>
    <mergeCell ref="H71:I71"/>
    <mergeCell ref="B65:E65"/>
    <mergeCell ref="H65:I65"/>
    <mergeCell ref="B62:E62"/>
    <mergeCell ref="H62:I62"/>
    <mergeCell ref="B59:E59"/>
    <mergeCell ref="H59:I59"/>
    <mergeCell ref="B56:E56"/>
    <mergeCell ref="H56:I56"/>
    <mergeCell ref="B68:E68"/>
    <mergeCell ref="H68:I68"/>
    <mergeCell ref="B53:E53"/>
    <mergeCell ref="H53:I53"/>
    <mergeCell ref="H48:I48"/>
    <mergeCell ref="B38:C38"/>
    <mergeCell ref="A47:E47"/>
    <mergeCell ref="H47:I47"/>
    <mergeCell ref="B48:E48"/>
    <mergeCell ref="B40:C40"/>
    <mergeCell ref="B44:C44"/>
    <mergeCell ref="B52:E52"/>
    <mergeCell ref="H52:I52"/>
    <mergeCell ref="B51:E51"/>
    <mergeCell ref="H51:I51"/>
    <mergeCell ref="B55:E55"/>
    <mergeCell ref="H55:I55"/>
    <mergeCell ref="A82:E82"/>
    <mergeCell ref="H82:I82"/>
    <mergeCell ref="B83:E83"/>
    <mergeCell ref="H83:I83"/>
    <mergeCell ref="B80:E80"/>
    <mergeCell ref="H80:I80"/>
    <mergeCell ref="B85:E85"/>
    <mergeCell ref="H85:I85"/>
    <mergeCell ref="B84:E84"/>
    <mergeCell ref="H84:I84"/>
    <mergeCell ref="B87:E87"/>
    <mergeCell ref="H87:I87"/>
    <mergeCell ref="B86:E86"/>
    <mergeCell ref="H86:I86"/>
    <mergeCell ref="J89:M89"/>
    <mergeCell ref="B91:I91"/>
    <mergeCell ref="B88:E88"/>
    <mergeCell ref="H88:I88"/>
    <mergeCell ref="C93:I93"/>
    <mergeCell ref="B132:P132"/>
    <mergeCell ref="C107:I107"/>
    <mergeCell ref="B108:I108"/>
    <mergeCell ref="B109:C109"/>
    <mergeCell ref="B110:C110"/>
    <mergeCell ref="B111:C111"/>
    <mergeCell ref="B112:C112"/>
    <mergeCell ref="D112:J112"/>
    <mergeCell ref="D110:I110"/>
    <mergeCell ref="D111:I111"/>
    <mergeCell ref="C114:I114"/>
    <mergeCell ref="C115:I115"/>
    <mergeCell ref="C116:I116"/>
    <mergeCell ref="B117:E117"/>
    <mergeCell ref="A131:P131"/>
    <mergeCell ref="C90:I90"/>
    <mergeCell ref="C92:I92"/>
    <mergeCell ref="C105:I105"/>
    <mergeCell ref="C106:I106"/>
    <mergeCell ref="C94:I94"/>
    <mergeCell ref="C95:I95"/>
    <mergeCell ref="B96:I96"/>
    <mergeCell ref="B97:C97"/>
    <mergeCell ref="B98:C98"/>
    <mergeCell ref="D98:I98"/>
    <mergeCell ref="B99:C99"/>
    <mergeCell ref="B100:C100"/>
    <mergeCell ref="B103:I103"/>
    <mergeCell ref="C104:I104"/>
  </mergeCells>
  <printOptions horizontalCentered="1"/>
  <pageMargins left="0.25" right="0.25" top="0.75" bottom="0.75" header="0.3" footer="0.3"/>
  <pageSetup paperSize="9" scale="35" fitToHeight="0" orientation="portrait" r:id="rId1"/>
  <headerFooter>
    <oddHeader>&amp;L&amp;G&amp;R&amp;"Euclid Circular A SemiBold,Regular"&amp;28[CUTTING DOCKET]</oddHeader>
    <oddFooter>&amp;L&amp;"Euclid Circular A SemiBold,Regular"&amp;26[UA]&amp;"-,Regular"&amp;11
&amp;G&amp;R&amp;G</oddFooter>
  </headerFooter>
  <rowBreaks count="3" manualBreakCount="3">
    <brk id="38" max="15" man="1"/>
    <brk id="80" max="15" man="1"/>
    <brk id="116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30"/>
  <sheetViews>
    <sheetView view="pageBreakPreview" topLeftCell="A5" zoomScale="25" zoomScaleNormal="55" zoomScaleSheetLayoutView="25" zoomScalePageLayoutView="25" workbookViewId="0">
      <selection activeCell="A33" sqref="A33"/>
    </sheetView>
  </sheetViews>
  <sheetFormatPr defaultColWidth="9.26953125" defaultRowHeight="21.5"/>
  <cols>
    <col min="1" max="1" width="57.54296875" style="129" customWidth="1"/>
    <col min="2" max="4" width="155.54296875" style="131" customWidth="1"/>
    <col min="5" max="10" width="9.26953125" style="131"/>
    <col min="11" max="11" width="9.453125" style="131" bestFit="1" customWidth="1"/>
    <col min="12" max="16384" width="9.26953125" style="131"/>
  </cols>
  <sheetData>
    <row r="1" spans="1:11" s="115" customFormat="1" ht="134.25" customHeight="1">
      <c r="A1" s="113" t="s">
        <v>34</v>
      </c>
      <c r="B1" s="114"/>
      <c r="C1" s="114"/>
      <c r="D1" s="114"/>
    </row>
    <row r="2" spans="1:11" s="115" customFormat="1" ht="37.5" customHeight="1">
      <c r="A2" s="114" t="str">
        <f>'[15]1. CUTTING DOCKET'!B6</f>
        <v xml:space="preserve">JOB NUMBER:  </v>
      </c>
      <c r="B2" s="114" t="str">
        <f>'1. CD'!D6</f>
        <v>G10  FW24  S2668</v>
      </c>
      <c r="C2" s="114"/>
      <c r="D2" s="114"/>
    </row>
    <row r="3" spans="1:11" s="115" customFormat="1" ht="37.5" customHeight="1">
      <c r="A3" s="116" t="str">
        <f>'[15]1. CUTTING DOCKET'!B7</f>
        <v xml:space="preserve">STYLE NUMBER: </v>
      </c>
      <c r="B3" s="114" t="str">
        <f>'1. CD'!D7</f>
        <v>G10PA82</v>
      </c>
      <c r="C3" s="114"/>
      <c r="D3" s="114"/>
    </row>
    <row r="4" spans="1:11" s="115" customFormat="1" ht="37.5" customHeight="1">
      <c r="A4" s="116" t="str">
        <f>'[15]1. CUTTING DOCKET'!B8</f>
        <v xml:space="preserve">STYLE NAME : </v>
      </c>
      <c r="B4" s="114" t="str">
        <f>'1. CD'!D8</f>
        <v>3D LOGO NYLON PANT</v>
      </c>
      <c r="C4" s="114"/>
      <c r="D4" s="114"/>
    </row>
    <row r="5" spans="1:11" s="115" customFormat="1" ht="76.150000000000006" customHeight="1">
      <c r="A5" s="117"/>
      <c r="B5" s="136" t="str">
        <f>'1. CD'!D18</f>
        <v>BLACK</v>
      </c>
      <c r="C5" s="136" t="str">
        <f>'1. CD'!A39</f>
        <v>OLIVE</v>
      </c>
      <c r="D5" s="136" t="str">
        <f>'1. CD'!A42</f>
        <v>DL BLUE</v>
      </c>
    </row>
    <row r="6" spans="1:11" s="119" customFormat="1" ht="69.75" customHeight="1">
      <c r="A6" s="118" t="s">
        <v>35</v>
      </c>
      <c r="B6" s="118" t="str">
        <f>'1. CD'!E37</f>
        <v>19-0303 TCX "JET BLACK"</v>
      </c>
      <c r="C6" s="118" t="str">
        <f>'1. CD'!E40</f>
        <v>16-0430 TCX "FERN"</v>
      </c>
      <c r="D6" s="118" t="str">
        <f>'1. CD'!E43</f>
        <v>15-4312 TCX "FORGET-ME-NOT"</v>
      </c>
      <c r="G6" s="182"/>
    </row>
    <row r="7" spans="1:11" s="119" customFormat="1" ht="118.15" customHeight="1">
      <c r="A7" s="120" t="s">
        <v>36</v>
      </c>
      <c r="B7" s="370" t="str">
        <f>'1. CD'!B37</f>
        <v xml:space="preserve">LX-CTT229003
100% NYLON TASLAN 143GSM
70D X 160D, PDWR </v>
      </c>
      <c r="C7" s="371"/>
      <c r="D7" s="371"/>
    </row>
    <row r="8" spans="1:11" s="119" customFormat="1" ht="409.5" customHeight="1">
      <c r="A8" s="121" t="str">
        <f>'[15]1. CUTTING DOCKET'!$D$37</f>
        <v>VẢI CHÍNH</v>
      </c>
      <c r="B8" s="173"/>
      <c r="C8" s="173"/>
      <c r="D8" s="174"/>
      <c r="K8" s="122"/>
    </row>
    <row r="9" spans="1:11" s="119" customFormat="1" ht="118.15" customHeight="1">
      <c r="A9" s="120" t="str">
        <f>'1. CD'!B38</f>
        <v>KEO</v>
      </c>
      <c r="B9" s="495" t="str">
        <f>'1. CD'!E38</f>
        <v>BLACK</v>
      </c>
      <c r="C9" s="495" t="str">
        <f>'1. CD'!E41</f>
        <v>WHITE</v>
      </c>
      <c r="D9" s="495" t="str">
        <f>'1. CD'!E44</f>
        <v>WHITE</v>
      </c>
    </row>
    <row r="10" spans="1:11" s="119" customFormat="1" ht="409.5" customHeight="1">
      <c r="A10" s="121" t="str">
        <f>'1. CD'!D38</f>
        <v>CƠI TÚI</v>
      </c>
      <c r="B10" s="173"/>
      <c r="C10" s="173"/>
      <c r="D10" s="174"/>
      <c r="K10" s="122"/>
    </row>
    <row r="11" spans="1:11" s="119" customFormat="1" ht="93.5" customHeight="1">
      <c r="A11" s="118" t="s">
        <v>53</v>
      </c>
      <c r="B11" s="124" t="str">
        <f>'1. CD'!F48</f>
        <v>BLACK</v>
      </c>
      <c r="C11" s="124" t="str">
        <f>C5</f>
        <v>OLIVE</v>
      </c>
      <c r="D11" s="125" t="str">
        <f>D5</f>
        <v>DL BLUE</v>
      </c>
    </row>
    <row r="12" spans="1:11" s="119" customFormat="1" ht="135.5" customHeight="1">
      <c r="A12" s="121" t="str">
        <f>'[15]1. CUTTING DOCKET'!B53</f>
        <v>CHỈ 40/2 MAY CHÍNH + VẮT SỔ</v>
      </c>
      <c r="B12" s="139" t="str">
        <f>'1. CD'!G48</f>
        <v>BLACK 1500</v>
      </c>
      <c r="C12" s="139" t="str">
        <f>'1. CD'!G49</f>
        <v>TBC</v>
      </c>
      <c r="D12" s="170" t="str">
        <f>'1. CD'!G50</f>
        <v>TBC</v>
      </c>
    </row>
    <row r="13" spans="1:11" s="119" customFormat="1" ht="94.5" customHeight="1">
      <c r="A13" s="118" t="str">
        <f>'[15]1. CUTTING DOCKET'!B56</f>
        <v>CHỈ 40/2 MAY NHÃN</v>
      </c>
      <c r="B13" s="372" t="str">
        <f>'[15]1. CUTTING DOCKET'!F56</f>
        <v>YELLOW</v>
      </c>
      <c r="C13" s="373"/>
      <c r="D13" s="373"/>
    </row>
    <row r="14" spans="1:11" s="119" customFormat="1" ht="110.5" customHeight="1">
      <c r="A14" s="121" t="str">
        <f>'[15]1. CUTTING DOCKET'!B56</f>
        <v>CHỈ 40/2 MAY NHÃN</v>
      </c>
      <c r="B14" s="374" t="str">
        <f>'[15]1. CUTTING DOCKET'!G56</f>
        <v>YE1799</v>
      </c>
      <c r="C14" s="375"/>
      <c r="D14" s="375"/>
    </row>
    <row r="15" spans="1:11" s="119" customFormat="1" ht="90" customHeight="1">
      <c r="A15" s="118" t="str">
        <f>'[15]1. CUTTING DOCKET'!B62</f>
        <v>NHÃN CHÍNH 60mm x 24mm</v>
      </c>
      <c r="B15" s="378" t="str">
        <f>'[15]1. CUTTING DOCKET'!F62</f>
        <v>YELLOW</v>
      </c>
      <c r="C15" s="378"/>
      <c r="D15" s="378"/>
    </row>
    <row r="16" spans="1:11" s="119" customFormat="1" ht="342.5" customHeight="1">
      <c r="A16" s="127" t="s">
        <v>125</v>
      </c>
      <c r="B16" s="381"/>
      <c r="C16" s="382"/>
      <c r="D16" s="382"/>
    </row>
    <row r="17" spans="1:11" s="119" customFormat="1" ht="99.5" customHeight="1">
      <c r="A17" s="118" t="str">
        <f>'[15]1. CUTTING DOCKET'!B65</f>
        <v xml:space="preserve"> NHÃN SIZE 37mm x 13mm</v>
      </c>
      <c r="B17" s="372" t="str">
        <f>'[15]1. CUTTING DOCKET'!F70</f>
        <v>YELLOW</v>
      </c>
      <c r="C17" s="373"/>
      <c r="D17" s="373"/>
      <c r="K17" s="183" t="s">
        <v>61</v>
      </c>
    </row>
    <row r="18" spans="1:11" s="119" customFormat="1" ht="404" customHeight="1">
      <c r="A18" s="127" t="s">
        <v>108</v>
      </c>
      <c r="B18" s="379"/>
      <c r="C18" s="380"/>
      <c r="D18" s="380"/>
      <c r="G18" s="119">
        <v>0</v>
      </c>
      <c r="H18" s="119">
        <v>0</v>
      </c>
      <c r="I18" s="119">
        <v>4</v>
      </c>
      <c r="J18" s="119">
        <v>0</v>
      </c>
      <c r="K18" s="119">
        <v>0</v>
      </c>
    </row>
    <row r="19" spans="1:11" s="119" customFormat="1" ht="167" customHeight="1">
      <c r="A19" s="118" t="str">
        <f>'1. CD'!B56</f>
        <v>NHÃN THÀNH PHẦN 100% NYLON
45mm x 25mm</v>
      </c>
      <c r="B19" s="378" t="str">
        <f>'[15]1. CUTTING DOCKET'!F59</f>
        <v>WHITE</v>
      </c>
      <c r="C19" s="378"/>
      <c r="D19" s="378"/>
      <c r="G19" s="119">
        <v>0</v>
      </c>
      <c r="H19" s="119">
        <v>0</v>
      </c>
      <c r="J19" s="119">
        <v>0</v>
      </c>
      <c r="K19" s="119">
        <v>0</v>
      </c>
    </row>
    <row r="20" spans="1:11" s="119" customFormat="1" ht="363.5" customHeight="1">
      <c r="A20" s="273" t="s">
        <v>919</v>
      </c>
      <c r="B20" s="379"/>
      <c r="C20" s="380"/>
      <c r="D20" s="380"/>
      <c r="G20" s="119">
        <f t="shared" ref="G20:H20" si="0">G18+G19</f>
        <v>0</v>
      </c>
      <c r="H20" s="119">
        <f t="shared" si="0"/>
        <v>0</v>
      </c>
      <c r="I20" s="119">
        <f>I18+I19</f>
        <v>4</v>
      </c>
      <c r="J20" s="119">
        <f t="shared" ref="J20:K20" si="1">J18+J19</f>
        <v>0</v>
      </c>
      <c r="K20" s="119">
        <f t="shared" si="1"/>
        <v>0</v>
      </c>
    </row>
    <row r="21" spans="1:11" s="119" customFormat="1" ht="86.5" customHeight="1">
      <c r="A21" s="118" t="str">
        <f>'1. CD'!B65</f>
        <v>DÂY LUỒN TIP NHỰA</v>
      </c>
      <c r="B21" s="124" t="str">
        <f>'1. CD'!F65</f>
        <v>DL BLUE</v>
      </c>
      <c r="C21" s="118" t="str">
        <f>C6</f>
        <v>16-0430 TCX "FERN"</v>
      </c>
      <c r="D21" s="169" t="str">
        <f>$D$5</f>
        <v>DL BLUE</v>
      </c>
    </row>
    <row r="22" spans="1:11" s="119" customFormat="1" ht="239.5" customHeight="1">
      <c r="A22" s="273" t="s">
        <v>944</v>
      </c>
      <c r="B22" s="139"/>
      <c r="C22" s="139"/>
      <c r="D22" s="170"/>
    </row>
    <row r="23" spans="1:11" s="119" customFormat="1" ht="122.5" customHeight="1">
      <c r="A23" s="124" t="str">
        <f>'1. CD'!B66</f>
        <v>MẮT CÁO NHỰA 18L</v>
      </c>
      <c r="B23" s="124" t="str">
        <f>'1. CD'!F66</f>
        <v>BLACK</v>
      </c>
      <c r="C23" s="124" t="str">
        <f>'1. CD'!F67</f>
        <v>OLIVE</v>
      </c>
      <c r="D23" s="125" t="str">
        <f>'1. CD'!F68</f>
        <v>DL BLUE</v>
      </c>
    </row>
    <row r="24" spans="1:11" s="119" customFormat="1" ht="191.5" customHeight="1">
      <c r="A24" s="181" t="s">
        <v>139</v>
      </c>
      <c r="B24" s="139"/>
      <c r="C24" s="139"/>
      <c r="D24" s="170"/>
    </row>
    <row r="25" spans="1:11" s="119" customFormat="1" ht="74" customHeight="1">
      <c r="A25" s="120" t="str">
        <f>'1. CD'!B71</f>
        <v>THUN LƯNG 5 CM</v>
      </c>
      <c r="B25" s="125" t="str">
        <f>'1. CD'!F71</f>
        <v>WHITE</v>
      </c>
      <c r="C25" s="125" t="str">
        <f>'1. CD'!F70</f>
        <v>WHITE</v>
      </c>
      <c r="D25" s="125" t="str">
        <f>'1. CD'!F71</f>
        <v>WHITE</v>
      </c>
    </row>
    <row r="26" spans="1:11" s="119" customFormat="1" ht="315" customHeight="1">
      <c r="A26" s="126" t="s">
        <v>119</v>
      </c>
      <c r="B26" s="139"/>
      <c r="C26" s="167"/>
      <c r="D26" s="170"/>
    </row>
    <row r="27" spans="1:11" s="119" customFormat="1" ht="66.650000000000006" customHeight="1">
      <c r="A27" s="120" t="str">
        <f>'1. CD'!B72</f>
        <v>THUN LAI 2.5 CM</v>
      </c>
      <c r="B27" s="125" t="str">
        <f>B23</f>
        <v>BLACK</v>
      </c>
      <c r="C27" s="125" t="str">
        <f>C25</f>
        <v>WHITE</v>
      </c>
      <c r="D27" s="125" t="str">
        <f>D25</f>
        <v>WHITE</v>
      </c>
    </row>
    <row r="28" spans="1:11" s="119" customFormat="1" ht="224.5" customHeight="1">
      <c r="A28" s="126" t="s">
        <v>119</v>
      </c>
      <c r="B28" s="123"/>
      <c r="C28" s="123"/>
      <c r="D28" s="170"/>
    </row>
    <row r="29" spans="1:11" s="119" customFormat="1" ht="84.5" customHeight="1">
      <c r="A29" s="118" t="str">
        <f>'1. CD'!B75</f>
        <v>DÂY KÉO HAI TÚI HAI BÊN</v>
      </c>
      <c r="B29" s="125" t="str">
        <f>B23</f>
        <v>BLACK</v>
      </c>
      <c r="C29" s="125" t="str">
        <f>C23</f>
        <v>OLIVE</v>
      </c>
      <c r="D29" s="125" t="str">
        <f>D23</f>
        <v>DL BLUE</v>
      </c>
    </row>
    <row r="30" spans="1:11" s="119" customFormat="1" ht="224.5" customHeight="1">
      <c r="A30" s="126" t="s">
        <v>945</v>
      </c>
      <c r="B30" s="123"/>
      <c r="C30" s="123"/>
      <c r="D30" s="170"/>
    </row>
    <row r="31" spans="1:11" s="119" customFormat="1" ht="66.650000000000006" customHeight="1">
      <c r="A31" s="120" t="str">
        <f>'1. CD'!B80</f>
        <v>DÂY KÉO TÚI SAU</v>
      </c>
      <c r="B31" s="125" t="str">
        <f>B29</f>
        <v>BLACK</v>
      </c>
      <c r="C31" s="125" t="str">
        <f t="shared" ref="C31:D31" si="2">C29</f>
        <v>OLIVE</v>
      </c>
      <c r="D31" s="125" t="str">
        <f t="shared" si="2"/>
        <v>DL BLUE</v>
      </c>
    </row>
    <row r="32" spans="1:11" s="119" customFormat="1" ht="224.5" customHeight="1">
      <c r="A32" s="126" t="s">
        <v>946</v>
      </c>
      <c r="B32" s="123"/>
      <c r="C32" s="123"/>
      <c r="D32" s="170"/>
    </row>
    <row r="33" spans="1:4" s="119" customFormat="1" ht="70.150000000000006" customHeight="1">
      <c r="A33" s="118" t="str">
        <f>'[15]1. CUTTING DOCKET'!B83</f>
        <v>STICKER POLY BAG</v>
      </c>
      <c r="B33" s="372" t="str">
        <f>'[15]1. CUTTING DOCKET'!F83</f>
        <v>WHITE</v>
      </c>
      <c r="C33" s="373"/>
      <c r="D33" s="373"/>
    </row>
    <row r="34" spans="1:4" s="119" customFormat="1" ht="365.25" customHeight="1">
      <c r="A34" s="127" t="s">
        <v>109</v>
      </c>
      <c r="B34" s="383" t="s">
        <v>123</v>
      </c>
      <c r="C34" s="384"/>
      <c r="D34" s="385"/>
    </row>
    <row r="35" spans="1:4" s="119" customFormat="1" ht="108" customHeight="1">
      <c r="A35" s="118" t="str">
        <f>'1. CD'!B84</f>
        <v>BAO NYLON 14"X16", CÓ LOGO</v>
      </c>
      <c r="B35" s="372" t="str">
        <f>'[15]1. CUTTING DOCKET'!F86</f>
        <v>CLEAR</v>
      </c>
      <c r="C35" s="373"/>
      <c r="D35" s="373"/>
    </row>
    <row r="36" spans="1:4" s="119" customFormat="1" ht="291.5" customHeight="1">
      <c r="A36" s="121" t="s">
        <v>112</v>
      </c>
      <c r="B36" s="376"/>
      <c r="C36" s="377"/>
      <c r="D36" s="377"/>
    </row>
    <row r="37" spans="1:4" s="119" customFormat="1" ht="140.5" customHeight="1">
      <c r="A37" s="118" t="str">
        <f>'1. CD'!B85</f>
        <v>GÓI CHỐNG ẨM</v>
      </c>
      <c r="B37" s="372" t="str">
        <f>'1. CD'!F85</f>
        <v>WHITE</v>
      </c>
      <c r="C37" s="373"/>
      <c r="D37" s="373"/>
    </row>
    <row r="38" spans="1:4" s="119" customFormat="1" ht="235.5" customHeight="1">
      <c r="A38" s="121" t="s">
        <v>110</v>
      </c>
      <c r="B38" s="376"/>
      <c r="C38" s="377"/>
      <c r="D38" s="377"/>
    </row>
    <row r="39" spans="1:4" s="119" customFormat="1" ht="88" customHeight="1">
      <c r="A39" s="118" t="str">
        <f>'1. CD'!B86</f>
        <v>BIG POLY BAG 100cmx120cm</v>
      </c>
      <c r="B39" s="372" t="str">
        <f>'1. CD'!F86</f>
        <v>CLEAR</v>
      </c>
      <c r="C39" s="373"/>
      <c r="D39" s="373"/>
    </row>
    <row r="40" spans="1:4" s="119" customFormat="1" ht="271.5" customHeight="1">
      <c r="A40" s="121" t="s">
        <v>111</v>
      </c>
      <c r="B40" s="376"/>
      <c r="C40" s="377"/>
      <c r="D40" s="377"/>
    </row>
    <row r="41" spans="1:4" s="119" customFormat="1" ht="90" customHeight="1">
      <c r="A41" s="128" t="s">
        <v>120</v>
      </c>
      <c r="B41" s="370" t="s">
        <v>57</v>
      </c>
      <c r="C41" s="371"/>
      <c r="D41" s="371"/>
    </row>
    <row r="42" spans="1:4" s="119" customFormat="1" ht="364" customHeight="1">
      <c r="A42" s="121" t="s">
        <v>113</v>
      </c>
      <c r="B42" s="376"/>
      <c r="C42" s="377"/>
      <c r="D42" s="377"/>
    </row>
    <row r="98" spans="1:11" s="8" customFormat="1" ht="31.9" customHeight="1">
      <c r="A98" s="129"/>
      <c r="B98" s="328" t="s">
        <v>92</v>
      </c>
      <c r="C98" s="329"/>
      <c r="D98" s="329"/>
      <c r="E98" s="329"/>
      <c r="F98" s="130"/>
      <c r="G98" s="130"/>
      <c r="H98" s="311" t="e">
        <f>#REF!</f>
        <v>#REF!</v>
      </c>
      <c r="I98" s="312"/>
      <c r="J98" s="68" t="s">
        <v>31</v>
      </c>
      <c r="K98" s="68" t="e">
        <f>#REF!</f>
        <v>#REF!</v>
      </c>
    </row>
    <row r="99" spans="1:11" s="8" customFormat="1" ht="31.9" customHeight="1">
      <c r="A99" s="129"/>
      <c r="B99" s="328" t="s">
        <v>92</v>
      </c>
      <c r="C99" s="329"/>
      <c r="D99" s="329"/>
      <c r="E99" s="329"/>
      <c r="F99" s="130"/>
      <c r="G99" s="130"/>
      <c r="H99" s="311" t="e">
        <f>#REF!</f>
        <v>#REF!</v>
      </c>
      <c r="I99" s="312"/>
      <c r="J99" s="68" t="s">
        <v>31</v>
      </c>
      <c r="K99" s="68" t="e">
        <f>#REF!</f>
        <v>#REF!</v>
      </c>
    </row>
    <row r="100" spans="1:11" s="8" customFormat="1" ht="31.9" customHeight="1">
      <c r="A100" s="129"/>
      <c r="B100" s="328" t="s">
        <v>92</v>
      </c>
      <c r="C100" s="329"/>
      <c r="D100" s="329"/>
      <c r="E100" s="329"/>
      <c r="F100" s="130"/>
      <c r="G100" s="130"/>
      <c r="H100" s="311" t="e">
        <f>#REF!</f>
        <v>#REF!</v>
      </c>
      <c r="I100" s="312"/>
      <c r="J100" s="68" t="s">
        <v>31</v>
      </c>
      <c r="K100" s="68" t="e">
        <f>#REF!</f>
        <v>#REF!</v>
      </c>
    </row>
    <row r="101" spans="1:11" s="8" customFormat="1" ht="31.9" customHeight="1">
      <c r="A101" s="129"/>
      <c r="B101" s="328" t="s">
        <v>93</v>
      </c>
      <c r="C101" s="329"/>
      <c r="D101" s="329"/>
      <c r="E101" s="329"/>
      <c r="F101" s="131"/>
      <c r="G101" s="130"/>
      <c r="H101" s="311" t="e">
        <f>#REF!</f>
        <v>#REF!</v>
      </c>
      <c r="I101" s="312"/>
      <c r="J101" s="68" t="s">
        <v>31</v>
      </c>
      <c r="K101" s="68" t="e">
        <f>#REF!</f>
        <v>#REF!</v>
      </c>
    </row>
    <row r="102" spans="1:11" s="8" customFormat="1" ht="31.9" customHeight="1">
      <c r="A102" s="129"/>
      <c r="B102" s="328" t="s">
        <v>93</v>
      </c>
      <c r="C102" s="329"/>
      <c r="D102" s="329"/>
      <c r="E102" s="329"/>
      <c r="F102" s="131"/>
      <c r="G102" s="130"/>
      <c r="H102" s="311" t="e">
        <f>#REF!</f>
        <v>#REF!</v>
      </c>
      <c r="I102" s="312"/>
      <c r="J102" s="68" t="s">
        <v>31</v>
      </c>
      <c r="K102" s="68" t="e">
        <f>#REF!</f>
        <v>#REF!</v>
      </c>
    </row>
    <row r="121" spans="1:9" s="133" customFormat="1">
      <c r="A121" s="132"/>
      <c r="C121" s="133" t="s">
        <v>94</v>
      </c>
    </row>
    <row r="124" spans="1:9">
      <c r="B124" s="131" t="e">
        <f>#REF!</f>
        <v>#REF!</v>
      </c>
    </row>
    <row r="125" spans="1:9">
      <c r="B125" s="131" t="e">
        <f>#REF!</f>
        <v>#REF!</v>
      </c>
    </row>
    <row r="126" spans="1:9">
      <c r="B126" s="134" t="e">
        <f>#REF!</f>
        <v>#REF!</v>
      </c>
    </row>
    <row r="128" spans="1:9" ht="24">
      <c r="E128" s="94" t="s">
        <v>62</v>
      </c>
      <c r="F128" s="94" t="s">
        <v>10</v>
      </c>
      <c r="G128" s="94" t="s">
        <v>59</v>
      </c>
      <c r="H128" s="94" t="s">
        <v>60</v>
      </c>
      <c r="I128" s="94" t="s">
        <v>61</v>
      </c>
    </row>
    <row r="129" spans="2:9" ht="90.75" customHeight="1">
      <c r="B129" s="135" t="s">
        <v>99</v>
      </c>
      <c r="E129" s="386"/>
      <c r="F129" s="386"/>
      <c r="G129" s="386"/>
      <c r="H129" s="386"/>
      <c r="I129" s="386"/>
    </row>
    <row r="130" spans="2:9" ht="75.75" customHeight="1">
      <c r="B130" s="135" t="s">
        <v>100</v>
      </c>
      <c r="E130" s="386"/>
      <c r="F130" s="386"/>
      <c r="G130" s="386"/>
      <c r="H130" s="386"/>
      <c r="I130" s="386"/>
    </row>
  </sheetData>
  <mergeCells count="31">
    <mergeCell ref="B36:D36"/>
    <mergeCell ref="B42:D42"/>
    <mergeCell ref="B35:D35"/>
    <mergeCell ref="B41:D41"/>
    <mergeCell ref="B99:E99"/>
    <mergeCell ref="H99:I99"/>
    <mergeCell ref="B100:E100"/>
    <mergeCell ref="H100:I100"/>
    <mergeCell ref="B98:E98"/>
    <mergeCell ref="H98:I98"/>
    <mergeCell ref="E129:I129"/>
    <mergeCell ref="E130:I130"/>
    <mergeCell ref="B101:E101"/>
    <mergeCell ref="H101:I101"/>
    <mergeCell ref="B102:E102"/>
    <mergeCell ref="H102:I102"/>
    <mergeCell ref="B7:D7"/>
    <mergeCell ref="B13:D13"/>
    <mergeCell ref="B14:D14"/>
    <mergeCell ref="B40:D40"/>
    <mergeCell ref="B19:D19"/>
    <mergeCell ref="B20:D20"/>
    <mergeCell ref="B33:D33"/>
    <mergeCell ref="B15:D15"/>
    <mergeCell ref="B16:D16"/>
    <mergeCell ref="B17:D17"/>
    <mergeCell ref="B18:D18"/>
    <mergeCell ref="B34:D34"/>
    <mergeCell ref="B37:D37"/>
    <mergeCell ref="B38:D38"/>
    <mergeCell ref="B39:D39"/>
  </mergeCells>
  <printOptions horizontalCentered="1"/>
  <pageMargins left="0.25" right="0.25" top="0.75" bottom="0.75" header="0.3" footer="0.3"/>
  <pageSetup paperSize="9" scale="19" fitToHeight="0" orientation="portrait" r:id="rId1"/>
  <headerFooter>
    <oddHeader>&amp;L&amp;G&amp;R&amp;"Euclid Circular A SemiBold,Regular"&amp;36[TRIMS CARD]</oddHeader>
    <oddFooter>&amp;L&amp;"Euclid Circular A SemiBold,Regular"&amp;30[UA]&amp;"-,Regular"&amp;11
&amp;G&amp;R&amp;G</oddFooter>
  </headerFooter>
  <rowBreaks count="3" manualBreakCount="3">
    <brk id="14" max="3" man="1"/>
    <brk id="20" max="3" man="1"/>
    <brk id="36" max="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7F7CB-F7F2-4CA2-867E-351C4ABC935A}">
  <sheetPr>
    <pageSetUpPr fitToPage="1"/>
  </sheetPr>
  <dimension ref="A1:I659"/>
  <sheetViews>
    <sheetView view="pageBreakPreview" zoomScale="40" zoomScaleNormal="25" zoomScaleSheetLayoutView="40" zoomScalePageLayoutView="47" workbookViewId="0">
      <selection activeCell="F545" sqref="A545:XFD658"/>
    </sheetView>
  </sheetViews>
  <sheetFormatPr defaultColWidth="10.81640625" defaultRowHeight="16"/>
  <cols>
    <col min="1" max="1" width="10.81640625" style="184"/>
    <col min="2" max="2" width="21.7265625" style="184" hidden="1" customWidth="1"/>
    <col min="3" max="3" width="36.81640625" style="186" bestFit="1" customWidth="1"/>
    <col min="4" max="4" width="35.1796875" style="186" customWidth="1"/>
    <col min="5" max="5" width="23.54296875" style="184" customWidth="1"/>
    <col min="6" max="6" width="11.7265625" style="184" bestFit="1" customWidth="1"/>
    <col min="7" max="7" width="45.7265625" style="184" customWidth="1"/>
    <col min="8" max="8" width="40.6328125" style="184" customWidth="1"/>
    <col min="9" max="9" width="28.08984375" style="184" customWidth="1"/>
    <col min="10" max="16384" width="10.81640625" style="184"/>
  </cols>
  <sheetData>
    <row r="1" spans="1:9" ht="81" customHeight="1">
      <c r="C1" s="185" t="s">
        <v>78</v>
      </c>
    </row>
    <row r="2" spans="1:9" ht="102.75" customHeight="1">
      <c r="A2" s="187" t="s">
        <v>154</v>
      </c>
      <c r="B2" s="188"/>
      <c r="C2" s="187" t="s">
        <v>155</v>
      </c>
      <c r="D2" s="189" t="s">
        <v>156</v>
      </c>
      <c r="E2" s="189" t="s">
        <v>9</v>
      </c>
      <c r="F2" s="187" t="s">
        <v>157</v>
      </c>
      <c r="G2" s="187" t="s">
        <v>158</v>
      </c>
      <c r="H2" s="189" t="s">
        <v>159</v>
      </c>
      <c r="I2" s="189" t="s">
        <v>160</v>
      </c>
    </row>
    <row r="3" spans="1:9" s="194" customFormat="1" ht="54.75" hidden="1" customHeight="1">
      <c r="A3" s="387">
        <v>1</v>
      </c>
      <c r="B3" s="387" t="s">
        <v>161</v>
      </c>
      <c r="C3" s="388" t="s">
        <v>162</v>
      </c>
      <c r="D3" s="390" t="s">
        <v>163</v>
      </c>
      <c r="E3" s="393" t="s">
        <v>164</v>
      </c>
      <c r="F3" s="191" t="s">
        <v>72</v>
      </c>
      <c r="G3" s="192"/>
      <c r="H3" s="193" t="s">
        <v>165</v>
      </c>
      <c r="I3" s="193">
        <v>852</v>
      </c>
    </row>
    <row r="4" spans="1:9" s="194" customFormat="1" ht="54.75" hidden="1" customHeight="1">
      <c r="A4" s="388"/>
      <c r="B4" s="388"/>
      <c r="C4" s="388"/>
      <c r="D4" s="391"/>
      <c r="E4" s="394"/>
      <c r="F4" s="195" t="s">
        <v>166</v>
      </c>
      <c r="G4" s="192" t="s">
        <v>167</v>
      </c>
      <c r="H4" s="193" t="s">
        <v>165</v>
      </c>
      <c r="I4" s="193">
        <v>852</v>
      </c>
    </row>
    <row r="5" spans="1:9" s="194" customFormat="1" ht="54.75" hidden="1" customHeight="1">
      <c r="A5" s="388"/>
      <c r="B5" s="388"/>
      <c r="C5" s="388"/>
      <c r="D5" s="391"/>
      <c r="E5" s="394"/>
      <c r="F5" s="195" t="s">
        <v>168</v>
      </c>
      <c r="G5" s="192" t="s">
        <v>169</v>
      </c>
      <c r="H5" s="193" t="s">
        <v>165</v>
      </c>
      <c r="I5" s="193">
        <v>852</v>
      </c>
    </row>
    <row r="6" spans="1:9" s="194" customFormat="1" ht="54.75" hidden="1" customHeight="1">
      <c r="A6" s="388"/>
      <c r="B6" s="388"/>
      <c r="C6" s="388"/>
      <c r="D6" s="391"/>
      <c r="E6" s="394"/>
      <c r="F6" s="195" t="s">
        <v>170</v>
      </c>
      <c r="G6" s="192" t="s">
        <v>171</v>
      </c>
      <c r="H6" s="193" t="s">
        <v>165</v>
      </c>
      <c r="I6" s="193">
        <v>852</v>
      </c>
    </row>
    <row r="7" spans="1:9" s="194" customFormat="1" ht="54.75" hidden="1" customHeight="1">
      <c r="A7" s="388"/>
      <c r="B7" s="388"/>
      <c r="C7" s="388"/>
      <c r="D7" s="391"/>
      <c r="E7" s="394"/>
      <c r="F7" s="195" t="s">
        <v>60</v>
      </c>
      <c r="G7" s="192" t="s">
        <v>172</v>
      </c>
      <c r="H7" s="193" t="s">
        <v>165</v>
      </c>
      <c r="I7" s="193">
        <v>852</v>
      </c>
    </row>
    <row r="8" spans="1:9" s="194" customFormat="1" ht="54.75" hidden="1" customHeight="1">
      <c r="A8" s="389"/>
      <c r="B8" s="389"/>
      <c r="C8" s="389"/>
      <c r="D8" s="392"/>
      <c r="E8" s="395"/>
      <c r="F8" s="195" t="s">
        <v>173</v>
      </c>
      <c r="G8" s="192" t="s">
        <v>174</v>
      </c>
      <c r="H8" s="193" t="s">
        <v>165</v>
      </c>
      <c r="I8" s="193">
        <v>852</v>
      </c>
    </row>
    <row r="9" spans="1:9" s="194" customFormat="1" ht="54.75" hidden="1" customHeight="1">
      <c r="A9" s="387">
        <v>2</v>
      </c>
      <c r="B9" s="387" t="s">
        <v>161</v>
      </c>
      <c r="C9" s="388" t="s">
        <v>175</v>
      </c>
      <c r="D9" s="391" t="s">
        <v>176</v>
      </c>
      <c r="E9" s="396" t="s">
        <v>177</v>
      </c>
      <c r="F9" s="195" t="s">
        <v>72</v>
      </c>
      <c r="G9" s="192"/>
      <c r="H9" s="193" t="s">
        <v>165</v>
      </c>
      <c r="I9" s="193">
        <v>852</v>
      </c>
    </row>
    <row r="10" spans="1:9" s="194" customFormat="1" ht="54.75" hidden="1" customHeight="1">
      <c r="A10" s="388"/>
      <c r="B10" s="388"/>
      <c r="C10" s="388"/>
      <c r="D10" s="391"/>
      <c r="E10" s="396"/>
      <c r="F10" s="195" t="s">
        <v>166</v>
      </c>
      <c r="G10" s="192" t="s">
        <v>178</v>
      </c>
      <c r="H10" s="193" t="s">
        <v>165</v>
      </c>
      <c r="I10" s="193">
        <v>852</v>
      </c>
    </row>
    <row r="11" spans="1:9" s="194" customFormat="1" ht="54.75" hidden="1" customHeight="1">
      <c r="A11" s="388"/>
      <c r="B11" s="388"/>
      <c r="C11" s="388"/>
      <c r="D11" s="391"/>
      <c r="E11" s="396"/>
      <c r="F11" s="195" t="s">
        <v>168</v>
      </c>
      <c r="G11" s="192" t="s">
        <v>179</v>
      </c>
      <c r="H11" s="193" t="s">
        <v>165</v>
      </c>
      <c r="I11" s="193">
        <v>852</v>
      </c>
    </row>
    <row r="12" spans="1:9" s="194" customFormat="1" ht="54.75" hidden="1" customHeight="1">
      <c r="A12" s="388"/>
      <c r="B12" s="388"/>
      <c r="C12" s="388"/>
      <c r="D12" s="391"/>
      <c r="E12" s="396"/>
      <c r="F12" s="195" t="s">
        <v>170</v>
      </c>
      <c r="G12" s="192" t="s">
        <v>180</v>
      </c>
      <c r="H12" s="193" t="s">
        <v>165</v>
      </c>
      <c r="I12" s="193">
        <v>852</v>
      </c>
    </row>
    <row r="13" spans="1:9" s="194" customFormat="1" ht="54.75" hidden="1" customHeight="1">
      <c r="A13" s="388"/>
      <c r="B13" s="388"/>
      <c r="C13" s="388"/>
      <c r="D13" s="391"/>
      <c r="E13" s="396"/>
      <c r="F13" s="195" t="s">
        <v>60</v>
      </c>
      <c r="G13" s="192" t="s">
        <v>181</v>
      </c>
      <c r="H13" s="193" t="s">
        <v>165</v>
      </c>
      <c r="I13" s="193">
        <v>852</v>
      </c>
    </row>
    <row r="14" spans="1:9" s="194" customFormat="1" ht="54.75" hidden="1" customHeight="1">
      <c r="A14" s="389"/>
      <c r="B14" s="389"/>
      <c r="C14" s="389"/>
      <c r="D14" s="392"/>
      <c r="E14" s="397"/>
      <c r="F14" s="195" t="s">
        <v>173</v>
      </c>
      <c r="G14" s="192" t="s">
        <v>182</v>
      </c>
      <c r="H14" s="193" t="s">
        <v>165</v>
      </c>
      <c r="I14" s="193">
        <v>852</v>
      </c>
    </row>
    <row r="15" spans="1:9" s="194" customFormat="1" ht="54.75" hidden="1" customHeight="1">
      <c r="A15" s="387">
        <v>3</v>
      </c>
      <c r="B15" s="387" t="s">
        <v>161</v>
      </c>
      <c r="C15" s="388" t="s">
        <v>175</v>
      </c>
      <c r="D15" s="391" t="s">
        <v>176</v>
      </c>
      <c r="E15" s="396" t="s">
        <v>95</v>
      </c>
      <c r="F15" s="195" t="s">
        <v>72</v>
      </c>
      <c r="G15" s="192"/>
      <c r="H15" s="193" t="s">
        <v>165</v>
      </c>
      <c r="I15" s="193">
        <v>852</v>
      </c>
    </row>
    <row r="16" spans="1:9" s="194" customFormat="1" ht="54.75" hidden="1" customHeight="1">
      <c r="A16" s="388"/>
      <c r="B16" s="388"/>
      <c r="C16" s="388"/>
      <c r="D16" s="391"/>
      <c r="E16" s="396"/>
      <c r="F16" s="195" t="s">
        <v>166</v>
      </c>
      <c r="G16" s="192" t="s">
        <v>183</v>
      </c>
      <c r="H16" s="193" t="s">
        <v>165</v>
      </c>
      <c r="I16" s="193">
        <v>852</v>
      </c>
    </row>
    <row r="17" spans="1:9" s="194" customFormat="1" ht="54.75" hidden="1" customHeight="1">
      <c r="A17" s="388"/>
      <c r="B17" s="388"/>
      <c r="C17" s="388"/>
      <c r="D17" s="391"/>
      <c r="E17" s="396"/>
      <c r="F17" s="195" t="s">
        <v>168</v>
      </c>
      <c r="G17" s="192" t="s">
        <v>184</v>
      </c>
      <c r="H17" s="193" t="s">
        <v>165</v>
      </c>
      <c r="I17" s="193">
        <v>852</v>
      </c>
    </row>
    <row r="18" spans="1:9" s="194" customFormat="1" ht="54.75" hidden="1" customHeight="1">
      <c r="A18" s="388"/>
      <c r="B18" s="388"/>
      <c r="C18" s="388"/>
      <c r="D18" s="391"/>
      <c r="E18" s="396"/>
      <c r="F18" s="195" t="s">
        <v>170</v>
      </c>
      <c r="G18" s="192" t="s">
        <v>185</v>
      </c>
      <c r="H18" s="193" t="s">
        <v>165</v>
      </c>
      <c r="I18" s="193">
        <v>852</v>
      </c>
    </row>
    <row r="19" spans="1:9" s="194" customFormat="1" ht="54.75" hidden="1" customHeight="1">
      <c r="A19" s="388"/>
      <c r="B19" s="388"/>
      <c r="C19" s="388"/>
      <c r="D19" s="391"/>
      <c r="E19" s="396"/>
      <c r="F19" s="195" t="s">
        <v>60</v>
      </c>
      <c r="G19" s="192" t="s">
        <v>186</v>
      </c>
      <c r="H19" s="193" t="s">
        <v>165</v>
      </c>
      <c r="I19" s="193">
        <v>852</v>
      </c>
    </row>
    <row r="20" spans="1:9" s="194" customFormat="1" ht="54.75" hidden="1" customHeight="1">
      <c r="A20" s="389"/>
      <c r="B20" s="389"/>
      <c r="C20" s="389"/>
      <c r="D20" s="392"/>
      <c r="E20" s="397"/>
      <c r="F20" s="195" t="s">
        <v>173</v>
      </c>
      <c r="G20" s="192" t="s">
        <v>187</v>
      </c>
      <c r="H20" s="193" t="s">
        <v>165</v>
      </c>
      <c r="I20" s="193">
        <v>852</v>
      </c>
    </row>
    <row r="21" spans="1:9" s="194" customFormat="1" ht="54.75" hidden="1" customHeight="1">
      <c r="A21" s="387">
        <v>4</v>
      </c>
      <c r="B21" s="387" t="s">
        <v>161</v>
      </c>
      <c r="C21" s="388" t="s">
        <v>188</v>
      </c>
      <c r="D21" s="391" t="s">
        <v>189</v>
      </c>
      <c r="E21" s="396" t="s">
        <v>95</v>
      </c>
      <c r="F21" s="195" t="s">
        <v>72</v>
      </c>
      <c r="G21" s="192"/>
      <c r="H21" s="193" t="s">
        <v>165</v>
      </c>
      <c r="I21" s="193">
        <v>852</v>
      </c>
    </row>
    <row r="22" spans="1:9" s="194" customFormat="1" ht="54.75" hidden="1" customHeight="1">
      <c r="A22" s="388"/>
      <c r="B22" s="388"/>
      <c r="C22" s="388"/>
      <c r="D22" s="391"/>
      <c r="E22" s="396"/>
      <c r="F22" s="195" t="s">
        <v>166</v>
      </c>
      <c r="G22" s="192" t="s">
        <v>190</v>
      </c>
      <c r="H22" s="193" t="s">
        <v>165</v>
      </c>
      <c r="I22" s="193">
        <v>852</v>
      </c>
    </row>
    <row r="23" spans="1:9" s="194" customFormat="1" ht="54.75" hidden="1" customHeight="1">
      <c r="A23" s="388"/>
      <c r="B23" s="388"/>
      <c r="C23" s="388"/>
      <c r="D23" s="391"/>
      <c r="E23" s="396"/>
      <c r="F23" s="195" t="s">
        <v>168</v>
      </c>
      <c r="G23" s="192" t="s">
        <v>191</v>
      </c>
      <c r="H23" s="193" t="s">
        <v>165</v>
      </c>
      <c r="I23" s="193">
        <v>852</v>
      </c>
    </row>
    <row r="24" spans="1:9" s="194" customFormat="1" ht="54.75" hidden="1" customHeight="1">
      <c r="A24" s="388"/>
      <c r="B24" s="388"/>
      <c r="C24" s="388"/>
      <c r="D24" s="391"/>
      <c r="E24" s="396"/>
      <c r="F24" s="195" t="s">
        <v>170</v>
      </c>
      <c r="G24" s="192" t="s">
        <v>192</v>
      </c>
      <c r="H24" s="193" t="s">
        <v>165</v>
      </c>
      <c r="I24" s="193">
        <v>852</v>
      </c>
    </row>
    <row r="25" spans="1:9" s="194" customFormat="1" ht="54.75" hidden="1" customHeight="1">
      <c r="A25" s="388"/>
      <c r="B25" s="388"/>
      <c r="C25" s="388"/>
      <c r="D25" s="391"/>
      <c r="E25" s="396"/>
      <c r="F25" s="195" t="s">
        <v>60</v>
      </c>
      <c r="G25" s="192" t="s">
        <v>193</v>
      </c>
      <c r="H25" s="193" t="s">
        <v>165</v>
      </c>
      <c r="I25" s="193">
        <v>852</v>
      </c>
    </row>
    <row r="26" spans="1:9" s="194" customFormat="1" ht="54.75" hidden="1" customHeight="1">
      <c r="A26" s="389"/>
      <c r="B26" s="389"/>
      <c r="C26" s="389"/>
      <c r="D26" s="392"/>
      <c r="E26" s="397"/>
      <c r="F26" s="195" t="s">
        <v>173</v>
      </c>
      <c r="G26" s="192" t="s">
        <v>194</v>
      </c>
      <c r="H26" s="193" t="s">
        <v>165</v>
      </c>
      <c r="I26" s="193">
        <v>852</v>
      </c>
    </row>
    <row r="27" spans="1:9" s="194" customFormat="1" ht="54.75" hidden="1" customHeight="1">
      <c r="A27" s="387">
        <v>5</v>
      </c>
      <c r="B27" s="387" t="s">
        <v>161</v>
      </c>
      <c r="C27" s="388" t="s">
        <v>188</v>
      </c>
      <c r="D27" s="391" t="s">
        <v>189</v>
      </c>
      <c r="E27" s="396" t="s">
        <v>177</v>
      </c>
      <c r="F27" s="195" t="s">
        <v>72</v>
      </c>
      <c r="G27" s="192"/>
      <c r="H27" s="193" t="s">
        <v>165</v>
      </c>
      <c r="I27" s="193">
        <v>852</v>
      </c>
    </row>
    <row r="28" spans="1:9" s="194" customFormat="1" ht="54.75" hidden="1" customHeight="1">
      <c r="A28" s="388"/>
      <c r="B28" s="388"/>
      <c r="C28" s="388"/>
      <c r="D28" s="391"/>
      <c r="E28" s="396"/>
      <c r="F28" s="195" t="s">
        <v>166</v>
      </c>
      <c r="G28" s="192" t="s">
        <v>195</v>
      </c>
      <c r="H28" s="193" t="s">
        <v>165</v>
      </c>
      <c r="I28" s="193">
        <v>852</v>
      </c>
    </row>
    <row r="29" spans="1:9" s="194" customFormat="1" ht="54.75" hidden="1" customHeight="1">
      <c r="A29" s="388"/>
      <c r="B29" s="388"/>
      <c r="C29" s="388"/>
      <c r="D29" s="391"/>
      <c r="E29" s="396"/>
      <c r="F29" s="195" t="s">
        <v>168</v>
      </c>
      <c r="G29" s="192" t="s">
        <v>196</v>
      </c>
      <c r="H29" s="193" t="s">
        <v>165</v>
      </c>
      <c r="I29" s="193">
        <v>852</v>
      </c>
    </row>
    <row r="30" spans="1:9" s="194" customFormat="1" ht="54.75" hidden="1" customHeight="1">
      <c r="A30" s="388"/>
      <c r="B30" s="388"/>
      <c r="C30" s="388"/>
      <c r="D30" s="391"/>
      <c r="E30" s="396"/>
      <c r="F30" s="195" t="s">
        <v>170</v>
      </c>
      <c r="G30" s="192" t="s">
        <v>197</v>
      </c>
      <c r="H30" s="193" t="s">
        <v>165</v>
      </c>
      <c r="I30" s="193">
        <v>852</v>
      </c>
    </row>
    <row r="31" spans="1:9" s="194" customFormat="1" ht="54.75" hidden="1" customHeight="1">
      <c r="A31" s="388"/>
      <c r="B31" s="388"/>
      <c r="C31" s="388"/>
      <c r="D31" s="391"/>
      <c r="E31" s="396"/>
      <c r="F31" s="195" t="s">
        <v>60</v>
      </c>
      <c r="G31" s="192" t="s">
        <v>198</v>
      </c>
      <c r="H31" s="193" t="s">
        <v>165</v>
      </c>
      <c r="I31" s="193">
        <v>852</v>
      </c>
    </row>
    <row r="32" spans="1:9" s="194" customFormat="1" ht="54.75" hidden="1" customHeight="1">
      <c r="A32" s="389"/>
      <c r="B32" s="389"/>
      <c r="C32" s="389"/>
      <c r="D32" s="392"/>
      <c r="E32" s="397"/>
      <c r="F32" s="195" t="s">
        <v>173</v>
      </c>
      <c r="G32" s="192" t="s">
        <v>199</v>
      </c>
      <c r="H32" s="193" t="s">
        <v>165</v>
      </c>
      <c r="I32" s="193">
        <v>852</v>
      </c>
    </row>
    <row r="33" spans="1:9" s="194" customFormat="1" ht="54.75" hidden="1" customHeight="1">
      <c r="A33" s="387">
        <v>6</v>
      </c>
      <c r="B33" s="387" t="s">
        <v>161</v>
      </c>
      <c r="C33" s="388" t="s">
        <v>200</v>
      </c>
      <c r="D33" s="391" t="s">
        <v>201</v>
      </c>
      <c r="E33" s="396" t="s">
        <v>202</v>
      </c>
      <c r="F33" s="195" t="s">
        <v>72</v>
      </c>
      <c r="G33" s="192"/>
      <c r="H33" s="193" t="s">
        <v>165</v>
      </c>
      <c r="I33" s="193">
        <v>852</v>
      </c>
    </row>
    <row r="34" spans="1:9" s="194" customFormat="1" ht="54.75" hidden="1" customHeight="1">
      <c r="A34" s="388"/>
      <c r="B34" s="388"/>
      <c r="C34" s="388"/>
      <c r="D34" s="391"/>
      <c r="E34" s="396"/>
      <c r="F34" s="195" t="s">
        <v>166</v>
      </c>
      <c r="G34" s="192" t="s">
        <v>203</v>
      </c>
      <c r="H34" s="193" t="s">
        <v>165</v>
      </c>
      <c r="I34" s="193">
        <v>852</v>
      </c>
    </row>
    <row r="35" spans="1:9" s="194" customFormat="1" ht="54.75" hidden="1" customHeight="1">
      <c r="A35" s="388"/>
      <c r="B35" s="388"/>
      <c r="C35" s="388"/>
      <c r="D35" s="391"/>
      <c r="E35" s="396"/>
      <c r="F35" s="195" t="s">
        <v>168</v>
      </c>
      <c r="G35" s="192" t="s">
        <v>204</v>
      </c>
      <c r="H35" s="193" t="s">
        <v>165</v>
      </c>
      <c r="I35" s="193">
        <v>852</v>
      </c>
    </row>
    <row r="36" spans="1:9" s="194" customFormat="1" ht="54.75" hidden="1" customHeight="1">
      <c r="A36" s="388"/>
      <c r="B36" s="388"/>
      <c r="C36" s="388"/>
      <c r="D36" s="391"/>
      <c r="E36" s="396"/>
      <c r="F36" s="195" t="s">
        <v>170</v>
      </c>
      <c r="G36" s="192" t="s">
        <v>205</v>
      </c>
      <c r="H36" s="193" t="s">
        <v>165</v>
      </c>
      <c r="I36" s="193">
        <v>852</v>
      </c>
    </row>
    <row r="37" spans="1:9" s="194" customFormat="1" ht="54.75" hidden="1" customHeight="1">
      <c r="A37" s="388"/>
      <c r="B37" s="388"/>
      <c r="C37" s="388"/>
      <c r="D37" s="391"/>
      <c r="E37" s="396"/>
      <c r="F37" s="195" t="s">
        <v>60</v>
      </c>
      <c r="G37" s="192" t="s">
        <v>206</v>
      </c>
      <c r="H37" s="193" t="s">
        <v>165</v>
      </c>
      <c r="I37" s="193">
        <v>852</v>
      </c>
    </row>
    <row r="38" spans="1:9" s="194" customFormat="1" ht="54.75" hidden="1" customHeight="1">
      <c r="A38" s="389"/>
      <c r="B38" s="389"/>
      <c r="C38" s="389"/>
      <c r="D38" s="392"/>
      <c r="E38" s="397"/>
      <c r="F38" s="195" t="s">
        <v>173</v>
      </c>
      <c r="G38" s="192" t="s">
        <v>207</v>
      </c>
      <c r="H38" s="193" t="s">
        <v>165</v>
      </c>
      <c r="I38" s="193">
        <v>852</v>
      </c>
    </row>
    <row r="39" spans="1:9" s="194" customFormat="1" ht="54.75" hidden="1" customHeight="1">
      <c r="A39" s="387">
        <v>7</v>
      </c>
      <c r="B39" s="387" t="s">
        <v>161</v>
      </c>
      <c r="C39" s="388" t="s">
        <v>200</v>
      </c>
      <c r="D39" s="391" t="s">
        <v>201</v>
      </c>
      <c r="E39" s="396" t="s">
        <v>208</v>
      </c>
      <c r="F39" s="195" t="s">
        <v>72</v>
      </c>
      <c r="G39" s="192"/>
      <c r="H39" s="193" t="s">
        <v>165</v>
      </c>
      <c r="I39" s="193">
        <v>852</v>
      </c>
    </row>
    <row r="40" spans="1:9" s="194" customFormat="1" ht="54.75" hidden="1" customHeight="1">
      <c r="A40" s="388"/>
      <c r="B40" s="388"/>
      <c r="C40" s="388"/>
      <c r="D40" s="391"/>
      <c r="E40" s="396"/>
      <c r="F40" s="195" t="s">
        <v>166</v>
      </c>
      <c r="G40" s="192" t="s">
        <v>209</v>
      </c>
      <c r="H40" s="193" t="s">
        <v>165</v>
      </c>
      <c r="I40" s="193">
        <v>852</v>
      </c>
    </row>
    <row r="41" spans="1:9" s="194" customFormat="1" ht="54.75" hidden="1" customHeight="1">
      <c r="A41" s="388"/>
      <c r="B41" s="388"/>
      <c r="C41" s="388"/>
      <c r="D41" s="391"/>
      <c r="E41" s="396"/>
      <c r="F41" s="195" t="s">
        <v>168</v>
      </c>
      <c r="G41" s="192" t="s">
        <v>210</v>
      </c>
      <c r="H41" s="193" t="s">
        <v>165</v>
      </c>
      <c r="I41" s="193">
        <v>852</v>
      </c>
    </row>
    <row r="42" spans="1:9" s="194" customFormat="1" ht="54.75" hidden="1" customHeight="1">
      <c r="A42" s="388"/>
      <c r="B42" s="388"/>
      <c r="C42" s="388"/>
      <c r="D42" s="391"/>
      <c r="E42" s="396"/>
      <c r="F42" s="195" t="s">
        <v>170</v>
      </c>
      <c r="G42" s="192" t="s">
        <v>211</v>
      </c>
      <c r="H42" s="193" t="s">
        <v>165</v>
      </c>
      <c r="I42" s="193">
        <v>852</v>
      </c>
    </row>
    <row r="43" spans="1:9" s="194" customFormat="1" ht="54.75" hidden="1" customHeight="1">
      <c r="A43" s="388"/>
      <c r="B43" s="388"/>
      <c r="C43" s="388"/>
      <c r="D43" s="391"/>
      <c r="E43" s="396"/>
      <c r="F43" s="195" t="s">
        <v>60</v>
      </c>
      <c r="G43" s="192" t="s">
        <v>212</v>
      </c>
      <c r="H43" s="193" t="s">
        <v>165</v>
      </c>
      <c r="I43" s="193">
        <v>852</v>
      </c>
    </row>
    <row r="44" spans="1:9" s="194" customFormat="1" ht="54.75" hidden="1" customHeight="1">
      <c r="A44" s="389"/>
      <c r="B44" s="389"/>
      <c r="C44" s="389"/>
      <c r="D44" s="392"/>
      <c r="E44" s="397"/>
      <c r="F44" s="195" t="s">
        <v>173</v>
      </c>
      <c r="G44" s="192" t="s">
        <v>213</v>
      </c>
      <c r="H44" s="193" t="s">
        <v>165</v>
      </c>
      <c r="I44" s="193">
        <v>852</v>
      </c>
    </row>
    <row r="45" spans="1:9" s="194" customFormat="1" ht="54.75" hidden="1" customHeight="1">
      <c r="A45" s="387">
        <v>8</v>
      </c>
      <c r="B45" s="387" t="s">
        <v>161</v>
      </c>
      <c r="C45" s="388" t="s">
        <v>200</v>
      </c>
      <c r="D45" s="391" t="s">
        <v>201</v>
      </c>
      <c r="E45" s="396" t="s">
        <v>177</v>
      </c>
      <c r="F45" s="195" t="s">
        <v>72</v>
      </c>
      <c r="G45" s="192"/>
      <c r="H45" s="193" t="s">
        <v>165</v>
      </c>
      <c r="I45" s="193">
        <v>852</v>
      </c>
    </row>
    <row r="46" spans="1:9" s="194" customFormat="1" ht="54.75" hidden="1" customHeight="1">
      <c r="A46" s="388"/>
      <c r="B46" s="388"/>
      <c r="C46" s="388"/>
      <c r="D46" s="391"/>
      <c r="E46" s="396"/>
      <c r="F46" s="195" t="s">
        <v>166</v>
      </c>
      <c r="G46" s="192" t="s">
        <v>214</v>
      </c>
      <c r="H46" s="193" t="s">
        <v>165</v>
      </c>
      <c r="I46" s="193">
        <v>852</v>
      </c>
    </row>
    <row r="47" spans="1:9" s="194" customFormat="1" ht="54.75" hidden="1" customHeight="1">
      <c r="A47" s="388"/>
      <c r="B47" s="388"/>
      <c r="C47" s="388"/>
      <c r="D47" s="391"/>
      <c r="E47" s="396"/>
      <c r="F47" s="195" t="s">
        <v>168</v>
      </c>
      <c r="G47" s="192" t="s">
        <v>215</v>
      </c>
      <c r="H47" s="193" t="s">
        <v>165</v>
      </c>
      <c r="I47" s="193">
        <v>852</v>
      </c>
    </row>
    <row r="48" spans="1:9" s="194" customFormat="1" ht="54.75" hidden="1" customHeight="1">
      <c r="A48" s="388"/>
      <c r="B48" s="388"/>
      <c r="C48" s="388"/>
      <c r="D48" s="391"/>
      <c r="E48" s="396"/>
      <c r="F48" s="195" t="s">
        <v>170</v>
      </c>
      <c r="G48" s="192" t="s">
        <v>216</v>
      </c>
      <c r="H48" s="193" t="s">
        <v>165</v>
      </c>
      <c r="I48" s="193">
        <v>852</v>
      </c>
    </row>
    <row r="49" spans="1:9" s="194" customFormat="1" ht="54.75" hidden="1" customHeight="1">
      <c r="A49" s="388"/>
      <c r="B49" s="388"/>
      <c r="C49" s="388"/>
      <c r="D49" s="391"/>
      <c r="E49" s="396"/>
      <c r="F49" s="195" t="s">
        <v>60</v>
      </c>
      <c r="G49" s="192" t="s">
        <v>217</v>
      </c>
      <c r="H49" s="193" t="s">
        <v>165</v>
      </c>
      <c r="I49" s="193">
        <v>852</v>
      </c>
    </row>
    <row r="50" spans="1:9" s="194" customFormat="1" ht="54.75" hidden="1" customHeight="1">
      <c r="A50" s="389"/>
      <c r="B50" s="389"/>
      <c r="C50" s="389"/>
      <c r="D50" s="392"/>
      <c r="E50" s="397"/>
      <c r="F50" s="195" t="s">
        <v>173</v>
      </c>
      <c r="G50" s="192" t="s">
        <v>218</v>
      </c>
      <c r="H50" s="193" t="s">
        <v>165</v>
      </c>
      <c r="I50" s="193">
        <v>852</v>
      </c>
    </row>
    <row r="51" spans="1:9" s="194" customFormat="1" ht="54.75" hidden="1" customHeight="1">
      <c r="A51" s="387">
        <v>9</v>
      </c>
      <c r="B51" s="387" t="s">
        <v>161</v>
      </c>
      <c r="C51" s="388" t="s">
        <v>219</v>
      </c>
      <c r="D51" s="391" t="s">
        <v>220</v>
      </c>
      <c r="E51" s="396" t="s">
        <v>95</v>
      </c>
      <c r="F51" s="195" t="s">
        <v>72</v>
      </c>
      <c r="G51" s="192"/>
      <c r="H51" s="193" t="s">
        <v>165</v>
      </c>
      <c r="I51" s="193">
        <v>852</v>
      </c>
    </row>
    <row r="52" spans="1:9" s="194" customFormat="1" ht="54.75" hidden="1" customHeight="1">
      <c r="A52" s="388"/>
      <c r="B52" s="388"/>
      <c r="C52" s="388"/>
      <c r="D52" s="391"/>
      <c r="E52" s="396"/>
      <c r="F52" s="195" t="s">
        <v>166</v>
      </c>
      <c r="G52" s="192" t="s">
        <v>221</v>
      </c>
      <c r="H52" s="193" t="s">
        <v>165</v>
      </c>
      <c r="I52" s="193">
        <v>852</v>
      </c>
    </row>
    <row r="53" spans="1:9" s="194" customFormat="1" ht="54.75" hidden="1" customHeight="1">
      <c r="A53" s="388"/>
      <c r="B53" s="388"/>
      <c r="C53" s="388"/>
      <c r="D53" s="391"/>
      <c r="E53" s="396"/>
      <c r="F53" s="195" t="s">
        <v>168</v>
      </c>
      <c r="G53" s="192" t="s">
        <v>222</v>
      </c>
      <c r="H53" s="193" t="s">
        <v>165</v>
      </c>
      <c r="I53" s="193">
        <v>852</v>
      </c>
    </row>
    <row r="54" spans="1:9" s="194" customFormat="1" ht="54.75" hidden="1" customHeight="1">
      <c r="A54" s="388"/>
      <c r="B54" s="388"/>
      <c r="C54" s="388"/>
      <c r="D54" s="391"/>
      <c r="E54" s="396"/>
      <c r="F54" s="195" t="s">
        <v>170</v>
      </c>
      <c r="G54" s="192" t="s">
        <v>223</v>
      </c>
      <c r="H54" s="193" t="s">
        <v>165</v>
      </c>
      <c r="I54" s="193">
        <v>852</v>
      </c>
    </row>
    <row r="55" spans="1:9" s="194" customFormat="1" ht="54.75" hidden="1" customHeight="1">
      <c r="A55" s="388"/>
      <c r="B55" s="388"/>
      <c r="C55" s="388"/>
      <c r="D55" s="391"/>
      <c r="E55" s="396"/>
      <c r="F55" s="195" t="s">
        <v>60</v>
      </c>
      <c r="G55" s="192" t="s">
        <v>224</v>
      </c>
      <c r="H55" s="193" t="s">
        <v>165</v>
      </c>
      <c r="I55" s="193">
        <v>852</v>
      </c>
    </row>
    <row r="56" spans="1:9" s="194" customFormat="1" ht="54.75" hidden="1" customHeight="1">
      <c r="A56" s="389"/>
      <c r="B56" s="389"/>
      <c r="C56" s="389"/>
      <c r="D56" s="392"/>
      <c r="E56" s="397"/>
      <c r="F56" s="195" t="s">
        <v>173</v>
      </c>
      <c r="G56" s="192" t="s">
        <v>225</v>
      </c>
      <c r="H56" s="193" t="s">
        <v>165</v>
      </c>
      <c r="I56" s="193">
        <v>852</v>
      </c>
    </row>
    <row r="57" spans="1:9" s="194" customFormat="1" ht="54.75" hidden="1" customHeight="1">
      <c r="A57" s="387">
        <v>10</v>
      </c>
      <c r="B57" s="387" t="s">
        <v>161</v>
      </c>
      <c r="C57" s="388" t="s">
        <v>219</v>
      </c>
      <c r="D57" s="391" t="s">
        <v>220</v>
      </c>
      <c r="E57" s="396" t="s">
        <v>226</v>
      </c>
      <c r="F57" s="195" t="s">
        <v>72</v>
      </c>
      <c r="G57" s="192"/>
      <c r="H57" s="193" t="s">
        <v>165</v>
      </c>
      <c r="I57" s="193">
        <v>852</v>
      </c>
    </row>
    <row r="58" spans="1:9" s="194" customFormat="1" ht="54.75" hidden="1" customHeight="1">
      <c r="A58" s="388"/>
      <c r="B58" s="388"/>
      <c r="C58" s="388"/>
      <c r="D58" s="391"/>
      <c r="E58" s="396"/>
      <c r="F58" s="195" t="s">
        <v>166</v>
      </c>
      <c r="G58" s="192" t="s">
        <v>227</v>
      </c>
      <c r="H58" s="193" t="s">
        <v>165</v>
      </c>
      <c r="I58" s="193">
        <v>852</v>
      </c>
    </row>
    <row r="59" spans="1:9" s="194" customFormat="1" ht="54.75" hidden="1" customHeight="1">
      <c r="A59" s="388"/>
      <c r="B59" s="388"/>
      <c r="C59" s="388"/>
      <c r="D59" s="391"/>
      <c r="E59" s="396"/>
      <c r="F59" s="195" t="s">
        <v>168</v>
      </c>
      <c r="G59" s="192" t="s">
        <v>228</v>
      </c>
      <c r="H59" s="193" t="s">
        <v>165</v>
      </c>
      <c r="I59" s="193">
        <v>852</v>
      </c>
    </row>
    <row r="60" spans="1:9" s="194" customFormat="1" ht="54.75" hidden="1" customHeight="1">
      <c r="A60" s="388"/>
      <c r="B60" s="388"/>
      <c r="C60" s="388"/>
      <c r="D60" s="391"/>
      <c r="E60" s="396"/>
      <c r="F60" s="195" t="s">
        <v>170</v>
      </c>
      <c r="G60" s="192" t="s">
        <v>229</v>
      </c>
      <c r="H60" s="193" t="s">
        <v>165</v>
      </c>
      <c r="I60" s="193">
        <v>852</v>
      </c>
    </row>
    <row r="61" spans="1:9" s="194" customFormat="1" ht="54.75" hidden="1" customHeight="1">
      <c r="A61" s="388"/>
      <c r="B61" s="388"/>
      <c r="C61" s="388"/>
      <c r="D61" s="391"/>
      <c r="E61" s="396"/>
      <c r="F61" s="195" t="s">
        <v>60</v>
      </c>
      <c r="G61" s="192" t="s">
        <v>230</v>
      </c>
      <c r="H61" s="193" t="s">
        <v>165</v>
      </c>
      <c r="I61" s="193">
        <v>852</v>
      </c>
    </row>
    <row r="62" spans="1:9" s="194" customFormat="1" ht="54.75" hidden="1" customHeight="1">
      <c r="A62" s="389"/>
      <c r="B62" s="389"/>
      <c r="C62" s="389"/>
      <c r="D62" s="392"/>
      <c r="E62" s="397"/>
      <c r="F62" s="195" t="s">
        <v>173</v>
      </c>
      <c r="G62" s="192" t="s">
        <v>231</v>
      </c>
      <c r="H62" s="193" t="s">
        <v>165</v>
      </c>
      <c r="I62" s="193">
        <v>852</v>
      </c>
    </row>
    <row r="63" spans="1:9" s="194" customFormat="1" ht="54.75" hidden="1" customHeight="1">
      <c r="A63" s="387">
        <v>11</v>
      </c>
      <c r="B63" s="387" t="s">
        <v>161</v>
      </c>
      <c r="C63" s="388" t="s">
        <v>232</v>
      </c>
      <c r="D63" s="391" t="s">
        <v>233</v>
      </c>
      <c r="E63" s="396" t="s">
        <v>86</v>
      </c>
      <c r="F63" s="195" t="s">
        <v>72</v>
      </c>
      <c r="G63" s="192"/>
      <c r="H63" s="193" t="s">
        <v>165</v>
      </c>
      <c r="I63" s="193">
        <v>852</v>
      </c>
    </row>
    <row r="64" spans="1:9" s="194" customFormat="1" ht="54.75" hidden="1" customHeight="1">
      <c r="A64" s="388"/>
      <c r="B64" s="388"/>
      <c r="C64" s="388"/>
      <c r="D64" s="391"/>
      <c r="E64" s="396"/>
      <c r="F64" s="195" t="s">
        <v>166</v>
      </c>
      <c r="G64" s="192" t="s">
        <v>234</v>
      </c>
      <c r="H64" s="193" t="s">
        <v>165</v>
      </c>
      <c r="I64" s="193">
        <v>852</v>
      </c>
    </row>
    <row r="65" spans="1:9" s="194" customFormat="1" ht="54.75" hidden="1" customHeight="1">
      <c r="A65" s="388"/>
      <c r="B65" s="388"/>
      <c r="C65" s="388"/>
      <c r="D65" s="391"/>
      <c r="E65" s="396"/>
      <c r="F65" s="195" t="s">
        <v>168</v>
      </c>
      <c r="G65" s="192" t="s">
        <v>235</v>
      </c>
      <c r="H65" s="193" t="s">
        <v>165</v>
      </c>
      <c r="I65" s="193">
        <v>852</v>
      </c>
    </row>
    <row r="66" spans="1:9" s="194" customFormat="1" ht="54.75" hidden="1" customHeight="1">
      <c r="A66" s="388"/>
      <c r="B66" s="388"/>
      <c r="C66" s="388"/>
      <c r="D66" s="391"/>
      <c r="E66" s="396"/>
      <c r="F66" s="195" t="s">
        <v>170</v>
      </c>
      <c r="G66" s="192" t="s">
        <v>236</v>
      </c>
      <c r="H66" s="193" t="s">
        <v>165</v>
      </c>
      <c r="I66" s="193">
        <v>852</v>
      </c>
    </row>
    <row r="67" spans="1:9" s="194" customFormat="1" ht="54.75" hidden="1" customHeight="1">
      <c r="A67" s="388"/>
      <c r="B67" s="388"/>
      <c r="C67" s="388"/>
      <c r="D67" s="391"/>
      <c r="E67" s="396"/>
      <c r="F67" s="195" t="s">
        <v>60</v>
      </c>
      <c r="G67" s="192" t="s">
        <v>237</v>
      </c>
      <c r="H67" s="193" t="s">
        <v>165</v>
      </c>
      <c r="I67" s="193">
        <v>852</v>
      </c>
    </row>
    <row r="68" spans="1:9" s="194" customFormat="1" ht="54.75" hidden="1" customHeight="1">
      <c r="A68" s="389"/>
      <c r="B68" s="389"/>
      <c r="C68" s="389"/>
      <c r="D68" s="392"/>
      <c r="E68" s="397"/>
      <c r="F68" s="195" t="s">
        <v>173</v>
      </c>
      <c r="G68" s="192" t="s">
        <v>238</v>
      </c>
      <c r="H68" s="193" t="s">
        <v>165</v>
      </c>
      <c r="I68" s="193">
        <v>852</v>
      </c>
    </row>
    <row r="69" spans="1:9" s="194" customFormat="1" ht="54.75" hidden="1" customHeight="1">
      <c r="A69" s="387">
        <v>12</v>
      </c>
      <c r="B69" s="387" t="s">
        <v>161</v>
      </c>
      <c r="C69" s="388" t="s">
        <v>232</v>
      </c>
      <c r="D69" s="391" t="s">
        <v>233</v>
      </c>
      <c r="E69" s="396" t="s">
        <v>226</v>
      </c>
      <c r="F69" s="195" t="s">
        <v>72</v>
      </c>
      <c r="G69" s="192"/>
      <c r="H69" s="193" t="s">
        <v>165</v>
      </c>
      <c r="I69" s="193">
        <v>852</v>
      </c>
    </row>
    <row r="70" spans="1:9" s="194" customFormat="1" ht="54.75" hidden="1" customHeight="1">
      <c r="A70" s="388"/>
      <c r="B70" s="388"/>
      <c r="C70" s="388"/>
      <c r="D70" s="391"/>
      <c r="E70" s="396"/>
      <c r="F70" s="195" t="s">
        <v>166</v>
      </c>
      <c r="G70" s="192" t="s">
        <v>239</v>
      </c>
      <c r="H70" s="193" t="s">
        <v>165</v>
      </c>
      <c r="I70" s="193">
        <v>852</v>
      </c>
    </row>
    <row r="71" spans="1:9" s="194" customFormat="1" ht="54.75" hidden="1" customHeight="1">
      <c r="A71" s="388"/>
      <c r="B71" s="388"/>
      <c r="C71" s="388"/>
      <c r="D71" s="391"/>
      <c r="E71" s="396"/>
      <c r="F71" s="195" t="s">
        <v>168</v>
      </c>
      <c r="G71" s="192" t="s">
        <v>240</v>
      </c>
      <c r="H71" s="193" t="s">
        <v>165</v>
      </c>
      <c r="I71" s="193">
        <v>852</v>
      </c>
    </row>
    <row r="72" spans="1:9" s="194" customFormat="1" ht="54.75" hidden="1" customHeight="1">
      <c r="A72" s="388"/>
      <c r="B72" s="388"/>
      <c r="C72" s="388"/>
      <c r="D72" s="391"/>
      <c r="E72" s="396"/>
      <c r="F72" s="195" t="s">
        <v>170</v>
      </c>
      <c r="G72" s="192" t="s">
        <v>241</v>
      </c>
      <c r="H72" s="193" t="s">
        <v>165</v>
      </c>
      <c r="I72" s="193">
        <v>852</v>
      </c>
    </row>
    <row r="73" spans="1:9" s="194" customFormat="1" ht="54.75" hidden="1" customHeight="1">
      <c r="A73" s="388"/>
      <c r="B73" s="388"/>
      <c r="C73" s="388"/>
      <c r="D73" s="391"/>
      <c r="E73" s="396"/>
      <c r="F73" s="195" t="s">
        <v>60</v>
      </c>
      <c r="G73" s="192" t="s">
        <v>242</v>
      </c>
      <c r="H73" s="193" t="s">
        <v>165</v>
      </c>
      <c r="I73" s="193">
        <v>852</v>
      </c>
    </row>
    <row r="74" spans="1:9" s="194" customFormat="1" ht="54.75" hidden="1" customHeight="1">
      <c r="A74" s="389"/>
      <c r="B74" s="389"/>
      <c r="C74" s="389"/>
      <c r="D74" s="392"/>
      <c r="E74" s="397"/>
      <c r="F74" s="195" t="s">
        <v>173</v>
      </c>
      <c r="G74" s="192" t="s">
        <v>243</v>
      </c>
      <c r="H74" s="193" t="s">
        <v>165</v>
      </c>
      <c r="I74" s="193">
        <v>852</v>
      </c>
    </row>
    <row r="75" spans="1:9" s="194" customFormat="1" ht="54.75" hidden="1" customHeight="1">
      <c r="A75" s="387">
        <v>13</v>
      </c>
      <c r="B75" s="387" t="s">
        <v>161</v>
      </c>
      <c r="C75" s="388" t="s">
        <v>232</v>
      </c>
      <c r="D75" s="391" t="s">
        <v>233</v>
      </c>
      <c r="E75" s="396" t="s">
        <v>95</v>
      </c>
      <c r="F75" s="195" t="s">
        <v>72</v>
      </c>
      <c r="G75" s="192"/>
      <c r="H75" s="193" t="s">
        <v>165</v>
      </c>
      <c r="I75" s="193">
        <v>852</v>
      </c>
    </row>
    <row r="76" spans="1:9" s="194" customFormat="1" ht="54.75" hidden="1" customHeight="1">
      <c r="A76" s="388"/>
      <c r="B76" s="388"/>
      <c r="C76" s="388"/>
      <c r="D76" s="391"/>
      <c r="E76" s="396"/>
      <c r="F76" s="195" t="s">
        <v>166</v>
      </c>
      <c r="G76" s="192" t="s">
        <v>244</v>
      </c>
      <c r="H76" s="193" t="s">
        <v>165</v>
      </c>
      <c r="I76" s="193">
        <v>852</v>
      </c>
    </row>
    <row r="77" spans="1:9" s="194" customFormat="1" ht="54.75" hidden="1" customHeight="1">
      <c r="A77" s="388"/>
      <c r="B77" s="388"/>
      <c r="C77" s="388"/>
      <c r="D77" s="391"/>
      <c r="E77" s="396"/>
      <c r="F77" s="195" t="s">
        <v>168</v>
      </c>
      <c r="G77" s="192" t="s">
        <v>245</v>
      </c>
      <c r="H77" s="193" t="s">
        <v>165</v>
      </c>
      <c r="I77" s="193">
        <v>852</v>
      </c>
    </row>
    <row r="78" spans="1:9" s="194" customFormat="1" ht="54.75" hidden="1" customHeight="1">
      <c r="A78" s="388"/>
      <c r="B78" s="388"/>
      <c r="C78" s="388"/>
      <c r="D78" s="391"/>
      <c r="E78" s="396"/>
      <c r="F78" s="195" t="s">
        <v>170</v>
      </c>
      <c r="G78" s="192" t="s">
        <v>246</v>
      </c>
      <c r="H78" s="193" t="s">
        <v>165</v>
      </c>
      <c r="I78" s="193">
        <v>852</v>
      </c>
    </row>
    <row r="79" spans="1:9" s="194" customFormat="1" ht="54.75" hidden="1" customHeight="1">
      <c r="A79" s="388"/>
      <c r="B79" s="388"/>
      <c r="C79" s="388"/>
      <c r="D79" s="391"/>
      <c r="E79" s="396"/>
      <c r="F79" s="195" t="s">
        <v>60</v>
      </c>
      <c r="G79" s="192" t="s">
        <v>247</v>
      </c>
      <c r="H79" s="193" t="s">
        <v>165</v>
      </c>
      <c r="I79" s="193">
        <v>852</v>
      </c>
    </row>
    <row r="80" spans="1:9" s="194" customFormat="1" ht="54.75" hidden="1" customHeight="1">
      <c r="A80" s="389"/>
      <c r="B80" s="389"/>
      <c r="C80" s="389"/>
      <c r="D80" s="392"/>
      <c r="E80" s="397"/>
      <c r="F80" s="195" t="s">
        <v>173</v>
      </c>
      <c r="G80" s="192" t="s">
        <v>248</v>
      </c>
      <c r="H80" s="193" t="s">
        <v>165</v>
      </c>
      <c r="I80" s="193">
        <v>852</v>
      </c>
    </row>
    <row r="81" spans="1:9" s="194" customFormat="1" ht="54.75" hidden="1" customHeight="1">
      <c r="A81" s="387">
        <v>14</v>
      </c>
      <c r="B81" s="387" t="s">
        <v>161</v>
      </c>
      <c r="C81" s="388" t="s">
        <v>249</v>
      </c>
      <c r="D81" s="391" t="s">
        <v>250</v>
      </c>
      <c r="E81" s="396" t="s">
        <v>251</v>
      </c>
      <c r="F81" s="195" t="s">
        <v>72</v>
      </c>
      <c r="G81" s="192"/>
      <c r="H81" s="193" t="s">
        <v>165</v>
      </c>
      <c r="I81" s="193">
        <v>852</v>
      </c>
    </row>
    <row r="82" spans="1:9" s="194" customFormat="1" ht="54.75" hidden="1" customHeight="1">
      <c r="A82" s="388"/>
      <c r="B82" s="388"/>
      <c r="C82" s="388"/>
      <c r="D82" s="391"/>
      <c r="E82" s="396"/>
      <c r="F82" s="195" t="s">
        <v>166</v>
      </c>
      <c r="G82" s="192" t="s">
        <v>252</v>
      </c>
      <c r="H82" s="193" t="s">
        <v>165</v>
      </c>
      <c r="I82" s="193">
        <v>852</v>
      </c>
    </row>
    <row r="83" spans="1:9" s="194" customFormat="1" ht="54.75" hidden="1" customHeight="1">
      <c r="A83" s="388"/>
      <c r="B83" s="388"/>
      <c r="C83" s="388"/>
      <c r="D83" s="391"/>
      <c r="E83" s="396"/>
      <c r="F83" s="195" t="s">
        <v>168</v>
      </c>
      <c r="G83" s="192" t="s">
        <v>253</v>
      </c>
      <c r="H83" s="193" t="s">
        <v>165</v>
      </c>
      <c r="I83" s="193">
        <v>852</v>
      </c>
    </row>
    <row r="84" spans="1:9" s="194" customFormat="1" ht="54.75" hidden="1" customHeight="1">
      <c r="A84" s="388"/>
      <c r="B84" s="388"/>
      <c r="C84" s="388"/>
      <c r="D84" s="391"/>
      <c r="E84" s="396"/>
      <c r="F84" s="195" t="s">
        <v>170</v>
      </c>
      <c r="G84" s="192" t="s">
        <v>254</v>
      </c>
      <c r="H84" s="193" t="s">
        <v>165</v>
      </c>
      <c r="I84" s="193">
        <v>852</v>
      </c>
    </row>
    <row r="85" spans="1:9" s="194" customFormat="1" ht="54.75" hidden="1" customHeight="1">
      <c r="A85" s="388"/>
      <c r="B85" s="388"/>
      <c r="C85" s="388"/>
      <c r="D85" s="391"/>
      <c r="E85" s="396"/>
      <c r="F85" s="195" t="s">
        <v>60</v>
      </c>
      <c r="G85" s="192" t="s">
        <v>255</v>
      </c>
      <c r="H85" s="193" t="s">
        <v>165</v>
      </c>
      <c r="I85" s="193">
        <v>852</v>
      </c>
    </row>
    <row r="86" spans="1:9" s="194" customFormat="1" ht="54.75" hidden="1" customHeight="1">
      <c r="A86" s="389"/>
      <c r="B86" s="389"/>
      <c r="C86" s="389"/>
      <c r="D86" s="392"/>
      <c r="E86" s="397"/>
      <c r="F86" s="195" t="s">
        <v>173</v>
      </c>
      <c r="G86" s="192" t="s">
        <v>256</v>
      </c>
      <c r="H86" s="193" t="s">
        <v>165</v>
      </c>
      <c r="I86" s="193">
        <v>852</v>
      </c>
    </row>
    <row r="87" spans="1:9" s="194" customFormat="1" ht="54.75" hidden="1" customHeight="1">
      <c r="A87" s="387">
        <v>15</v>
      </c>
      <c r="B87" s="387" t="s">
        <v>161</v>
      </c>
      <c r="C87" s="388" t="s">
        <v>249</v>
      </c>
      <c r="D87" s="391" t="s">
        <v>250</v>
      </c>
      <c r="E87" s="396" t="s">
        <v>226</v>
      </c>
      <c r="F87" s="195" t="s">
        <v>72</v>
      </c>
      <c r="G87" s="192"/>
      <c r="H87" s="193" t="s">
        <v>165</v>
      </c>
      <c r="I87" s="193">
        <v>852</v>
      </c>
    </row>
    <row r="88" spans="1:9" s="194" customFormat="1" ht="54.75" hidden="1" customHeight="1">
      <c r="A88" s="388"/>
      <c r="B88" s="388"/>
      <c r="C88" s="388"/>
      <c r="D88" s="391"/>
      <c r="E88" s="396"/>
      <c r="F88" s="195" t="s">
        <v>166</v>
      </c>
      <c r="G88" s="192" t="s">
        <v>257</v>
      </c>
      <c r="H88" s="193" t="s">
        <v>165</v>
      </c>
      <c r="I88" s="193">
        <v>852</v>
      </c>
    </row>
    <row r="89" spans="1:9" s="194" customFormat="1" ht="54.75" hidden="1" customHeight="1">
      <c r="A89" s="388"/>
      <c r="B89" s="388"/>
      <c r="C89" s="388"/>
      <c r="D89" s="391"/>
      <c r="E89" s="396"/>
      <c r="F89" s="195" t="s">
        <v>168</v>
      </c>
      <c r="G89" s="192" t="s">
        <v>258</v>
      </c>
      <c r="H89" s="193" t="s">
        <v>165</v>
      </c>
      <c r="I89" s="193">
        <v>852</v>
      </c>
    </row>
    <row r="90" spans="1:9" s="194" customFormat="1" ht="54.75" hidden="1" customHeight="1">
      <c r="A90" s="388"/>
      <c r="B90" s="388"/>
      <c r="C90" s="388"/>
      <c r="D90" s="391"/>
      <c r="E90" s="396"/>
      <c r="F90" s="195" t="s">
        <v>170</v>
      </c>
      <c r="G90" s="192" t="s">
        <v>259</v>
      </c>
      <c r="H90" s="193" t="s">
        <v>165</v>
      </c>
      <c r="I90" s="193">
        <v>852</v>
      </c>
    </row>
    <row r="91" spans="1:9" s="194" customFormat="1" ht="54.75" hidden="1" customHeight="1">
      <c r="A91" s="388"/>
      <c r="B91" s="388"/>
      <c r="C91" s="388"/>
      <c r="D91" s="391"/>
      <c r="E91" s="396"/>
      <c r="F91" s="195" t="s">
        <v>60</v>
      </c>
      <c r="G91" s="192" t="s">
        <v>260</v>
      </c>
      <c r="H91" s="193" t="s">
        <v>165</v>
      </c>
      <c r="I91" s="193">
        <v>852</v>
      </c>
    </row>
    <row r="92" spans="1:9" s="194" customFormat="1" ht="54.75" hidden="1" customHeight="1">
      <c r="A92" s="389"/>
      <c r="B92" s="389"/>
      <c r="C92" s="389"/>
      <c r="D92" s="392"/>
      <c r="E92" s="397"/>
      <c r="F92" s="195" t="s">
        <v>173</v>
      </c>
      <c r="G92" s="192" t="s">
        <v>261</v>
      </c>
      <c r="H92" s="193" t="s">
        <v>165</v>
      </c>
      <c r="I92" s="193">
        <v>852</v>
      </c>
    </row>
    <row r="93" spans="1:9" s="194" customFormat="1" ht="54.75" hidden="1" customHeight="1">
      <c r="A93" s="387">
        <v>16</v>
      </c>
      <c r="B93" s="387" t="s">
        <v>161</v>
      </c>
      <c r="C93" s="388" t="s">
        <v>249</v>
      </c>
      <c r="D93" s="391" t="s">
        <v>250</v>
      </c>
      <c r="E93" s="396" t="s">
        <v>177</v>
      </c>
      <c r="F93" s="195" t="s">
        <v>72</v>
      </c>
      <c r="G93" s="192"/>
      <c r="H93" s="193" t="s">
        <v>165</v>
      </c>
      <c r="I93" s="193">
        <v>852</v>
      </c>
    </row>
    <row r="94" spans="1:9" s="194" customFormat="1" ht="54.75" hidden="1" customHeight="1">
      <c r="A94" s="388"/>
      <c r="B94" s="388"/>
      <c r="C94" s="388"/>
      <c r="D94" s="391"/>
      <c r="E94" s="396"/>
      <c r="F94" s="195" t="s">
        <v>166</v>
      </c>
      <c r="G94" s="192" t="s">
        <v>262</v>
      </c>
      <c r="H94" s="193" t="s">
        <v>165</v>
      </c>
      <c r="I94" s="193">
        <v>852</v>
      </c>
    </row>
    <row r="95" spans="1:9" s="194" customFormat="1" ht="54.75" hidden="1" customHeight="1">
      <c r="A95" s="388"/>
      <c r="B95" s="388"/>
      <c r="C95" s="388"/>
      <c r="D95" s="391"/>
      <c r="E95" s="396"/>
      <c r="F95" s="195" t="s">
        <v>168</v>
      </c>
      <c r="G95" s="192" t="s">
        <v>263</v>
      </c>
      <c r="H95" s="193" t="s">
        <v>165</v>
      </c>
      <c r="I95" s="193">
        <v>852</v>
      </c>
    </row>
    <row r="96" spans="1:9" s="194" customFormat="1" ht="54.75" hidden="1" customHeight="1">
      <c r="A96" s="388"/>
      <c r="B96" s="388"/>
      <c r="C96" s="388"/>
      <c r="D96" s="391"/>
      <c r="E96" s="396"/>
      <c r="F96" s="195" t="s">
        <v>170</v>
      </c>
      <c r="G96" s="192" t="s">
        <v>264</v>
      </c>
      <c r="H96" s="193" t="s">
        <v>165</v>
      </c>
      <c r="I96" s="193">
        <v>852</v>
      </c>
    </row>
    <row r="97" spans="1:9" s="194" customFormat="1" ht="54.75" hidden="1" customHeight="1">
      <c r="A97" s="388"/>
      <c r="B97" s="388"/>
      <c r="C97" s="388"/>
      <c r="D97" s="391"/>
      <c r="E97" s="396"/>
      <c r="F97" s="195" t="s">
        <v>60</v>
      </c>
      <c r="G97" s="192" t="s">
        <v>265</v>
      </c>
      <c r="H97" s="193" t="s">
        <v>165</v>
      </c>
      <c r="I97" s="193">
        <v>852</v>
      </c>
    </row>
    <row r="98" spans="1:9" s="194" customFormat="1" ht="54.75" hidden="1" customHeight="1">
      <c r="A98" s="389"/>
      <c r="B98" s="389"/>
      <c r="C98" s="389"/>
      <c r="D98" s="392"/>
      <c r="E98" s="397"/>
      <c r="F98" s="195" t="s">
        <v>173</v>
      </c>
      <c r="G98" s="192" t="s">
        <v>266</v>
      </c>
      <c r="H98" s="193" t="s">
        <v>165</v>
      </c>
      <c r="I98" s="193">
        <v>852</v>
      </c>
    </row>
    <row r="99" spans="1:9" s="194" customFormat="1" ht="54.75" hidden="1" customHeight="1">
      <c r="A99" s="387">
        <v>17</v>
      </c>
      <c r="B99" s="387" t="s">
        <v>161</v>
      </c>
      <c r="C99" s="388" t="s">
        <v>267</v>
      </c>
      <c r="D99" s="391" t="s">
        <v>268</v>
      </c>
      <c r="E99" s="396" t="s">
        <v>177</v>
      </c>
      <c r="F99" s="195" t="s">
        <v>72</v>
      </c>
      <c r="G99" s="192"/>
      <c r="H99" s="193" t="s">
        <v>165</v>
      </c>
      <c r="I99" s="193">
        <v>852</v>
      </c>
    </row>
    <row r="100" spans="1:9" s="194" customFormat="1" ht="54.75" hidden="1" customHeight="1">
      <c r="A100" s="388"/>
      <c r="B100" s="388"/>
      <c r="C100" s="388"/>
      <c r="D100" s="391"/>
      <c r="E100" s="396"/>
      <c r="F100" s="195" t="s">
        <v>166</v>
      </c>
      <c r="G100" s="192" t="s">
        <v>269</v>
      </c>
      <c r="H100" s="193" t="s">
        <v>165</v>
      </c>
      <c r="I100" s="193">
        <v>852</v>
      </c>
    </row>
    <row r="101" spans="1:9" s="194" customFormat="1" ht="54.75" hidden="1" customHeight="1">
      <c r="A101" s="388"/>
      <c r="B101" s="388"/>
      <c r="C101" s="388"/>
      <c r="D101" s="391"/>
      <c r="E101" s="396"/>
      <c r="F101" s="195" t="s">
        <v>168</v>
      </c>
      <c r="G101" s="192" t="s">
        <v>270</v>
      </c>
      <c r="H101" s="193" t="s">
        <v>165</v>
      </c>
      <c r="I101" s="193">
        <v>852</v>
      </c>
    </row>
    <row r="102" spans="1:9" s="194" customFormat="1" ht="54.75" hidden="1" customHeight="1">
      <c r="A102" s="388"/>
      <c r="B102" s="388"/>
      <c r="C102" s="388"/>
      <c r="D102" s="391"/>
      <c r="E102" s="396"/>
      <c r="F102" s="195" t="s">
        <v>170</v>
      </c>
      <c r="G102" s="192" t="s">
        <v>271</v>
      </c>
      <c r="H102" s="193" t="s">
        <v>165</v>
      </c>
      <c r="I102" s="193">
        <v>852</v>
      </c>
    </row>
    <row r="103" spans="1:9" s="194" customFormat="1" ht="54.75" hidden="1" customHeight="1">
      <c r="A103" s="388"/>
      <c r="B103" s="388"/>
      <c r="C103" s="388"/>
      <c r="D103" s="391"/>
      <c r="E103" s="396"/>
      <c r="F103" s="195" t="s">
        <v>60</v>
      </c>
      <c r="G103" s="192" t="s">
        <v>272</v>
      </c>
      <c r="H103" s="193" t="s">
        <v>165</v>
      </c>
      <c r="I103" s="193">
        <v>852</v>
      </c>
    </row>
    <row r="104" spans="1:9" s="194" customFormat="1" ht="54.75" hidden="1" customHeight="1">
      <c r="A104" s="389"/>
      <c r="B104" s="389"/>
      <c r="C104" s="389"/>
      <c r="D104" s="392"/>
      <c r="E104" s="397"/>
      <c r="F104" s="195" t="s">
        <v>173</v>
      </c>
      <c r="G104" s="192" t="s">
        <v>273</v>
      </c>
      <c r="H104" s="193" t="s">
        <v>165</v>
      </c>
      <c r="I104" s="193">
        <v>852</v>
      </c>
    </row>
    <row r="105" spans="1:9" s="194" customFormat="1" ht="54.75" hidden="1" customHeight="1">
      <c r="A105" s="387">
        <v>18</v>
      </c>
      <c r="B105" s="387" t="s">
        <v>161</v>
      </c>
      <c r="C105" s="388" t="s">
        <v>267</v>
      </c>
      <c r="D105" s="391" t="s">
        <v>268</v>
      </c>
      <c r="E105" s="396" t="s">
        <v>164</v>
      </c>
      <c r="F105" s="195" t="s">
        <v>72</v>
      </c>
      <c r="G105" s="192"/>
      <c r="H105" s="193" t="s">
        <v>165</v>
      </c>
      <c r="I105" s="193">
        <v>852</v>
      </c>
    </row>
    <row r="106" spans="1:9" s="194" customFormat="1" ht="54.75" hidden="1" customHeight="1">
      <c r="A106" s="388"/>
      <c r="B106" s="388"/>
      <c r="C106" s="388"/>
      <c r="D106" s="391"/>
      <c r="E106" s="396"/>
      <c r="F106" s="195" t="s">
        <v>166</v>
      </c>
      <c r="G106" s="192" t="s">
        <v>274</v>
      </c>
      <c r="H106" s="193" t="s">
        <v>165</v>
      </c>
      <c r="I106" s="193">
        <v>852</v>
      </c>
    </row>
    <row r="107" spans="1:9" s="194" customFormat="1" ht="54.75" hidden="1" customHeight="1">
      <c r="A107" s="388"/>
      <c r="B107" s="388"/>
      <c r="C107" s="388"/>
      <c r="D107" s="391"/>
      <c r="E107" s="396"/>
      <c r="F107" s="195" t="s">
        <v>168</v>
      </c>
      <c r="G107" s="192" t="s">
        <v>275</v>
      </c>
      <c r="H107" s="193" t="s">
        <v>165</v>
      </c>
      <c r="I107" s="193">
        <v>852</v>
      </c>
    </row>
    <row r="108" spans="1:9" s="194" customFormat="1" ht="54.75" hidden="1" customHeight="1">
      <c r="A108" s="388"/>
      <c r="B108" s="388"/>
      <c r="C108" s="388"/>
      <c r="D108" s="391"/>
      <c r="E108" s="396"/>
      <c r="F108" s="195" t="s">
        <v>170</v>
      </c>
      <c r="G108" s="192" t="s">
        <v>276</v>
      </c>
      <c r="H108" s="193" t="s">
        <v>165</v>
      </c>
      <c r="I108" s="193">
        <v>852</v>
      </c>
    </row>
    <row r="109" spans="1:9" s="194" customFormat="1" ht="54.75" hidden="1" customHeight="1">
      <c r="A109" s="388"/>
      <c r="B109" s="388"/>
      <c r="C109" s="388"/>
      <c r="D109" s="391"/>
      <c r="E109" s="396"/>
      <c r="F109" s="195" t="s">
        <v>60</v>
      </c>
      <c r="G109" s="192" t="s">
        <v>277</v>
      </c>
      <c r="H109" s="193" t="s">
        <v>165</v>
      </c>
      <c r="I109" s="193">
        <v>852</v>
      </c>
    </row>
    <row r="110" spans="1:9" s="194" customFormat="1" ht="54.75" hidden="1" customHeight="1">
      <c r="A110" s="389"/>
      <c r="B110" s="389"/>
      <c r="C110" s="389"/>
      <c r="D110" s="392"/>
      <c r="E110" s="397"/>
      <c r="F110" s="195" t="s">
        <v>173</v>
      </c>
      <c r="G110" s="192" t="s">
        <v>278</v>
      </c>
      <c r="H110" s="193" t="s">
        <v>165</v>
      </c>
      <c r="I110" s="193">
        <v>852</v>
      </c>
    </row>
    <row r="111" spans="1:9" s="194" customFormat="1" ht="54.75" hidden="1" customHeight="1">
      <c r="A111" s="387">
        <v>19</v>
      </c>
      <c r="B111" s="387" t="s">
        <v>161</v>
      </c>
      <c r="C111" s="388" t="s">
        <v>267</v>
      </c>
      <c r="D111" s="391" t="s">
        <v>268</v>
      </c>
      <c r="E111" s="396" t="s">
        <v>95</v>
      </c>
      <c r="F111" s="195" t="s">
        <v>72</v>
      </c>
      <c r="G111" s="192"/>
      <c r="H111" s="193" t="s">
        <v>165</v>
      </c>
      <c r="I111" s="193">
        <v>852</v>
      </c>
    </row>
    <row r="112" spans="1:9" s="194" customFormat="1" ht="54.75" hidden="1" customHeight="1">
      <c r="A112" s="388"/>
      <c r="B112" s="388"/>
      <c r="C112" s="388"/>
      <c r="D112" s="391"/>
      <c r="E112" s="396"/>
      <c r="F112" s="195" t="s">
        <v>166</v>
      </c>
      <c r="G112" s="192" t="s">
        <v>279</v>
      </c>
      <c r="H112" s="193" t="s">
        <v>165</v>
      </c>
      <c r="I112" s="193">
        <v>852</v>
      </c>
    </row>
    <row r="113" spans="1:9" s="194" customFormat="1" ht="54.75" hidden="1" customHeight="1">
      <c r="A113" s="388"/>
      <c r="B113" s="388"/>
      <c r="C113" s="388"/>
      <c r="D113" s="391"/>
      <c r="E113" s="396"/>
      <c r="F113" s="195" t="s">
        <v>168</v>
      </c>
      <c r="G113" s="192" t="s">
        <v>280</v>
      </c>
      <c r="H113" s="193" t="s">
        <v>165</v>
      </c>
      <c r="I113" s="193">
        <v>852</v>
      </c>
    </row>
    <row r="114" spans="1:9" s="194" customFormat="1" ht="54.75" hidden="1" customHeight="1">
      <c r="A114" s="388"/>
      <c r="B114" s="388"/>
      <c r="C114" s="388"/>
      <c r="D114" s="391"/>
      <c r="E114" s="396"/>
      <c r="F114" s="195" t="s">
        <v>170</v>
      </c>
      <c r="G114" s="192" t="s">
        <v>281</v>
      </c>
      <c r="H114" s="193" t="s">
        <v>165</v>
      </c>
      <c r="I114" s="193">
        <v>852</v>
      </c>
    </row>
    <row r="115" spans="1:9" s="194" customFormat="1" ht="54.75" hidden="1" customHeight="1">
      <c r="A115" s="388"/>
      <c r="B115" s="388"/>
      <c r="C115" s="388"/>
      <c r="D115" s="391"/>
      <c r="E115" s="396"/>
      <c r="F115" s="195" t="s">
        <v>60</v>
      </c>
      <c r="G115" s="192" t="s">
        <v>282</v>
      </c>
      <c r="H115" s="193" t="s">
        <v>165</v>
      </c>
      <c r="I115" s="193">
        <v>852</v>
      </c>
    </row>
    <row r="116" spans="1:9" s="194" customFormat="1" ht="54.75" hidden="1" customHeight="1">
      <c r="A116" s="389"/>
      <c r="B116" s="389"/>
      <c r="C116" s="389"/>
      <c r="D116" s="392"/>
      <c r="E116" s="397"/>
      <c r="F116" s="195" t="s">
        <v>173</v>
      </c>
      <c r="G116" s="192" t="s">
        <v>283</v>
      </c>
      <c r="H116" s="193" t="s">
        <v>165</v>
      </c>
      <c r="I116" s="193">
        <v>852</v>
      </c>
    </row>
    <row r="117" spans="1:9" s="194" customFormat="1" ht="54.75" hidden="1" customHeight="1">
      <c r="A117" s="387">
        <v>20</v>
      </c>
      <c r="B117" s="387" t="s">
        <v>161</v>
      </c>
      <c r="C117" s="388" t="s">
        <v>284</v>
      </c>
      <c r="D117" s="391" t="s">
        <v>285</v>
      </c>
      <c r="E117" s="396" t="s">
        <v>286</v>
      </c>
      <c r="F117" s="195" t="s">
        <v>72</v>
      </c>
      <c r="G117" s="192"/>
      <c r="H117" s="193" t="s">
        <v>165</v>
      </c>
      <c r="I117" s="193">
        <v>852</v>
      </c>
    </row>
    <row r="118" spans="1:9" s="194" customFormat="1" ht="54.75" hidden="1" customHeight="1">
      <c r="A118" s="388"/>
      <c r="B118" s="388"/>
      <c r="C118" s="388"/>
      <c r="D118" s="391"/>
      <c r="E118" s="396"/>
      <c r="F118" s="195" t="s">
        <v>166</v>
      </c>
      <c r="G118" s="192" t="s">
        <v>287</v>
      </c>
      <c r="H118" s="193" t="s">
        <v>165</v>
      </c>
      <c r="I118" s="193">
        <v>852</v>
      </c>
    </row>
    <row r="119" spans="1:9" s="194" customFormat="1" ht="54.75" hidden="1" customHeight="1">
      <c r="A119" s="388"/>
      <c r="B119" s="388"/>
      <c r="C119" s="388"/>
      <c r="D119" s="391"/>
      <c r="E119" s="396"/>
      <c r="F119" s="195" t="s">
        <v>168</v>
      </c>
      <c r="G119" s="192" t="s">
        <v>288</v>
      </c>
      <c r="H119" s="193" t="s">
        <v>165</v>
      </c>
      <c r="I119" s="193">
        <v>852</v>
      </c>
    </row>
    <row r="120" spans="1:9" s="194" customFormat="1" ht="54.75" hidden="1" customHeight="1">
      <c r="A120" s="388"/>
      <c r="B120" s="388"/>
      <c r="C120" s="388"/>
      <c r="D120" s="391"/>
      <c r="E120" s="396"/>
      <c r="F120" s="195" t="s">
        <v>170</v>
      </c>
      <c r="G120" s="192" t="s">
        <v>289</v>
      </c>
      <c r="H120" s="193" t="s">
        <v>165</v>
      </c>
      <c r="I120" s="193">
        <v>852</v>
      </c>
    </row>
    <row r="121" spans="1:9" s="194" customFormat="1" ht="54.75" hidden="1" customHeight="1">
      <c r="A121" s="388"/>
      <c r="B121" s="388"/>
      <c r="C121" s="388"/>
      <c r="D121" s="391"/>
      <c r="E121" s="396"/>
      <c r="F121" s="195" t="s">
        <v>60</v>
      </c>
      <c r="G121" s="192" t="s">
        <v>290</v>
      </c>
      <c r="H121" s="193" t="s">
        <v>165</v>
      </c>
      <c r="I121" s="193">
        <v>852</v>
      </c>
    </row>
    <row r="122" spans="1:9" s="194" customFormat="1" ht="54.75" hidden="1" customHeight="1">
      <c r="A122" s="389"/>
      <c r="B122" s="389"/>
      <c r="C122" s="389"/>
      <c r="D122" s="392"/>
      <c r="E122" s="397"/>
      <c r="F122" s="195" t="s">
        <v>173</v>
      </c>
      <c r="G122" s="192" t="s">
        <v>291</v>
      </c>
      <c r="H122" s="193" t="s">
        <v>165</v>
      </c>
      <c r="I122" s="193">
        <v>852</v>
      </c>
    </row>
    <row r="123" spans="1:9" s="194" customFormat="1" ht="54.75" hidden="1" customHeight="1">
      <c r="A123" s="387">
        <v>21</v>
      </c>
      <c r="B123" s="387" t="s">
        <v>161</v>
      </c>
      <c r="C123" s="388" t="s">
        <v>284</v>
      </c>
      <c r="D123" s="391" t="s">
        <v>285</v>
      </c>
      <c r="E123" s="396" t="s">
        <v>292</v>
      </c>
      <c r="F123" s="195" t="s">
        <v>72</v>
      </c>
      <c r="G123" s="192"/>
      <c r="H123" s="193" t="s">
        <v>165</v>
      </c>
      <c r="I123" s="193">
        <v>852</v>
      </c>
    </row>
    <row r="124" spans="1:9" s="194" customFormat="1" ht="54.75" hidden="1" customHeight="1">
      <c r="A124" s="388"/>
      <c r="B124" s="388"/>
      <c r="C124" s="388"/>
      <c r="D124" s="391"/>
      <c r="E124" s="396"/>
      <c r="F124" s="195" t="s">
        <v>166</v>
      </c>
      <c r="G124" s="192" t="s">
        <v>293</v>
      </c>
      <c r="H124" s="193" t="s">
        <v>165</v>
      </c>
      <c r="I124" s="193">
        <v>852</v>
      </c>
    </row>
    <row r="125" spans="1:9" s="194" customFormat="1" ht="54.75" hidden="1" customHeight="1">
      <c r="A125" s="388"/>
      <c r="B125" s="388"/>
      <c r="C125" s="388"/>
      <c r="D125" s="391"/>
      <c r="E125" s="396"/>
      <c r="F125" s="195" t="s">
        <v>168</v>
      </c>
      <c r="G125" s="192" t="s">
        <v>294</v>
      </c>
      <c r="H125" s="193" t="s">
        <v>165</v>
      </c>
      <c r="I125" s="193">
        <v>852</v>
      </c>
    </row>
    <row r="126" spans="1:9" s="194" customFormat="1" ht="54.75" hidden="1" customHeight="1">
      <c r="A126" s="388"/>
      <c r="B126" s="388"/>
      <c r="C126" s="388"/>
      <c r="D126" s="391"/>
      <c r="E126" s="396"/>
      <c r="F126" s="195" t="s">
        <v>170</v>
      </c>
      <c r="G126" s="192" t="s">
        <v>295</v>
      </c>
      <c r="H126" s="193" t="s">
        <v>165</v>
      </c>
      <c r="I126" s="193">
        <v>852</v>
      </c>
    </row>
    <row r="127" spans="1:9" s="194" customFormat="1" ht="54.75" hidden="1" customHeight="1">
      <c r="A127" s="388"/>
      <c r="B127" s="388"/>
      <c r="C127" s="388"/>
      <c r="D127" s="391"/>
      <c r="E127" s="396"/>
      <c r="F127" s="195" t="s">
        <v>60</v>
      </c>
      <c r="G127" s="192" t="s">
        <v>296</v>
      </c>
      <c r="H127" s="193" t="s">
        <v>165</v>
      </c>
      <c r="I127" s="193">
        <v>852</v>
      </c>
    </row>
    <row r="128" spans="1:9" s="194" customFormat="1" ht="54.75" hidden="1" customHeight="1">
      <c r="A128" s="389"/>
      <c r="B128" s="389"/>
      <c r="C128" s="389"/>
      <c r="D128" s="392"/>
      <c r="E128" s="397"/>
      <c r="F128" s="195" t="s">
        <v>173</v>
      </c>
      <c r="G128" s="192" t="s">
        <v>297</v>
      </c>
      <c r="H128" s="193" t="s">
        <v>165</v>
      </c>
      <c r="I128" s="193">
        <v>852</v>
      </c>
    </row>
    <row r="129" spans="1:9" s="194" customFormat="1" ht="54.75" hidden="1" customHeight="1">
      <c r="A129" s="387">
        <v>22</v>
      </c>
      <c r="B129" s="387" t="s">
        <v>161</v>
      </c>
      <c r="C129" s="388" t="s">
        <v>284</v>
      </c>
      <c r="D129" s="391" t="s">
        <v>285</v>
      </c>
      <c r="E129" s="396" t="s">
        <v>95</v>
      </c>
      <c r="F129" s="195" t="s">
        <v>72</v>
      </c>
      <c r="G129" s="192"/>
      <c r="H129" s="193" t="s">
        <v>165</v>
      </c>
      <c r="I129" s="193">
        <v>852</v>
      </c>
    </row>
    <row r="130" spans="1:9" s="194" customFormat="1" ht="54.75" hidden="1" customHeight="1">
      <c r="A130" s="388"/>
      <c r="B130" s="388"/>
      <c r="C130" s="388"/>
      <c r="D130" s="391"/>
      <c r="E130" s="396"/>
      <c r="F130" s="195" t="s">
        <v>166</v>
      </c>
      <c r="G130" s="192" t="s">
        <v>298</v>
      </c>
      <c r="H130" s="193" t="s">
        <v>165</v>
      </c>
      <c r="I130" s="193">
        <v>852</v>
      </c>
    </row>
    <row r="131" spans="1:9" s="194" customFormat="1" ht="54.75" hidden="1" customHeight="1">
      <c r="A131" s="388"/>
      <c r="B131" s="388"/>
      <c r="C131" s="388"/>
      <c r="D131" s="391"/>
      <c r="E131" s="396"/>
      <c r="F131" s="195" t="s">
        <v>168</v>
      </c>
      <c r="G131" s="192" t="s">
        <v>299</v>
      </c>
      <c r="H131" s="193" t="s">
        <v>165</v>
      </c>
      <c r="I131" s="193">
        <v>852</v>
      </c>
    </row>
    <row r="132" spans="1:9" s="194" customFormat="1" ht="54.75" hidden="1" customHeight="1">
      <c r="A132" s="388"/>
      <c r="B132" s="388"/>
      <c r="C132" s="388"/>
      <c r="D132" s="391"/>
      <c r="E132" s="396"/>
      <c r="F132" s="195" t="s">
        <v>170</v>
      </c>
      <c r="G132" s="192" t="s">
        <v>300</v>
      </c>
      <c r="H132" s="193" t="s">
        <v>165</v>
      </c>
      <c r="I132" s="193">
        <v>852</v>
      </c>
    </row>
    <row r="133" spans="1:9" s="194" customFormat="1" ht="54.75" hidden="1" customHeight="1">
      <c r="A133" s="388"/>
      <c r="B133" s="388"/>
      <c r="C133" s="388"/>
      <c r="D133" s="391"/>
      <c r="E133" s="396"/>
      <c r="F133" s="195" t="s">
        <v>60</v>
      </c>
      <c r="G133" s="192" t="s">
        <v>301</v>
      </c>
      <c r="H133" s="193" t="s">
        <v>165</v>
      </c>
      <c r="I133" s="193">
        <v>852</v>
      </c>
    </row>
    <row r="134" spans="1:9" s="194" customFormat="1" ht="54.75" hidden="1" customHeight="1">
      <c r="A134" s="389"/>
      <c r="B134" s="389"/>
      <c r="C134" s="389"/>
      <c r="D134" s="392"/>
      <c r="E134" s="397"/>
      <c r="F134" s="195" t="s">
        <v>173</v>
      </c>
      <c r="G134" s="192" t="s">
        <v>302</v>
      </c>
      <c r="H134" s="193" t="s">
        <v>165</v>
      </c>
      <c r="I134" s="193">
        <v>852</v>
      </c>
    </row>
    <row r="135" spans="1:9" s="194" customFormat="1" ht="54.75" hidden="1" customHeight="1">
      <c r="A135" s="387">
        <v>23</v>
      </c>
      <c r="B135" s="387" t="s">
        <v>161</v>
      </c>
      <c r="C135" s="388" t="s">
        <v>303</v>
      </c>
      <c r="D135" s="391" t="s">
        <v>304</v>
      </c>
      <c r="E135" s="396" t="s">
        <v>305</v>
      </c>
      <c r="F135" s="195" t="s">
        <v>72</v>
      </c>
      <c r="G135" s="192"/>
      <c r="H135" s="193" t="s">
        <v>165</v>
      </c>
      <c r="I135" s="193">
        <v>852</v>
      </c>
    </row>
    <row r="136" spans="1:9" s="194" customFormat="1" ht="54.75" hidden="1" customHeight="1">
      <c r="A136" s="388"/>
      <c r="B136" s="388"/>
      <c r="C136" s="388"/>
      <c r="D136" s="391"/>
      <c r="E136" s="396"/>
      <c r="F136" s="195" t="s">
        <v>166</v>
      </c>
      <c r="G136" s="192" t="s">
        <v>306</v>
      </c>
      <c r="H136" s="193" t="s">
        <v>165</v>
      </c>
      <c r="I136" s="193">
        <v>852</v>
      </c>
    </row>
    <row r="137" spans="1:9" s="194" customFormat="1" ht="54.75" hidden="1" customHeight="1">
      <c r="A137" s="388"/>
      <c r="B137" s="388"/>
      <c r="C137" s="388"/>
      <c r="D137" s="391"/>
      <c r="E137" s="396"/>
      <c r="F137" s="195" t="s">
        <v>168</v>
      </c>
      <c r="G137" s="192" t="s">
        <v>307</v>
      </c>
      <c r="H137" s="193" t="s">
        <v>165</v>
      </c>
      <c r="I137" s="193">
        <v>852</v>
      </c>
    </row>
    <row r="138" spans="1:9" s="194" customFormat="1" ht="54.75" hidden="1" customHeight="1">
      <c r="A138" s="388"/>
      <c r="B138" s="388"/>
      <c r="C138" s="388"/>
      <c r="D138" s="391"/>
      <c r="E138" s="396"/>
      <c r="F138" s="195" t="s">
        <v>170</v>
      </c>
      <c r="G138" s="192" t="s">
        <v>308</v>
      </c>
      <c r="H138" s="193" t="s">
        <v>165</v>
      </c>
      <c r="I138" s="193">
        <v>852</v>
      </c>
    </row>
    <row r="139" spans="1:9" s="194" customFormat="1" ht="54.75" hidden="1" customHeight="1">
      <c r="A139" s="388"/>
      <c r="B139" s="388"/>
      <c r="C139" s="388"/>
      <c r="D139" s="391"/>
      <c r="E139" s="396"/>
      <c r="F139" s="195" t="s">
        <v>60</v>
      </c>
      <c r="G139" s="192" t="s">
        <v>309</v>
      </c>
      <c r="H139" s="193" t="s">
        <v>165</v>
      </c>
      <c r="I139" s="193">
        <v>852</v>
      </c>
    </row>
    <row r="140" spans="1:9" s="194" customFormat="1" ht="54.75" hidden="1" customHeight="1">
      <c r="A140" s="389"/>
      <c r="B140" s="389"/>
      <c r="C140" s="389"/>
      <c r="D140" s="392"/>
      <c r="E140" s="397"/>
      <c r="F140" s="195" t="s">
        <v>173</v>
      </c>
      <c r="G140" s="192" t="s">
        <v>310</v>
      </c>
      <c r="H140" s="193" t="s">
        <v>165</v>
      </c>
      <c r="I140" s="193">
        <v>852</v>
      </c>
    </row>
    <row r="141" spans="1:9" s="194" customFormat="1" ht="54.75" hidden="1" customHeight="1">
      <c r="A141" s="387">
        <v>24</v>
      </c>
      <c r="B141" s="387" t="s">
        <v>161</v>
      </c>
      <c r="C141" s="388" t="s">
        <v>303</v>
      </c>
      <c r="D141" s="391" t="s">
        <v>304</v>
      </c>
      <c r="E141" s="396" t="s">
        <v>286</v>
      </c>
      <c r="F141" s="195" t="s">
        <v>72</v>
      </c>
      <c r="G141" s="192"/>
      <c r="H141" s="193" t="s">
        <v>165</v>
      </c>
      <c r="I141" s="193">
        <v>852</v>
      </c>
    </row>
    <row r="142" spans="1:9" s="194" customFormat="1" ht="54.75" hidden="1" customHeight="1">
      <c r="A142" s="388"/>
      <c r="B142" s="388"/>
      <c r="C142" s="388"/>
      <c r="D142" s="391"/>
      <c r="E142" s="396"/>
      <c r="F142" s="195" t="s">
        <v>166</v>
      </c>
      <c r="G142" s="192" t="s">
        <v>311</v>
      </c>
      <c r="H142" s="193" t="s">
        <v>165</v>
      </c>
      <c r="I142" s="193">
        <v>852</v>
      </c>
    </row>
    <row r="143" spans="1:9" s="194" customFormat="1" ht="54.75" hidden="1" customHeight="1">
      <c r="A143" s="388"/>
      <c r="B143" s="388"/>
      <c r="C143" s="388"/>
      <c r="D143" s="391"/>
      <c r="E143" s="396"/>
      <c r="F143" s="195" t="s">
        <v>168</v>
      </c>
      <c r="G143" s="192" t="s">
        <v>312</v>
      </c>
      <c r="H143" s="193" t="s">
        <v>165</v>
      </c>
      <c r="I143" s="193">
        <v>852</v>
      </c>
    </row>
    <row r="144" spans="1:9" s="194" customFormat="1" ht="54.75" hidden="1" customHeight="1">
      <c r="A144" s="388"/>
      <c r="B144" s="388"/>
      <c r="C144" s="388"/>
      <c r="D144" s="391"/>
      <c r="E144" s="396"/>
      <c r="F144" s="195" t="s">
        <v>170</v>
      </c>
      <c r="G144" s="192" t="s">
        <v>313</v>
      </c>
      <c r="H144" s="193" t="s">
        <v>165</v>
      </c>
      <c r="I144" s="193">
        <v>852</v>
      </c>
    </row>
    <row r="145" spans="1:9" s="194" customFormat="1" ht="54.75" hidden="1" customHeight="1">
      <c r="A145" s="388"/>
      <c r="B145" s="388"/>
      <c r="C145" s="388"/>
      <c r="D145" s="391"/>
      <c r="E145" s="396"/>
      <c r="F145" s="195" t="s">
        <v>60</v>
      </c>
      <c r="G145" s="192" t="s">
        <v>314</v>
      </c>
      <c r="H145" s="193" t="s">
        <v>165</v>
      </c>
      <c r="I145" s="193">
        <v>852</v>
      </c>
    </row>
    <row r="146" spans="1:9" s="194" customFormat="1" ht="54.75" hidden="1" customHeight="1">
      <c r="A146" s="389"/>
      <c r="B146" s="389"/>
      <c r="C146" s="389"/>
      <c r="D146" s="392"/>
      <c r="E146" s="397"/>
      <c r="F146" s="195" t="s">
        <v>173</v>
      </c>
      <c r="G146" s="192" t="s">
        <v>315</v>
      </c>
      <c r="H146" s="193" t="s">
        <v>165</v>
      </c>
      <c r="I146" s="193">
        <v>852</v>
      </c>
    </row>
    <row r="147" spans="1:9" s="194" customFormat="1" ht="54.75" hidden="1" customHeight="1">
      <c r="A147" s="387">
        <v>25</v>
      </c>
      <c r="B147" s="387" t="s">
        <v>161</v>
      </c>
      <c r="C147" s="388" t="s">
        <v>303</v>
      </c>
      <c r="D147" s="391" t="s">
        <v>304</v>
      </c>
      <c r="E147" s="396" t="s">
        <v>316</v>
      </c>
      <c r="F147" s="195" t="s">
        <v>72</v>
      </c>
      <c r="G147" s="192"/>
      <c r="H147" s="193" t="s">
        <v>165</v>
      </c>
      <c r="I147" s="193">
        <v>852</v>
      </c>
    </row>
    <row r="148" spans="1:9" s="194" customFormat="1" ht="54.75" hidden="1" customHeight="1">
      <c r="A148" s="388"/>
      <c r="B148" s="388"/>
      <c r="C148" s="388"/>
      <c r="D148" s="391"/>
      <c r="E148" s="396"/>
      <c r="F148" s="195" t="s">
        <v>166</v>
      </c>
      <c r="G148" s="192" t="s">
        <v>317</v>
      </c>
      <c r="H148" s="193" t="s">
        <v>165</v>
      </c>
      <c r="I148" s="193">
        <v>852</v>
      </c>
    </row>
    <row r="149" spans="1:9" s="194" customFormat="1" ht="54.75" hidden="1" customHeight="1">
      <c r="A149" s="388"/>
      <c r="B149" s="388"/>
      <c r="C149" s="388"/>
      <c r="D149" s="391"/>
      <c r="E149" s="396"/>
      <c r="F149" s="195" t="s">
        <v>168</v>
      </c>
      <c r="G149" s="192" t="s">
        <v>318</v>
      </c>
      <c r="H149" s="193" t="s">
        <v>165</v>
      </c>
      <c r="I149" s="193">
        <v>852</v>
      </c>
    </row>
    <row r="150" spans="1:9" s="194" customFormat="1" ht="54.75" hidden="1" customHeight="1">
      <c r="A150" s="388"/>
      <c r="B150" s="388"/>
      <c r="C150" s="388"/>
      <c r="D150" s="391"/>
      <c r="E150" s="396"/>
      <c r="F150" s="195" t="s">
        <v>170</v>
      </c>
      <c r="G150" s="192" t="s">
        <v>319</v>
      </c>
      <c r="H150" s="193" t="s">
        <v>165</v>
      </c>
      <c r="I150" s="193">
        <v>852</v>
      </c>
    </row>
    <row r="151" spans="1:9" s="194" customFormat="1" ht="54.75" hidden="1" customHeight="1">
      <c r="A151" s="388"/>
      <c r="B151" s="388"/>
      <c r="C151" s="388"/>
      <c r="D151" s="391"/>
      <c r="E151" s="396"/>
      <c r="F151" s="195" t="s">
        <v>60</v>
      </c>
      <c r="G151" s="192" t="s">
        <v>320</v>
      </c>
      <c r="H151" s="193" t="s">
        <v>165</v>
      </c>
      <c r="I151" s="193">
        <v>852</v>
      </c>
    </row>
    <row r="152" spans="1:9" s="194" customFormat="1" ht="54.75" hidden="1" customHeight="1">
      <c r="A152" s="389"/>
      <c r="B152" s="389"/>
      <c r="C152" s="389"/>
      <c r="D152" s="392"/>
      <c r="E152" s="397"/>
      <c r="F152" s="195" t="s">
        <v>173</v>
      </c>
      <c r="G152" s="192" t="s">
        <v>321</v>
      </c>
      <c r="H152" s="193" t="s">
        <v>165</v>
      </c>
      <c r="I152" s="193">
        <v>852</v>
      </c>
    </row>
    <row r="153" spans="1:9" s="194" customFormat="1" ht="54.75" hidden="1" customHeight="1">
      <c r="A153" s="387">
        <v>26</v>
      </c>
      <c r="B153" s="387" t="s">
        <v>161</v>
      </c>
      <c r="C153" s="388" t="s">
        <v>322</v>
      </c>
      <c r="D153" s="391" t="s">
        <v>323</v>
      </c>
      <c r="E153" s="396" t="s">
        <v>177</v>
      </c>
      <c r="F153" s="195" t="s">
        <v>72</v>
      </c>
      <c r="G153" s="192"/>
      <c r="H153" s="193" t="s">
        <v>165</v>
      </c>
      <c r="I153" s="193">
        <v>852</v>
      </c>
    </row>
    <row r="154" spans="1:9" s="194" customFormat="1" ht="54.75" hidden="1" customHeight="1">
      <c r="A154" s="388"/>
      <c r="B154" s="388"/>
      <c r="C154" s="388"/>
      <c r="D154" s="391"/>
      <c r="E154" s="396"/>
      <c r="F154" s="195" t="s">
        <v>166</v>
      </c>
      <c r="G154" s="192" t="s">
        <v>324</v>
      </c>
      <c r="H154" s="193" t="s">
        <v>165</v>
      </c>
      <c r="I154" s="193">
        <v>852</v>
      </c>
    </row>
    <row r="155" spans="1:9" s="194" customFormat="1" ht="54.75" hidden="1" customHeight="1">
      <c r="A155" s="388"/>
      <c r="B155" s="388"/>
      <c r="C155" s="388"/>
      <c r="D155" s="391"/>
      <c r="E155" s="396"/>
      <c r="F155" s="195" t="s">
        <v>168</v>
      </c>
      <c r="G155" s="192" t="s">
        <v>325</v>
      </c>
      <c r="H155" s="193" t="s">
        <v>165</v>
      </c>
      <c r="I155" s="193">
        <v>852</v>
      </c>
    </row>
    <row r="156" spans="1:9" s="194" customFormat="1" ht="54.75" hidden="1" customHeight="1">
      <c r="A156" s="388"/>
      <c r="B156" s="388"/>
      <c r="C156" s="388"/>
      <c r="D156" s="391"/>
      <c r="E156" s="396"/>
      <c r="F156" s="195" t="s">
        <v>170</v>
      </c>
      <c r="G156" s="192" t="s">
        <v>326</v>
      </c>
      <c r="H156" s="193" t="s">
        <v>165</v>
      </c>
      <c r="I156" s="193">
        <v>852</v>
      </c>
    </row>
    <row r="157" spans="1:9" s="194" customFormat="1" ht="54.75" hidden="1" customHeight="1">
      <c r="A157" s="388"/>
      <c r="B157" s="388"/>
      <c r="C157" s="388"/>
      <c r="D157" s="391"/>
      <c r="E157" s="396"/>
      <c r="F157" s="195" t="s">
        <v>60</v>
      </c>
      <c r="G157" s="192" t="s">
        <v>327</v>
      </c>
      <c r="H157" s="193" t="s">
        <v>165</v>
      </c>
      <c r="I157" s="193">
        <v>852</v>
      </c>
    </row>
    <row r="158" spans="1:9" s="194" customFormat="1" ht="54.75" hidden="1" customHeight="1">
      <c r="A158" s="389"/>
      <c r="B158" s="389"/>
      <c r="C158" s="389"/>
      <c r="D158" s="392"/>
      <c r="E158" s="397"/>
      <c r="F158" s="195" t="s">
        <v>173</v>
      </c>
      <c r="G158" s="192" t="s">
        <v>328</v>
      </c>
      <c r="H158" s="193" t="s">
        <v>165</v>
      </c>
      <c r="I158" s="193">
        <v>852</v>
      </c>
    </row>
    <row r="159" spans="1:9" s="194" customFormat="1" ht="54.75" hidden="1" customHeight="1">
      <c r="A159" s="387">
        <v>27</v>
      </c>
      <c r="B159" s="387" t="s">
        <v>161</v>
      </c>
      <c r="C159" s="388" t="s">
        <v>322</v>
      </c>
      <c r="D159" s="391" t="s">
        <v>323</v>
      </c>
      <c r="E159" s="396" t="s">
        <v>164</v>
      </c>
      <c r="F159" s="195" t="s">
        <v>72</v>
      </c>
      <c r="G159" s="192"/>
      <c r="H159" s="193" t="s">
        <v>165</v>
      </c>
      <c r="I159" s="193">
        <v>852</v>
      </c>
    </row>
    <row r="160" spans="1:9" s="194" customFormat="1" ht="54.75" hidden="1" customHeight="1">
      <c r="A160" s="388"/>
      <c r="B160" s="388"/>
      <c r="C160" s="388"/>
      <c r="D160" s="391"/>
      <c r="E160" s="396"/>
      <c r="F160" s="195" t="s">
        <v>166</v>
      </c>
      <c r="G160" s="192" t="s">
        <v>329</v>
      </c>
      <c r="H160" s="193" t="s">
        <v>165</v>
      </c>
      <c r="I160" s="193">
        <v>852</v>
      </c>
    </row>
    <row r="161" spans="1:9" s="194" customFormat="1" ht="54.75" hidden="1" customHeight="1">
      <c r="A161" s="388"/>
      <c r="B161" s="388"/>
      <c r="C161" s="388"/>
      <c r="D161" s="391"/>
      <c r="E161" s="396"/>
      <c r="F161" s="195" t="s">
        <v>168</v>
      </c>
      <c r="G161" s="192" t="s">
        <v>330</v>
      </c>
      <c r="H161" s="193" t="s">
        <v>165</v>
      </c>
      <c r="I161" s="193">
        <v>852</v>
      </c>
    </row>
    <row r="162" spans="1:9" s="194" customFormat="1" ht="54.75" hidden="1" customHeight="1">
      <c r="A162" s="388"/>
      <c r="B162" s="388"/>
      <c r="C162" s="388"/>
      <c r="D162" s="391"/>
      <c r="E162" s="396"/>
      <c r="F162" s="195" t="s">
        <v>170</v>
      </c>
      <c r="G162" s="192" t="s">
        <v>331</v>
      </c>
      <c r="H162" s="193" t="s">
        <v>165</v>
      </c>
      <c r="I162" s="193">
        <v>852</v>
      </c>
    </row>
    <row r="163" spans="1:9" s="194" customFormat="1" ht="54.75" hidden="1" customHeight="1">
      <c r="A163" s="388"/>
      <c r="B163" s="388"/>
      <c r="C163" s="388"/>
      <c r="D163" s="391"/>
      <c r="E163" s="396"/>
      <c r="F163" s="195" t="s">
        <v>60</v>
      </c>
      <c r="G163" s="192" t="s">
        <v>332</v>
      </c>
      <c r="H163" s="193" t="s">
        <v>165</v>
      </c>
      <c r="I163" s="193">
        <v>852</v>
      </c>
    </row>
    <row r="164" spans="1:9" s="194" customFormat="1" ht="54.75" hidden="1" customHeight="1">
      <c r="A164" s="389"/>
      <c r="B164" s="389"/>
      <c r="C164" s="389"/>
      <c r="D164" s="392"/>
      <c r="E164" s="397"/>
      <c r="F164" s="195" t="s">
        <v>173</v>
      </c>
      <c r="G164" s="192" t="s">
        <v>333</v>
      </c>
      <c r="H164" s="193" t="s">
        <v>165</v>
      </c>
      <c r="I164" s="193">
        <v>852</v>
      </c>
    </row>
    <row r="165" spans="1:9" s="194" customFormat="1" ht="54.75" hidden="1" customHeight="1">
      <c r="A165" s="387">
        <v>28</v>
      </c>
      <c r="B165" s="387" t="s">
        <v>161</v>
      </c>
      <c r="C165" s="388" t="s">
        <v>334</v>
      </c>
      <c r="D165" s="391" t="s">
        <v>335</v>
      </c>
      <c r="E165" s="396" t="s">
        <v>86</v>
      </c>
      <c r="F165" s="195" t="s">
        <v>72</v>
      </c>
      <c r="G165" s="192"/>
      <c r="H165" s="193" t="s">
        <v>165</v>
      </c>
      <c r="I165" s="193">
        <v>852</v>
      </c>
    </row>
    <row r="166" spans="1:9" s="194" customFormat="1" ht="54.75" hidden="1" customHeight="1">
      <c r="A166" s="388"/>
      <c r="B166" s="388"/>
      <c r="C166" s="388"/>
      <c r="D166" s="391"/>
      <c r="E166" s="396"/>
      <c r="F166" s="195" t="s">
        <v>166</v>
      </c>
      <c r="G166" s="192" t="s">
        <v>336</v>
      </c>
      <c r="H166" s="193" t="s">
        <v>165</v>
      </c>
      <c r="I166" s="193">
        <v>852</v>
      </c>
    </row>
    <row r="167" spans="1:9" s="194" customFormat="1" ht="54.75" hidden="1" customHeight="1">
      <c r="A167" s="388"/>
      <c r="B167" s="388"/>
      <c r="C167" s="388"/>
      <c r="D167" s="391"/>
      <c r="E167" s="396"/>
      <c r="F167" s="195" t="s">
        <v>168</v>
      </c>
      <c r="G167" s="192" t="s">
        <v>337</v>
      </c>
      <c r="H167" s="193" t="s">
        <v>165</v>
      </c>
      <c r="I167" s="193">
        <v>852</v>
      </c>
    </row>
    <row r="168" spans="1:9" s="194" customFormat="1" ht="54.75" hidden="1" customHeight="1">
      <c r="A168" s="388"/>
      <c r="B168" s="388"/>
      <c r="C168" s="388"/>
      <c r="D168" s="391"/>
      <c r="E168" s="396"/>
      <c r="F168" s="195" t="s">
        <v>170</v>
      </c>
      <c r="G168" s="192" t="s">
        <v>338</v>
      </c>
      <c r="H168" s="193" t="s">
        <v>165</v>
      </c>
      <c r="I168" s="193">
        <v>852</v>
      </c>
    </row>
    <row r="169" spans="1:9" s="194" customFormat="1" ht="54.75" hidden="1" customHeight="1">
      <c r="A169" s="388"/>
      <c r="B169" s="388"/>
      <c r="C169" s="388"/>
      <c r="D169" s="391"/>
      <c r="E169" s="396"/>
      <c r="F169" s="195" t="s">
        <v>60</v>
      </c>
      <c r="G169" s="192" t="s">
        <v>339</v>
      </c>
      <c r="H169" s="193" t="s">
        <v>165</v>
      </c>
      <c r="I169" s="193">
        <v>852</v>
      </c>
    </row>
    <row r="170" spans="1:9" s="194" customFormat="1" ht="54.75" hidden="1" customHeight="1">
      <c r="A170" s="389"/>
      <c r="B170" s="389"/>
      <c r="C170" s="389"/>
      <c r="D170" s="392"/>
      <c r="E170" s="397"/>
      <c r="F170" s="195" t="s">
        <v>173</v>
      </c>
      <c r="G170" s="192" t="s">
        <v>340</v>
      </c>
      <c r="H170" s="193" t="s">
        <v>165</v>
      </c>
      <c r="I170" s="193">
        <v>852</v>
      </c>
    </row>
    <row r="171" spans="1:9" s="194" customFormat="1" ht="54.75" hidden="1" customHeight="1">
      <c r="A171" s="387">
        <v>29</v>
      </c>
      <c r="B171" s="387" t="s">
        <v>161</v>
      </c>
      <c r="C171" s="388" t="s">
        <v>334</v>
      </c>
      <c r="D171" s="391" t="s">
        <v>335</v>
      </c>
      <c r="E171" s="396" t="s">
        <v>226</v>
      </c>
      <c r="F171" s="195" t="s">
        <v>72</v>
      </c>
      <c r="G171" s="192"/>
      <c r="H171" s="193" t="s">
        <v>165</v>
      </c>
      <c r="I171" s="193">
        <v>852</v>
      </c>
    </row>
    <row r="172" spans="1:9" s="194" customFormat="1" ht="54.75" hidden="1" customHeight="1">
      <c r="A172" s="388"/>
      <c r="B172" s="388"/>
      <c r="C172" s="388"/>
      <c r="D172" s="391"/>
      <c r="E172" s="396"/>
      <c r="F172" s="195" t="s">
        <v>166</v>
      </c>
      <c r="G172" s="192" t="s">
        <v>341</v>
      </c>
      <c r="H172" s="193" t="s">
        <v>165</v>
      </c>
      <c r="I172" s="193">
        <v>852</v>
      </c>
    </row>
    <row r="173" spans="1:9" s="194" customFormat="1" ht="54.75" hidden="1" customHeight="1">
      <c r="A173" s="388"/>
      <c r="B173" s="388"/>
      <c r="C173" s="388"/>
      <c r="D173" s="391"/>
      <c r="E173" s="396"/>
      <c r="F173" s="195" t="s">
        <v>168</v>
      </c>
      <c r="G173" s="192" t="s">
        <v>342</v>
      </c>
      <c r="H173" s="193" t="s">
        <v>165</v>
      </c>
      <c r="I173" s="193">
        <v>852</v>
      </c>
    </row>
    <row r="174" spans="1:9" s="194" customFormat="1" ht="54.75" hidden="1" customHeight="1">
      <c r="A174" s="388"/>
      <c r="B174" s="388"/>
      <c r="C174" s="388"/>
      <c r="D174" s="391"/>
      <c r="E174" s="396"/>
      <c r="F174" s="195" t="s">
        <v>170</v>
      </c>
      <c r="G174" s="192" t="s">
        <v>343</v>
      </c>
      <c r="H174" s="193" t="s">
        <v>165</v>
      </c>
      <c r="I174" s="193">
        <v>852</v>
      </c>
    </row>
    <row r="175" spans="1:9" s="194" customFormat="1" ht="54.75" hidden="1" customHeight="1">
      <c r="A175" s="388"/>
      <c r="B175" s="388"/>
      <c r="C175" s="388"/>
      <c r="D175" s="391"/>
      <c r="E175" s="396"/>
      <c r="F175" s="195" t="s">
        <v>60</v>
      </c>
      <c r="G175" s="192" t="s">
        <v>344</v>
      </c>
      <c r="H175" s="193" t="s">
        <v>165</v>
      </c>
      <c r="I175" s="193">
        <v>852</v>
      </c>
    </row>
    <row r="176" spans="1:9" s="194" customFormat="1" ht="54.75" hidden="1" customHeight="1">
      <c r="A176" s="389"/>
      <c r="B176" s="389"/>
      <c r="C176" s="389"/>
      <c r="D176" s="392"/>
      <c r="E176" s="397"/>
      <c r="F176" s="195" t="s">
        <v>173</v>
      </c>
      <c r="G176" s="192" t="s">
        <v>345</v>
      </c>
      <c r="H176" s="193" t="s">
        <v>165</v>
      </c>
      <c r="I176" s="193">
        <v>852</v>
      </c>
    </row>
    <row r="177" spans="1:9" s="194" customFormat="1" ht="54.75" hidden="1" customHeight="1">
      <c r="A177" s="387">
        <v>30</v>
      </c>
      <c r="B177" s="387" t="s">
        <v>161</v>
      </c>
      <c r="C177" s="388" t="s">
        <v>334</v>
      </c>
      <c r="D177" s="391" t="s">
        <v>335</v>
      </c>
      <c r="E177" s="396" t="s">
        <v>95</v>
      </c>
      <c r="F177" s="195" t="s">
        <v>72</v>
      </c>
      <c r="G177" s="192"/>
      <c r="H177" s="193" t="s">
        <v>165</v>
      </c>
      <c r="I177" s="193">
        <v>852</v>
      </c>
    </row>
    <row r="178" spans="1:9" s="194" customFormat="1" ht="54.75" hidden="1" customHeight="1">
      <c r="A178" s="388"/>
      <c r="B178" s="388"/>
      <c r="C178" s="388"/>
      <c r="D178" s="391"/>
      <c r="E178" s="396"/>
      <c r="F178" s="195" t="s">
        <v>166</v>
      </c>
      <c r="G178" s="192" t="s">
        <v>346</v>
      </c>
      <c r="H178" s="193" t="s">
        <v>165</v>
      </c>
      <c r="I178" s="193">
        <v>852</v>
      </c>
    </row>
    <row r="179" spans="1:9" s="194" customFormat="1" ht="54.75" hidden="1" customHeight="1">
      <c r="A179" s="388"/>
      <c r="B179" s="388"/>
      <c r="C179" s="388"/>
      <c r="D179" s="391"/>
      <c r="E179" s="396"/>
      <c r="F179" s="195" t="s">
        <v>168</v>
      </c>
      <c r="G179" s="192" t="s">
        <v>347</v>
      </c>
      <c r="H179" s="193" t="s">
        <v>165</v>
      </c>
      <c r="I179" s="193">
        <v>852</v>
      </c>
    </row>
    <row r="180" spans="1:9" s="194" customFormat="1" ht="54.75" hidden="1" customHeight="1">
      <c r="A180" s="388"/>
      <c r="B180" s="388"/>
      <c r="C180" s="388"/>
      <c r="D180" s="391"/>
      <c r="E180" s="396"/>
      <c r="F180" s="195" t="s">
        <v>170</v>
      </c>
      <c r="G180" s="192" t="s">
        <v>348</v>
      </c>
      <c r="H180" s="193" t="s">
        <v>165</v>
      </c>
      <c r="I180" s="193">
        <v>852</v>
      </c>
    </row>
    <row r="181" spans="1:9" s="194" customFormat="1" ht="54.75" hidden="1" customHeight="1">
      <c r="A181" s="388"/>
      <c r="B181" s="388"/>
      <c r="C181" s="388"/>
      <c r="D181" s="391"/>
      <c r="E181" s="396"/>
      <c r="F181" s="195" t="s">
        <v>60</v>
      </c>
      <c r="G181" s="192" t="s">
        <v>349</v>
      </c>
      <c r="H181" s="193" t="s">
        <v>165</v>
      </c>
      <c r="I181" s="193">
        <v>852</v>
      </c>
    </row>
    <row r="182" spans="1:9" s="194" customFormat="1" ht="54.75" hidden="1" customHeight="1">
      <c r="A182" s="389"/>
      <c r="B182" s="389"/>
      <c r="C182" s="389"/>
      <c r="D182" s="392"/>
      <c r="E182" s="397"/>
      <c r="F182" s="195" t="s">
        <v>173</v>
      </c>
      <c r="G182" s="192" t="s">
        <v>350</v>
      </c>
      <c r="H182" s="193" t="s">
        <v>165</v>
      </c>
      <c r="I182" s="193">
        <v>852</v>
      </c>
    </row>
    <row r="183" spans="1:9" s="194" customFormat="1" ht="54.75" hidden="1" customHeight="1">
      <c r="A183" s="387">
        <v>31</v>
      </c>
      <c r="B183" s="387" t="s">
        <v>161</v>
      </c>
      <c r="C183" s="388" t="s">
        <v>351</v>
      </c>
      <c r="D183" s="391" t="s">
        <v>352</v>
      </c>
      <c r="E183" s="396" t="s">
        <v>316</v>
      </c>
      <c r="F183" s="195" t="s">
        <v>72</v>
      </c>
      <c r="G183" s="192"/>
      <c r="H183" s="193" t="s">
        <v>165</v>
      </c>
      <c r="I183" s="193">
        <v>852</v>
      </c>
    </row>
    <row r="184" spans="1:9" s="194" customFormat="1" ht="54.75" hidden="1" customHeight="1">
      <c r="A184" s="388"/>
      <c r="B184" s="388"/>
      <c r="C184" s="388"/>
      <c r="D184" s="391"/>
      <c r="E184" s="396"/>
      <c r="F184" s="195" t="s">
        <v>166</v>
      </c>
      <c r="G184" s="192" t="s">
        <v>353</v>
      </c>
      <c r="H184" s="193" t="s">
        <v>165</v>
      </c>
      <c r="I184" s="193">
        <v>852</v>
      </c>
    </row>
    <row r="185" spans="1:9" s="194" customFormat="1" ht="54.75" hidden="1" customHeight="1">
      <c r="A185" s="388"/>
      <c r="B185" s="388"/>
      <c r="C185" s="388"/>
      <c r="D185" s="391"/>
      <c r="E185" s="396"/>
      <c r="F185" s="195" t="s">
        <v>168</v>
      </c>
      <c r="G185" s="192" t="s">
        <v>354</v>
      </c>
      <c r="H185" s="193" t="s">
        <v>165</v>
      </c>
      <c r="I185" s="193">
        <v>852</v>
      </c>
    </row>
    <row r="186" spans="1:9" s="194" customFormat="1" ht="54.75" hidden="1" customHeight="1">
      <c r="A186" s="388"/>
      <c r="B186" s="388"/>
      <c r="C186" s="388"/>
      <c r="D186" s="391"/>
      <c r="E186" s="396"/>
      <c r="F186" s="195" t="s">
        <v>170</v>
      </c>
      <c r="G186" s="192" t="s">
        <v>355</v>
      </c>
      <c r="H186" s="193" t="s">
        <v>165</v>
      </c>
      <c r="I186" s="193">
        <v>852</v>
      </c>
    </row>
    <row r="187" spans="1:9" s="194" customFormat="1" ht="54.75" hidden="1" customHeight="1">
      <c r="A187" s="388"/>
      <c r="B187" s="388"/>
      <c r="C187" s="388"/>
      <c r="D187" s="391"/>
      <c r="E187" s="396"/>
      <c r="F187" s="195" t="s">
        <v>60</v>
      </c>
      <c r="G187" s="192" t="s">
        <v>356</v>
      </c>
      <c r="H187" s="193" t="s">
        <v>165</v>
      </c>
      <c r="I187" s="193">
        <v>852</v>
      </c>
    </row>
    <row r="188" spans="1:9" s="194" customFormat="1" ht="54.75" hidden="1" customHeight="1">
      <c r="A188" s="389"/>
      <c r="B188" s="389"/>
      <c r="C188" s="389"/>
      <c r="D188" s="392"/>
      <c r="E188" s="397"/>
      <c r="F188" s="195" t="s">
        <v>173</v>
      </c>
      <c r="G188" s="192" t="s">
        <v>357</v>
      </c>
      <c r="H188" s="193" t="s">
        <v>165</v>
      </c>
      <c r="I188" s="193">
        <v>852</v>
      </c>
    </row>
    <row r="189" spans="1:9" s="194" customFormat="1" ht="54.75" hidden="1" customHeight="1">
      <c r="A189" s="387">
        <v>32</v>
      </c>
      <c r="B189" s="387" t="s">
        <v>161</v>
      </c>
      <c r="C189" s="388" t="s">
        <v>351</v>
      </c>
      <c r="D189" s="391" t="s">
        <v>352</v>
      </c>
      <c r="E189" s="396" t="s">
        <v>95</v>
      </c>
      <c r="F189" s="195" t="s">
        <v>72</v>
      </c>
      <c r="G189" s="192"/>
      <c r="H189" s="193" t="s">
        <v>165</v>
      </c>
      <c r="I189" s="193">
        <v>852</v>
      </c>
    </row>
    <row r="190" spans="1:9" s="194" customFormat="1" ht="54.75" hidden="1" customHeight="1">
      <c r="A190" s="388"/>
      <c r="B190" s="388"/>
      <c r="C190" s="388"/>
      <c r="D190" s="391"/>
      <c r="E190" s="396"/>
      <c r="F190" s="195" t="s">
        <v>166</v>
      </c>
      <c r="G190" s="192" t="s">
        <v>358</v>
      </c>
      <c r="H190" s="193" t="s">
        <v>165</v>
      </c>
      <c r="I190" s="193">
        <v>852</v>
      </c>
    </row>
    <row r="191" spans="1:9" s="194" customFormat="1" ht="54.75" hidden="1" customHeight="1">
      <c r="A191" s="388"/>
      <c r="B191" s="388"/>
      <c r="C191" s="388"/>
      <c r="D191" s="391"/>
      <c r="E191" s="396"/>
      <c r="F191" s="195" t="s">
        <v>168</v>
      </c>
      <c r="G191" s="192" t="s">
        <v>359</v>
      </c>
      <c r="H191" s="193" t="s">
        <v>165</v>
      </c>
      <c r="I191" s="193">
        <v>852</v>
      </c>
    </row>
    <row r="192" spans="1:9" s="194" customFormat="1" ht="54.75" hidden="1" customHeight="1">
      <c r="A192" s="388"/>
      <c r="B192" s="388"/>
      <c r="C192" s="388"/>
      <c r="D192" s="391"/>
      <c r="E192" s="396"/>
      <c r="F192" s="195" t="s">
        <v>170</v>
      </c>
      <c r="G192" s="192" t="s">
        <v>360</v>
      </c>
      <c r="H192" s="193" t="s">
        <v>165</v>
      </c>
      <c r="I192" s="193">
        <v>852</v>
      </c>
    </row>
    <row r="193" spans="1:9" s="194" customFormat="1" ht="54.75" hidden="1" customHeight="1">
      <c r="A193" s="388"/>
      <c r="B193" s="388"/>
      <c r="C193" s="388"/>
      <c r="D193" s="391"/>
      <c r="E193" s="396"/>
      <c r="F193" s="195" t="s">
        <v>60</v>
      </c>
      <c r="G193" s="192" t="s">
        <v>361</v>
      </c>
      <c r="H193" s="193" t="s">
        <v>165</v>
      </c>
      <c r="I193" s="193">
        <v>852</v>
      </c>
    </row>
    <row r="194" spans="1:9" s="194" customFormat="1" ht="54.75" hidden="1" customHeight="1">
      <c r="A194" s="389"/>
      <c r="B194" s="389"/>
      <c r="C194" s="389"/>
      <c r="D194" s="392"/>
      <c r="E194" s="397"/>
      <c r="F194" s="195" t="s">
        <v>173</v>
      </c>
      <c r="G194" s="192" t="s">
        <v>362</v>
      </c>
      <c r="H194" s="193" t="s">
        <v>165</v>
      </c>
      <c r="I194" s="193">
        <v>852</v>
      </c>
    </row>
    <row r="195" spans="1:9" s="194" customFormat="1" ht="54.75" hidden="1" customHeight="1">
      <c r="A195" s="387">
        <v>33</v>
      </c>
      <c r="B195" s="387" t="s">
        <v>161</v>
      </c>
      <c r="C195" s="388" t="s">
        <v>351</v>
      </c>
      <c r="D195" s="391" t="s">
        <v>352</v>
      </c>
      <c r="E195" s="396" t="s">
        <v>40</v>
      </c>
      <c r="F195" s="195" t="s">
        <v>72</v>
      </c>
      <c r="G195" s="192"/>
      <c r="H195" s="193" t="s">
        <v>165</v>
      </c>
      <c r="I195" s="193">
        <v>852</v>
      </c>
    </row>
    <row r="196" spans="1:9" s="194" customFormat="1" ht="54.75" hidden="1" customHeight="1">
      <c r="A196" s="388"/>
      <c r="B196" s="388"/>
      <c r="C196" s="388"/>
      <c r="D196" s="391"/>
      <c r="E196" s="396"/>
      <c r="F196" s="195" t="s">
        <v>166</v>
      </c>
      <c r="G196" s="192" t="s">
        <v>363</v>
      </c>
      <c r="H196" s="193" t="s">
        <v>165</v>
      </c>
      <c r="I196" s="193">
        <v>852</v>
      </c>
    </row>
    <row r="197" spans="1:9" s="194" customFormat="1" ht="54.75" hidden="1" customHeight="1">
      <c r="A197" s="388"/>
      <c r="B197" s="388"/>
      <c r="C197" s="388"/>
      <c r="D197" s="391"/>
      <c r="E197" s="396"/>
      <c r="F197" s="195" t="s">
        <v>168</v>
      </c>
      <c r="G197" s="192" t="s">
        <v>364</v>
      </c>
      <c r="H197" s="193" t="s">
        <v>165</v>
      </c>
      <c r="I197" s="193">
        <v>852</v>
      </c>
    </row>
    <row r="198" spans="1:9" s="194" customFormat="1" ht="54.75" hidden="1" customHeight="1">
      <c r="A198" s="388"/>
      <c r="B198" s="388"/>
      <c r="C198" s="388"/>
      <c r="D198" s="391"/>
      <c r="E198" s="396"/>
      <c r="F198" s="195" t="s">
        <v>170</v>
      </c>
      <c r="G198" s="192" t="s">
        <v>365</v>
      </c>
      <c r="H198" s="193" t="s">
        <v>165</v>
      </c>
      <c r="I198" s="193">
        <v>852</v>
      </c>
    </row>
    <row r="199" spans="1:9" s="194" customFormat="1" ht="54.75" hidden="1" customHeight="1">
      <c r="A199" s="388"/>
      <c r="B199" s="388"/>
      <c r="C199" s="388"/>
      <c r="D199" s="391"/>
      <c r="E199" s="396"/>
      <c r="F199" s="195" t="s">
        <v>60</v>
      </c>
      <c r="G199" s="192" t="s">
        <v>366</v>
      </c>
      <c r="H199" s="193" t="s">
        <v>165</v>
      </c>
      <c r="I199" s="193">
        <v>852</v>
      </c>
    </row>
    <row r="200" spans="1:9" s="194" customFormat="1" ht="54.75" hidden="1" customHeight="1">
      <c r="A200" s="389"/>
      <c r="B200" s="389"/>
      <c r="C200" s="389"/>
      <c r="D200" s="392"/>
      <c r="E200" s="397"/>
      <c r="F200" s="195" t="s">
        <v>173</v>
      </c>
      <c r="G200" s="192" t="s">
        <v>367</v>
      </c>
      <c r="H200" s="193" t="s">
        <v>165</v>
      </c>
      <c r="I200" s="193">
        <v>852</v>
      </c>
    </row>
    <row r="201" spans="1:9" s="194" customFormat="1" ht="54.75" hidden="1" customHeight="1">
      <c r="A201" s="387">
        <v>34</v>
      </c>
      <c r="B201" s="387" t="s">
        <v>161</v>
      </c>
      <c r="C201" s="388" t="s">
        <v>368</v>
      </c>
      <c r="D201" s="391" t="s">
        <v>369</v>
      </c>
      <c r="E201" s="396" t="s">
        <v>316</v>
      </c>
      <c r="F201" s="195" t="s">
        <v>72</v>
      </c>
      <c r="G201" s="192"/>
      <c r="H201" s="193" t="s">
        <v>165</v>
      </c>
      <c r="I201" s="193">
        <v>852</v>
      </c>
    </row>
    <row r="202" spans="1:9" s="194" customFormat="1" ht="54.75" hidden="1" customHeight="1">
      <c r="A202" s="388"/>
      <c r="B202" s="388"/>
      <c r="C202" s="388"/>
      <c r="D202" s="391"/>
      <c r="E202" s="396"/>
      <c r="F202" s="195" t="s">
        <v>166</v>
      </c>
      <c r="G202" s="192" t="s">
        <v>370</v>
      </c>
      <c r="H202" s="193" t="s">
        <v>165</v>
      </c>
      <c r="I202" s="193">
        <v>852</v>
      </c>
    </row>
    <row r="203" spans="1:9" s="194" customFormat="1" ht="54.75" hidden="1" customHeight="1">
      <c r="A203" s="388"/>
      <c r="B203" s="388"/>
      <c r="C203" s="388"/>
      <c r="D203" s="391"/>
      <c r="E203" s="396"/>
      <c r="F203" s="195" t="s">
        <v>168</v>
      </c>
      <c r="G203" s="192" t="s">
        <v>371</v>
      </c>
      <c r="H203" s="193" t="s">
        <v>165</v>
      </c>
      <c r="I203" s="193">
        <v>852</v>
      </c>
    </row>
    <row r="204" spans="1:9" s="194" customFormat="1" ht="54.75" hidden="1" customHeight="1">
      <c r="A204" s="388"/>
      <c r="B204" s="388"/>
      <c r="C204" s="388"/>
      <c r="D204" s="391"/>
      <c r="E204" s="396"/>
      <c r="F204" s="195" t="s">
        <v>170</v>
      </c>
      <c r="G204" s="192" t="s">
        <v>372</v>
      </c>
      <c r="H204" s="193" t="s">
        <v>165</v>
      </c>
      <c r="I204" s="193">
        <v>852</v>
      </c>
    </row>
    <row r="205" spans="1:9" s="194" customFormat="1" ht="54.75" hidden="1" customHeight="1">
      <c r="A205" s="388"/>
      <c r="B205" s="388"/>
      <c r="C205" s="388"/>
      <c r="D205" s="391"/>
      <c r="E205" s="396"/>
      <c r="F205" s="195" t="s">
        <v>60</v>
      </c>
      <c r="G205" s="192" t="s">
        <v>373</v>
      </c>
      <c r="H205" s="193" t="s">
        <v>165</v>
      </c>
      <c r="I205" s="193">
        <v>852</v>
      </c>
    </row>
    <row r="206" spans="1:9" s="194" customFormat="1" ht="54.75" hidden="1" customHeight="1">
      <c r="A206" s="389"/>
      <c r="B206" s="389"/>
      <c r="C206" s="389"/>
      <c r="D206" s="392"/>
      <c r="E206" s="397"/>
      <c r="F206" s="195" t="s">
        <v>173</v>
      </c>
      <c r="G206" s="192" t="s">
        <v>374</v>
      </c>
      <c r="H206" s="193" t="s">
        <v>165</v>
      </c>
      <c r="I206" s="193">
        <v>852</v>
      </c>
    </row>
    <row r="207" spans="1:9" s="194" customFormat="1" ht="54.75" hidden="1" customHeight="1">
      <c r="A207" s="387">
        <v>35</v>
      </c>
      <c r="B207" s="387" t="s">
        <v>161</v>
      </c>
      <c r="C207" s="388" t="s">
        <v>368</v>
      </c>
      <c r="D207" s="391" t="s">
        <v>369</v>
      </c>
      <c r="E207" s="396" t="s">
        <v>226</v>
      </c>
      <c r="F207" s="195" t="s">
        <v>72</v>
      </c>
      <c r="G207" s="192"/>
      <c r="H207" s="193" t="s">
        <v>165</v>
      </c>
      <c r="I207" s="193">
        <v>852</v>
      </c>
    </row>
    <row r="208" spans="1:9" s="194" customFormat="1" ht="54.75" hidden="1" customHeight="1">
      <c r="A208" s="388"/>
      <c r="B208" s="388"/>
      <c r="C208" s="388"/>
      <c r="D208" s="391"/>
      <c r="E208" s="396"/>
      <c r="F208" s="195" t="s">
        <v>166</v>
      </c>
      <c r="G208" s="192" t="s">
        <v>375</v>
      </c>
      <c r="H208" s="193" t="s">
        <v>165</v>
      </c>
      <c r="I208" s="193">
        <v>852</v>
      </c>
    </row>
    <row r="209" spans="1:9" s="194" customFormat="1" ht="54.75" hidden="1" customHeight="1">
      <c r="A209" s="388"/>
      <c r="B209" s="388"/>
      <c r="C209" s="388"/>
      <c r="D209" s="391"/>
      <c r="E209" s="396"/>
      <c r="F209" s="195" t="s">
        <v>168</v>
      </c>
      <c r="G209" s="192" t="s">
        <v>376</v>
      </c>
      <c r="H209" s="193" t="s">
        <v>165</v>
      </c>
      <c r="I209" s="193">
        <v>852</v>
      </c>
    </row>
    <row r="210" spans="1:9" s="194" customFormat="1" ht="54.75" hidden="1" customHeight="1">
      <c r="A210" s="388"/>
      <c r="B210" s="388"/>
      <c r="C210" s="388"/>
      <c r="D210" s="391"/>
      <c r="E210" s="396"/>
      <c r="F210" s="195" t="s">
        <v>170</v>
      </c>
      <c r="G210" s="192" t="s">
        <v>377</v>
      </c>
      <c r="H210" s="193" t="s">
        <v>165</v>
      </c>
      <c r="I210" s="193">
        <v>852</v>
      </c>
    </row>
    <row r="211" spans="1:9" s="194" customFormat="1" ht="54.75" hidden="1" customHeight="1">
      <c r="A211" s="388"/>
      <c r="B211" s="388"/>
      <c r="C211" s="388"/>
      <c r="D211" s="391"/>
      <c r="E211" s="396"/>
      <c r="F211" s="195" t="s">
        <v>60</v>
      </c>
      <c r="G211" s="192" t="s">
        <v>378</v>
      </c>
      <c r="H211" s="193" t="s">
        <v>165</v>
      </c>
      <c r="I211" s="193">
        <v>852</v>
      </c>
    </row>
    <row r="212" spans="1:9" s="194" customFormat="1" ht="54.75" hidden="1" customHeight="1">
      <c r="A212" s="389"/>
      <c r="B212" s="389"/>
      <c r="C212" s="389"/>
      <c r="D212" s="392"/>
      <c r="E212" s="397"/>
      <c r="F212" s="195" t="s">
        <v>173</v>
      </c>
      <c r="G212" s="192" t="s">
        <v>379</v>
      </c>
      <c r="H212" s="193" t="s">
        <v>165</v>
      </c>
      <c r="I212" s="193">
        <v>852</v>
      </c>
    </row>
    <row r="213" spans="1:9" s="194" customFormat="1" ht="54.75" hidden="1" customHeight="1">
      <c r="A213" s="387">
        <v>36</v>
      </c>
      <c r="B213" s="387" t="s">
        <v>161</v>
      </c>
      <c r="C213" s="388" t="s">
        <v>368</v>
      </c>
      <c r="D213" s="391" t="s">
        <v>369</v>
      </c>
      <c r="E213" s="396" t="s">
        <v>177</v>
      </c>
      <c r="F213" s="195" t="s">
        <v>72</v>
      </c>
      <c r="G213" s="192"/>
      <c r="H213" s="193" t="s">
        <v>165</v>
      </c>
      <c r="I213" s="193">
        <v>852</v>
      </c>
    </row>
    <row r="214" spans="1:9" s="194" customFormat="1" ht="54.75" hidden="1" customHeight="1">
      <c r="A214" s="388"/>
      <c r="B214" s="388"/>
      <c r="C214" s="388"/>
      <c r="D214" s="391"/>
      <c r="E214" s="396"/>
      <c r="F214" s="195" t="s">
        <v>166</v>
      </c>
      <c r="G214" s="192" t="s">
        <v>380</v>
      </c>
      <c r="H214" s="193" t="s">
        <v>165</v>
      </c>
      <c r="I214" s="193">
        <v>852</v>
      </c>
    </row>
    <row r="215" spans="1:9" s="194" customFormat="1" ht="54.75" hidden="1" customHeight="1">
      <c r="A215" s="388"/>
      <c r="B215" s="388"/>
      <c r="C215" s="388"/>
      <c r="D215" s="391"/>
      <c r="E215" s="396"/>
      <c r="F215" s="195" t="s">
        <v>168</v>
      </c>
      <c r="G215" s="192" t="s">
        <v>381</v>
      </c>
      <c r="H215" s="193" t="s">
        <v>165</v>
      </c>
      <c r="I215" s="193">
        <v>852</v>
      </c>
    </row>
    <row r="216" spans="1:9" s="194" customFormat="1" ht="54.75" hidden="1" customHeight="1">
      <c r="A216" s="388"/>
      <c r="B216" s="388"/>
      <c r="C216" s="388"/>
      <c r="D216" s="391"/>
      <c r="E216" s="396"/>
      <c r="F216" s="195" t="s">
        <v>170</v>
      </c>
      <c r="G216" s="192" t="s">
        <v>382</v>
      </c>
      <c r="H216" s="193" t="s">
        <v>165</v>
      </c>
      <c r="I216" s="193">
        <v>852</v>
      </c>
    </row>
    <row r="217" spans="1:9" s="194" customFormat="1" ht="54.75" hidden="1" customHeight="1">
      <c r="A217" s="388"/>
      <c r="B217" s="388"/>
      <c r="C217" s="388"/>
      <c r="D217" s="391"/>
      <c r="E217" s="396"/>
      <c r="F217" s="195" t="s">
        <v>60</v>
      </c>
      <c r="G217" s="192" t="s">
        <v>383</v>
      </c>
      <c r="H217" s="193" t="s">
        <v>165</v>
      </c>
      <c r="I217" s="193">
        <v>852</v>
      </c>
    </row>
    <row r="218" spans="1:9" s="194" customFormat="1" ht="54.75" hidden="1" customHeight="1">
      <c r="A218" s="389"/>
      <c r="B218" s="389"/>
      <c r="C218" s="389"/>
      <c r="D218" s="392"/>
      <c r="E218" s="397"/>
      <c r="F218" s="195" t="s">
        <v>173</v>
      </c>
      <c r="G218" s="192" t="s">
        <v>384</v>
      </c>
      <c r="H218" s="193" t="s">
        <v>165</v>
      </c>
      <c r="I218" s="193">
        <v>852</v>
      </c>
    </row>
    <row r="219" spans="1:9" s="194" customFormat="1" ht="54.75" hidden="1" customHeight="1">
      <c r="A219" s="387">
        <v>37</v>
      </c>
      <c r="B219" s="387" t="s">
        <v>161</v>
      </c>
      <c r="C219" s="388" t="s">
        <v>385</v>
      </c>
      <c r="D219" s="391" t="s">
        <v>386</v>
      </c>
      <c r="E219" s="396" t="s">
        <v>40</v>
      </c>
      <c r="F219" s="195" t="s">
        <v>72</v>
      </c>
      <c r="G219" s="192"/>
      <c r="H219" s="193" t="s">
        <v>165</v>
      </c>
      <c r="I219" s="193">
        <v>852</v>
      </c>
    </row>
    <row r="220" spans="1:9" s="194" customFormat="1" ht="54.75" hidden="1" customHeight="1">
      <c r="A220" s="388"/>
      <c r="B220" s="388"/>
      <c r="C220" s="388"/>
      <c r="D220" s="391"/>
      <c r="E220" s="396"/>
      <c r="F220" s="195" t="s">
        <v>166</v>
      </c>
      <c r="G220" s="192" t="s">
        <v>387</v>
      </c>
      <c r="H220" s="193" t="s">
        <v>165</v>
      </c>
      <c r="I220" s="193">
        <v>852</v>
      </c>
    </row>
    <row r="221" spans="1:9" s="194" customFormat="1" ht="54.75" hidden="1" customHeight="1">
      <c r="A221" s="388"/>
      <c r="B221" s="388"/>
      <c r="C221" s="388"/>
      <c r="D221" s="391"/>
      <c r="E221" s="396"/>
      <c r="F221" s="195" t="s">
        <v>168</v>
      </c>
      <c r="G221" s="192" t="s">
        <v>388</v>
      </c>
      <c r="H221" s="193" t="s">
        <v>165</v>
      </c>
      <c r="I221" s="193">
        <v>852</v>
      </c>
    </row>
    <row r="222" spans="1:9" s="194" customFormat="1" ht="54.75" hidden="1" customHeight="1">
      <c r="A222" s="388"/>
      <c r="B222" s="388"/>
      <c r="C222" s="388"/>
      <c r="D222" s="391"/>
      <c r="E222" s="396"/>
      <c r="F222" s="195" t="s">
        <v>170</v>
      </c>
      <c r="G222" s="192" t="s">
        <v>389</v>
      </c>
      <c r="H222" s="193" t="s">
        <v>165</v>
      </c>
      <c r="I222" s="193">
        <v>852</v>
      </c>
    </row>
    <row r="223" spans="1:9" s="194" customFormat="1" ht="54.75" hidden="1" customHeight="1">
      <c r="A223" s="388"/>
      <c r="B223" s="388"/>
      <c r="C223" s="388"/>
      <c r="D223" s="391"/>
      <c r="E223" s="396"/>
      <c r="F223" s="195" t="s">
        <v>60</v>
      </c>
      <c r="G223" s="192" t="s">
        <v>390</v>
      </c>
      <c r="H223" s="193" t="s">
        <v>165</v>
      </c>
      <c r="I223" s="193">
        <v>852</v>
      </c>
    </row>
    <row r="224" spans="1:9" s="194" customFormat="1" ht="54.75" hidden="1" customHeight="1">
      <c r="A224" s="389"/>
      <c r="B224" s="389"/>
      <c r="C224" s="389"/>
      <c r="D224" s="392"/>
      <c r="E224" s="397"/>
      <c r="F224" s="195" t="s">
        <v>173</v>
      </c>
      <c r="G224" s="192" t="s">
        <v>391</v>
      </c>
      <c r="H224" s="193" t="s">
        <v>165</v>
      </c>
      <c r="I224" s="193">
        <v>852</v>
      </c>
    </row>
    <row r="225" spans="1:9" s="194" customFormat="1" ht="54.75" hidden="1" customHeight="1">
      <c r="A225" s="387">
        <v>38</v>
      </c>
      <c r="B225" s="387" t="s">
        <v>161</v>
      </c>
      <c r="C225" s="388" t="s">
        <v>385</v>
      </c>
      <c r="D225" s="391" t="s">
        <v>386</v>
      </c>
      <c r="E225" s="396" t="s">
        <v>226</v>
      </c>
      <c r="F225" s="195" t="s">
        <v>72</v>
      </c>
      <c r="G225" s="192"/>
      <c r="H225" s="193" t="s">
        <v>165</v>
      </c>
      <c r="I225" s="193">
        <v>852</v>
      </c>
    </row>
    <row r="226" spans="1:9" s="194" customFormat="1" ht="54.75" hidden="1" customHeight="1">
      <c r="A226" s="388"/>
      <c r="B226" s="388"/>
      <c r="C226" s="388"/>
      <c r="D226" s="391"/>
      <c r="E226" s="396"/>
      <c r="F226" s="195" t="s">
        <v>166</v>
      </c>
      <c r="G226" s="192" t="s">
        <v>392</v>
      </c>
      <c r="H226" s="193" t="s">
        <v>165</v>
      </c>
      <c r="I226" s="193">
        <v>852</v>
      </c>
    </row>
    <row r="227" spans="1:9" s="194" customFormat="1" ht="54.75" hidden="1" customHeight="1">
      <c r="A227" s="388"/>
      <c r="B227" s="388"/>
      <c r="C227" s="388"/>
      <c r="D227" s="391"/>
      <c r="E227" s="396"/>
      <c r="F227" s="195" t="s">
        <v>168</v>
      </c>
      <c r="G227" s="192" t="s">
        <v>393</v>
      </c>
      <c r="H227" s="193" t="s">
        <v>165</v>
      </c>
      <c r="I227" s="193">
        <v>852</v>
      </c>
    </row>
    <row r="228" spans="1:9" s="194" customFormat="1" ht="54.75" hidden="1" customHeight="1">
      <c r="A228" s="388"/>
      <c r="B228" s="388"/>
      <c r="C228" s="388"/>
      <c r="D228" s="391"/>
      <c r="E228" s="396"/>
      <c r="F228" s="195" t="s">
        <v>170</v>
      </c>
      <c r="G228" s="192" t="s">
        <v>394</v>
      </c>
      <c r="H228" s="193" t="s">
        <v>165</v>
      </c>
      <c r="I228" s="193">
        <v>852</v>
      </c>
    </row>
    <row r="229" spans="1:9" s="194" customFormat="1" ht="54.75" hidden="1" customHeight="1">
      <c r="A229" s="388"/>
      <c r="B229" s="388"/>
      <c r="C229" s="388"/>
      <c r="D229" s="391"/>
      <c r="E229" s="396"/>
      <c r="F229" s="195" t="s">
        <v>60</v>
      </c>
      <c r="G229" s="192" t="s">
        <v>395</v>
      </c>
      <c r="H229" s="193" t="s">
        <v>165</v>
      </c>
      <c r="I229" s="193">
        <v>852</v>
      </c>
    </row>
    <row r="230" spans="1:9" s="194" customFormat="1" ht="54.75" hidden="1" customHeight="1">
      <c r="A230" s="389"/>
      <c r="B230" s="389"/>
      <c r="C230" s="389"/>
      <c r="D230" s="392"/>
      <c r="E230" s="397"/>
      <c r="F230" s="195" t="s">
        <v>173</v>
      </c>
      <c r="G230" s="192" t="s">
        <v>396</v>
      </c>
      <c r="H230" s="193" t="s">
        <v>165</v>
      </c>
      <c r="I230" s="193">
        <v>852</v>
      </c>
    </row>
    <row r="231" spans="1:9" s="194" customFormat="1" ht="54.75" hidden="1" customHeight="1">
      <c r="A231" s="387">
        <v>39</v>
      </c>
      <c r="B231" s="387" t="s">
        <v>161</v>
      </c>
      <c r="C231" s="388" t="s">
        <v>385</v>
      </c>
      <c r="D231" s="391" t="s">
        <v>386</v>
      </c>
      <c r="E231" s="396" t="s">
        <v>95</v>
      </c>
      <c r="F231" s="195" t="s">
        <v>72</v>
      </c>
      <c r="G231" s="192"/>
      <c r="H231" s="193" t="s">
        <v>165</v>
      </c>
      <c r="I231" s="193">
        <v>852</v>
      </c>
    </row>
    <row r="232" spans="1:9" s="194" customFormat="1" ht="54.75" hidden="1" customHeight="1">
      <c r="A232" s="388"/>
      <c r="B232" s="388"/>
      <c r="C232" s="388"/>
      <c r="D232" s="391"/>
      <c r="E232" s="396"/>
      <c r="F232" s="195" t="s">
        <v>166</v>
      </c>
      <c r="G232" s="192" t="s">
        <v>397</v>
      </c>
      <c r="H232" s="193" t="s">
        <v>165</v>
      </c>
      <c r="I232" s="193">
        <v>852</v>
      </c>
    </row>
    <row r="233" spans="1:9" s="194" customFormat="1" ht="54.75" hidden="1" customHeight="1">
      <c r="A233" s="388"/>
      <c r="B233" s="388"/>
      <c r="C233" s="388"/>
      <c r="D233" s="391"/>
      <c r="E233" s="396"/>
      <c r="F233" s="195" t="s">
        <v>168</v>
      </c>
      <c r="G233" s="192" t="s">
        <v>398</v>
      </c>
      <c r="H233" s="193" t="s">
        <v>165</v>
      </c>
      <c r="I233" s="193">
        <v>852</v>
      </c>
    </row>
    <row r="234" spans="1:9" s="194" customFormat="1" ht="54.75" hidden="1" customHeight="1">
      <c r="A234" s="388"/>
      <c r="B234" s="388"/>
      <c r="C234" s="388"/>
      <c r="D234" s="391"/>
      <c r="E234" s="396"/>
      <c r="F234" s="195" t="s">
        <v>170</v>
      </c>
      <c r="G234" s="192" t="s">
        <v>399</v>
      </c>
      <c r="H234" s="193" t="s">
        <v>165</v>
      </c>
      <c r="I234" s="193">
        <v>852</v>
      </c>
    </row>
    <row r="235" spans="1:9" s="194" customFormat="1" ht="54.75" hidden="1" customHeight="1">
      <c r="A235" s="388"/>
      <c r="B235" s="388"/>
      <c r="C235" s="388"/>
      <c r="D235" s="391"/>
      <c r="E235" s="396"/>
      <c r="F235" s="195" t="s">
        <v>60</v>
      </c>
      <c r="G235" s="192" t="s">
        <v>400</v>
      </c>
      <c r="H235" s="193" t="s">
        <v>165</v>
      </c>
      <c r="I235" s="193">
        <v>852</v>
      </c>
    </row>
    <row r="236" spans="1:9" s="194" customFormat="1" ht="54.75" hidden="1" customHeight="1">
      <c r="A236" s="389"/>
      <c r="B236" s="389"/>
      <c r="C236" s="389"/>
      <c r="D236" s="392"/>
      <c r="E236" s="397"/>
      <c r="F236" s="195" t="s">
        <v>173</v>
      </c>
      <c r="G236" s="192" t="s">
        <v>401</v>
      </c>
      <c r="H236" s="193" t="s">
        <v>165</v>
      </c>
      <c r="I236" s="193">
        <v>852</v>
      </c>
    </row>
    <row r="237" spans="1:9" s="194" customFormat="1" ht="54.75" hidden="1" customHeight="1">
      <c r="A237" s="387">
        <v>40</v>
      </c>
      <c r="B237" s="387" t="s">
        <v>161</v>
      </c>
      <c r="C237" s="388" t="s">
        <v>402</v>
      </c>
      <c r="D237" s="391" t="s">
        <v>403</v>
      </c>
      <c r="E237" s="396" t="s">
        <v>316</v>
      </c>
      <c r="F237" s="195" t="s">
        <v>72</v>
      </c>
      <c r="G237" s="192"/>
      <c r="H237" s="193" t="s">
        <v>165</v>
      </c>
      <c r="I237" s="193">
        <v>852</v>
      </c>
    </row>
    <row r="238" spans="1:9" s="194" customFormat="1" ht="54.75" hidden="1" customHeight="1">
      <c r="A238" s="388"/>
      <c r="B238" s="388"/>
      <c r="C238" s="388"/>
      <c r="D238" s="391"/>
      <c r="E238" s="396"/>
      <c r="F238" s="195" t="s">
        <v>166</v>
      </c>
      <c r="G238" s="192" t="s">
        <v>404</v>
      </c>
      <c r="H238" s="193" t="s">
        <v>165</v>
      </c>
      <c r="I238" s="193">
        <v>852</v>
      </c>
    </row>
    <row r="239" spans="1:9" s="194" customFormat="1" ht="54.75" hidden="1" customHeight="1">
      <c r="A239" s="388"/>
      <c r="B239" s="388"/>
      <c r="C239" s="388"/>
      <c r="D239" s="391"/>
      <c r="E239" s="396"/>
      <c r="F239" s="195" t="s">
        <v>168</v>
      </c>
      <c r="G239" s="192" t="s">
        <v>405</v>
      </c>
      <c r="H239" s="193" t="s">
        <v>165</v>
      </c>
      <c r="I239" s="193">
        <v>852</v>
      </c>
    </row>
    <row r="240" spans="1:9" s="194" customFormat="1" ht="54.75" hidden="1" customHeight="1">
      <c r="A240" s="388"/>
      <c r="B240" s="388"/>
      <c r="C240" s="388"/>
      <c r="D240" s="391"/>
      <c r="E240" s="396"/>
      <c r="F240" s="195" t="s">
        <v>170</v>
      </c>
      <c r="G240" s="192" t="s">
        <v>406</v>
      </c>
      <c r="H240" s="193" t="s">
        <v>165</v>
      </c>
      <c r="I240" s="193">
        <v>852</v>
      </c>
    </row>
    <row r="241" spans="1:9" s="194" customFormat="1" ht="54.75" hidden="1" customHeight="1">
      <c r="A241" s="388"/>
      <c r="B241" s="388"/>
      <c r="C241" s="388"/>
      <c r="D241" s="391"/>
      <c r="E241" s="396"/>
      <c r="F241" s="195" t="s">
        <v>60</v>
      </c>
      <c r="G241" s="192" t="s">
        <v>407</v>
      </c>
      <c r="H241" s="193" t="s">
        <v>165</v>
      </c>
      <c r="I241" s="193">
        <v>852</v>
      </c>
    </row>
    <row r="242" spans="1:9" s="194" customFormat="1" ht="54.75" hidden="1" customHeight="1">
      <c r="A242" s="389"/>
      <c r="B242" s="389"/>
      <c r="C242" s="389"/>
      <c r="D242" s="392"/>
      <c r="E242" s="397"/>
      <c r="F242" s="195" t="s">
        <v>173</v>
      </c>
      <c r="G242" s="192" t="s">
        <v>408</v>
      </c>
      <c r="H242" s="193" t="s">
        <v>165</v>
      </c>
      <c r="I242" s="193">
        <v>852</v>
      </c>
    </row>
    <row r="243" spans="1:9" s="194" customFormat="1" ht="54.75" hidden="1" customHeight="1">
      <c r="A243" s="387">
        <v>41</v>
      </c>
      <c r="B243" s="387" t="s">
        <v>161</v>
      </c>
      <c r="C243" s="388" t="s">
        <v>402</v>
      </c>
      <c r="D243" s="391" t="s">
        <v>403</v>
      </c>
      <c r="E243" s="396" t="s">
        <v>286</v>
      </c>
      <c r="F243" s="195" t="s">
        <v>72</v>
      </c>
      <c r="G243" s="192"/>
      <c r="H243" s="193" t="s">
        <v>165</v>
      </c>
      <c r="I243" s="193">
        <v>852</v>
      </c>
    </row>
    <row r="244" spans="1:9" s="194" customFormat="1" ht="54.75" hidden="1" customHeight="1">
      <c r="A244" s="388"/>
      <c r="B244" s="388"/>
      <c r="C244" s="388"/>
      <c r="D244" s="391"/>
      <c r="E244" s="396"/>
      <c r="F244" s="195" t="s">
        <v>166</v>
      </c>
      <c r="G244" s="192" t="s">
        <v>409</v>
      </c>
      <c r="H244" s="193" t="s">
        <v>165</v>
      </c>
      <c r="I244" s="193">
        <v>852</v>
      </c>
    </row>
    <row r="245" spans="1:9" s="194" customFormat="1" ht="54.75" hidden="1" customHeight="1">
      <c r="A245" s="388"/>
      <c r="B245" s="388"/>
      <c r="C245" s="388"/>
      <c r="D245" s="391"/>
      <c r="E245" s="396"/>
      <c r="F245" s="195" t="s">
        <v>168</v>
      </c>
      <c r="G245" s="192" t="s">
        <v>410</v>
      </c>
      <c r="H245" s="193" t="s">
        <v>165</v>
      </c>
      <c r="I245" s="193">
        <v>852</v>
      </c>
    </row>
    <row r="246" spans="1:9" s="194" customFormat="1" ht="54.75" hidden="1" customHeight="1">
      <c r="A246" s="388"/>
      <c r="B246" s="388"/>
      <c r="C246" s="388"/>
      <c r="D246" s="391"/>
      <c r="E246" s="396"/>
      <c r="F246" s="195" t="s">
        <v>170</v>
      </c>
      <c r="G246" s="192" t="s">
        <v>411</v>
      </c>
      <c r="H246" s="193" t="s">
        <v>165</v>
      </c>
      <c r="I246" s="193">
        <v>852</v>
      </c>
    </row>
    <row r="247" spans="1:9" s="194" customFormat="1" ht="54.75" hidden="1" customHeight="1">
      <c r="A247" s="388"/>
      <c r="B247" s="388"/>
      <c r="C247" s="388"/>
      <c r="D247" s="391"/>
      <c r="E247" s="396"/>
      <c r="F247" s="195" t="s">
        <v>60</v>
      </c>
      <c r="G247" s="192" t="s">
        <v>412</v>
      </c>
      <c r="H247" s="193" t="s">
        <v>165</v>
      </c>
      <c r="I247" s="193">
        <v>852</v>
      </c>
    </row>
    <row r="248" spans="1:9" s="194" customFormat="1" ht="54.75" hidden="1" customHeight="1">
      <c r="A248" s="389"/>
      <c r="B248" s="389"/>
      <c r="C248" s="389"/>
      <c r="D248" s="392"/>
      <c r="E248" s="397"/>
      <c r="F248" s="195" t="s">
        <v>173</v>
      </c>
      <c r="G248" s="192" t="s">
        <v>413</v>
      </c>
      <c r="H248" s="193" t="s">
        <v>165</v>
      </c>
      <c r="I248" s="193">
        <v>852</v>
      </c>
    </row>
    <row r="249" spans="1:9" s="194" customFormat="1" ht="54.75" hidden="1" customHeight="1">
      <c r="A249" s="387">
        <v>42</v>
      </c>
      <c r="B249" s="387" t="s">
        <v>161</v>
      </c>
      <c r="C249" s="388" t="s">
        <v>402</v>
      </c>
      <c r="D249" s="391" t="s">
        <v>403</v>
      </c>
      <c r="E249" s="396" t="s">
        <v>305</v>
      </c>
      <c r="F249" s="195" t="s">
        <v>72</v>
      </c>
      <c r="G249" s="192"/>
      <c r="H249" s="193" t="s">
        <v>165</v>
      </c>
      <c r="I249" s="193">
        <v>852</v>
      </c>
    </row>
    <row r="250" spans="1:9" s="194" customFormat="1" ht="54.75" hidden="1" customHeight="1">
      <c r="A250" s="388"/>
      <c r="B250" s="388"/>
      <c r="C250" s="388"/>
      <c r="D250" s="391"/>
      <c r="E250" s="396"/>
      <c r="F250" s="195" t="s">
        <v>166</v>
      </c>
      <c r="G250" s="192" t="s">
        <v>414</v>
      </c>
      <c r="H250" s="193" t="s">
        <v>165</v>
      </c>
      <c r="I250" s="193">
        <v>852</v>
      </c>
    </row>
    <row r="251" spans="1:9" s="194" customFormat="1" ht="54.75" hidden="1" customHeight="1">
      <c r="A251" s="388"/>
      <c r="B251" s="388"/>
      <c r="C251" s="388"/>
      <c r="D251" s="391"/>
      <c r="E251" s="396"/>
      <c r="F251" s="195" t="s">
        <v>168</v>
      </c>
      <c r="G251" s="192" t="s">
        <v>415</v>
      </c>
      <c r="H251" s="193" t="s">
        <v>165</v>
      </c>
      <c r="I251" s="193">
        <v>852</v>
      </c>
    </row>
    <row r="252" spans="1:9" s="194" customFormat="1" ht="54.75" hidden="1" customHeight="1">
      <c r="A252" s="388"/>
      <c r="B252" s="388"/>
      <c r="C252" s="388"/>
      <c r="D252" s="391"/>
      <c r="E252" s="396"/>
      <c r="F252" s="195" t="s">
        <v>170</v>
      </c>
      <c r="G252" s="192" t="s">
        <v>416</v>
      </c>
      <c r="H252" s="193" t="s">
        <v>165</v>
      </c>
      <c r="I252" s="193">
        <v>852</v>
      </c>
    </row>
    <row r="253" spans="1:9" s="194" customFormat="1" ht="54.75" hidden="1" customHeight="1">
      <c r="A253" s="388"/>
      <c r="B253" s="388"/>
      <c r="C253" s="388"/>
      <c r="D253" s="391"/>
      <c r="E253" s="396"/>
      <c r="F253" s="195" t="s">
        <v>60</v>
      </c>
      <c r="G253" s="192" t="s">
        <v>417</v>
      </c>
      <c r="H253" s="193" t="s">
        <v>165</v>
      </c>
      <c r="I253" s="193">
        <v>852</v>
      </c>
    </row>
    <row r="254" spans="1:9" s="194" customFormat="1" ht="54.75" hidden="1" customHeight="1">
      <c r="A254" s="389"/>
      <c r="B254" s="389"/>
      <c r="C254" s="389"/>
      <c r="D254" s="392"/>
      <c r="E254" s="397"/>
      <c r="F254" s="195" t="s">
        <v>173</v>
      </c>
      <c r="G254" s="192" t="s">
        <v>418</v>
      </c>
      <c r="H254" s="193" t="s">
        <v>165</v>
      </c>
      <c r="I254" s="193">
        <v>852</v>
      </c>
    </row>
    <row r="255" spans="1:9" s="194" customFormat="1" ht="54.75" hidden="1" customHeight="1">
      <c r="A255" s="387">
        <v>43</v>
      </c>
      <c r="B255" s="387" t="s">
        <v>161</v>
      </c>
      <c r="C255" s="388" t="s">
        <v>419</v>
      </c>
      <c r="D255" s="391" t="s">
        <v>420</v>
      </c>
      <c r="E255" s="396" t="s">
        <v>40</v>
      </c>
      <c r="F255" s="195" t="s">
        <v>72</v>
      </c>
      <c r="G255" s="192"/>
      <c r="H255" s="193" t="s">
        <v>165</v>
      </c>
      <c r="I255" s="193">
        <v>852</v>
      </c>
    </row>
    <row r="256" spans="1:9" s="194" customFormat="1" ht="54.75" hidden="1" customHeight="1">
      <c r="A256" s="388"/>
      <c r="B256" s="388"/>
      <c r="C256" s="388"/>
      <c r="D256" s="391"/>
      <c r="E256" s="396"/>
      <c r="F256" s="195" t="s">
        <v>166</v>
      </c>
      <c r="G256" s="192" t="s">
        <v>421</v>
      </c>
      <c r="H256" s="193" t="s">
        <v>165</v>
      </c>
      <c r="I256" s="193">
        <v>852</v>
      </c>
    </row>
    <row r="257" spans="1:9" s="194" customFormat="1" ht="54.75" hidden="1" customHeight="1">
      <c r="A257" s="388"/>
      <c r="B257" s="388"/>
      <c r="C257" s="388"/>
      <c r="D257" s="391"/>
      <c r="E257" s="396"/>
      <c r="F257" s="195" t="s">
        <v>168</v>
      </c>
      <c r="G257" s="192" t="s">
        <v>422</v>
      </c>
      <c r="H257" s="193" t="s">
        <v>165</v>
      </c>
      <c r="I257" s="193">
        <v>852</v>
      </c>
    </row>
    <row r="258" spans="1:9" s="194" customFormat="1" ht="54.75" hidden="1" customHeight="1">
      <c r="A258" s="388"/>
      <c r="B258" s="388"/>
      <c r="C258" s="388"/>
      <c r="D258" s="391"/>
      <c r="E258" s="396"/>
      <c r="F258" s="195" t="s">
        <v>170</v>
      </c>
      <c r="G258" s="192" t="s">
        <v>423</v>
      </c>
      <c r="H258" s="193" t="s">
        <v>165</v>
      </c>
      <c r="I258" s="193">
        <v>852</v>
      </c>
    </row>
    <row r="259" spans="1:9" s="194" customFormat="1" ht="54.75" hidden="1" customHeight="1">
      <c r="A259" s="388"/>
      <c r="B259" s="388"/>
      <c r="C259" s="388"/>
      <c r="D259" s="391"/>
      <c r="E259" s="396"/>
      <c r="F259" s="195" t="s">
        <v>60</v>
      </c>
      <c r="G259" s="192" t="s">
        <v>424</v>
      </c>
      <c r="H259" s="193" t="s">
        <v>165</v>
      </c>
      <c r="I259" s="193">
        <v>852</v>
      </c>
    </row>
    <row r="260" spans="1:9" s="194" customFormat="1" ht="54.75" hidden="1" customHeight="1">
      <c r="A260" s="389"/>
      <c r="B260" s="389"/>
      <c r="C260" s="389"/>
      <c r="D260" s="392"/>
      <c r="E260" s="397"/>
      <c r="F260" s="195" t="s">
        <v>173</v>
      </c>
      <c r="G260" s="192" t="s">
        <v>425</v>
      </c>
      <c r="H260" s="193" t="s">
        <v>165</v>
      </c>
      <c r="I260" s="193">
        <v>852</v>
      </c>
    </row>
    <row r="261" spans="1:9" s="194" customFormat="1" ht="54.75" hidden="1" customHeight="1">
      <c r="A261" s="387">
        <v>44</v>
      </c>
      <c r="B261" s="387" t="s">
        <v>161</v>
      </c>
      <c r="C261" s="388" t="s">
        <v>419</v>
      </c>
      <c r="D261" s="391" t="s">
        <v>420</v>
      </c>
      <c r="E261" s="396" t="s">
        <v>286</v>
      </c>
      <c r="F261" s="195" t="s">
        <v>72</v>
      </c>
      <c r="G261" s="192"/>
      <c r="H261" s="193" t="s">
        <v>165</v>
      </c>
      <c r="I261" s="193">
        <v>852</v>
      </c>
    </row>
    <row r="262" spans="1:9" s="194" customFormat="1" ht="54.75" hidden="1" customHeight="1">
      <c r="A262" s="388"/>
      <c r="B262" s="388"/>
      <c r="C262" s="388"/>
      <c r="D262" s="391"/>
      <c r="E262" s="396"/>
      <c r="F262" s="195" t="s">
        <v>166</v>
      </c>
      <c r="G262" s="192" t="s">
        <v>426</v>
      </c>
      <c r="H262" s="193" t="s">
        <v>165</v>
      </c>
      <c r="I262" s="193">
        <v>852</v>
      </c>
    </row>
    <row r="263" spans="1:9" s="194" customFormat="1" ht="54.75" hidden="1" customHeight="1">
      <c r="A263" s="388"/>
      <c r="B263" s="388"/>
      <c r="C263" s="388"/>
      <c r="D263" s="391"/>
      <c r="E263" s="396"/>
      <c r="F263" s="195" t="s">
        <v>168</v>
      </c>
      <c r="G263" s="192" t="s">
        <v>427</v>
      </c>
      <c r="H263" s="193" t="s">
        <v>165</v>
      </c>
      <c r="I263" s="193">
        <v>852</v>
      </c>
    </row>
    <row r="264" spans="1:9" s="194" customFormat="1" ht="54.75" hidden="1" customHeight="1">
      <c r="A264" s="388"/>
      <c r="B264" s="388"/>
      <c r="C264" s="388"/>
      <c r="D264" s="391"/>
      <c r="E264" s="396"/>
      <c r="F264" s="195" t="s">
        <v>170</v>
      </c>
      <c r="G264" s="192" t="s">
        <v>428</v>
      </c>
      <c r="H264" s="193" t="s">
        <v>165</v>
      </c>
      <c r="I264" s="193">
        <v>852</v>
      </c>
    </row>
    <row r="265" spans="1:9" s="194" customFormat="1" ht="54.75" hidden="1" customHeight="1">
      <c r="A265" s="388"/>
      <c r="B265" s="388"/>
      <c r="C265" s="388"/>
      <c r="D265" s="391"/>
      <c r="E265" s="396"/>
      <c r="F265" s="195" t="s">
        <v>60</v>
      </c>
      <c r="G265" s="192" t="s">
        <v>429</v>
      </c>
      <c r="H265" s="193" t="s">
        <v>165</v>
      </c>
      <c r="I265" s="193">
        <v>852</v>
      </c>
    </row>
    <row r="266" spans="1:9" s="194" customFormat="1" ht="54.75" hidden="1" customHeight="1">
      <c r="A266" s="389"/>
      <c r="B266" s="389"/>
      <c r="C266" s="389"/>
      <c r="D266" s="392"/>
      <c r="E266" s="397"/>
      <c r="F266" s="195" t="s">
        <v>173</v>
      </c>
      <c r="G266" s="192" t="s">
        <v>430</v>
      </c>
      <c r="H266" s="193" t="s">
        <v>165</v>
      </c>
      <c r="I266" s="193">
        <v>852</v>
      </c>
    </row>
    <row r="267" spans="1:9" s="194" customFormat="1" ht="54.75" hidden="1" customHeight="1">
      <c r="A267" s="387">
        <v>45</v>
      </c>
      <c r="B267" s="387" t="s">
        <v>161</v>
      </c>
      <c r="C267" s="388" t="s">
        <v>419</v>
      </c>
      <c r="D267" s="391" t="s">
        <v>420</v>
      </c>
      <c r="E267" s="396" t="s">
        <v>316</v>
      </c>
      <c r="F267" s="195" t="s">
        <v>72</v>
      </c>
      <c r="G267" s="192"/>
      <c r="H267" s="193" t="s">
        <v>165</v>
      </c>
      <c r="I267" s="193">
        <v>852</v>
      </c>
    </row>
    <row r="268" spans="1:9" s="194" customFormat="1" ht="54.75" hidden="1" customHeight="1">
      <c r="A268" s="388"/>
      <c r="B268" s="388"/>
      <c r="C268" s="388"/>
      <c r="D268" s="391"/>
      <c r="E268" s="396"/>
      <c r="F268" s="195" t="s">
        <v>166</v>
      </c>
      <c r="G268" s="192" t="s">
        <v>431</v>
      </c>
      <c r="H268" s="193" t="s">
        <v>165</v>
      </c>
      <c r="I268" s="193">
        <v>852</v>
      </c>
    </row>
    <row r="269" spans="1:9" s="194" customFormat="1" ht="54.75" hidden="1" customHeight="1">
      <c r="A269" s="388"/>
      <c r="B269" s="388"/>
      <c r="C269" s="388"/>
      <c r="D269" s="391"/>
      <c r="E269" s="396"/>
      <c r="F269" s="195" t="s">
        <v>168</v>
      </c>
      <c r="G269" s="192" t="s">
        <v>432</v>
      </c>
      <c r="H269" s="193" t="s">
        <v>165</v>
      </c>
      <c r="I269" s="193">
        <v>852</v>
      </c>
    </row>
    <row r="270" spans="1:9" s="194" customFormat="1" ht="54.75" hidden="1" customHeight="1">
      <c r="A270" s="388"/>
      <c r="B270" s="388"/>
      <c r="C270" s="388"/>
      <c r="D270" s="391"/>
      <c r="E270" s="396"/>
      <c r="F270" s="195" t="s">
        <v>170</v>
      </c>
      <c r="G270" s="192" t="s">
        <v>433</v>
      </c>
      <c r="H270" s="193" t="s">
        <v>165</v>
      </c>
      <c r="I270" s="193">
        <v>852</v>
      </c>
    </row>
    <row r="271" spans="1:9" s="194" customFormat="1" ht="54.75" hidden="1" customHeight="1">
      <c r="A271" s="388"/>
      <c r="B271" s="388"/>
      <c r="C271" s="388"/>
      <c r="D271" s="391"/>
      <c r="E271" s="396"/>
      <c r="F271" s="195" t="s">
        <v>60</v>
      </c>
      <c r="G271" s="192" t="s">
        <v>434</v>
      </c>
      <c r="H271" s="193" t="s">
        <v>165</v>
      </c>
      <c r="I271" s="193">
        <v>852</v>
      </c>
    </row>
    <row r="272" spans="1:9" s="194" customFormat="1" ht="54.75" hidden="1" customHeight="1">
      <c r="A272" s="389"/>
      <c r="B272" s="389"/>
      <c r="C272" s="389"/>
      <c r="D272" s="392"/>
      <c r="E272" s="397"/>
      <c r="F272" s="195" t="s">
        <v>173</v>
      </c>
      <c r="G272" s="192" t="s">
        <v>435</v>
      </c>
      <c r="H272" s="193" t="s">
        <v>165</v>
      </c>
      <c r="I272" s="193">
        <v>852</v>
      </c>
    </row>
    <row r="273" spans="1:9" s="194" customFormat="1" ht="54.75" hidden="1" customHeight="1">
      <c r="A273" s="387">
        <v>46</v>
      </c>
      <c r="B273" s="387" t="s">
        <v>161</v>
      </c>
      <c r="C273" s="388" t="s">
        <v>436</v>
      </c>
      <c r="D273" s="391" t="s">
        <v>437</v>
      </c>
      <c r="E273" s="396" t="s">
        <v>177</v>
      </c>
      <c r="F273" s="195" t="s">
        <v>72</v>
      </c>
      <c r="G273" s="192"/>
      <c r="H273" s="193" t="s">
        <v>165</v>
      </c>
      <c r="I273" s="193">
        <v>852</v>
      </c>
    </row>
    <row r="274" spans="1:9" s="194" customFormat="1" ht="54.75" hidden="1" customHeight="1">
      <c r="A274" s="388"/>
      <c r="B274" s="388"/>
      <c r="C274" s="388"/>
      <c r="D274" s="391"/>
      <c r="E274" s="396"/>
      <c r="F274" s="195" t="s">
        <v>166</v>
      </c>
      <c r="G274" s="192" t="s">
        <v>438</v>
      </c>
      <c r="H274" s="193" t="s">
        <v>165</v>
      </c>
      <c r="I274" s="193">
        <v>852</v>
      </c>
    </row>
    <row r="275" spans="1:9" s="194" customFormat="1" ht="54.75" hidden="1" customHeight="1">
      <c r="A275" s="388"/>
      <c r="B275" s="388"/>
      <c r="C275" s="388"/>
      <c r="D275" s="391"/>
      <c r="E275" s="396"/>
      <c r="F275" s="195" t="s">
        <v>168</v>
      </c>
      <c r="G275" s="192" t="s">
        <v>439</v>
      </c>
      <c r="H275" s="193" t="s">
        <v>165</v>
      </c>
      <c r="I275" s="193">
        <v>852</v>
      </c>
    </row>
    <row r="276" spans="1:9" s="194" customFormat="1" ht="54.75" hidden="1" customHeight="1">
      <c r="A276" s="388"/>
      <c r="B276" s="388"/>
      <c r="C276" s="388"/>
      <c r="D276" s="391"/>
      <c r="E276" s="396"/>
      <c r="F276" s="195" t="s">
        <v>170</v>
      </c>
      <c r="G276" s="192" t="s">
        <v>440</v>
      </c>
      <c r="H276" s="193" t="s">
        <v>165</v>
      </c>
      <c r="I276" s="193">
        <v>852</v>
      </c>
    </row>
    <row r="277" spans="1:9" s="194" customFormat="1" ht="54.75" hidden="1" customHeight="1">
      <c r="A277" s="388"/>
      <c r="B277" s="388"/>
      <c r="C277" s="388"/>
      <c r="D277" s="391"/>
      <c r="E277" s="396"/>
      <c r="F277" s="195" t="s">
        <v>60</v>
      </c>
      <c r="G277" s="192" t="s">
        <v>441</v>
      </c>
      <c r="H277" s="193" t="s">
        <v>165</v>
      </c>
      <c r="I277" s="193">
        <v>852</v>
      </c>
    </row>
    <row r="278" spans="1:9" s="194" customFormat="1" ht="54.75" hidden="1" customHeight="1">
      <c r="A278" s="389"/>
      <c r="B278" s="389"/>
      <c r="C278" s="389"/>
      <c r="D278" s="392"/>
      <c r="E278" s="397"/>
      <c r="F278" s="195" t="s">
        <v>173</v>
      </c>
      <c r="G278" s="192" t="s">
        <v>442</v>
      </c>
      <c r="H278" s="193" t="s">
        <v>165</v>
      </c>
      <c r="I278" s="193">
        <v>852</v>
      </c>
    </row>
    <row r="279" spans="1:9" s="194" customFormat="1" ht="54.75" hidden="1" customHeight="1">
      <c r="A279" s="387">
        <v>47</v>
      </c>
      <c r="B279" s="387" t="s">
        <v>161</v>
      </c>
      <c r="C279" s="388" t="s">
        <v>436</v>
      </c>
      <c r="D279" s="391" t="s">
        <v>437</v>
      </c>
      <c r="E279" s="396" t="s">
        <v>95</v>
      </c>
      <c r="F279" s="195" t="s">
        <v>72</v>
      </c>
      <c r="G279" s="192"/>
      <c r="H279" s="193" t="s">
        <v>165</v>
      </c>
      <c r="I279" s="193">
        <v>852</v>
      </c>
    </row>
    <row r="280" spans="1:9" s="194" customFormat="1" ht="54.75" hidden="1" customHeight="1">
      <c r="A280" s="388"/>
      <c r="B280" s="388"/>
      <c r="C280" s="388"/>
      <c r="D280" s="391"/>
      <c r="E280" s="396"/>
      <c r="F280" s="195" t="s">
        <v>166</v>
      </c>
      <c r="G280" s="192" t="s">
        <v>443</v>
      </c>
      <c r="H280" s="193" t="s">
        <v>165</v>
      </c>
      <c r="I280" s="193">
        <v>852</v>
      </c>
    </row>
    <row r="281" spans="1:9" s="194" customFormat="1" ht="54.75" hidden="1" customHeight="1">
      <c r="A281" s="388"/>
      <c r="B281" s="388"/>
      <c r="C281" s="388"/>
      <c r="D281" s="391"/>
      <c r="E281" s="396"/>
      <c r="F281" s="195" t="s">
        <v>168</v>
      </c>
      <c r="G281" s="192" t="s">
        <v>444</v>
      </c>
      <c r="H281" s="193" t="s">
        <v>165</v>
      </c>
      <c r="I281" s="193">
        <v>852</v>
      </c>
    </row>
    <row r="282" spans="1:9" s="194" customFormat="1" ht="54.75" hidden="1" customHeight="1">
      <c r="A282" s="388"/>
      <c r="B282" s="388"/>
      <c r="C282" s="388"/>
      <c r="D282" s="391"/>
      <c r="E282" s="396"/>
      <c r="F282" s="195" t="s">
        <v>170</v>
      </c>
      <c r="G282" s="192" t="s">
        <v>445</v>
      </c>
      <c r="H282" s="193" t="s">
        <v>165</v>
      </c>
      <c r="I282" s="193">
        <v>852</v>
      </c>
    </row>
    <row r="283" spans="1:9" s="194" customFormat="1" ht="54.75" hidden="1" customHeight="1">
      <c r="A283" s="388"/>
      <c r="B283" s="388"/>
      <c r="C283" s="388"/>
      <c r="D283" s="391"/>
      <c r="E283" s="396"/>
      <c r="F283" s="195" t="s">
        <v>60</v>
      </c>
      <c r="G283" s="192" t="s">
        <v>446</v>
      </c>
      <c r="H283" s="193" t="s">
        <v>165</v>
      </c>
      <c r="I283" s="193">
        <v>852</v>
      </c>
    </row>
    <row r="284" spans="1:9" s="194" customFormat="1" ht="54.75" hidden="1" customHeight="1">
      <c r="A284" s="389"/>
      <c r="B284" s="389"/>
      <c r="C284" s="389"/>
      <c r="D284" s="392"/>
      <c r="E284" s="397"/>
      <c r="F284" s="195" t="s">
        <v>173</v>
      </c>
      <c r="G284" s="192" t="s">
        <v>447</v>
      </c>
      <c r="H284" s="193" t="s">
        <v>165</v>
      </c>
      <c r="I284" s="193">
        <v>852</v>
      </c>
    </row>
    <row r="285" spans="1:9" s="194" customFormat="1" ht="116" hidden="1" customHeight="1">
      <c r="A285" s="190">
        <v>48</v>
      </c>
      <c r="B285" s="190" t="s">
        <v>161</v>
      </c>
      <c r="C285" s="195" t="s">
        <v>448</v>
      </c>
      <c r="D285" s="199" t="s">
        <v>449</v>
      </c>
      <c r="E285" s="200" t="s">
        <v>95</v>
      </c>
      <c r="F285" s="201" t="s">
        <v>450</v>
      </c>
      <c r="G285" s="202" t="s">
        <v>451</v>
      </c>
      <c r="H285" s="193" t="s">
        <v>165</v>
      </c>
      <c r="I285" s="193">
        <v>852</v>
      </c>
    </row>
    <row r="286" spans="1:9" s="194" customFormat="1" ht="127" hidden="1" customHeight="1">
      <c r="A286" s="195">
        <v>49</v>
      </c>
      <c r="B286" s="195" t="s">
        <v>161</v>
      </c>
      <c r="C286" s="196" t="s">
        <v>448</v>
      </c>
      <c r="D286" s="197" t="s">
        <v>449</v>
      </c>
      <c r="E286" s="198" t="s">
        <v>177</v>
      </c>
      <c r="F286" s="201" t="s">
        <v>450</v>
      </c>
      <c r="G286" s="192" t="s">
        <v>452</v>
      </c>
      <c r="H286" s="193" t="s">
        <v>165</v>
      </c>
      <c r="I286" s="193">
        <v>852</v>
      </c>
    </row>
    <row r="287" spans="1:9" s="194" customFormat="1" ht="54.75" hidden="1" customHeight="1">
      <c r="A287" s="388">
        <v>50</v>
      </c>
      <c r="B287" s="388" t="s">
        <v>161</v>
      </c>
      <c r="C287" s="388" t="s">
        <v>453</v>
      </c>
      <c r="D287" s="391" t="s">
        <v>454</v>
      </c>
      <c r="E287" s="396" t="s">
        <v>95</v>
      </c>
      <c r="F287" s="195" t="s">
        <v>72</v>
      </c>
      <c r="G287" s="192"/>
      <c r="H287" s="193" t="s">
        <v>455</v>
      </c>
      <c r="I287" s="193">
        <v>853</v>
      </c>
    </row>
    <row r="288" spans="1:9" s="194" customFormat="1" ht="54.75" hidden="1" customHeight="1">
      <c r="A288" s="388"/>
      <c r="B288" s="388"/>
      <c r="C288" s="388"/>
      <c r="D288" s="391"/>
      <c r="E288" s="396"/>
      <c r="F288" s="195" t="s">
        <v>166</v>
      </c>
      <c r="G288" s="192" t="s">
        <v>456</v>
      </c>
      <c r="H288" s="193" t="s">
        <v>455</v>
      </c>
      <c r="I288" s="193">
        <v>853</v>
      </c>
    </row>
    <row r="289" spans="1:9" s="194" customFormat="1" ht="54.75" hidden="1" customHeight="1">
      <c r="A289" s="388"/>
      <c r="B289" s="388"/>
      <c r="C289" s="388"/>
      <c r="D289" s="391"/>
      <c r="E289" s="396"/>
      <c r="F289" s="195" t="s">
        <v>168</v>
      </c>
      <c r="G289" s="192" t="s">
        <v>457</v>
      </c>
      <c r="H289" s="193" t="s">
        <v>455</v>
      </c>
      <c r="I289" s="193">
        <v>853</v>
      </c>
    </row>
    <row r="290" spans="1:9" s="194" customFormat="1" ht="54.75" hidden="1" customHeight="1">
      <c r="A290" s="388"/>
      <c r="B290" s="388"/>
      <c r="C290" s="388"/>
      <c r="D290" s="391"/>
      <c r="E290" s="396"/>
      <c r="F290" s="195" t="s">
        <v>170</v>
      </c>
      <c r="G290" s="192" t="s">
        <v>458</v>
      </c>
      <c r="H290" s="193" t="s">
        <v>455</v>
      </c>
      <c r="I290" s="193">
        <v>853</v>
      </c>
    </row>
    <row r="291" spans="1:9" s="194" customFormat="1" ht="54.75" hidden="1" customHeight="1">
      <c r="A291" s="388"/>
      <c r="B291" s="388"/>
      <c r="C291" s="388"/>
      <c r="D291" s="391"/>
      <c r="E291" s="396"/>
      <c r="F291" s="195" t="s">
        <v>60</v>
      </c>
      <c r="G291" s="192" t="s">
        <v>459</v>
      </c>
      <c r="H291" s="193" t="s">
        <v>455</v>
      </c>
      <c r="I291" s="193">
        <v>853</v>
      </c>
    </row>
    <row r="292" spans="1:9" s="194" customFormat="1" ht="54.75" hidden="1" customHeight="1">
      <c r="A292" s="389"/>
      <c r="B292" s="389"/>
      <c r="C292" s="389"/>
      <c r="D292" s="392"/>
      <c r="E292" s="397"/>
      <c r="F292" s="195" t="s">
        <v>173</v>
      </c>
      <c r="G292" s="192" t="s">
        <v>460</v>
      </c>
      <c r="H292" s="193" t="s">
        <v>455</v>
      </c>
      <c r="I292" s="193">
        <v>853</v>
      </c>
    </row>
    <row r="293" spans="1:9" s="194" customFormat="1" ht="54.75" hidden="1" customHeight="1">
      <c r="A293" s="388">
        <v>51</v>
      </c>
      <c r="B293" s="388" t="s">
        <v>161</v>
      </c>
      <c r="C293" s="388" t="s">
        <v>453</v>
      </c>
      <c r="D293" s="391" t="s">
        <v>454</v>
      </c>
      <c r="E293" s="396" t="s">
        <v>226</v>
      </c>
      <c r="F293" s="195" t="s">
        <v>72</v>
      </c>
      <c r="G293" s="192"/>
      <c r="H293" s="193" t="s">
        <v>455</v>
      </c>
      <c r="I293" s="193">
        <v>853</v>
      </c>
    </row>
    <row r="294" spans="1:9" s="194" customFormat="1" ht="54.75" hidden="1" customHeight="1">
      <c r="A294" s="388"/>
      <c r="B294" s="388"/>
      <c r="C294" s="388"/>
      <c r="D294" s="391"/>
      <c r="E294" s="396"/>
      <c r="F294" s="195" t="s">
        <v>166</v>
      </c>
      <c r="G294" s="192" t="s">
        <v>461</v>
      </c>
      <c r="H294" s="193" t="s">
        <v>455</v>
      </c>
      <c r="I294" s="193">
        <v>853</v>
      </c>
    </row>
    <row r="295" spans="1:9" s="194" customFormat="1" ht="54.75" hidden="1" customHeight="1">
      <c r="A295" s="388"/>
      <c r="B295" s="388"/>
      <c r="C295" s="388"/>
      <c r="D295" s="391"/>
      <c r="E295" s="396"/>
      <c r="F295" s="195" t="s">
        <v>168</v>
      </c>
      <c r="G295" s="192" t="s">
        <v>462</v>
      </c>
      <c r="H295" s="193" t="s">
        <v>455</v>
      </c>
      <c r="I295" s="193">
        <v>853</v>
      </c>
    </row>
    <row r="296" spans="1:9" s="194" customFormat="1" ht="54.75" hidden="1" customHeight="1">
      <c r="A296" s="388"/>
      <c r="B296" s="388"/>
      <c r="C296" s="388"/>
      <c r="D296" s="391"/>
      <c r="E296" s="396"/>
      <c r="F296" s="195" t="s">
        <v>170</v>
      </c>
      <c r="G296" s="192" t="s">
        <v>463</v>
      </c>
      <c r="H296" s="193" t="s">
        <v>455</v>
      </c>
      <c r="I296" s="193">
        <v>853</v>
      </c>
    </row>
    <row r="297" spans="1:9" s="194" customFormat="1" ht="54.75" hidden="1" customHeight="1">
      <c r="A297" s="388"/>
      <c r="B297" s="388"/>
      <c r="C297" s="388"/>
      <c r="D297" s="391"/>
      <c r="E297" s="396"/>
      <c r="F297" s="195" t="s">
        <v>60</v>
      </c>
      <c r="G297" s="192" t="s">
        <v>464</v>
      </c>
      <c r="H297" s="193" t="s">
        <v>455</v>
      </c>
      <c r="I297" s="193">
        <v>853</v>
      </c>
    </row>
    <row r="298" spans="1:9" s="194" customFormat="1" ht="54.75" hidden="1" customHeight="1">
      <c r="A298" s="389"/>
      <c r="B298" s="389"/>
      <c r="C298" s="389"/>
      <c r="D298" s="392"/>
      <c r="E298" s="397"/>
      <c r="F298" s="195" t="s">
        <v>173</v>
      </c>
      <c r="G298" s="192" t="s">
        <v>465</v>
      </c>
      <c r="H298" s="193" t="s">
        <v>455</v>
      </c>
      <c r="I298" s="193">
        <v>853</v>
      </c>
    </row>
    <row r="299" spans="1:9" s="194" customFormat="1" ht="54.75" hidden="1" customHeight="1">
      <c r="A299" s="388">
        <v>3</v>
      </c>
      <c r="B299" s="388" t="s">
        <v>161</v>
      </c>
      <c r="C299" s="388" t="s">
        <v>453</v>
      </c>
      <c r="D299" s="391" t="s">
        <v>454</v>
      </c>
      <c r="E299" s="396" t="s">
        <v>177</v>
      </c>
      <c r="F299" s="195" t="s">
        <v>72</v>
      </c>
      <c r="G299" s="192"/>
      <c r="H299" s="193" t="s">
        <v>455</v>
      </c>
      <c r="I299" s="193">
        <v>853</v>
      </c>
    </row>
    <row r="300" spans="1:9" s="194" customFormat="1" ht="54.75" hidden="1" customHeight="1">
      <c r="A300" s="388"/>
      <c r="B300" s="388"/>
      <c r="C300" s="388"/>
      <c r="D300" s="391"/>
      <c r="E300" s="396"/>
      <c r="F300" s="195" t="s">
        <v>166</v>
      </c>
      <c r="G300" s="192" t="s">
        <v>466</v>
      </c>
      <c r="H300" s="193" t="s">
        <v>455</v>
      </c>
      <c r="I300" s="193">
        <v>853</v>
      </c>
    </row>
    <row r="301" spans="1:9" s="194" customFormat="1" ht="54.75" hidden="1" customHeight="1">
      <c r="A301" s="388"/>
      <c r="B301" s="388"/>
      <c r="C301" s="388"/>
      <c r="D301" s="391"/>
      <c r="E301" s="396"/>
      <c r="F301" s="195" t="s">
        <v>168</v>
      </c>
      <c r="G301" s="192" t="s">
        <v>467</v>
      </c>
      <c r="H301" s="193" t="s">
        <v>455</v>
      </c>
      <c r="I301" s="193">
        <v>853</v>
      </c>
    </row>
    <row r="302" spans="1:9" s="194" customFormat="1" ht="54.75" hidden="1" customHeight="1">
      <c r="A302" s="388"/>
      <c r="B302" s="388"/>
      <c r="C302" s="388"/>
      <c r="D302" s="391"/>
      <c r="E302" s="396"/>
      <c r="F302" s="195" t="s">
        <v>170</v>
      </c>
      <c r="G302" s="192" t="s">
        <v>468</v>
      </c>
      <c r="H302" s="193" t="s">
        <v>455</v>
      </c>
      <c r="I302" s="193">
        <v>853</v>
      </c>
    </row>
    <row r="303" spans="1:9" s="194" customFormat="1" ht="54.75" hidden="1" customHeight="1">
      <c r="A303" s="388"/>
      <c r="B303" s="388"/>
      <c r="C303" s="388"/>
      <c r="D303" s="391"/>
      <c r="E303" s="396"/>
      <c r="F303" s="195" t="s">
        <v>60</v>
      </c>
      <c r="G303" s="192" t="s">
        <v>469</v>
      </c>
      <c r="H303" s="193" t="s">
        <v>455</v>
      </c>
      <c r="I303" s="193">
        <v>853</v>
      </c>
    </row>
    <row r="304" spans="1:9" s="194" customFormat="1" ht="54.75" hidden="1" customHeight="1">
      <c r="A304" s="389"/>
      <c r="B304" s="389"/>
      <c r="C304" s="389"/>
      <c r="D304" s="392"/>
      <c r="E304" s="397"/>
      <c r="F304" s="195" t="s">
        <v>173</v>
      </c>
      <c r="G304" s="192" t="s">
        <v>470</v>
      </c>
      <c r="H304" s="193" t="s">
        <v>455</v>
      </c>
      <c r="I304" s="193">
        <v>853</v>
      </c>
    </row>
    <row r="305" spans="1:9" s="194" customFormat="1" ht="54.75" hidden="1" customHeight="1">
      <c r="A305" s="388">
        <v>3</v>
      </c>
      <c r="B305" s="388" t="s">
        <v>161</v>
      </c>
      <c r="C305" s="388" t="s">
        <v>471</v>
      </c>
      <c r="D305" s="391" t="s">
        <v>472</v>
      </c>
      <c r="E305" s="396" t="s">
        <v>292</v>
      </c>
      <c r="F305" s="195" t="s">
        <v>72</v>
      </c>
      <c r="G305" s="192"/>
      <c r="H305" s="193" t="s">
        <v>455</v>
      </c>
      <c r="I305" s="193">
        <v>853</v>
      </c>
    </row>
    <row r="306" spans="1:9" s="194" customFormat="1" ht="54.75" hidden="1" customHeight="1">
      <c r="A306" s="388"/>
      <c r="B306" s="388"/>
      <c r="C306" s="388"/>
      <c r="D306" s="391"/>
      <c r="E306" s="396"/>
      <c r="F306" s="195" t="s">
        <v>166</v>
      </c>
      <c r="G306" s="192" t="s">
        <v>473</v>
      </c>
      <c r="H306" s="193" t="s">
        <v>455</v>
      </c>
      <c r="I306" s="193">
        <v>853</v>
      </c>
    </row>
    <row r="307" spans="1:9" s="194" customFormat="1" ht="54.75" hidden="1" customHeight="1">
      <c r="A307" s="388"/>
      <c r="B307" s="388"/>
      <c r="C307" s="388"/>
      <c r="D307" s="391"/>
      <c r="E307" s="396"/>
      <c r="F307" s="195" t="s">
        <v>168</v>
      </c>
      <c r="G307" s="192" t="s">
        <v>474</v>
      </c>
      <c r="H307" s="193" t="s">
        <v>455</v>
      </c>
      <c r="I307" s="193">
        <v>853</v>
      </c>
    </row>
    <row r="308" spans="1:9" s="194" customFormat="1" ht="54.75" hidden="1" customHeight="1">
      <c r="A308" s="388"/>
      <c r="B308" s="388"/>
      <c r="C308" s="388"/>
      <c r="D308" s="391"/>
      <c r="E308" s="396"/>
      <c r="F308" s="195" t="s">
        <v>170</v>
      </c>
      <c r="G308" s="192" t="s">
        <v>475</v>
      </c>
      <c r="H308" s="193" t="s">
        <v>455</v>
      </c>
      <c r="I308" s="193">
        <v>853</v>
      </c>
    </row>
    <row r="309" spans="1:9" s="194" customFormat="1" ht="54.75" hidden="1" customHeight="1">
      <c r="A309" s="388"/>
      <c r="B309" s="388"/>
      <c r="C309" s="388"/>
      <c r="D309" s="391"/>
      <c r="E309" s="396"/>
      <c r="F309" s="195" t="s">
        <v>60</v>
      </c>
      <c r="G309" s="192" t="s">
        <v>476</v>
      </c>
      <c r="H309" s="193" t="s">
        <v>455</v>
      </c>
      <c r="I309" s="193">
        <v>853</v>
      </c>
    </row>
    <row r="310" spans="1:9" s="194" customFormat="1" ht="54.75" hidden="1" customHeight="1">
      <c r="A310" s="389"/>
      <c r="B310" s="389"/>
      <c r="C310" s="389"/>
      <c r="D310" s="392"/>
      <c r="E310" s="397"/>
      <c r="F310" s="195" t="s">
        <v>173</v>
      </c>
      <c r="G310" s="192" t="s">
        <v>477</v>
      </c>
      <c r="H310" s="193" t="s">
        <v>455</v>
      </c>
      <c r="I310" s="193">
        <v>853</v>
      </c>
    </row>
    <row r="311" spans="1:9" s="194" customFormat="1" ht="54.75" hidden="1" customHeight="1">
      <c r="A311" s="388">
        <v>3</v>
      </c>
      <c r="B311" s="388" t="s">
        <v>161</v>
      </c>
      <c r="C311" s="388" t="s">
        <v>471</v>
      </c>
      <c r="D311" s="391" t="s">
        <v>472</v>
      </c>
      <c r="E311" s="396" t="s">
        <v>95</v>
      </c>
      <c r="F311" s="195" t="s">
        <v>72</v>
      </c>
      <c r="G311" s="192"/>
      <c r="H311" s="193" t="s">
        <v>455</v>
      </c>
      <c r="I311" s="193">
        <v>853</v>
      </c>
    </row>
    <row r="312" spans="1:9" s="194" customFormat="1" ht="54.75" hidden="1" customHeight="1">
      <c r="A312" s="388"/>
      <c r="B312" s="388"/>
      <c r="C312" s="388"/>
      <c r="D312" s="391"/>
      <c r="E312" s="396"/>
      <c r="F312" s="195" t="s">
        <v>166</v>
      </c>
      <c r="G312" s="192" t="s">
        <v>478</v>
      </c>
      <c r="H312" s="193" t="s">
        <v>455</v>
      </c>
      <c r="I312" s="193">
        <v>853</v>
      </c>
    </row>
    <row r="313" spans="1:9" s="194" customFormat="1" ht="54.75" hidden="1" customHeight="1">
      <c r="A313" s="388"/>
      <c r="B313" s="388"/>
      <c r="C313" s="388"/>
      <c r="D313" s="391"/>
      <c r="E313" s="396"/>
      <c r="F313" s="195" t="s">
        <v>168</v>
      </c>
      <c r="G313" s="192" t="s">
        <v>479</v>
      </c>
      <c r="H313" s="193" t="s">
        <v>455</v>
      </c>
      <c r="I313" s="193">
        <v>853</v>
      </c>
    </row>
    <row r="314" spans="1:9" s="194" customFormat="1" ht="54.75" hidden="1" customHeight="1">
      <c r="A314" s="388"/>
      <c r="B314" s="388"/>
      <c r="C314" s="388"/>
      <c r="D314" s="391"/>
      <c r="E314" s="396"/>
      <c r="F314" s="195" t="s">
        <v>170</v>
      </c>
      <c r="G314" s="192" t="s">
        <v>480</v>
      </c>
      <c r="H314" s="193" t="s">
        <v>455</v>
      </c>
      <c r="I314" s="193">
        <v>853</v>
      </c>
    </row>
    <row r="315" spans="1:9" s="194" customFormat="1" ht="54.75" hidden="1" customHeight="1">
      <c r="A315" s="388"/>
      <c r="B315" s="388"/>
      <c r="C315" s="388"/>
      <c r="D315" s="391"/>
      <c r="E315" s="396"/>
      <c r="F315" s="195" t="s">
        <v>60</v>
      </c>
      <c r="G315" s="192" t="s">
        <v>481</v>
      </c>
      <c r="H315" s="193" t="s">
        <v>455</v>
      </c>
      <c r="I315" s="193">
        <v>853</v>
      </c>
    </row>
    <row r="316" spans="1:9" s="194" customFormat="1" ht="54.75" hidden="1" customHeight="1">
      <c r="A316" s="389"/>
      <c r="B316" s="389"/>
      <c r="C316" s="389"/>
      <c r="D316" s="392"/>
      <c r="E316" s="397"/>
      <c r="F316" s="195" t="s">
        <v>173</v>
      </c>
      <c r="G316" s="192" t="s">
        <v>482</v>
      </c>
      <c r="H316" s="193" t="s">
        <v>455</v>
      </c>
      <c r="I316" s="193">
        <v>853</v>
      </c>
    </row>
    <row r="317" spans="1:9" s="194" customFormat="1" ht="54.75" hidden="1" customHeight="1">
      <c r="A317" s="388">
        <v>3</v>
      </c>
      <c r="B317" s="388" t="s">
        <v>161</v>
      </c>
      <c r="C317" s="388" t="s">
        <v>483</v>
      </c>
      <c r="D317" s="391" t="s">
        <v>484</v>
      </c>
      <c r="E317" s="396" t="s">
        <v>177</v>
      </c>
      <c r="F317" s="195" t="s">
        <v>72</v>
      </c>
      <c r="G317" s="192"/>
      <c r="H317" s="193" t="s">
        <v>455</v>
      </c>
      <c r="I317" s="193">
        <v>853</v>
      </c>
    </row>
    <row r="318" spans="1:9" s="194" customFormat="1" ht="54.75" hidden="1" customHeight="1">
      <c r="A318" s="388"/>
      <c r="B318" s="388"/>
      <c r="C318" s="388"/>
      <c r="D318" s="391"/>
      <c r="E318" s="396"/>
      <c r="F318" s="195" t="s">
        <v>166</v>
      </c>
      <c r="G318" s="192" t="s">
        <v>485</v>
      </c>
      <c r="H318" s="193" t="s">
        <v>455</v>
      </c>
      <c r="I318" s="193">
        <v>853</v>
      </c>
    </row>
    <row r="319" spans="1:9" s="194" customFormat="1" ht="54.75" hidden="1" customHeight="1">
      <c r="A319" s="388"/>
      <c r="B319" s="388"/>
      <c r="C319" s="388"/>
      <c r="D319" s="391"/>
      <c r="E319" s="396"/>
      <c r="F319" s="195" t="s">
        <v>168</v>
      </c>
      <c r="G319" s="192" t="s">
        <v>486</v>
      </c>
      <c r="H319" s="193" t="s">
        <v>455</v>
      </c>
      <c r="I319" s="193">
        <v>853</v>
      </c>
    </row>
    <row r="320" spans="1:9" s="194" customFormat="1" ht="54.75" hidden="1" customHeight="1">
      <c r="A320" s="388"/>
      <c r="B320" s="388"/>
      <c r="C320" s="388"/>
      <c r="D320" s="391"/>
      <c r="E320" s="396"/>
      <c r="F320" s="195" t="s">
        <v>170</v>
      </c>
      <c r="G320" s="192" t="s">
        <v>487</v>
      </c>
      <c r="H320" s="193" t="s">
        <v>455</v>
      </c>
      <c r="I320" s="193">
        <v>853</v>
      </c>
    </row>
    <row r="321" spans="1:9" s="194" customFormat="1" ht="54.75" hidden="1" customHeight="1">
      <c r="A321" s="388"/>
      <c r="B321" s="388"/>
      <c r="C321" s="388"/>
      <c r="D321" s="391"/>
      <c r="E321" s="396"/>
      <c r="F321" s="195" t="s">
        <v>60</v>
      </c>
      <c r="G321" s="192" t="s">
        <v>488</v>
      </c>
      <c r="H321" s="193" t="s">
        <v>455</v>
      </c>
      <c r="I321" s="193">
        <v>853</v>
      </c>
    </row>
    <row r="322" spans="1:9" s="194" customFormat="1" ht="54.75" hidden="1" customHeight="1">
      <c r="A322" s="389"/>
      <c r="B322" s="389"/>
      <c r="C322" s="389"/>
      <c r="D322" s="392"/>
      <c r="E322" s="397"/>
      <c r="F322" s="195" t="s">
        <v>173</v>
      </c>
      <c r="G322" s="192" t="s">
        <v>489</v>
      </c>
      <c r="H322" s="193" t="s">
        <v>455</v>
      </c>
      <c r="I322" s="193">
        <v>853</v>
      </c>
    </row>
    <row r="323" spans="1:9" s="194" customFormat="1" ht="54.75" hidden="1" customHeight="1">
      <c r="A323" s="388">
        <v>3</v>
      </c>
      <c r="B323" s="388" t="s">
        <v>161</v>
      </c>
      <c r="C323" s="388" t="s">
        <v>483</v>
      </c>
      <c r="D323" s="391" t="s">
        <v>484</v>
      </c>
      <c r="E323" s="396" t="s">
        <v>164</v>
      </c>
      <c r="F323" s="195" t="s">
        <v>72</v>
      </c>
      <c r="G323" s="192"/>
      <c r="H323" s="193" t="s">
        <v>455</v>
      </c>
      <c r="I323" s="193">
        <v>853</v>
      </c>
    </row>
    <row r="324" spans="1:9" s="194" customFormat="1" ht="54.75" hidden="1" customHeight="1">
      <c r="A324" s="388"/>
      <c r="B324" s="388"/>
      <c r="C324" s="388"/>
      <c r="D324" s="391"/>
      <c r="E324" s="396"/>
      <c r="F324" s="195" t="s">
        <v>166</v>
      </c>
      <c r="G324" s="192" t="s">
        <v>490</v>
      </c>
      <c r="H324" s="193" t="s">
        <v>455</v>
      </c>
      <c r="I324" s="193">
        <v>853</v>
      </c>
    </row>
    <row r="325" spans="1:9" s="194" customFormat="1" ht="54.75" hidden="1" customHeight="1">
      <c r="A325" s="388"/>
      <c r="B325" s="388"/>
      <c r="C325" s="388"/>
      <c r="D325" s="391"/>
      <c r="E325" s="396"/>
      <c r="F325" s="195" t="s">
        <v>168</v>
      </c>
      <c r="G325" s="192" t="s">
        <v>491</v>
      </c>
      <c r="H325" s="193" t="s">
        <v>455</v>
      </c>
      <c r="I325" s="193">
        <v>853</v>
      </c>
    </row>
    <row r="326" spans="1:9" s="194" customFormat="1" ht="54.75" hidden="1" customHeight="1">
      <c r="A326" s="388"/>
      <c r="B326" s="388"/>
      <c r="C326" s="388"/>
      <c r="D326" s="391"/>
      <c r="E326" s="396"/>
      <c r="F326" s="195" t="s">
        <v>170</v>
      </c>
      <c r="G326" s="192" t="s">
        <v>492</v>
      </c>
      <c r="H326" s="193" t="s">
        <v>455</v>
      </c>
      <c r="I326" s="193">
        <v>853</v>
      </c>
    </row>
    <row r="327" spans="1:9" s="194" customFormat="1" ht="54.75" hidden="1" customHeight="1">
      <c r="A327" s="388"/>
      <c r="B327" s="388"/>
      <c r="C327" s="388"/>
      <c r="D327" s="391"/>
      <c r="E327" s="396"/>
      <c r="F327" s="195" t="s">
        <v>60</v>
      </c>
      <c r="G327" s="192" t="s">
        <v>493</v>
      </c>
      <c r="H327" s="193" t="s">
        <v>455</v>
      </c>
      <c r="I327" s="193">
        <v>853</v>
      </c>
    </row>
    <row r="328" spans="1:9" s="194" customFormat="1" ht="54.75" hidden="1" customHeight="1">
      <c r="A328" s="389"/>
      <c r="B328" s="389"/>
      <c r="C328" s="389"/>
      <c r="D328" s="392"/>
      <c r="E328" s="397"/>
      <c r="F328" s="195" t="s">
        <v>173</v>
      </c>
      <c r="G328" s="192" t="s">
        <v>494</v>
      </c>
      <c r="H328" s="193" t="s">
        <v>455</v>
      </c>
      <c r="I328" s="193">
        <v>853</v>
      </c>
    </row>
    <row r="329" spans="1:9" s="194" customFormat="1" ht="54.75" hidden="1" customHeight="1">
      <c r="A329" s="388">
        <v>3</v>
      </c>
      <c r="B329" s="388" t="s">
        <v>161</v>
      </c>
      <c r="C329" s="388" t="s">
        <v>483</v>
      </c>
      <c r="D329" s="391" t="s">
        <v>484</v>
      </c>
      <c r="E329" s="396" t="s">
        <v>95</v>
      </c>
      <c r="F329" s="195" t="s">
        <v>72</v>
      </c>
      <c r="G329" s="192"/>
      <c r="H329" s="193" t="s">
        <v>455</v>
      </c>
      <c r="I329" s="193">
        <v>853</v>
      </c>
    </row>
    <row r="330" spans="1:9" s="194" customFormat="1" ht="54.75" hidden="1" customHeight="1">
      <c r="A330" s="388"/>
      <c r="B330" s="388"/>
      <c r="C330" s="388"/>
      <c r="D330" s="391"/>
      <c r="E330" s="396"/>
      <c r="F330" s="195" t="s">
        <v>166</v>
      </c>
      <c r="G330" s="192" t="s">
        <v>495</v>
      </c>
      <c r="H330" s="193" t="s">
        <v>455</v>
      </c>
      <c r="I330" s="193">
        <v>853</v>
      </c>
    </row>
    <row r="331" spans="1:9" s="194" customFormat="1" ht="54.75" hidden="1" customHeight="1">
      <c r="A331" s="388"/>
      <c r="B331" s="388"/>
      <c r="C331" s="388"/>
      <c r="D331" s="391"/>
      <c r="E331" s="396"/>
      <c r="F331" s="195" t="s">
        <v>168</v>
      </c>
      <c r="G331" s="192" t="s">
        <v>496</v>
      </c>
      <c r="H331" s="193" t="s">
        <v>455</v>
      </c>
      <c r="I331" s="193">
        <v>853</v>
      </c>
    </row>
    <row r="332" spans="1:9" s="194" customFormat="1" ht="54.75" hidden="1" customHeight="1">
      <c r="A332" s="388"/>
      <c r="B332" s="388"/>
      <c r="C332" s="388"/>
      <c r="D332" s="391"/>
      <c r="E332" s="396"/>
      <c r="F332" s="195" t="s">
        <v>170</v>
      </c>
      <c r="G332" s="192" t="s">
        <v>497</v>
      </c>
      <c r="H332" s="193" t="s">
        <v>455</v>
      </c>
      <c r="I332" s="193">
        <v>853</v>
      </c>
    </row>
    <row r="333" spans="1:9" s="194" customFormat="1" ht="54.75" hidden="1" customHeight="1">
      <c r="A333" s="388"/>
      <c r="B333" s="388"/>
      <c r="C333" s="388"/>
      <c r="D333" s="391"/>
      <c r="E333" s="396"/>
      <c r="F333" s="195" t="s">
        <v>60</v>
      </c>
      <c r="G333" s="192" t="s">
        <v>498</v>
      </c>
      <c r="H333" s="193" t="s">
        <v>455</v>
      </c>
      <c r="I333" s="193">
        <v>853</v>
      </c>
    </row>
    <row r="334" spans="1:9" s="194" customFormat="1" ht="54.75" hidden="1" customHeight="1">
      <c r="A334" s="389"/>
      <c r="B334" s="389"/>
      <c r="C334" s="389"/>
      <c r="D334" s="392"/>
      <c r="E334" s="397"/>
      <c r="F334" s="195" t="s">
        <v>173</v>
      </c>
      <c r="G334" s="192" t="s">
        <v>499</v>
      </c>
      <c r="H334" s="193" t="s">
        <v>455</v>
      </c>
      <c r="I334" s="193">
        <v>853</v>
      </c>
    </row>
    <row r="335" spans="1:9" s="194" customFormat="1" ht="54.75" hidden="1" customHeight="1">
      <c r="A335" s="388">
        <v>3</v>
      </c>
      <c r="B335" s="388" t="s">
        <v>161</v>
      </c>
      <c r="C335" s="388" t="s">
        <v>500</v>
      </c>
      <c r="D335" s="391" t="s">
        <v>501</v>
      </c>
      <c r="E335" s="396" t="s">
        <v>226</v>
      </c>
      <c r="F335" s="195" t="s">
        <v>72</v>
      </c>
      <c r="G335" s="192"/>
      <c r="H335" s="193" t="s">
        <v>455</v>
      </c>
      <c r="I335" s="193">
        <v>853</v>
      </c>
    </row>
    <row r="336" spans="1:9" s="194" customFormat="1" ht="54.75" hidden="1" customHeight="1">
      <c r="A336" s="388"/>
      <c r="B336" s="388"/>
      <c r="C336" s="388"/>
      <c r="D336" s="391"/>
      <c r="E336" s="396"/>
      <c r="F336" s="195" t="s">
        <v>166</v>
      </c>
      <c r="G336" s="192" t="s">
        <v>502</v>
      </c>
      <c r="H336" s="193" t="s">
        <v>455</v>
      </c>
      <c r="I336" s="193">
        <v>853</v>
      </c>
    </row>
    <row r="337" spans="1:9" s="194" customFormat="1" ht="54.75" hidden="1" customHeight="1">
      <c r="A337" s="388"/>
      <c r="B337" s="388"/>
      <c r="C337" s="388"/>
      <c r="D337" s="391"/>
      <c r="E337" s="396"/>
      <c r="F337" s="195" t="s">
        <v>168</v>
      </c>
      <c r="G337" s="192" t="s">
        <v>503</v>
      </c>
      <c r="H337" s="193" t="s">
        <v>455</v>
      </c>
      <c r="I337" s="193">
        <v>853</v>
      </c>
    </row>
    <row r="338" spans="1:9" s="194" customFormat="1" ht="54.75" hidden="1" customHeight="1">
      <c r="A338" s="388"/>
      <c r="B338" s="388"/>
      <c r="C338" s="388"/>
      <c r="D338" s="391"/>
      <c r="E338" s="396"/>
      <c r="F338" s="195" t="s">
        <v>170</v>
      </c>
      <c r="G338" s="192" t="s">
        <v>504</v>
      </c>
      <c r="H338" s="193" t="s">
        <v>455</v>
      </c>
      <c r="I338" s="193">
        <v>853</v>
      </c>
    </row>
    <row r="339" spans="1:9" s="194" customFormat="1" ht="54.75" hidden="1" customHeight="1">
      <c r="A339" s="388"/>
      <c r="B339" s="388"/>
      <c r="C339" s="388"/>
      <c r="D339" s="391"/>
      <c r="E339" s="396"/>
      <c r="F339" s="195" t="s">
        <v>60</v>
      </c>
      <c r="G339" s="192" t="s">
        <v>505</v>
      </c>
      <c r="H339" s="193" t="s">
        <v>455</v>
      </c>
      <c r="I339" s="193">
        <v>853</v>
      </c>
    </row>
    <row r="340" spans="1:9" s="194" customFormat="1" ht="54.75" hidden="1" customHeight="1">
      <c r="A340" s="389"/>
      <c r="B340" s="389"/>
      <c r="C340" s="389"/>
      <c r="D340" s="392"/>
      <c r="E340" s="397"/>
      <c r="F340" s="195" t="s">
        <v>173</v>
      </c>
      <c r="G340" s="192" t="s">
        <v>506</v>
      </c>
      <c r="H340" s="193" t="s">
        <v>455</v>
      </c>
      <c r="I340" s="193">
        <v>853</v>
      </c>
    </row>
    <row r="341" spans="1:9" s="194" customFormat="1" ht="54.75" hidden="1" customHeight="1">
      <c r="A341" s="388">
        <v>3</v>
      </c>
      <c r="B341" s="388" t="s">
        <v>161</v>
      </c>
      <c r="C341" s="388" t="s">
        <v>500</v>
      </c>
      <c r="D341" s="391" t="s">
        <v>501</v>
      </c>
      <c r="E341" s="396" t="s">
        <v>177</v>
      </c>
      <c r="F341" s="195" t="s">
        <v>72</v>
      </c>
      <c r="G341" s="192"/>
      <c r="H341" s="193" t="s">
        <v>455</v>
      </c>
      <c r="I341" s="193">
        <v>853</v>
      </c>
    </row>
    <row r="342" spans="1:9" s="194" customFormat="1" ht="54.75" hidden="1" customHeight="1">
      <c r="A342" s="388"/>
      <c r="B342" s="388"/>
      <c r="C342" s="388"/>
      <c r="D342" s="391"/>
      <c r="E342" s="396"/>
      <c r="F342" s="195" t="s">
        <v>166</v>
      </c>
      <c r="G342" s="192" t="s">
        <v>507</v>
      </c>
      <c r="H342" s="193" t="s">
        <v>455</v>
      </c>
      <c r="I342" s="193">
        <v>853</v>
      </c>
    </row>
    <row r="343" spans="1:9" s="194" customFormat="1" ht="54.75" hidden="1" customHeight="1">
      <c r="A343" s="388"/>
      <c r="B343" s="388"/>
      <c r="C343" s="388"/>
      <c r="D343" s="391"/>
      <c r="E343" s="396"/>
      <c r="F343" s="195" t="s">
        <v>168</v>
      </c>
      <c r="G343" s="192" t="s">
        <v>508</v>
      </c>
      <c r="H343" s="193" t="s">
        <v>455</v>
      </c>
      <c r="I343" s="193">
        <v>853</v>
      </c>
    </row>
    <row r="344" spans="1:9" s="194" customFormat="1" ht="54.75" hidden="1" customHeight="1">
      <c r="A344" s="388"/>
      <c r="B344" s="388"/>
      <c r="C344" s="388"/>
      <c r="D344" s="391"/>
      <c r="E344" s="396"/>
      <c r="F344" s="195" t="s">
        <v>170</v>
      </c>
      <c r="G344" s="192" t="s">
        <v>509</v>
      </c>
      <c r="H344" s="193" t="s">
        <v>455</v>
      </c>
      <c r="I344" s="193">
        <v>853</v>
      </c>
    </row>
    <row r="345" spans="1:9" s="194" customFormat="1" ht="54.75" hidden="1" customHeight="1">
      <c r="A345" s="388"/>
      <c r="B345" s="388"/>
      <c r="C345" s="388"/>
      <c r="D345" s="391"/>
      <c r="E345" s="396"/>
      <c r="F345" s="195" t="s">
        <v>60</v>
      </c>
      <c r="G345" s="192" t="s">
        <v>510</v>
      </c>
      <c r="H345" s="193" t="s">
        <v>455</v>
      </c>
      <c r="I345" s="193">
        <v>853</v>
      </c>
    </row>
    <row r="346" spans="1:9" s="194" customFormat="1" ht="54.75" hidden="1" customHeight="1">
      <c r="A346" s="389"/>
      <c r="B346" s="389"/>
      <c r="C346" s="389"/>
      <c r="D346" s="392"/>
      <c r="E346" s="397"/>
      <c r="F346" s="195" t="s">
        <v>173</v>
      </c>
      <c r="G346" s="192" t="s">
        <v>511</v>
      </c>
      <c r="H346" s="193" t="s">
        <v>455</v>
      </c>
      <c r="I346" s="193">
        <v>853</v>
      </c>
    </row>
    <row r="347" spans="1:9" s="194" customFormat="1" ht="54.75" hidden="1" customHeight="1">
      <c r="A347" s="388">
        <v>3</v>
      </c>
      <c r="B347" s="388" t="s">
        <v>161</v>
      </c>
      <c r="C347" s="388" t="s">
        <v>512</v>
      </c>
      <c r="D347" s="391" t="s">
        <v>513</v>
      </c>
      <c r="E347" s="396" t="s">
        <v>202</v>
      </c>
      <c r="F347" s="195" t="s">
        <v>72</v>
      </c>
      <c r="G347" s="192"/>
      <c r="H347" s="193" t="s">
        <v>455</v>
      </c>
      <c r="I347" s="193">
        <v>853</v>
      </c>
    </row>
    <row r="348" spans="1:9" s="194" customFormat="1" ht="54.75" hidden="1" customHeight="1">
      <c r="A348" s="388"/>
      <c r="B348" s="388"/>
      <c r="C348" s="388"/>
      <c r="D348" s="391"/>
      <c r="E348" s="396"/>
      <c r="F348" s="195" t="s">
        <v>166</v>
      </c>
      <c r="G348" s="192" t="s">
        <v>514</v>
      </c>
      <c r="H348" s="193" t="s">
        <v>455</v>
      </c>
      <c r="I348" s="193">
        <v>853</v>
      </c>
    </row>
    <row r="349" spans="1:9" s="194" customFormat="1" ht="54.75" hidden="1" customHeight="1">
      <c r="A349" s="388"/>
      <c r="B349" s="388"/>
      <c r="C349" s="388"/>
      <c r="D349" s="391"/>
      <c r="E349" s="396"/>
      <c r="F349" s="195" t="s">
        <v>168</v>
      </c>
      <c r="G349" s="192" t="s">
        <v>515</v>
      </c>
      <c r="H349" s="193" t="s">
        <v>455</v>
      </c>
      <c r="I349" s="193">
        <v>853</v>
      </c>
    </row>
    <row r="350" spans="1:9" s="194" customFormat="1" ht="54.75" hidden="1" customHeight="1">
      <c r="A350" s="388"/>
      <c r="B350" s="388"/>
      <c r="C350" s="388"/>
      <c r="D350" s="391"/>
      <c r="E350" s="396"/>
      <c r="F350" s="195" t="s">
        <v>170</v>
      </c>
      <c r="G350" s="192" t="s">
        <v>516</v>
      </c>
      <c r="H350" s="193" t="s">
        <v>455</v>
      </c>
      <c r="I350" s="193">
        <v>853</v>
      </c>
    </row>
    <row r="351" spans="1:9" s="194" customFormat="1" ht="54.75" hidden="1" customHeight="1">
      <c r="A351" s="388"/>
      <c r="B351" s="388"/>
      <c r="C351" s="388"/>
      <c r="D351" s="391"/>
      <c r="E351" s="396"/>
      <c r="F351" s="195" t="s">
        <v>60</v>
      </c>
      <c r="G351" s="192" t="s">
        <v>517</v>
      </c>
      <c r="H351" s="193" t="s">
        <v>455</v>
      </c>
      <c r="I351" s="193">
        <v>853</v>
      </c>
    </row>
    <row r="352" spans="1:9" s="194" customFormat="1" ht="54.75" hidden="1" customHeight="1">
      <c r="A352" s="389"/>
      <c r="B352" s="389"/>
      <c r="C352" s="389"/>
      <c r="D352" s="392"/>
      <c r="E352" s="397"/>
      <c r="F352" s="195" t="s">
        <v>173</v>
      </c>
      <c r="G352" s="192" t="s">
        <v>518</v>
      </c>
      <c r="H352" s="193" t="s">
        <v>455</v>
      </c>
      <c r="I352" s="193">
        <v>853</v>
      </c>
    </row>
    <row r="353" spans="1:9" s="194" customFormat="1" ht="54.75" hidden="1" customHeight="1">
      <c r="A353" s="388">
        <v>3</v>
      </c>
      <c r="B353" s="388" t="s">
        <v>161</v>
      </c>
      <c r="C353" s="388" t="s">
        <v>512</v>
      </c>
      <c r="D353" s="391" t="s">
        <v>513</v>
      </c>
      <c r="E353" s="396" t="s">
        <v>164</v>
      </c>
      <c r="F353" s="195" t="s">
        <v>72</v>
      </c>
      <c r="G353" s="192"/>
      <c r="H353" s="193" t="s">
        <v>455</v>
      </c>
      <c r="I353" s="193">
        <v>853</v>
      </c>
    </row>
    <row r="354" spans="1:9" s="194" customFormat="1" ht="54.75" hidden="1" customHeight="1">
      <c r="A354" s="388"/>
      <c r="B354" s="388"/>
      <c r="C354" s="388"/>
      <c r="D354" s="391"/>
      <c r="E354" s="396"/>
      <c r="F354" s="195" t="s">
        <v>166</v>
      </c>
      <c r="G354" s="192" t="s">
        <v>519</v>
      </c>
      <c r="H354" s="193" t="s">
        <v>455</v>
      </c>
      <c r="I354" s="193">
        <v>853</v>
      </c>
    </row>
    <row r="355" spans="1:9" s="194" customFormat="1" ht="54.75" hidden="1" customHeight="1">
      <c r="A355" s="388"/>
      <c r="B355" s="388"/>
      <c r="C355" s="388"/>
      <c r="D355" s="391"/>
      <c r="E355" s="396"/>
      <c r="F355" s="195" t="s">
        <v>168</v>
      </c>
      <c r="G355" s="192" t="s">
        <v>520</v>
      </c>
      <c r="H355" s="193" t="s">
        <v>455</v>
      </c>
      <c r="I355" s="193">
        <v>853</v>
      </c>
    </row>
    <row r="356" spans="1:9" s="194" customFormat="1" ht="54.75" hidden="1" customHeight="1">
      <c r="A356" s="388"/>
      <c r="B356" s="388"/>
      <c r="C356" s="388"/>
      <c r="D356" s="391"/>
      <c r="E356" s="396"/>
      <c r="F356" s="195" t="s">
        <v>170</v>
      </c>
      <c r="G356" s="192" t="s">
        <v>521</v>
      </c>
      <c r="H356" s="193" t="s">
        <v>455</v>
      </c>
      <c r="I356" s="193">
        <v>853</v>
      </c>
    </row>
    <row r="357" spans="1:9" s="194" customFormat="1" ht="54.75" hidden="1" customHeight="1">
      <c r="A357" s="388"/>
      <c r="B357" s="388"/>
      <c r="C357" s="388"/>
      <c r="D357" s="391"/>
      <c r="E357" s="396"/>
      <c r="F357" s="195" t="s">
        <v>60</v>
      </c>
      <c r="G357" s="192" t="s">
        <v>522</v>
      </c>
      <c r="H357" s="193" t="s">
        <v>455</v>
      </c>
      <c r="I357" s="193">
        <v>853</v>
      </c>
    </row>
    <row r="358" spans="1:9" s="194" customFormat="1" ht="54.75" hidden="1" customHeight="1">
      <c r="A358" s="389"/>
      <c r="B358" s="389"/>
      <c r="C358" s="389"/>
      <c r="D358" s="392"/>
      <c r="E358" s="397"/>
      <c r="F358" s="195" t="s">
        <v>173</v>
      </c>
      <c r="G358" s="192" t="s">
        <v>523</v>
      </c>
      <c r="H358" s="193" t="s">
        <v>455</v>
      </c>
      <c r="I358" s="193">
        <v>853</v>
      </c>
    </row>
    <row r="359" spans="1:9" s="194" customFormat="1" ht="54.75" hidden="1" customHeight="1">
      <c r="A359" s="388">
        <v>3</v>
      </c>
      <c r="B359" s="388" t="s">
        <v>161</v>
      </c>
      <c r="C359" s="388" t="s">
        <v>512</v>
      </c>
      <c r="D359" s="391" t="s">
        <v>513</v>
      </c>
      <c r="E359" s="396" t="s">
        <v>177</v>
      </c>
      <c r="F359" s="195" t="s">
        <v>72</v>
      </c>
      <c r="G359" s="192"/>
      <c r="H359" s="193" t="s">
        <v>455</v>
      </c>
      <c r="I359" s="193">
        <v>853</v>
      </c>
    </row>
    <row r="360" spans="1:9" s="194" customFormat="1" ht="54.75" hidden="1" customHeight="1">
      <c r="A360" s="388"/>
      <c r="B360" s="388"/>
      <c r="C360" s="388"/>
      <c r="D360" s="391"/>
      <c r="E360" s="396"/>
      <c r="F360" s="195" t="s">
        <v>166</v>
      </c>
      <c r="G360" s="192" t="s">
        <v>524</v>
      </c>
      <c r="H360" s="193" t="s">
        <v>455</v>
      </c>
      <c r="I360" s="193">
        <v>853</v>
      </c>
    </row>
    <row r="361" spans="1:9" s="194" customFormat="1" ht="54.75" hidden="1" customHeight="1">
      <c r="A361" s="388"/>
      <c r="B361" s="388"/>
      <c r="C361" s="388"/>
      <c r="D361" s="391"/>
      <c r="E361" s="396"/>
      <c r="F361" s="195" t="s">
        <v>168</v>
      </c>
      <c r="G361" s="192" t="s">
        <v>525</v>
      </c>
      <c r="H361" s="193" t="s">
        <v>455</v>
      </c>
      <c r="I361" s="193">
        <v>853</v>
      </c>
    </row>
    <row r="362" spans="1:9" s="194" customFormat="1" ht="54.75" hidden="1" customHeight="1">
      <c r="A362" s="388"/>
      <c r="B362" s="388"/>
      <c r="C362" s="388"/>
      <c r="D362" s="391"/>
      <c r="E362" s="396"/>
      <c r="F362" s="195" t="s">
        <v>170</v>
      </c>
      <c r="G362" s="192" t="s">
        <v>526</v>
      </c>
      <c r="H362" s="193" t="s">
        <v>455</v>
      </c>
      <c r="I362" s="193">
        <v>853</v>
      </c>
    </row>
    <row r="363" spans="1:9" s="194" customFormat="1" ht="54.75" hidden="1" customHeight="1">
      <c r="A363" s="388"/>
      <c r="B363" s="388"/>
      <c r="C363" s="388"/>
      <c r="D363" s="391"/>
      <c r="E363" s="396"/>
      <c r="F363" s="195" t="s">
        <v>60</v>
      </c>
      <c r="G363" s="192" t="s">
        <v>527</v>
      </c>
      <c r="H363" s="193" t="s">
        <v>455</v>
      </c>
      <c r="I363" s="193">
        <v>853</v>
      </c>
    </row>
    <row r="364" spans="1:9" s="194" customFormat="1" ht="54.75" hidden="1" customHeight="1">
      <c r="A364" s="389"/>
      <c r="B364" s="389"/>
      <c r="C364" s="389"/>
      <c r="D364" s="392"/>
      <c r="E364" s="397"/>
      <c r="F364" s="195" t="s">
        <v>173</v>
      </c>
      <c r="G364" s="192" t="s">
        <v>528</v>
      </c>
      <c r="H364" s="193" t="s">
        <v>455</v>
      </c>
      <c r="I364" s="193">
        <v>853</v>
      </c>
    </row>
    <row r="365" spans="1:9" s="194" customFormat="1" ht="54.75" hidden="1" customHeight="1">
      <c r="A365" s="388">
        <v>3</v>
      </c>
      <c r="B365" s="388" t="s">
        <v>161</v>
      </c>
      <c r="C365" s="388" t="s">
        <v>529</v>
      </c>
      <c r="D365" s="391" t="s">
        <v>530</v>
      </c>
      <c r="E365" s="396" t="s">
        <v>202</v>
      </c>
      <c r="F365" s="195" t="s">
        <v>72</v>
      </c>
      <c r="G365" s="192"/>
      <c r="H365" s="193" t="s">
        <v>455</v>
      </c>
      <c r="I365" s="193">
        <v>853</v>
      </c>
    </row>
    <row r="366" spans="1:9" s="194" customFormat="1" ht="54.75" hidden="1" customHeight="1">
      <c r="A366" s="388"/>
      <c r="B366" s="388"/>
      <c r="C366" s="388"/>
      <c r="D366" s="391"/>
      <c r="E366" s="396"/>
      <c r="F366" s="195" t="s">
        <v>166</v>
      </c>
      <c r="G366" s="192" t="s">
        <v>531</v>
      </c>
      <c r="H366" s="193" t="s">
        <v>455</v>
      </c>
      <c r="I366" s="193">
        <v>853</v>
      </c>
    </row>
    <row r="367" spans="1:9" s="194" customFormat="1" ht="54.75" hidden="1" customHeight="1">
      <c r="A367" s="388"/>
      <c r="B367" s="388"/>
      <c r="C367" s="388"/>
      <c r="D367" s="391"/>
      <c r="E367" s="396"/>
      <c r="F367" s="195" t="s">
        <v>168</v>
      </c>
      <c r="G367" s="192" t="s">
        <v>532</v>
      </c>
      <c r="H367" s="193" t="s">
        <v>455</v>
      </c>
      <c r="I367" s="193">
        <v>853</v>
      </c>
    </row>
    <row r="368" spans="1:9" s="194" customFormat="1" ht="54.75" hidden="1" customHeight="1">
      <c r="A368" s="388"/>
      <c r="B368" s="388"/>
      <c r="C368" s="388"/>
      <c r="D368" s="391"/>
      <c r="E368" s="396"/>
      <c r="F368" s="195" t="s">
        <v>170</v>
      </c>
      <c r="G368" s="192" t="s">
        <v>533</v>
      </c>
      <c r="H368" s="193" t="s">
        <v>455</v>
      </c>
      <c r="I368" s="193">
        <v>853</v>
      </c>
    </row>
    <row r="369" spans="1:9" s="194" customFormat="1" ht="54.75" hidden="1" customHeight="1">
      <c r="A369" s="388"/>
      <c r="B369" s="388"/>
      <c r="C369" s="388"/>
      <c r="D369" s="391"/>
      <c r="E369" s="396"/>
      <c r="F369" s="195" t="s">
        <v>60</v>
      </c>
      <c r="G369" s="192" t="s">
        <v>534</v>
      </c>
      <c r="H369" s="193" t="s">
        <v>455</v>
      </c>
      <c r="I369" s="193">
        <v>853</v>
      </c>
    </row>
    <row r="370" spans="1:9" s="194" customFormat="1" ht="54.75" hidden="1" customHeight="1">
      <c r="A370" s="389"/>
      <c r="B370" s="389"/>
      <c r="C370" s="389"/>
      <c r="D370" s="392"/>
      <c r="E370" s="397"/>
      <c r="F370" s="195" t="s">
        <v>173</v>
      </c>
      <c r="G370" s="192" t="s">
        <v>535</v>
      </c>
      <c r="H370" s="193" t="s">
        <v>455</v>
      </c>
      <c r="I370" s="193">
        <v>853</v>
      </c>
    </row>
    <row r="371" spans="1:9" s="194" customFormat="1" ht="54.75" hidden="1" customHeight="1">
      <c r="A371" s="388">
        <v>3</v>
      </c>
      <c r="B371" s="388" t="s">
        <v>161</v>
      </c>
      <c r="C371" s="388" t="s">
        <v>529</v>
      </c>
      <c r="D371" s="391" t="s">
        <v>530</v>
      </c>
      <c r="E371" s="396" t="s">
        <v>226</v>
      </c>
      <c r="F371" s="195" t="s">
        <v>72</v>
      </c>
      <c r="G371" s="192"/>
      <c r="H371" s="193" t="s">
        <v>455</v>
      </c>
      <c r="I371" s="193">
        <v>853</v>
      </c>
    </row>
    <row r="372" spans="1:9" s="194" customFormat="1" ht="54.75" hidden="1" customHeight="1">
      <c r="A372" s="388"/>
      <c r="B372" s="388"/>
      <c r="C372" s="388"/>
      <c r="D372" s="391"/>
      <c r="E372" s="396"/>
      <c r="F372" s="195" t="s">
        <v>166</v>
      </c>
      <c r="G372" s="192" t="s">
        <v>536</v>
      </c>
      <c r="H372" s="193" t="s">
        <v>455</v>
      </c>
      <c r="I372" s="193">
        <v>853</v>
      </c>
    </row>
    <row r="373" spans="1:9" s="194" customFormat="1" ht="54.75" hidden="1" customHeight="1">
      <c r="A373" s="388"/>
      <c r="B373" s="388"/>
      <c r="C373" s="388"/>
      <c r="D373" s="391"/>
      <c r="E373" s="396"/>
      <c r="F373" s="195" t="s">
        <v>168</v>
      </c>
      <c r="G373" s="192" t="s">
        <v>537</v>
      </c>
      <c r="H373" s="193" t="s">
        <v>455</v>
      </c>
      <c r="I373" s="193">
        <v>853</v>
      </c>
    </row>
    <row r="374" spans="1:9" s="194" customFormat="1" ht="54.75" hidden="1" customHeight="1">
      <c r="A374" s="388"/>
      <c r="B374" s="388"/>
      <c r="C374" s="388"/>
      <c r="D374" s="391"/>
      <c r="E374" s="396"/>
      <c r="F374" s="195" t="s">
        <v>170</v>
      </c>
      <c r="G374" s="192" t="s">
        <v>538</v>
      </c>
      <c r="H374" s="193" t="s">
        <v>455</v>
      </c>
      <c r="I374" s="193">
        <v>853</v>
      </c>
    </row>
    <row r="375" spans="1:9" s="194" customFormat="1" ht="54.75" hidden="1" customHeight="1">
      <c r="A375" s="388"/>
      <c r="B375" s="388"/>
      <c r="C375" s="388"/>
      <c r="D375" s="391"/>
      <c r="E375" s="396"/>
      <c r="F375" s="195" t="s">
        <v>60</v>
      </c>
      <c r="G375" s="192" t="s">
        <v>539</v>
      </c>
      <c r="H375" s="193" t="s">
        <v>455</v>
      </c>
      <c r="I375" s="193">
        <v>853</v>
      </c>
    </row>
    <row r="376" spans="1:9" s="194" customFormat="1" ht="54.75" hidden="1" customHeight="1">
      <c r="A376" s="389"/>
      <c r="B376" s="389"/>
      <c r="C376" s="389"/>
      <c r="D376" s="392"/>
      <c r="E376" s="397"/>
      <c r="F376" s="195" t="s">
        <v>173</v>
      </c>
      <c r="G376" s="192" t="s">
        <v>540</v>
      </c>
      <c r="H376" s="193" t="s">
        <v>455</v>
      </c>
      <c r="I376" s="193">
        <v>853</v>
      </c>
    </row>
    <row r="377" spans="1:9" s="194" customFormat="1" ht="54.75" hidden="1" customHeight="1">
      <c r="A377" s="388">
        <v>3</v>
      </c>
      <c r="B377" s="388" t="s">
        <v>161</v>
      </c>
      <c r="C377" s="388" t="s">
        <v>529</v>
      </c>
      <c r="D377" s="391" t="s">
        <v>530</v>
      </c>
      <c r="E377" s="396" t="s">
        <v>177</v>
      </c>
      <c r="F377" s="195" t="s">
        <v>72</v>
      </c>
      <c r="G377" s="192"/>
      <c r="H377" s="193" t="s">
        <v>455</v>
      </c>
      <c r="I377" s="193">
        <v>853</v>
      </c>
    </row>
    <row r="378" spans="1:9" s="194" customFormat="1" ht="54.75" hidden="1" customHeight="1">
      <c r="A378" s="388"/>
      <c r="B378" s="388"/>
      <c r="C378" s="388"/>
      <c r="D378" s="391"/>
      <c r="E378" s="396"/>
      <c r="F378" s="195" t="s">
        <v>166</v>
      </c>
      <c r="G378" s="192" t="s">
        <v>541</v>
      </c>
      <c r="H378" s="193" t="s">
        <v>455</v>
      </c>
      <c r="I378" s="193">
        <v>853</v>
      </c>
    </row>
    <row r="379" spans="1:9" s="194" customFormat="1" ht="54.75" hidden="1" customHeight="1">
      <c r="A379" s="388"/>
      <c r="B379" s="388"/>
      <c r="C379" s="388"/>
      <c r="D379" s="391"/>
      <c r="E379" s="396"/>
      <c r="F379" s="195" t="s">
        <v>168</v>
      </c>
      <c r="G379" s="192" t="s">
        <v>542</v>
      </c>
      <c r="H379" s="193" t="s">
        <v>455</v>
      </c>
      <c r="I379" s="193">
        <v>853</v>
      </c>
    </row>
    <row r="380" spans="1:9" s="194" customFormat="1" ht="54.75" hidden="1" customHeight="1">
      <c r="A380" s="388"/>
      <c r="B380" s="388"/>
      <c r="C380" s="388"/>
      <c r="D380" s="391"/>
      <c r="E380" s="396"/>
      <c r="F380" s="195" t="s">
        <v>170</v>
      </c>
      <c r="G380" s="192" t="s">
        <v>543</v>
      </c>
      <c r="H380" s="193" t="s">
        <v>455</v>
      </c>
      <c r="I380" s="193">
        <v>853</v>
      </c>
    </row>
    <row r="381" spans="1:9" s="194" customFormat="1" ht="54.75" hidden="1" customHeight="1">
      <c r="A381" s="388"/>
      <c r="B381" s="388"/>
      <c r="C381" s="388"/>
      <c r="D381" s="391"/>
      <c r="E381" s="396"/>
      <c r="F381" s="195" t="s">
        <v>60</v>
      </c>
      <c r="G381" s="192" t="s">
        <v>544</v>
      </c>
      <c r="H381" s="193" t="s">
        <v>455</v>
      </c>
      <c r="I381" s="193">
        <v>853</v>
      </c>
    </row>
    <row r="382" spans="1:9" s="194" customFormat="1" ht="54.75" hidden="1" customHeight="1">
      <c r="A382" s="389"/>
      <c r="B382" s="389"/>
      <c r="C382" s="389"/>
      <c r="D382" s="392"/>
      <c r="E382" s="397"/>
      <c r="F382" s="195" t="s">
        <v>173</v>
      </c>
      <c r="G382" s="192" t="s">
        <v>545</v>
      </c>
      <c r="H382" s="193" t="s">
        <v>455</v>
      </c>
      <c r="I382" s="193">
        <v>853</v>
      </c>
    </row>
    <row r="383" spans="1:9" s="194" customFormat="1" ht="54.75" hidden="1" customHeight="1">
      <c r="A383" s="388">
        <v>3</v>
      </c>
      <c r="B383" s="388" t="s">
        <v>161</v>
      </c>
      <c r="C383" s="388" t="s">
        <v>546</v>
      </c>
      <c r="D383" s="391" t="s">
        <v>547</v>
      </c>
      <c r="E383" s="396" t="s">
        <v>164</v>
      </c>
      <c r="F383" s="195" t="s">
        <v>72</v>
      </c>
      <c r="G383" s="192"/>
      <c r="H383" s="193" t="s">
        <v>455</v>
      </c>
      <c r="I383" s="193">
        <v>853</v>
      </c>
    </row>
    <row r="384" spans="1:9" s="194" customFormat="1" ht="54.75" hidden="1" customHeight="1">
      <c r="A384" s="388"/>
      <c r="B384" s="388"/>
      <c r="C384" s="388"/>
      <c r="D384" s="391"/>
      <c r="E384" s="396"/>
      <c r="F384" s="195" t="s">
        <v>166</v>
      </c>
      <c r="G384" s="192" t="s">
        <v>548</v>
      </c>
      <c r="H384" s="193" t="s">
        <v>455</v>
      </c>
      <c r="I384" s="193">
        <v>853</v>
      </c>
    </row>
    <row r="385" spans="1:9" s="194" customFormat="1" ht="54.75" hidden="1" customHeight="1">
      <c r="A385" s="388"/>
      <c r="B385" s="388"/>
      <c r="C385" s="388"/>
      <c r="D385" s="391"/>
      <c r="E385" s="396"/>
      <c r="F385" s="195" t="s">
        <v>168</v>
      </c>
      <c r="G385" s="192" t="s">
        <v>549</v>
      </c>
      <c r="H385" s="193" t="s">
        <v>455</v>
      </c>
      <c r="I385" s="193">
        <v>853</v>
      </c>
    </row>
    <row r="386" spans="1:9" s="194" customFormat="1" ht="54.75" hidden="1" customHeight="1">
      <c r="A386" s="388"/>
      <c r="B386" s="388"/>
      <c r="C386" s="388"/>
      <c r="D386" s="391"/>
      <c r="E386" s="396"/>
      <c r="F386" s="195" t="s">
        <v>170</v>
      </c>
      <c r="G386" s="192" t="s">
        <v>550</v>
      </c>
      <c r="H386" s="193" t="s">
        <v>455</v>
      </c>
      <c r="I386" s="193">
        <v>853</v>
      </c>
    </row>
    <row r="387" spans="1:9" s="194" customFormat="1" ht="54.75" hidden="1" customHeight="1">
      <c r="A387" s="388"/>
      <c r="B387" s="388"/>
      <c r="C387" s="388"/>
      <c r="D387" s="391"/>
      <c r="E387" s="396"/>
      <c r="F387" s="195" t="s">
        <v>60</v>
      </c>
      <c r="G387" s="192" t="s">
        <v>551</v>
      </c>
      <c r="H387" s="193" t="s">
        <v>455</v>
      </c>
      <c r="I387" s="193">
        <v>853</v>
      </c>
    </row>
    <row r="388" spans="1:9" s="194" customFormat="1" ht="54.75" hidden="1" customHeight="1">
      <c r="A388" s="389"/>
      <c r="B388" s="389"/>
      <c r="C388" s="389"/>
      <c r="D388" s="392"/>
      <c r="E388" s="397"/>
      <c r="F388" s="195" t="s">
        <v>173</v>
      </c>
      <c r="G388" s="192" t="s">
        <v>552</v>
      </c>
      <c r="H388" s="193" t="s">
        <v>455</v>
      </c>
      <c r="I388" s="193">
        <v>853</v>
      </c>
    </row>
    <row r="389" spans="1:9" s="194" customFormat="1" ht="54.75" hidden="1" customHeight="1">
      <c r="A389" s="388">
        <v>3</v>
      </c>
      <c r="B389" s="388" t="s">
        <v>161</v>
      </c>
      <c r="C389" s="388" t="s">
        <v>546</v>
      </c>
      <c r="D389" s="391" t="s">
        <v>547</v>
      </c>
      <c r="E389" s="396" t="s">
        <v>177</v>
      </c>
      <c r="F389" s="195" t="s">
        <v>72</v>
      </c>
      <c r="G389" s="192"/>
      <c r="H389" s="193" t="s">
        <v>455</v>
      </c>
      <c r="I389" s="193">
        <v>853</v>
      </c>
    </row>
    <row r="390" spans="1:9" s="194" customFormat="1" ht="54.75" hidden="1" customHeight="1">
      <c r="A390" s="388"/>
      <c r="B390" s="388"/>
      <c r="C390" s="388"/>
      <c r="D390" s="391"/>
      <c r="E390" s="396"/>
      <c r="F390" s="195" t="s">
        <v>166</v>
      </c>
      <c r="G390" s="192" t="s">
        <v>553</v>
      </c>
      <c r="H390" s="193" t="s">
        <v>455</v>
      </c>
      <c r="I390" s="193">
        <v>853</v>
      </c>
    </row>
    <row r="391" spans="1:9" s="194" customFormat="1" ht="54.75" hidden="1" customHeight="1">
      <c r="A391" s="388"/>
      <c r="B391" s="388"/>
      <c r="C391" s="388"/>
      <c r="D391" s="391"/>
      <c r="E391" s="396"/>
      <c r="F391" s="195" t="s">
        <v>168</v>
      </c>
      <c r="G391" s="192" t="s">
        <v>554</v>
      </c>
      <c r="H391" s="193" t="s">
        <v>455</v>
      </c>
      <c r="I391" s="193">
        <v>853</v>
      </c>
    </row>
    <row r="392" spans="1:9" s="194" customFormat="1" ht="54.75" hidden="1" customHeight="1">
      <c r="A392" s="388"/>
      <c r="B392" s="388"/>
      <c r="C392" s="388"/>
      <c r="D392" s="391"/>
      <c r="E392" s="396"/>
      <c r="F392" s="195" t="s">
        <v>170</v>
      </c>
      <c r="G392" s="192" t="s">
        <v>555</v>
      </c>
      <c r="H392" s="193" t="s">
        <v>455</v>
      </c>
      <c r="I392" s="193">
        <v>853</v>
      </c>
    </row>
    <row r="393" spans="1:9" s="194" customFormat="1" ht="54.75" hidden="1" customHeight="1">
      <c r="A393" s="388"/>
      <c r="B393" s="388"/>
      <c r="C393" s="388"/>
      <c r="D393" s="391"/>
      <c r="E393" s="396"/>
      <c r="F393" s="195" t="s">
        <v>60</v>
      </c>
      <c r="G393" s="192" t="s">
        <v>556</v>
      </c>
      <c r="H393" s="193" t="s">
        <v>455</v>
      </c>
      <c r="I393" s="193">
        <v>853</v>
      </c>
    </row>
    <row r="394" spans="1:9" s="194" customFormat="1" ht="54.75" hidden="1" customHeight="1">
      <c r="A394" s="389"/>
      <c r="B394" s="389"/>
      <c r="C394" s="389"/>
      <c r="D394" s="392"/>
      <c r="E394" s="397"/>
      <c r="F394" s="195" t="s">
        <v>173</v>
      </c>
      <c r="G394" s="192" t="s">
        <v>557</v>
      </c>
      <c r="H394" s="193" t="s">
        <v>455</v>
      </c>
      <c r="I394" s="193">
        <v>853</v>
      </c>
    </row>
    <row r="395" spans="1:9" s="194" customFormat="1" ht="54.75" hidden="1" customHeight="1">
      <c r="A395" s="388">
        <v>3</v>
      </c>
      <c r="B395" s="388" t="s">
        <v>161</v>
      </c>
      <c r="C395" s="388" t="s">
        <v>558</v>
      </c>
      <c r="D395" s="391" t="s">
        <v>559</v>
      </c>
      <c r="E395" s="396" t="s">
        <v>177</v>
      </c>
      <c r="F395" s="195" t="s">
        <v>72</v>
      </c>
      <c r="G395" s="192"/>
      <c r="H395" s="193" t="s">
        <v>455</v>
      </c>
      <c r="I395" s="193">
        <v>853</v>
      </c>
    </row>
    <row r="396" spans="1:9" s="194" customFormat="1" ht="54.75" hidden="1" customHeight="1">
      <c r="A396" s="388"/>
      <c r="B396" s="388"/>
      <c r="C396" s="388"/>
      <c r="D396" s="391"/>
      <c r="E396" s="396"/>
      <c r="F396" s="195" t="s">
        <v>166</v>
      </c>
      <c r="G396" s="192" t="s">
        <v>560</v>
      </c>
      <c r="H396" s="193" t="s">
        <v>455</v>
      </c>
      <c r="I396" s="193">
        <v>853</v>
      </c>
    </row>
    <row r="397" spans="1:9" s="194" customFormat="1" ht="54.75" hidden="1" customHeight="1">
      <c r="A397" s="388"/>
      <c r="B397" s="388"/>
      <c r="C397" s="388"/>
      <c r="D397" s="391"/>
      <c r="E397" s="396"/>
      <c r="F397" s="195" t="s">
        <v>168</v>
      </c>
      <c r="G397" s="192" t="s">
        <v>561</v>
      </c>
      <c r="H397" s="193" t="s">
        <v>455</v>
      </c>
      <c r="I397" s="193">
        <v>853</v>
      </c>
    </row>
    <row r="398" spans="1:9" s="194" customFormat="1" ht="54.75" hidden="1" customHeight="1">
      <c r="A398" s="388"/>
      <c r="B398" s="388"/>
      <c r="C398" s="388"/>
      <c r="D398" s="391"/>
      <c r="E398" s="396"/>
      <c r="F398" s="195" t="s">
        <v>170</v>
      </c>
      <c r="G398" s="192" t="s">
        <v>562</v>
      </c>
      <c r="H398" s="193" t="s">
        <v>455</v>
      </c>
      <c r="I398" s="193">
        <v>853</v>
      </c>
    </row>
    <row r="399" spans="1:9" s="194" customFormat="1" ht="54.75" hidden="1" customHeight="1">
      <c r="A399" s="388"/>
      <c r="B399" s="388"/>
      <c r="C399" s="388"/>
      <c r="D399" s="391"/>
      <c r="E399" s="396"/>
      <c r="F399" s="195" t="s">
        <v>60</v>
      </c>
      <c r="G399" s="192" t="s">
        <v>563</v>
      </c>
      <c r="H399" s="193" t="s">
        <v>455</v>
      </c>
      <c r="I399" s="193">
        <v>853</v>
      </c>
    </row>
    <row r="400" spans="1:9" s="194" customFormat="1" ht="54.75" hidden="1" customHeight="1">
      <c r="A400" s="389"/>
      <c r="B400" s="389"/>
      <c r="C400" s="389"/>
      <c r="D400" s="392"/>
      <c r="E400" s="397"/>
      <c r="F400" s="195" t="s">
        <v>173</v>
      </c>
      <c r="G400" s="192" t="s">
        <v>564</v>
      </c>
      <c r="H400" s="193" t="s">
        <v>455</v>
      </c>
      <c r="I400" s="193">
        <v>853</v>
      </c>
    </row>
    <row r="401" spans="1:9" s="194" customFormat="1" ht="54.75" hidden="1" customHeight="1">
      <c r="A401" s="388">
        <v>3</v>
      </c>
      <c r="B401" s="388" t="s">
        <v>161</v>
      </c>
      <c r="C401" s="388" t="s">
        <v>558</v>
      </c>
      <c r="D401" s="391" t="s">
        <v>559</v>
      </c>
      <c r="E401" s="396" t="s">
        <v>40</v>
      </c>
      <c r="F401" s="195" t="s">
        <v>72</v>
      </c>
      <c r="G401" s="192"/>
      <c r="H401" s="193" t="s">
        <v>455</v>
      </c>
      <c r="I401" s="193">
        <v>853</v>
      </c>
    </row>
    <row r="402" spans="1:9" s="194" customFormat="1" ht="54.75" hidden="1" customHeight="1">
      <c r="A402" s="388"/>
      <c r="B402" s="388"/>
      <c r="C402" s="388"/>
      <c r="D402" s="391"/>
      <c r="E402" s="396"/>
      <c r="F402" s="195" t="s">
        <v>166</v>
      </c>
      <c r="G402" s="192" t="s">
        <v>565</v>
      </c>
      <c r="H402" s="193" t="s">
        <v>455</v>
      </c>
      <c r="I402" s="193">
        <v>853</v>
      </c>
    </row>
    <row r="403" spans="1:9" s="194" customFormat="1" ht="54.75" hidden="1" customHeight="1">
      <c r="A403" s="388"/>
      <c r="B403" s="388"/>
      <c r="C403" s="388"/>
      <c r="D403" s="391"/>
      <c r="E403" s="396"/>
      <c r="F403" s="195" t="s">
        <v>168</v>
      </c>
      <c r="G403" s="192" t="s">
        <v>566</v>
      </c>
      <c r="H403" s="193" t="s">
        <v>455</v>
      </c>
      <c r="I403" s="193">
        <v>853</v>
      </c>
    </row>
    <row r="404" spans="1:9" s="194" customFormat="1" ht="54.75" hidden="1" customHeight="1">
      <c r="A404" s="388"/>
      <c r="B404" s="388"/>
      <c r="C404" s="388"/>
      <c r="D404" s="391"/>
      <c r="E404" s="396"/>
      <c r="F404" s="195" t="s">
        <v>170</v>
      </c>
      <c r="G404" s="192" t="s">
        <v>567</v>
      </c>
      <c r="H404" s="193" t="s">
        <v>455</v>
      </c>
      <c r="I404" s="193">
        <v>853</v>
      </c>
    </row>
    <row r="405" spans="1:9" s="194" customFormat="1" ht="54.75" hidden="1" customHeight="1">
      <c r="A405" s="388"/>
      <c r="B405" s="388"/>
      <c r="C405" s="388"/>
      <c r="D405" s="391"/>
      <c r="E405" s="396"/>
      <c r="F405" s="195" t="s">
        <v>60</v>
      </c>
      <c r="G405" s="192" t="s">
        <v>568</v>
      </c>
      <c r="H405" s="193" t="s">
        <v>455</v>
      </c>
      <c r="I405" s="193">
        <v>853</v>
      </c>
    </row>
    <row r="406" spans="1:9" s="194" customFormat="1" ht="54.75" hidden="1" customHeight="1">
      <c r="A406" s="389"/>
      <c r="B406" s="389"/>
      <c r="C406" s="389"/>
      <c r="D406" s="392"/>
      <c r="E406" s="397"/>
      <c r="F406" s="195" t="s">
        <v>173</v>
      </c>
      <c r="G406" s="192" t="s">
        <v>569</v>
      </c>
      <c r="H406" s="193" t="s">
        <v>455</v>
      </c>
      <c r="I406" s="193">
        <v>853</v>
      </c>
    </row>
    <row r="407" spans="1:9" s="194" customFormat="1" ht="54.75" hidden="1" customHeight="1">
      <c r="A407" s="388">
        <v>3</v>
      </c>
      <c r="B407" s="388" t="s">
        <v>161</v>
      </c>
      <c r="C407" s="388" t="s">
        <v>558</v>
      </c>
      <c r="D407" s="391" t="s">
        <v>559</v>
      </c>
      <c r="E407" s="396" t="s">
        <v>95</v>
      </c>
      <c r="F407" s="195" t="s">
        <v>72</v>
      </c>
      <c r="G407" s="192"/>
      <c r="H407" s="193" t="s">
        <v>455</v>
      </c>
      <c r="I407" s="193">
        <v>853</v>
      </c>
    </row>
    <row r="408" spans="1:9" s="194" customFormat="1" ht="54.75" hidden="1" customHeight="1">
      <c r="A408" s="388"/>
      <c r="B408" s="388"/>
      <c r="C408" s="388"/>
      <c r="D408" s="391"/>
      <c r="E408" s="396"/>
      <c r="F408" s="195" t="s">
        <v>166</v>
      </c>
      <c r="G408" s="192" t="s">
        <v>570</v>
      </c>
      <c r="H408" s="193" t="s">
        <v>455</v>
      </c>
      <c r="I408" s="193">
        <v>853</v>
      </c>
    </row>
    <row r="409" spans="1:9" s="194" customFormat="1" ht="54.75" hidden="1" customHeight="1">
      <c r="A409" s="388"/>
      <c r="B409" s="388"/>
      <c r="C409" s="388"/>
      <c r="D409" s="391"/>
      <c r="E409" s="396"/>
      <c r="F409" s="195" t="s">
        <v>168</v>
      </c>
      <c r="G409" s="192" t="s">
        <v>571</v>
      </c>
      <c r="H409" s="193" t="s">
        <v>455</v>
      </c>
      <c r="I409" s="193">
        <v>853</v>
      </c>
    </row>
    <row r="410" spans="1:9" s="194" customFormat="1" ht="54.75" hidden="1" customHeight="1">
      <c r="A410" s="388"/>
      <c r="B410" s="388"/>
      <c r="C410" s="388"/>
      <c r="D410" s="391"/>
      <c r="E410" s="396"/>
      <c r="F410" s="195" t="s">
        <v>170</v>
      </c>
      <c r="G410" s="192" t="s">
        <v>572</v>
      </c>
      <c r="H410" s="193" t="s">
        <v>455</v>
      </c>
      <c r="I410" s="193">
        <v>853</v>
      </c>
    </row>
    <row r="411" spans="1:9" s="194" customFormat="1" ht="54.75" hidden="1" customHeight="1">
      <c r="A411" s="388"/>
      <c r="B411" s="388"/>
      <c r="C411" s="388"/>
      <c r="D411" s="391"/>
      <c r="E411" s="396"/>
      <c r="F411" s="195" t="s">
        <v>60</v>
      </c>
      <c r="G411" s="192" t="s">
        <v>573</v>
      </c>
      <c r="H411" s="193" t="s">
        <v>455</v>
      </c>
      <c r="I411" s="193">
        <v>853</v>
      </c>
    </row>
    <row r="412" spans="1:9" s="194" customFormat="1" ht="54.75" hidden="1" customHeight="1">
      <c r="A412" s="389"/>
      <c r="B412" s="389"/>
      <c r="C412" s="389"/>
      <c r="D412" s="392"/>
      <c r="E412" s="397"/>
      <c r="F412" s="195" t="s">
        <v>173</v>
      </c>
      <c r="G412" s="192" t="s">
        <v>574</v>
      </c>
      <c r="H412" s="193" t="s">
        <v>455</v>
      </c>
      <c r="I412" s="193">
        <v>853</v>
      </c>
    </row>
    <row r="413" spans="1:9" s="194" customFormat="1" ht="54.75" hidden="1" customHeight="1">
      <c r="A413" s="388">
        <v>3</v>
      </c>
      <c r="B413" s="388" t="s">
        <v>161</v>
      </c>
      <c r="C413" s="388" t="s">
        <v>575</v>
      </c>
      <c r="D413" s="391" t="s">
        <v>576</v>
      </c>
      <c r="E413" s="396" t="s">
        <v>86</v>
      </c>
      <c r="F413" s="195" t="s">
        <v>72</v>
      </c>
      <c r="G413" s="192"/>
      <c r="H413" s="193" t="s">
        <v>455</v>
      </c>
      <c r="I413" s="193">
        <v>853</v>
      </c>
    </row>
    <row r="414" spans="1:9" s="194" customFormat="1" ht="54.75" hidden="1" customHeight="1">
      <c r="A414" s="388"/>
      <c r="B414" s="388"/>
      <c r="C414" s="388"/>
      <c r="D414" s="391"/>
      <c r="E414" s="396"/>
      <c r="F414" s="195" t="s">
        <v>166</v>
      </c>
      <c r="G414" s="192" t="s">
        <v>577</v>
      </c>
      <c r="H414" s="193" t="s">
        <v>455</v>
      </c>
      <c r="I414" s="193">
        <v>853</v>
      </c>
    </row>
    <row r="415" spans="1:9" s="194" customFormat="1" ht="54.75" hidden="1" customHeight="1">
      <c r="A415" s="388"/>
      <c r="B415" s="388"/>
      <c r="C415" s="388"/>
      <c r="D415" s="391"/>
      <c r="E415" s="396"/>
      <c r="F415" s="195" t="s">
        <v>168</v>
      </c>
      <c r="G415" s="192" t="s">
        <v>578</v>
      </c>
      <c r="H415" s="193" t="s">
        <v>455</v>
      </c>
      <c r="I415" s="193">
        <v>853</v>
      </c>
    </row>
    <row r="416" spans="1:9" s="194" customFormat="1" ht="54.75" hidden="1" customHeight="1">
      <c r="A416" s="388"/>
      <c r="B416" s="388"/>
      <c r="C416" s="388"/>
      <c r="D416" s="391"/>
      <c r="E416" s="396"/>
      <c r="F416" s="195" t="s">
        <v>170</v>
      </c>
      <c r="G416" s="192" t="s">
        <v>579</v>
      </c>
      <c r="H416" s="193" t="s">
        <v>455</v>
      </c>
      <c r="I416" s="193">
        <v>853</v>
      </c>
    </row>
    <row r="417" spans="1:9" s="194" customFormat="1" ht="54.75" hidden="1" customHeight="1">
      <c r="A417" s="388"/>
      <c r="B417" s="388"/>
      <c r="C417" s="388"/>
      <c r="D417" s="391"/>
      <c r="E417" s="396"/>
      <c r="F417" s="195" t="s">
        <v>60</v>
      </c>
      <c r="G417" s="192" t="s">
        <v>580</v>
      </c>
      <c r="H417" s="193" t="s">
        <v>455</v>
      </c>
      <c r="I417" s="193">
        <v>853</v>
      </c>
    </row>
    <row r="418" spans="1:9" s="194" customFormat="1" ht="54.75" hidden="1" customHeight="1">
      <c r="A418" s="389"/>
      <c r="B418" s="389"/>
      <c r="C418" s="389"/>
      <c r="D418" s="392"/>
      <c r="E418" s="397"/>
      <c r="F418" s="195" t="s">
        <v>173</v>
      </c>
      <c r="G418" s="192" t="s">
        <v>581</v>
      </c>
      <c r="H418" s="193" t="s">
        <v>455</v>
      </c>
      <c r="I418" s="193">
        <v>853</v>
      </c>
    </row>
    <row r="419" spans="1:9" s="194" customFormat="1" ht="54.75" hidden="1" customHeight="1">
      <c r="A419" s="388">
        <v>3</v>
      </c>
      <c r="B419" s="388" t="s">
        <v>161</v>
      </c>
      <c r="C419" s="388" t="s">
        <v>575</v>
      </c>
      <c r="D419" s="391" t="s">
        <v>576</v>
      </c>
      <c r="E419" s="396" t="s">
        <v>316</v>
      </c>
      <c r="F419" s="195" t="s">
        <v>72</v>
      </c>
      <c r="G419" s="192"/>
      <c r="H419" s="193" t="s">
        <v>455</v>
      </c>
      <c r="I419" s="193">
        <v>853</v>
      </c>
    </row>
    <row r="420" spans="1:9" s="194" customFormat="1" ht="54.75" hidden="1" customHeight="1">
      <c r="A420" s="388"/>
      <c r="B420" s="388"/>
      <c r="C420" s="388"/>
      <c r="D420" s="391"/>
      <c r="E420" s="396"/>
      <c r="F420" s="195" t="s">
        <v>166</v>
      </c>
      <c r="G420" s="192" t="s">
        <v>582</v>
      </c>
      <c r="H420" s="193" t="s">
        <v>455</v>
      </c>
      <c r="I420" s="193">
        <v>853</v>
      </c>
    </row>
    <row r="421" spans="1:9" s="194" customFormat="1" ht="54.75" hidden="1" customHeight="1">
      <c r="A421" s="388"/>
      <c r="B421" s="388"/>
      <c r="C421" s="388"/>
      <c r="D421" s="391"/>
      <c r="E421" s="396"/>
      <c r="F421" s="195" t="s">
        <v>168</v>
      </c>
      <c r="G421" s="192" t="s">
        <v>583</v>
      </c>
      <c r="H421" s="193" t="s">
        <v>455</v>
      </c>
      <c r="I421" s="193">
        <v>853</v>
      </c>
    </row>
    <row r="422" spans="1:9" s="194" customFormat="1" ht="54.75" hidden="1" customHeight="1">
      <c r="A422" s="388"/>
      <c r="B422" s="388"/>
      <c r="C422" s="388"/>
      <c r="D422" s="391"/>
      <c r="E422" s="396"/>
      <c r="F422" s="195" t="s">
        <v>170</v>
      </c>
      <c r="G422" s="192" t="s">
        <v>584</v>
      </c>
      <c r="H422" s="193" t="s">
        <v>455</v>
      </c>
      <c r="I422" s="193">
        <v>853</v>
      </c>
    </row>
    <row r="423" spans="1:9" s="194" customFormat="1" ht="54.75" hidden="1" customHeight="1">
      <c r="A423" s="388"/>
      <c r="B423" s="388"/>
      <c r="C423" s="388"/>
      <c r="D423" s="391"/>
      <c r="E423" s="396"/>
      <c r="F423" s="195" t="s">
        <v>60</v>
      </c>
      <c r="G423" s="192" t="s">
        <v>585</v>
      </c>
      <c r="H423" s="193" t="s">
        <v>455</v>
      </c>
      <c r="I423" s="193">
        <v>853</v>
      </c>
    </row>
    <row r="424" spans="1:9" s="194" customFormat="1" ht="54.75" hidden="1" customHeight="1">
      <c r="A424" s="389"/>
      <c r="B424" s="389"/>
      <c r="C424" s="389"/>
      <c r="D424" s="392"/>
      <c r="E424" s="397"/>
      <c r="F424" s="195" t="s">
        <v>173</v>
      </c>
      <c r="G424" s="192" t="s">
        <v>586</v>
      </c>
      <c r="H424" s="193" t="s">
        <v>455</v>
      </c>
      <c r="I424" s="193">
        <v>853</v>
      </c>
    </row>
    <row r="425" spans="1:9" s="194" customFormat="1" ht="54.75" hidden="1" customHeight="1">
      <c r="A425" s="388">
        <v>3</v>
      </c>
      <c r="B425" s="388" t="s">
        <v>161</v>
      </c>
      <c r="C425" s="388" t="s">
        <v>575</v>
      </c>
      <c r="D425" s="391" t="s">
        <v>576</v>
      </c>
      <c r="E425" s="396" t="s">
        <v>95</v>
      </c>
      <c r="F425" s="195" t="s">
        <v>72</v>
      </c>
      <c r="G425" s="192"/>
      <c r="H425" s="193" t="s">
        <v>455</v>
      </c>
      <c r="I425" s="193">
        <v>853</v>
      </c>
    </row>
    <row r="426" spans="1:9" s="194" customFormat="1" ht="54.75" hidden="1" customHeight="1">
      <c r="A426" s="388"/>
      <c r="B426" s="388"/>
      <c r="C426" s="388"/>
      <c r="D426" s="391"/>
      <c r="E426" s="396"/>
      <c r="F426" s="195" t="s">
        <v>166</v>
      </c>
      <c r="G426" s="192" t="s">
        <v>587</v>
      </c>
      <c r="H426" s="193" t="s">
        <v>455</v>
      </c>
      <c r="I426" s="193">
        <v>853</v>
      </c>
    </row>
    <row r="427" spans="1:9" s="194" customFormat="1" ht="54.75" hidden="1" customHeight="1">
      <c r="A427" s="388"/>
      <c r="B427" s="388"/>
      <c r="C427" s="388"/>
      <c r="D427" s="391"/>
      <c r="E427" s="396"/>
      <c r="F427" s="195" t="s">
        <v>168</v>
      </c>
      <c r="G427" s="192" t="s">
        <v>588</v>
      </c>
      <c r="H427" s="193" t="s">
        <v>455</v>
      </c>
      <c r="I427" s="193">
        <v>853</v>
      </c>
    </row>
    <row r="428" spans="1:9" s="194" customFormat="1" ht="54.75" hidden="1" customHeight="1">
      <c r="A428" s="388"/>
      <c r="B428" s="388"/>
      <c r="C428" s="388"/>
      <c r="D428" s="391"/>
      <c r="E428" s="396"/>
      <c r="F428" s="195" t="s">
        <v>170</v>
      </c>
      <c r="G428" s="192" t="s">
        <v>589</v>
      </c>
      <c r="H428" s="193" t="s">
        <v>455</v>
      </c>
      <c r="I428" s="193">
        <v>853</v>
      </c>
    </row>
    <row r="429" spans="1:9" s="194" customFormat="1" ht="54.75" hidden="1" customHeight="1">
      <c r="A429" s="388"/>
      <c r="B429" s="388"/>
      <c r="C429" s="388"/>
      <c r="D429" s="391"/>
      <c r="E429" s="396"/>
      <c r="F429" s="195" t="s">
        <v>60</v>
      </c>
      <c r="G429" s="192" t="s">
        <v>590</v>
      </c>
      <c r="H429" s="193" t="s">
        <v>455</v>
      </c>
      <c r="I429" s="193">
        <v>853</v>
      </c>
    </row>
    <row r="430" spans="1:9" s="194" customFormat="1" ht="54.75" hidden="1" customHeight="1">
      <c r="A430" s="389"/>
      <c r="B430" s="389"/>
      <c r="C430" s="389"/>
      <c r="D430" s="392"/>
      <c r="E430" s="397"/>
      <c r="F430" s="195" t="s">
        <v>173</v>
      </c>
      <c r="G430" s="192" t="s">
        <v>591</v>
      </c>
      <c r="H430" s="193" t="s">
        <v>455</v>
      </c>
      <c r="I430" s="193">
        <v>853</v>
      </c>
    </row>
    <row r="431" spans="1:9" s="194" customFormat="1" ht="54.75" hidden="1" customHeight="1">
      <c r="A431" s="388">
        <v>3</v>
      </c>
      <c r="B431" s="388" t="s">
        <v>161</v>
      </c>
      <c r="C431" s="388" t="s">
        <v>592</v>
      </c>
      <c r="D431" s="391" t="s">
        <v>593</v>
      </c>
      <c r="E431" s="396" t="s">
        <v>594</v>
      </c>
      <c r="F431" s="195" t="s">
        <v>72</v>
      </c>
      <c r="G431" s="192"/>
      <c r="H431" s="193" t="s">
        <v>455</v>
      </c>
      <c r="I431" s="193">
        <v>853</v>
      </c>
    </row>
    <row r="432" spans="1:9" s="194" customFormat="1" ht="54.75" hidden="1" customHeight="1">
      <c r="A432" s="388"/>
      <c r="B432" s="388"/>
      <c r="C432" s="388"/>
      <c r="D432" s="391"/>
      <c r="E432" s="396"/>
      <c r="F432" s="195" t="s">
        <v>166</v>
      </c>
      <c r="G432" s="192" t="s">
        <v>595</v>
      </c>
      <c r="H432" s="193" t="s">
        <v>455</v>
      </c>
      <c r="I432" s="193">
        <v>853</v>
      </c>
    </row>
    <row r="433" spans="1:9" s="194" customFormat="1" ht="54.75" hidden="1" customHeight="1">
      <c r="A433" s="388"/>
      <c r="B433" s="388"/>
      <c r="C433" s="388"/>
      <c r="D433" s="391"/>
      <c r="E433" s="396"/>
      <c r="F433" s="195" t="s">
        <v>168</v>
      </c>
      <c r="G433" s="192" t="s">
        <v>596</v>
      </c>
      <c r="H433" s="193" t="s">
        <v>455</v>
      </c>
      <c r="I433" s="193">
        <v>853</v>
      </c>
    </row>
    <row r="434" spans="1:9" s="194" customFormat="1" ht="54.75" hidden="1" customHeight="1">
      <c r="A434" s="388"/>
      <c r="B434" s="388"/>
      <c r="C434" s="388"/>
      <c r="D434" s="391"/>
      <c r="E434" s="396"/>
      <c r="F434" s="195" t="s">
        <v>170</v>
      </c>
      <c r="G434" s="192" t="s">
        <v>597</v>
      </c>
      <c r="H434" s="193" t="s">
        <v>455</v>
      </c>
      <c r="I434" s="193">
        <v>853</v>
      </c>
    </row>
    <row r="435" spans="1:9" s="194" customFormat="1" ht="54.75" hidden="1" customHeight="1">
      <c r="A435" s="388"/>
      <c r="B435" s="388"/>
      <c r="C435" s="388"/>
      <c r="D435" s="391"/>
      <c r="E435" s="396"/>
      <c r="F435" s="195" t="s">
        <v>60</v>
      </c>
      <c r="G435" s="192" t="s">
        <v>598</v>
      </c>
      <c r="H435" s="193" t="s">
        <v>455</v>
      </c>
      <c r="I435" s="193">
        <v>853</v>
      </c>
    </row>
    <row r="436" spans="1:9" s="194" customFormat="1" ht="54.75" hidden="1" customHeight="1">
      <c r="A436" s="389"/>
      <c r="B436" s="389"/>
      <c r="C436" s="389"/>
      <c r="D436" s="392"/>
      <c r="E436" s="397"/>
      <c r="F436" s="195" t="s">
        <v>173</v>
      </c>
      <c r="G436" s="192" t="s">
        <v>599</v>
      </c>
      <c r="H436" s="193" t="s">
        <v>455</v>
      </c>
      <c r="I436" s="193">
        <v>853</v>
      </c>
    </row>
    <row r="437" spans="1:9" s="194" customFormat="1" ht="54.75" hidden="1" customHeight="1">
      <c r="A437" s="388">
        <v>3</v>
      </c>
      <c r="B437" s="388" t="s">
        <v>161</v>
      </c>
      <c r="C437" s="388" t="s">
        <v>592</v>
      </c>
      <c r="D437" s="391" t="s">
        <v>593</v>
      </c>
      <c r="E437" s="396" t="s">
        <v>177</v>
      </c>
      <c r="F437" s="195" t="s">
        <v>72</v>
      </c>
      <c r="G437" s="192"/>
      <c r="H437" s="193" t="s">
        <v>455</v>
      </c>
      <c r="I437" s="193">
        <v>853</v>
      </c>
    </row>
    <row r="438" spans="1:9" s="194" customFormat="1" ht="54.75" hidden="1" customHeight="1">
      <c r="A438" s="388"/>
      <c r="B438" s="388"/>
      <c r="C438" s="388"/>
      <c r="D438" s="391"/>
      <c r="E438" s="396"/>
      <c r="F438" s="195" t="s">
        <v>166</v>
      </c>
      <c r="G438" s="192" t="s">
        <v>600</v>
      </c>
      <c r="H438" s="193" t="s">
        <v>455</v>
      </c>
      <c r="I438" s="193">
        <v>853</v>
      </c>
    </row>
    <row r="439" spans="1:9" s="194" customFormat="1" ht="54.75" hidden="1" customHeight="1">
      <c r="A439" s="388"/>
      <c r="B439" s="388"/>
      <c r="C439" s="388"/>
      <c r="D439" s="391"/>
      <c r="E439" s="396"/>
      <c r="F439" s="195" t="s">
        <v>168</v>
      </c>
      <c r="G439" s="192" t="s">
        <v>601</v>
      </c>
      <c r="H439" s="193" t="s">
        <v>455</v>
      </c>
      <c r="I439" s="193">
        <v>853</v>
      </c>
    </row>
    <row r="440" spans="1:9" s="194" customFormat="1" ht="54.75" hidden="1" customHeight="1">
      <c r="A440" s="388"/>
      <c r="B440" s="388"/>
      <c r="C440" s="388"/>
      <c r="D440" s="391"/>
      <c r="E440" s="396"/>
      <c r="F440" s="195" t="s">
        <v>170</v>
      </c>
      <c r="G440" s="192" t="s">
        <v>602</v>
      </c>
      <c r="H440" s="193" t="s">
        <v>455</v>
      </c>
      <c r="I440" s="193">
        <v>853</v>
      </c>
    </row>
    <row r="441" spans="1:9" s="194" customFormat="1" ht="54.75" hidden="1" customHeight="1">
      <c r="A441" s="388"/>
      <c r="B441" s="388"/>
      <c r="C441" s="388"/>
      <c r="D441" s="391"/>
      <c r="E441" s="396"/>
      <c r="F441" s="195" t="s">
        <v>60</v>
      </c>
      <c r="G441" s="192" t="s">
        <v>603</v>
      </c>
      <c r="H441" s="193" t="s">
        <v>455</v>
      </c>
      <c r="I441" s="193">
        <v>853</v>
      </c>
    </row>
    <row r="442" spans="1:9" s="194" customFormat="1" ht="54.75" hidden="1" customHeight="1">
      <c r="A442" s="389"/>
      <c r="B442" s="389"/>
      <c r="C442" s="389"/>
      <c r="D442" s="392"/>
      <c r="E442" s="397"/>
      <c r="F442" s="195" t="s">
        <v>173</v>
      </c>
      <c r="G442" s="192" t="s">
        <v>604</v>
      </c>
      <c r="H442" s="193" t="s">
        <v>455</v>
      </c>
      <c r="I442" s="193">
        <v>853</v>
      </c>
    </row>
    <row r="443" spans="1:9" s="194" customFormat="1" ht="54.75" hidden="1" customHeight="1">
      <c r="A443" s="388">
        <v>3</v>
      </c>
      <c r="B443" s="388" t="s">
        <v>161</v>
      </c>
      <c r="C443" s="388" t="s">
        <v>592</v>
      </c>
      <c r="D443" s="391" t="s">
        <v>593</v>
      </c>
      <c r="E443" s="396" t="s">
        <v>95</v>
      </c>
      <c r="F443" s="195" t="s">
        <v>72</v>
      </c>
      <c r="G443" s="192"/>
      <c r="H443" s="193" t="s">
        <v>455</v>
      </c>
      <c r="I443" s="193">
        <v>853</v>
      </c>
    </row>
    <row r="444" spans="1:9" s="194" customFormat="1" ht="54.75" hidden="1" customHeight="1">
      <c r="A444" s="388"/>
      <c r="B444" s="388"/>
      <c r="C444" s="388"/>
      <c r="D444" s="391"/>
      <c r="E444" s="396"/>
      <c r="F444" s="195" t="s">
        <v>166</v>
      </c>
      <c r="G444" s="192" t="s">
        <v>605</v>
      </c>
      <c r="H444" s="193" t="s">
        <v>455</v>
      </c>
      <c r="I444" s="193">
        <v>853</v>
      </c>
    </row>
    <row r="445" spans="1:9" s="194" customFormat="1" ht="54.75" hidden="1" customHeight="1">
      <c r="A445" s="388"/>
      <c r="B445" s="388"/>
      <c r="C445" s="388"/>
      <c r="D445" s="391"/>
      <c r="E445" s="396"/>
      <c r="F445" s="195" t="s">
        <v>168</v>
      </c>
      <c r="G445" s="192" t="s">
        <v>606</v>
      </c>
      <c r="H445" s="193" t="s">
        <v>455</v>
      </c>
      <c r="I445" s="193">
        <v>853</v>
      </c>
    </row>
    <row r="446" spans="1:9" s="194" customFormat="1" ht="54.75" hidden="1" customHeight="1">
      <c r="A446" s="388"/>
      <c r="B446" s="388"/>
      <c r="C446" s="388"/>
      <c r="D446" s="391"/>
      <c r="E446" s="396"/>
      <c r="F446" s="195" t="s">
        <v>170</v>
      </c>
      <c r="G446" s="192" t="s">
        <v>607</v>
      </c>
      <c r="H446" s="193" t="s">
        <v>455</v>
      </c>
      <c r="I446" s="193">
        <v>853</v>
      </c>
    </row>
    <row r="447" spans="1:9" s="194" customFormat="1" ht="54.75" hidden="1" customHeight="1">
      <c r="A447" s="388"/>
      <c r="B447" s="388"/>
      <c r="C447" s="388"/>
      <c r="D447" s="391"/>
      <c r="E447" s="396"/>
      <c r="F447" s="195" t="s">
        <v>60</v>
      </c>
      <c r="G447" s="192" t="s">
        <v>608</v>
      </c>
      <c r="H447" s="193" t="s">
        <v>455</v>
      </c>
      <c r="I447" s="193">
        <v>853</v>
      </c>
    </row>
    <row r="448" spans="1:9" s="194" customFormat="1" ht="54.75" hidden="1" customHeight="1">
      <c r="A448" s="389"/>
      <c r="B448" s="389"/>
      <c r="C448" s="389"/>
      <c r="D448" s="392"/>
      <c r="E448" s="397"/>
      <c r="F448" s="195" t="s">
        <v>173</v>
      </c>
      <c r="G448" s="192" t="s">
        <v>609</v>
      </c>
      <c r="H448" s="193" t="s">
        <v>455</v>
      </c>
      <c r="I448" s="193">
        <v>853</v>
      </c>
    </row>
    <row r="449" spans="1:9" s="194" customFormat="1" ht="54.75" hidden="1" customHeight="1">
      <c r="A449" s="388">
        <v>3</v>
      </c>
      <c r="B449" s="388" t="s">
        <v>161</v>
      </c>
      <c r="C449" s="388" t="s">
        <v>610</v>
      </c>
      <c r="D449" s="391" t="s">
        <v>611</v>
      </c>
      <c r="E449" s="396" t="s">
        <v>316</v>
      </c>
      <c r="F449" s="195" t="s">
        <v>72</v>
      </c>
      <c r="G449" s="192"/>
      <c r="H449" s="193" t="s">
        <v>455</v>
      </c>
      <c r="I449" s="193">
        <v>853</v>
      </c>
    </row>
    <row r="450" spans="1:9" s="194" customFormat="1" ht="54.75" hidden="1" customHeight="1">
      <c r="A450" s="388"/>
      <c r="B450" s="388"/>
      <c r="C450" s="388"/>
      <c r="D450" s="391"/>
      <c r="E450" s="396"/>
      <c r="F450" s="195" t="s">
        <v>166</v>
      </c>
      <c r="G450" s="192" t="s">
        <v>612</v>
      </c>
      <c r="H450" s="193" t="s">
        <v>455</v>
      </c>
      <c r="I450" s="193">
        <v>853</v>
      </c>
    </row>
    <row r="451" spans="1:9" s="194" customFormat="1" ht="54.75" hidden="1" customHeight="1">
      <c r="A451" s="388"/>
      <c r="B451" s="388"/>
      <c r="C451" s="388"/>
      <c r="D451" s="391"/>
      <c r="E451" s="396"/>
      <c r="F451" s="195" t="s">
        <v>168</v>
      </c>
      <c r="G451" s="192" t="s">
        <v>613</v>
      </c>
      <c r="H451" s="193" t="s">
        <v>455</v>
      </c>
      <c r="I451" s="193">
        <v>853</v>
      </c>
    </row>
    <row r="452" spans="1:9" s="194" customFormat="1" ht="54.75" hidden="1" customHeight="1">
      <c r="A452" s="388"/>
      <c r="B452" s="388"/>
      <c r="C452" s="388"/>
      <c r="D452" s="391"/>
      <c r="E452" s="396"/>
      <c r="F452" s="195" t="s">
        <v>170</v>
      </c>
      <c r="G452" s="192" t="s">
        <v>614</v>
      </c>
      <c r="H452" s="193" t="s">
        <v>455</v>
      </c>
      <c r="I452" s="193">
        <v>853</v>
      </c>
    </row>
    <row r="453" spans="1:9" s="194" customFormat="1" ht="54.75" hidden="1" customHeight="1">
      <c r="A453" s="388"/>
      <c r="B453" s="388"/>
      <c r="C453" s="388"/>
      <c r="D453" s="391"/>
      <c r="E453" s="396"/>
      <c r="F453" s="195" t="s">
        <v>60</v>
      </c>
      <c r="G453" s="192" t="s">
        <v>615</v>
      </c>
      <c r="H453" s="193" t="s">
        <v>455</v>
      </c>
      <c r="I453" s="193">
        <v>853</v>
      </c>
    </row>
    <row r="454" spans="1:9" s="194" customFormat="1" ht="54.75" hidden="1" customHeight="1">
      <c r="A454" s="389"/>
      <c r="B454" s="389"/>
      <c r="C454" s="389"/>
      <c r="D454" s="392"/>
      <c r="E454" s="397"/>
      <c r="F454" s="195" t="s">
        <v>173</v>
      </c>
      <c r="G454" s="192" t="s">
        <v>616</v>
      </c>
      <c r="H454" s="193" t="s">
        <v>455</v>
      </c>
      <c r="I454" s="193">
        <v>853</v>
      </c>
    </row>
    <row r="455" spans="1:9" s="194" customFormat="1" ht="54.75" hidden="1" customHeight="1">
      <c r="A455" s="388">
        <v>3</v>
      </c>
      <c r="B455" s="388" t="s">
        <v>161</v>
      </c>
      <c r="C455" s="388" t="s">
        <v>610</v>
      </c>
      <c r="D455" s="391" t="s">
        <v>611</v>
      </c>
      <c r="E455" s="396" t="s">
        <v>594</v>
      </c>
      <c r="F455" s="195" t="s">
        <v>72</v>
      </c>
      <c r="G455" s="192"/>
      <c r="H455" s="193" t="s">
        <v>455</v>
      </c>
      <c r="I455" s="193">
        <v>853</v>
      </c>
    </row>
    <row r="456" spans="1:9" s="194" customFormat="1" ht="54.75" hidden="1" customHeight="1">
      <c r="A456" s="388"/>
      <c r="B456" s="388"/>
      <c r="C456" s="388"/>
      <c r="D456" s="391"/>
      <c r="E456" s="396"/>
      <c r="F456" s="195" t="s">
        <v>166</v>
      </c>
      <c r="G456" s="192" t="s">
        <v>617</v>
      </c>
      <c r="H456" s="193" t="s">
        <v>455</v>
      </c>
      <c r="I456" s="193">
        <v>853</v>
      </c>
    </row>
    <row r="457" spans="1:9" s="194" customFormat="1" ht="54.75" hidden="1" customHeight="1">
      <c r="A457" s="388"/>
      <c r="B457" s="388"/>
      <c r="C457" s="388"/>
      <c r="D457" s="391"/>
      <c r="E457" s="396"/>
      <c r="F457" s="195" t="s">
        <v>168</v>
      </c>
      <c r="G457" s="192" t="s">
        <v>618</v>
      </c>
      <c r="H457" s="193" t="s">
        <v>455</v>
      </c>
      <c r="I457" s="193">
        <v>853</v>
      </c>
    </row>
    <row r="458" spans="1:9" s="194" customFormat="1" ht="54.75" hidden="1" customHeight="1">
      <c r="A458" s="388"/>
      <c r="B458" s="388"/>
      <c r="C458" s="388"/>
      <c r="D458" s="391"/>
      <c r="E458" s="396"/>
      <c r="F458" s="195" t="s">
        <v>170</v>
      </c>
      <c r="G458" s="192" t="s">
        <v>619</v>
      </c>
      <c r="H458" s="193" t="s">
        <v>455</v>
      </c>
      <c r="I458" s="193">
        <v>853</v>
      </c>
    </row>
    <row r="459" spans="1:9" s="194" customFormat="1" ht="54.75" hidden="1" customHeight="1">
      <c r="A459" s="388"/>
      <c r="B459" s="388"/>
      <c r="C459" s="388"/>
      <c r="D459" s="391"/>
      <c r="E459" s="396"/>
      <c r="F459" s="195" t="s">
        <v>60</v>
      </c>
      <c r="G459" s="192" t="s">
        <v>620</v>
      </c>
      <c r="H459" s="193" t="s">
        <v>455</v>
      </c>
      <c r="I459" s="193">
        <v>853</v>
      </c>
    </row>
    <row r="460" spans="1:9" s="194" customFormat="1" ht="54.75" hidden="1" customHeight="1">
      <c r="A460" s="389"/>
      <c r="B460" s="389"/>
      <c r="C460" s="389"/>
      <c r="D460" s="392"/>
      <c r="E460" s="397"/>
      <c r="F460" s="195" t="s">
        <v>173</v>
      </c>
      <c r="G460" s="192" t="s">
        <v>621</v>
      </c>
      <c r="H460" s="193" t="s">
        <v>455</v>
      </c>
      <c r="I460" s="193">
        <v>853</v>
      </c>
    </row>
    <row r="461" spans="1:9" s="194" customFormat="1" ht="54.75" hidden="1" customHeight="1">
      <c r="A461" s="388">
        <v>3</v>
      </c>
      <c r="B461" s="388" t="s">
        <v>161</v>
      </c>
      <c r="C461" s="388" t="s">
        <v>610</v>
      </c>
      <c r="D461" s="391" t="s">
        <v>611</v>
      </c>
      <c r="E461" s="396" t="s">
        <v>177</v>
      </c>
      <c r="F461" s="195" t="s">
        <v>72</v>
      </c>
      <c r="G461" s="192"/>
      <c r="H461" s="193" t="s">
        <v>455</v>
      </c>
      <c r="I461" s="193">
        <v>853</v>
      </c>
    </row>
    <row r="462" spans="1:9" s="194" customFormat="1" ht="54.75" hidden="1" customHeight="1">
      <c r="A462" s="388"/>
      <c r="B462" s="388"/>
      <c r="C462" s="388"/>
      <c r="D462" s="391"/>
      <c r="E462" s="396"/>
      <c r="F462" s="195" t="s">
        <v>166</v>
      </c>
      <c r="G462" s="192" t="s">
        <v>622</v>
      </c>
      <c r="H462" s="193" t="s">
        <v>455</v>
      </c>
      <c r="I462" s="193">
        <v>853</v>
      </c>
    </row>
    <row r="463" spans="1:9" s="194" customFormat="1" ht="54.75" hidden="1" customHeight="1">
      <c r="A463" s="388"/>
      <c r="B463" s="388"/>
      <c r="C463" s="388"/>
      <c r="D463" s="391"/>
      <c r="E463" s="396"/>
      <c r="F463" s="195" t="s">
        <v>168</v>
      </c>
      <c r="G463" s="192" t="s">
        <v>623</v>
      </c>
      <c r="H463" s="193" t="s">
        <v>455</v>
      </c>
      <c r="I463" s="193">
        <v>853</v>
      </c>
    </row>
    <row r="464" spans="1:9" s="194" customFormat="1" ht="54.75" hidden="1" customHeight="1">
      <c r="A464" s="388"/>
      <c r="B464" s="388"/>
      <c r="C464" s="388"/>
      <c r="D464" s="391"/>
      <c r="E464" s="396"/>
      <c r="F464" s="195" t="s">
        <v>170</v>
      </c>
      <c r="G464" s="192" t="s">
        <v>624</v>
      </c>
      <c r="H464" s="193" t="s">
        <v>455</v>
      </c>
      <c r="I464" s="193">
        <v>853</v>
      </c>
    </row>
    <row r="465" spans="1:9" s="194" customFormat="1" ht="54.75" hidden="1" customHeight="1">
      <c r="A465" s="388"/>
      <c r="B465" s="388"/>
      <c r="C465" s="388"/>
      <c r="D465" s="391"/>
      <c r="E465" s="396"/>
      <c r="F465" s="195" t="s">
        <v>60</v>
      </c>
      <c r="G465" s="192" t="s">
        <v>625</v>
      </c>
      <c r="H465" s="193" t="s">
        <v>455</v>
      </c>
      <c r="I465" s="193">
        <v>853</v>
      </c>
    </row>
    <row r="466" spans="1:9" s="194" customFormat="1" ht="54.75" hidden="1" customHeight="1">
      <c r="A466" s="389"/>
      <c r="B466" s="389"/>
      <c r="C466" s="389"/>
      <c r="D466" s="392"/>
      <c r="E466" s="397"/>
      <c r="F466" s="195" t="s">
        <v>173</v>
      </c>
      <c r="G466" s="192" t="s">
        <v>626</v>
      </c>
      <c r="H466" s="193" t="s">
        <v>455</v>
      </c>
      <c r="I466" s="193">
        <v>853</v>
      </c>
    </row>
    <row r="467" spans="1:9" s="194" customFormat="1" ht="54.75" hidden="1" customHeight="1">
      <c r="A467" s="388">
        <v>3</v>
      </c>
      <c r="B467" s="388" t="s">
        <v>161</v>
      </c>
      <c r="C467" s="388" t="s">
        <v>627</v>
      </c>
      <c r="D467" s="391" t="s">
        <v>628</v>
      </c>
      <c r="E467" s="396" t="s">
        <v>40</v>
      </c>
      <c r="F467" s="195" t="s">
        <v>72</v>
      </c>
      <c r="G467" s="192"/>
      <c r="H467" s="193" t="s">
        <v>455</v>
      </c>
      <c r="I467" s="193">
        <v>853</v>
      </c>
    </row>
    <row r="468" spans="1:9" s="194" customFormat="1" ht="54.75" hidden="1" customHeight="1">
      <c r="A468" s="388"/>
      <c r="B468" s="388"/>
      <c r="C468" s="388"/>
      <c r="D468" s="391"/>
      <c r="E468" s="396"/>
      <c r="F468" s="195" t="s">
        <v>166</v>
      </c>
      <c r="G468" s="192" t="s">
        <v>629</v>
      </c>
      <c r="H468" s="193" t="s">
        <v>455</v>
      </c>
      <c r="I468" s="193">
        <v>853</v>
      </c>
    </row>
    <row r="469" spans="1:9" s="194" customFormat="1" ht="54.75" hidden="1" customHeight="1">
      <c r="A469" s="388"/>
      <c r="B469" s="388"/>
      <c r="C469" s="388"/>
      <c r="D469" s="391"/>
      <c r="E469" s="396"/>
      <c r="F469" s="195" t="s">
        <v>168</v>
      </c>
      <c r="G469" s="192" t="s">
        <v>630</v>
      </c>
      <c r="H469" s="193" t="s">
        <v>455</v>
      </c>
      <c r="I469" s="193">
        <v>853</v>
      </c>
    </row>
    <row r="470" spans="1:9" s="194" customFormat="1" ht="54.75" hidden="1" customHeight="1">
      <c r="A470" s="388"/>
      <c r="B470" s="388"/>
      <c r="C470" s="388"/>
      <c r="D470" s="391"/>
      <c r="E470" s="396"/>
      <c r="F470" s="195" t="s">
        <v>170</v>
      </c>
      <c r="G470" s="192" t="s">
        <v>631</v>
      </c>
      <c r="H470" s="193" t="s">
        <v>455</v>
      </c>
      <c r="I470" s="193">
        <v>853</v>
      </c>
    </row>
    <row r="471" spans="1:9" s="194" customFormat="1" ht="54.75" hidden="1" customHeight="1">
      <c r="A471" s="388"/>
      <c r="B471" s="388"/>
      <c r="C471" s="388"/>
      <c r="D471" s="391"/>
      <c r="E471" s="396"/>
      <c r="F471" s="195" t="s">
        <v>60</v>
      </c>
      <c r="G471" s="192" t="s">
        <v>632</v>
      </c>
      <c r="H471" s="193" t="s">
        <v>455</v>
      </c>
      <c r="I471" s="193">
        <v>853</v>
      </c>
    </row>
    <row r="472" spans="1:9" s="194" customFormat="1" ht="54.75" hidden="1" customHeight="1">
      <c r="A472" s="389"/>
      <c r="B472" s="389"/>
      <c r="C472" s="389"/>
      <c r="D472" s="392"/>
      <c r="E472" s="397"/>
      <c r="F472" s="195" t="s">
        <v>173</v>
      </c>
      <c r="G472" s="192" t="s">
        <v>633</v>
      </c>
      <c r="H472" s="193" t="s">
        <v>455</v>
      </c>
      <c r="I472" s="193">
        <v>853</v>
      </c>
    </row>
    <row r="473" spans="1:9" s="194" customFormat="1" ht="54.75" hidden="1" customHeight="1">
      <c r="A473" s="388">
        <v>3</v>
      </c>
      <c r="B473" s="388" t="s">
        <v>161</v>
      </c>
      <c r="C473" s="388" t="s">
        <v>627</v>
      </c>
      <c r="D473" s="391" t="s">
        <v>628</v>
      </c>
      <c r="E473" s="396" t="s">
        <v>164</v>
      </c>
      <c r="F473" s="195" t="s">
        <v>72</v>
      </c>
      <c r="G473" s="192"/>
      <c r="H473" s="193" t="s">
        <v>455</v>
      </c>
      <c r="I473" s="193">
        <v>853</v>
      </c>
    </row>
    <row r="474" spans="1:9" s="194" customFormat="1" ht="54.75" hidden="1" customHeight="1">
      <c r="A474" s="388"/>
      <c r="B474" s="388"/>
      <c r="C474" s="388"/>
      <c r="D474" s="391"/>
      <c r="E474" s="396"/>
      <c r="F474" s="195" t="s">
        <v>166</v>
      </c>
      <c r="G474" s="192" t="s">
        <v>634</v>
      </c>
      <c r="H474" s="193" t="s">
        <v>455</v>
      </c>
      <c r="I474" s="193">
        <v>853</v>
      </c>
    </row>
    <row r="475" spans="1:9" s="194" customFormat="1" ht="54.75" hidden="1" customHeight="1">
      <c r="A475" s="388"/>
      <c r="B475" s="388"/>
      <c r="C475" s="388"/>
      <c r="D475" s="391"/>
      <c r="E475" s="396"/>
      <c r="F475" s="195" t="s">
        <v>168</v>
      </c>
      <c r="G475" s="192" t="s">
        <v>635</v>
      </c>
      <c r="H475" s="193" t="s">
        <v>455</v>
      </c>
      <c r="I475" s="193">
        <v>853</v>
      </c>
    </row>
    <row r="476" spans="1:9" s="194" customFormat="1" ht="54.75" hidden="1" customHeight="1">
      <c r="A476" s="388"/>
      <c r="B476" s="388"/>
      <c r="C476" s="388"/>
      <c r="D476" s="391"/>
      <c r="E476" s="396"/>
      <c r="F476" s="195" t="s">
        <v>170</v>
      </c>
      <c r="G476" s="192" t="s">
        <v>636</v>
      </c>
      <c r="H476" s="193" t="s">
        <v>455</v>
      </c>
      <c r="I476" s="193">
        <v>853</v>
      </c>
    </row>
    <row r="477" spans="1:9" s="194" customFormat="1" ht="54.75" hidden="1" customHeight="1">
      <c r="A477" s="388"/>
      <c r="B477" s="388"/>
      <c r="C477" s="388"/>
      <c r="D477" s="391"/>
      <c r="E477" s="396"/>
      <c r="F477" s="195" t="s">
        <v>60</v>
      </c>
      <c r="G477" s="192" t="s">
        <v>637</v>
      </c>
      <c r="H477" s="193" t="s">
        <v>455</v>
      </c>
      <c r="I477" s="193">
        <v>853</v>
      </c>
    </row>
    <row r="478" spans="1:9" s="194" customFormat="1" ht="54.75" hidden="1" customHeight="1">
      <c r="A478" s="389"/>
      <c r="B478" s="389"/>
      <c r="C478" s="389"/>
      <c r="D478" s="392"/>
      <c r="E478" s="397"/>
      <c r="F478" s="195" t="s">
        <v>173</v>
      </c>
      <c r="G478" s="192" t="s">
        <v>638</v>
      </c>
      <c r="H478" s="193" t="s">
        <v>455</v>
      </c>
      <c r="I478" s="193">
        <v>853</v>
      </c>
    </row>
    <row r="479" spans="1:9" s="194" customFormat="1" ht="54.75" hidden="1" customHeight="1">
      <c r="A479" s="388">
        <v>3</v>
      </c>
      <c r="B479" s="388" t="s">
        <v>161</v>
      </c>
      <c r="C479" s="388" t="s">
        <v>639</v>
      </c>
      <c r="D479" s="391" t="s">
        <v>640</v>
      </c>
      <c r="E479" s="396" t="s">
        <v>292</v>
      </c>
      <c r="F479" s="195" t="s">
        <v>72</v>
      </c>
      <c r="G479" s="192"/>
      <c r="H479" s="193" t="s">
        <v>455</v>
      </c>
      <c r="I479" s="193">
        <v>853</v>
      </c>
    </row>
    <row r="480" spans="1:9" s="194" customFormat="1" ht="54.75" hidden="1" customHeight="1">
      <c r="A480" s="388"/>
      <c r="B480" s="388"/>
      <c r="C480" s="388"/>
      <c r="D480" s="391"/>
      <c r="E480" s="396"/>
      <c r="F480" s="195" t="s">
        <v>166</v>
      </c>
      <c r="G480" s="192" t="s">
        <v>641</v>
      </c>
      <c r="H480" s="193" t="s">
        <v>455</v>
      </c>
      <c r="I480" s="193">
        <v>853</v>
      </c>
    </row>
    <row r="481" spans="1:9" s="194" customFormat="1" ht="54.75" hidden="1" customHeight="1">
      <c r="A481" s="388"/>
      <c r="B481" s="388"/>
      <c r="C481" s="388"/>
      <c r="D481" s="391"/>
      <c r="E481" s="396"/>
      <c r="F481" s="195" t="s">
        <v>168</v>
      </c>
      <c r="G481" s="192" t="s">
        <v>642</v>
      </c>
      <c r="H481" s="193" t="s">
        <v>455</v>
      </c>
      <c r="I481" s="193">
        <v>853</v>
      </c>
    </row>
    <row r="482" spans="1:9" s="194" customFormat="1" ht="54.75" hidden="1" customHeight="1">
      <c r="A482" s="388"/>
      <c r="B482" s="388"/>
      <c r="C482" s="388"/>
      <c r="D482" s="391"/>
      <c r="E482" s="396"/>
      <c r="F482" s="195" t="s">
        <v>170</v>
      </c>
      <c r="G482" s="192" t="s">
        <v>643</v>
      </c>
      <c r="H482" s="193" t="s">
        <v>455</v>
      </c>
      <c r="I482" s="193">
        <v>853</v>
      </c>
    </row>
    <row r="483" spans="1:9" s="194" customFormat="1" ht="54.75" hidden="1" customHeight="1">
      <c r="A483" s="388"/>
      <c r="B483" s="388"/>
      <c r="C483" s="388"/>
      <c r="D483" s="391"/>
      <c r="E483" s="396"/>
      <c r="F483" s="195" t="s">
        <v>60</v>
      </c>
      <c r="G483" s="192" t="s">
        <v>644</v>
      </c>
      <c r="H483" s="193" t="s">
        <v>455</v>
      </c>
      <c r="I483" s="193">
        <v>853</v>
      </c>
    </row>
    <row r="484" spans="1:9" s="194" customFormat="1" ht="54.75" hidden="1" customHeight="1">
      <c r="A484" s="389"/>
      <c r="B484" s="389"/>
      <c r="C484" s="389"/>
      <c r="D484" s="392"/>
      <c r="E484" s="397"/>
      <c r="F484" s="195" t="s">
        <v>173</v>
      </c>
      <c r="G484" s="192" t="s">
        <v>645</v>
      </c>
      <c r="H484" s="193" t="s">
        <v>455</v>
      </c>
      <c r="I484" s="193">
        <v>853</v>
      </c>
    </row>
    <row r="485" spans="1:9" s="194" customFormat="1" ht="54.75" hidden="1" customHeight="1">
      <c r="A485" s="388">
        <v>3</v>
      </c>
      <c r="B485" s="388" t="s">
        <v>161</v>
      </c>
      <c r="C485" s="388" t="s">
        <v>639</v>
      </c>
      <c r="D485" s="391" t="s">
        <v>640</v>
      </c>
      <c r="E485" s="396" t="s">
        <v>95</v>
      </c>
      <c r="F485" s="195" t="s">
        <v>72</v>
      </c>
      <c r="G485" s="192"/>
      <c r="H485" s="193" t="s">
        <v>455</v>
      </c>
      <c r="I485" s="193">
        <v>853</v>
      </c>
    </row>
    <row r="486" spans="1:9" s="194" customFormat="1" ht="54.75" hidden="1" customHeight="1">
      <c r="A486" s="388"/>
      <c r="B486" s="388"/>
      <c r="C486" s="388"/>
      <c r="D486" s="391"/>
      <c r="E486" s="396"/>
      <c r="F486" s="195" t="s">
        <v>166</v>
      </c>
      <c r="G486" s="192" t="s">
        <v>646</v>
      </c>
      <c r="H486" s="193" t="s">
        <v>455</v>
      </c>
      <c r="I486" s="193">
        <v>853</v>
      </c>
    </row>
    <row r="487" spans="1:9" s="194" customFormat="1" ht="54.75" hidden="1" customHeight="1">
      <c r="A487" s="388"/>
      <c r="B487" s="388"/>
      <c r="C487" s="388"/>
      <c r="D487" s="391"/>
      <c r="E487" s="396"/>
      <c r="F487" s="195" t="s">
        <v>168</v>
      </c>
      <c r="G487" s="192" t="s">
        <v>647</v>
      </c>
      <c r="H487" s="193" t="s">
        <v>455</v>
      </c>
      <c r="I487" s="193">
        <v>853</v>
      </c>
    </row>
    <row r="488" spans="1:9" s="194" customFormat="1" ht="54.75" hidden="1" customHeight="1">
      <c r="A488" s="388"/>
      <c r="B488" s="388"/>
      <c r="C488" s="388"/>
      <c r="D488" s="391"/>
      <c r="E488" s="396"/>
      <c r="F488" s="195" t="s">
        <v>170</v>
      </c>
      <c r="G488" s="192" t="s">
        <v>648</v>
      </c>
      <c r="H488" s="193" t="s">
        <v>455</v>
      </c>
      <c r="I488" s="193">
        <v>853</v>
      </c>
    </row>
    <row r="489" spans="1:9" s="194" customFormat="1" ht="54.75" hidden="1" customHeight="1">
      <c r="A489" s="388"/>
      <c r="B489" s="388"/>
      <c r="C489" s="388"/>
      <c r="D489" s="391"/>
      <c r="E489" s="396"/>
      <c r="F489" s="195" t="s">
        <v>60</v>
      </c>
      <c r="G489" s="192" t="s">
        <v>649</v>
      </c>
      <c r="H489" s="193" t="s">
        <v>455</v>
      </c>
      <c r="I489" s="193">
        <v>853</v>
      </c>
    </row>
    <row r="490" spans="1:9" s="194" customFormat="1" ht="54.75" hidden="1" customHeight="1">
      <c r="A490" s="389"/>
      <c r="B490" s="389"/>
      <c r="C490" s="389"/>
      <c r="D490" s="392"/>
      <c r="E490" s="397"/>
      <c r="F490" s="195" t="s">
        <v>173</v>
      </c>
      <c r="G490" s="192" t="s">
        <v>650</v>
      </c>
      <c r="H490" s="193" t="s">
        <v>455</v>
      </c>
      <c r="I490" s="193">
        <v>853</v>
      </c>
    </row>
    <row r="491" spans="1:9" s="194" customFormat="1" ht="54.75" hidden="1" customHeight="1">
      <c r="A491" s="388">
        <v>3</v>
      </c>
      <c r="B491" s="388" t="s">
        <v>161</v>
      </c>
      <c r="C491" s="388" t="s">
        <v>639</v>
      </c>
      <c r="D491" s="391" t="s">
        <v>640</v>
      </c>
      <c r="E491" s="396" t="s">
        <v>316</v>
      </c>
      <c r="F491" s="195" t="s">
        <v>72</v>
      </c>
      <c r="G491" s="192"/>
      <c r="H491" s="193" t="s">
        <v>455</v>
      </c>
      <c r="I491" s="193">
        <v>853</v>
      </c>
    </row>
    <row r="492" spans="1:9" s="194" customFormat="1" ht="54.75" hidden="1" customHeight="1">
      <c r="A492" s="388"/>
      <c r="B492" s="388"/>
      <c r="C492" s="388"/>
      <c r="D492" s="391"/>
      <c r="E492" s="396"/>
      <c r="F492" s="195" t="s">
        <v>166</v>
      </c>
      <c r="G492" s="192" t="s">
        <v>651</v>
      </c>
      <c r="H492" s="193" t="s">
        <v>455</v>
      </c>
      <c r="I492" s="193">
        <v>853</v>
      </c>
    </row>
    <row r="493" spans="1:9" s="194" customFormat="1" ht="54.75" hidden="1" customHeight="1">
      <c r="A493" s="388"/>
      <c r="B493" s="388"/>
      <c r="C493" s="388"/>
      <c r="D493" s="391"/>
      <c r="E493" s="396"/>
      <c r="F493" s="195" t="s">
        <v>168</v>
      </c>
      <c r="G493" s="192" t="s">
        <v>652</v>
      </c>
      <c r="H493" s="193" t="s">
        <v>455</v>
      </c>
      <c r="I493" s="193">
        <v>853</v>
      </c>
    </row>
    <row r="494" spans="1:9" s="194" customFormat="1" ht="54.75" hidden="1" customHeight="1">
      <c r="A494" s="388"/>
      <c r="B494" s="388"/>
      <c r="C494" s="388"/>
      <c r="D494" s="391"/>
      <c r="E494" s="396"/>
      <c r="F494" s="195" t="s">
        <v>170</v>
      </c>
      <c r="G494" s="192" t="s">
        <v>653</v>
      </c>
      <c r="H494" s="193" t="s">
        <v>455</v>
      </c>
      <c r="I494" s="193">
        <v>853</v>
      </c>
    </row>
    <row r="495" spans="1:9" s="194" customFormat="1" ht="54.75" hidden="1" customHeight="1">
      <c r="A495" s="388"/>
      <c r="B495" s="388"/>
      <c r="C495" s="388"/>
      <c r="D495" s="391"/>
      <c r="E495" s="396"/>
      <c r="F495" s="195" t="s">
        <v>60</v>
      </c>
      <c r="G495" s="192" t="s">
        <v>654</v>
      </c>
      <c r="H495" s="193" t="s">
        <v>455</v>
      </c>
      <c r="I495" s="193">
        <v>853</v>
      </c>
    </row>
    <row r="496" spans="1:9" s="194" customFormat="1" ht="54.75" hidden="1" customHeight="1">
      <c r="A496" s="389"/>
      <c r="B496" s="389"/>
      <c r="C496" s="389"/>
      <c r="D496" s="392"/>
      <c r="E496" s="397"/>
      <c r="F496" s="195" t="s">
        <v>173</v>
      </c>
      <c r="G496" s="192" t="s">
        <v>655</v>
      </c>
      <c r="H496" s="193" t="s">
        <v>455</v>
      </c>
      <c r="I496" s="193">
        <v>853</v>
      </c>
    </row>
    <row r="497" spans="1:9" s="194" customFormat="1" ht="54.75" hidden="1" customHeight="1">
      <c r="A497" s="388">
        <v>3</v>
      </c>
      <c r="B497" s="388" t="s">
        <v>161</v>
      </c>
      <c r="C497" s="388" t="s">
        <v>656</v>
      </c>
      <c r="D497" s="391" t="s">
        <v>657</v>
      </c>
      <c r="E497" s="396" t="s">
        <v>177</v>
      </c>
      <c r="F497" s="195" t="s">
        <v>72</v>
      </c>
      <c r="G497" s="192"/>
      <c r="H497" s="193" t="s">
        <v>455</v>
      </c>
      <c r="I497" s="193">
        <v>853</v>
      </c>
    </row>
    <row r="498" spans="1:9" s="194" customFormat="1" ht="54.75" hidden="1" customHeight="1">
      <c r="A498" s="388"/>
      <c r="B498" s="388"/>
      <c r="C498" s="388"/>
      <c r="D498" s="391"/>
      <c r="E498" s="396"/>
      <c r="F498" s="195" t="s">
        <v>166</v>
      </c>
      <c r="G498" s="192" t="s">
        <v>658</v>
      </c>
      <c r="H498" s="193" t="s">
        <v>455</v>
      </c>
      <c r="I498" s="193">
        <v>853</v>
      </c>
    </row>
    <row r="499" spans="1:9" s="194" customFormat="1" ht="54.75" hidden="1" customHeight="1">
      <c r="A499" s="388"/>
      <c r="B499" s="388"/>
      <c r="C499" s="388"/>
      <c r="D499" s="391"/>
      <c r="E499" s="396"/>
      <c r="F499" s="195" t="s">
        <v>168</v>
      </c>
      <c r="G499" s="192" t="s">
        <v>659</v>
      </c>
      <c r="H499" s="193" t="s">
        <v>455</v>
      </c>
      <c r="I499" s="193">
        <v>853</v>
      </c>
    </row>
    <row r="500" spans="1:9" s="194" customFormat="1" ht="54.75" hidden="1" customHeight="1">
      <c r="A500" s="388"/>
      <c r="B500" s="388"/>
      <c r="C500" s="388"/>
      <c r="D500" s="391"/>
      <c r="E500" s="396"/>
      <c r="F500" s="195" t="s">
        <v>170</v>
      </c>
      <c r="G500" s="192" t="s">
        <v>660</v>
      </c>
      <c r="H500" s="193" t="s">
        <v>455</v>
      </c>
      <c r="I500" s="193">
        <v>853</v>
      </c>
    </row>
    <row r="501" spans="1:9" s="194" customFormat="1" ht="54.75" hidden="1" customHeight="1">
      <c r="A501" s="388"/>
      <c r="B501" s="388"/>
      <c r="C501" s="388"/>
      <c r="D501" s="391"/>
      <c r="E501" s="396"/>
      <c r="F501" s="195" t="s">
        <v>60</v>
      </c>
      <c r="G501" s="192" t="s">
        <v>661</v>
      </c>
      <c r="H501" s="193" t="s">
        <v>455</v>
      </c>
      <c r="I501" s="193">
        <v>853</v>
      </c>
    </row>
    <row r="502" spans="1:9" s="194" customFormat="1" ht="54.75" hidden="1" customHeight="1">
      <c r="A502" s="389"/>
      <c r="B502" s="389"/>
      <c r="C502" s="389"/>
      <c r="D502" s="392"/>
      <c r="E502" s="397"/>
      <c r="F502" s="195" t="s">
        <v>173</v>
      </c>
      <c r="G502" s="192" t="s">
        <v>662</v>
      </c>
      <c r="H502" s="193" t="s">
        <v>455</v>
      </c>
      <c r="I502" s="193">
        <v>853</v>
      </c>
    </row>
    <row r="503" spans="1:9" s="194" customFormat="1" ht="54.75" hidden="1" customHeight="1">
      <c r="A503" s="388">
        <v>3</v>
      </c>
      <c r="B503" s="388" t="s">
        <v>161</v>
      </c>
      <c r="C503" s="388" t="s">
        <v>656</v>
      </c>
      <c r="D503" s="391" t="s">
        <v>657</v>
      </c>
      <c r="E503" s="396" t="s">
        <v>226</v>
      </c>
      <c r="F503" s="195" t="s">
        <v>72</v>
      </c>
      <c r="G503" s="192"/>
      <c r="H503" s="193" t="s">
        <v>455</v>
      </c>
      <c r="I503" s="193">
        <v>853</v>
      </c>
    </row>
    <row r="504" spans="1:9" s="194" customFormat="1" ht="54.75" hidden="1" customHeight="1">
      <c r="A504" s="388"/>
      <c r="B504" s="388"/>
      <c r="C504" s="388"/>
      <c r="D504" s="391"/>
      <c r="E504" s="396"/>
      <c r="F504" s="195" t="s">
        <v>166</v>
      </c>
      <c r="G504" s="192" t="s">
        <v>663</v>
      </c>
      <c r="H504" s="193" t="s">
        <v>455</v>
      </c>
      <c r="I504" s="193">
        <v>853</v>
      </c>
    </row>
    <row r="505" spans="1:9" s="194" customFormat="1" ht="54.75" hidden="1" customHeight="1">
      <c r="A505" s="388"/>
      <c r="B505" s="388"/>
      <c r="C505" s="388"/>
      <c r="D505" s="391"/>
      <c r="E505" s="396"/>
      <c r="F505" s="195" t="s">
        <v>168</v>
      </c>
      <c r="G505" s="192" t="s">
        <v>664</v>
      </c>
      <c r="H505" s="193" t="s">
        <v>455</v>
      </c>
      <c r="I505" s="193">
        <v>853</v>
      </c>
    </row>
    <row r="506" spans="1:9" s="194" customFormat="1" ht="54.75" hidden="1" customHeight="1">
      <c r="A506" s="388"/>
      <c r="B506" s="388"/>
      <c r="C506" s="388"/>
      <c r="D506" s="391"/>
      <c r="E506" s="396"/>
      <c r="F506" s="195" t="s">
        <v>170</v>
      </c>
      <c r="G506" s="192" t="s">
        <v>665</v>
      </c>
      <c r="H506" s="193" t="s">
        <v>455</v>
      </c>
      <c r="I506" s="193">
        <v>853</v>
      </c>
    </row>
    <row r="507" spans="1:9" s="194" customFormat="1" ht="54.75" hidden="1" customHeight="1">
      <c r="A507" s="388"/>
      <c r="B507" s="388"/>
      <c r="C507" s="388"/>
      <c r="D507" s="391"/>
      <c r="E507" s="396"/>
      <c r="F507" s="195" t="s">
        <v>60</v>
      </c>
      <c r="G507" s="192" t="s">
        <v>666</v>
      </c>
      <c r="H507" s="193" t="s">
        <v>455</v>
      </c>
      <c r="I507" s="193">
        <v>853</v>
      </c>
    </row>
    <row r="508" spans="1:9" s="194" customFormat="1" ht="54.75" hidden="1" customHeight="1">
      <c r="A508" s="389"/>
      <c r="B508" s="389"/>
      <c r="C508" s="389"/>
      <c r="D508" s="392"/>
      <c r="E508" s="397"/>
      <c r="F508" s="195" t="s">
        <v>173</v>
      </c>
      <c r="G508" s="192" t="s">
        <v>667</v>
      </c>
      <c r="H508" s="193" t="s">
        <v>455</v>
      </c>
      <c r="I508" s="193">
        <v>853</v>
      </c>
    </row>
    <row r="509" spans="1:9" s="194" customFormat="1" ht="54.75" hidden="1" customHeight="1">
      <c r="A509" s="388">
        <v>3</v>
      </c>
      <c r="B509" s="388" t="s">
        <v>161</v>
      </c>
      <c r="C509" s="388" t="s">
        <v>656</v>
      </c>
      <c r="D509" s="391" t="s">
        <v>657</v>
      </c>
      <c r="E509" s="396" t="s">
        <v>95</v>
      </c>
      <c r="F509" s="195" t="s">
        <v>72</v>
      </c>
      <c r="G509" s="192"/>
      <c r="H509" s="193" t="s">
        <v>455</v>
      </c>
      <c r="I509" s="193">
        <v>853</v>
      </c>
    </row>
    <row r="510" spans="1:9" s="194" customFormat="1" ht="54.75" hidden="1" customHeight="1">
      <c r="A510" s="388"/>
      <c r="B510" s="388"/>
      <c r="C510" s="388"/>
      <c r="D510" s="391"/>
      <c r="E510" s="396"/>
      <c r="F510" s="195" t="s">
        <v>166</v>
      </c>
      <c r="G510" s="192" t="s">
        <v>668</v>
      </c>
      <c r="H510" s="193" t="s">
        <v>455</v>
      </c>
      <c r="I510" s="193">
        <v>853</v>
      </c>
    </row>
    <row r="511" spans="1:9" s="194" customFormat="1" ht="54.75" hidden="1" customHeight="1">
      <c r="A511" s="388"/>
      <c r="B511" s="388"/>
      <c r="C511" s="388"/>
      <c r="D511" s="391"/>
      <c r="E511" s="396"/>
      <c r="F511" s="195" t="s">
        <v>168</v>
      </c>
      <c r="G511" s="192" t="s">
        <v>669</v>
      </c>
      <c r="H511" s="193" t="s">
        <v>455</v>
      </c>
      <c r="I511" s="193">
        <v>853</v>
      </c>
    </row>
    <row r="512" spans="1:9" s="194" customFormat="1" ht="54.75" hidden="1" customHeight="1">
      <c r="A512" s="388"/>
      <c r="B512" s="388"/>
      <c r="C512" s="388"/>
      <c r="D512" s="391"/>
      <c r="E512" s="396"/>
      <c r="F512" s="195" t="s">
        <v>170</v>
      </c>
      <c r="G512" s="192" t="s">
        <v>670</v>
      </c>
      <c r="H512" s="193" t="s">
        <v>455</v>
      </c>
      <c r="I512" s="193">
        <v>853</v>
      </c>
    </row>
    <row r="513" spans="1:9" s="194" customFormat="1" ht="54.75" hidden="1" customHeight="1">
      <c r="A513" s="388"/>
      <c r="B513" s="388"/>
      <c r="C513" s="388"/>
      <c r="D513" s="391"/>
      <c r="E513" s="396"/>
      <c r="F513" s="195" t="s">
        <v>60</v>
      </c>
      <c r="G513" s="192" t="s">
        <v>671</v>
      </c>
      <c r="H513" s="193" t="s">
        <v>455</v>
      </c>
      <c r="I513" s="193">
        <v>853</v>
      </c>
    </row>
    <row r="514" spans="1:9" s="194" customFormat="1" ht="54.75" hidden="1" customHeight="1">
      <c r="A514" s="389"/>
      <c r="B514" s="389"/>
      <c r="C514" s="389"/>
      <c r="D514" s="392"/>
      <c r="E514" s="397"/>
      <c r="F514" s="195" t="s">
        <v>173</v>
      </c>
      <c r="G514" s="192" t="s">
        <v>672</v>
      </c>
      <c r="H514" s="193" t="s">
        <v>455</v>
      </c>
      <c r="I514" s="193">
        <v>853</v>
      </c>
    </row>
    <row r="515" spans="1:9" s="194" customFormat="1" ht="54.75" hidden="1" customHeight="1">
      <c r="A515" s="388">
        <v>3</v>
      </c>
      <c r="B515" s="388" t="s">
        <v>161</v>
      </c>
      <c r="C515" s="388" t="s">
        <v>673</v>
      </c>
      <c r="D515" s="391" t="s">
        <v>674</v>
      </c>
      <c r="E515" s="396" t="s">
        <v>226</v>
      </c>
      <c r="F515" s="195" t="s">
        <v>72</v>
      </c>
      <c r="G515" s="192"/>
      <c r="H515" s="193" t="s">
        <v>455</v>
      </c>
      <c r="I515" s="193">
        <v>853</v>
      </c>
    </row>
    <row r="516" spans="1:9" s="194" customFormat="1" ht="54.75" hidden="1" customHeight="1">
      <c r="A516" s="388"/>
      <c r="B516" s="388"/>
      <c r="C516" s="388"/>
      <c r="D516" s="391"/>
      <c r="E516" s="396"/>
      <c r="F516" s="195" t="s">
        <v>166</v>
      </c>
      <c r="G516" s="192" t="s">
        <v>675</v>
      </c>
      <c r="H516" s="193" t="s">
        <v>455</v>
      </c>
      <c r="I516" s="193">
        <v>853</v>
      </c>
    </row>
    <row r="517" spans="1:9" s="194" customFormat="1" ht="54.75" hidden="1" customHeight="1">
      <c r="A517" s="388"/>
      <c r="B517" s="388"/>
      <c r="C517" s="388"/>
      <c r="D517" s="391"/>
      <c r="E517" s="396"/>
      <c r="F517" s="195" t="s">
        <v>168</v>
      </c>
      <c r="G517" s="192" t="s">
        <v>676</v>
      </c>
      <c r="H517" s="193" t="s">
        <v>455</v>
      </c>
      <c r="I517" s="193">
        <v>853</v>
      </c>
    </row>
    <row r="518" spans="1:9" s="194" customFormat="1" ht="54.75" hidden="1" customHeight="1">
      <c r="A518" s="388"/>
      <c r="B518" s="388"/>
      <c r="C518" s="388"/>
      <c r="D518" s="391"/>
      <c r="E518" s="396"/>
      <c r="F518" s="195" t="s">
        <v>170</v>
      </c>
      <c r="G518" s="192" t="s">
        <v>677</v>
      </c>
      <c r="H518" s="193" t="s">
        <v>455</v>
      </c>
      <c r="I518" s="193">
        <v>853</v>
      </c>
    </row>
    <row r="519" spans="1:9" s="194" customFormat="1" ht="54.75" hidden="1" customHeight="1">
      <c r="A519" s="388"/>
      <c r="B519" s="388"/>
      <c r="C519" s="388"/>
      <c r="D519" s="391"/>
      <c r="E519" s="396"/>
      <c r="F519" s="195" t="s">
        <v>60</v>
      </c>
      <c r="G519" s="192" t="s">
        <v>678</v>
      </c>
      <c r="H519" s="193" t="s">
        <v>455</v>
      </c>
      <c r="I519" s="193">
        <v>853</v>
      </c>
    </row>
    <row r="520" spans="1:9" s="194" customFormat="1" ht="54.75" hidden="1" customHeight="1">
      <c r="A520" s="389"/>
      <c r="B520" s="389"/>
      <c r="C520" s="389"/>
      <c r="D520" s="392"/>
      <c r="E520" s="397"/>
      <c r="F520" s="195" t="s">
        <v>173</v>
      </c>
      <c r="G520" s="192" t="s">
        <v>679</v>
      </c>
      <c r="H520" s="193" t="s">
        <v>455</v>
      </c>
      <c r="I520" s="193">
        <v>853</v>
      </c>
    </row>
    <row r="521" spans="1:9" s="194" customFormat="1" ht="54.75" hidden="1" customHeight="1">
      <c r="A521" s="388">
        <v>3</v>
      </c>
      <c r="B521" s="388" t="s">
        <v>161</v>
      </c>
      <c r="C521" s="388" t="s">
        <v>673</v>
      </c>
      <c r="D521" s="391" t="s">
        <v>674</v>
      </c>
      <c r="E521" s="396" t="s">
        <v>177</v>
      </c>
      <c r="F521" s="195" t="s">
        <v>72</v>
      </c>
      <c r="G521" s="192"/>
      <c r="H521" s="193" t="s">
        <v>455</v>
      </c>
      <c r="I521" s="193">
        <v>853</v>
      </c>
    </row>
    <row r="522" spans="1:9" s="194" customFormat="1" ht="54.75" hidden="1" customHeight="1">
      <c r="A522" s="388"/>
      <c r="B522" s="388"/>
      <c r="C522" s="388"/>
      <c r="D522" s="391"/>
      <c r="E522" s="396"/>
      <c r="F522" s="195" t="s">
        <v>166</v>
      </c>
      <c r="G522" s="192" t="s">
        <v>680</v>
      </c>
      <c r="H522" s="193" t="s">
        <v>455</v>
      </c>
      <c r="I522" s="193">
        <v>853</v>
      </c>
    </row>
    <row r="523" spans="1:9" s="194" customFormat="1" ht="54.75" hidden="1" customHeight="1">
      <c r="A523" s="388"/>
      <c r="B523" s="388"/>
      <c r="C523" s="388"/>
      <c r="D523" s="391"/>
      <c r="E523" s="396"/>
      <c r="F523" s="195" t="s">
        <v>168</v>
      </c>
      <c r="G523" s="192" t="s">
        <v>681</v>
      </c>
      <c r="H523" s="193" t="s">
        <v>455</v>
      </c>
      <c r="I523" s="193">
        <v>853</v>
      </c>
    </row>
    <row r="524" spans="1:9" s="194" customFormat="1" ht="54.75" hidden="1" customHeight="1">
      <c r="A524" s="388"/>
      <c r="B524" s="388"/>
      <c r="C524" s="388"/>
      <c r="D524" s="391"/>
      <c r="E524" s="396"/>
      <c r="F524" s="195" t="s">
        <v>170</v>
      </c>
      <c r="G524" s="192" t="s">
        <v>682</v>
      </c>
      <c r="H524" s="193" t="s">
        <v>455</v>
      </c>
      <c r="I524" s="193">
        <v>853</v>
      </c>
    </row>
    <row r="525" spans="1:9" s="194" customFormat="1" ht="54.75" hidden="1" customHeight="1">
      <c r="A525" s="388"/>
      <c r="B525" s="388"/>
      <c r="C525" s="388"/>
      <c r="D525" s="391"/>
      <c r="E525" s="396"/>
      <c r="F525" s="195" t="s">
        <v>60</v>
      </c>
      <c r="G525" s="192" t="s">
        <v>683</v>
      </c>
      <c r="H525" s="193" t="s">
        <v>455</v>
      </c>
      <c r="I525" s="193">
        <v>853</v>
      </c>
    </row>
    <row r="526" spans="1:9" s="194" customFormat="1" ht="54.75" hidden="1" customHeight="1">
      <c r="A526" s="389"/>
      <c r="B526" s="389"/>
      <c r="C526" s="389"/>
      <c r="D526" s="392"/>
      <c r="E526" s="397"/>
      <c r="F526" s="195" t="s">
        <v>173</v>
      </c>
      <c r="G526" s="192" t="s">
        <v>684</v>
      </c>
      <c r="H526" s="193" t="s">
        <v>455</v>
      </c>
      <c r="I526" s="193">
        <v>853</v>
      </c>
    </row>
    <row r="527" spans="1:9" s="194" customFormat="1" ht="54.75" hidden="1" customHeight="1">
      <c r="A527" s="388">
        <v>3</v>
      </c>
      <c r="B527" s="388" t="s">
        <v>161</v>
      </c>
      <c r="C527" s="388" t="s">
        <v>685</v>
      </c>
      <c r="D527" s="391" t="s">
        <v>686</v>
      </c>
      <c r="E527" s="396" t="s">
        <v>292</v>
      </c>
      <c r="F527" s="195" t="s">
        <v>72</v>
      </c>
      <c r="G527" s="192"/>
      <c r="H527" s="193" t="s">
        <v>455</v>
      </c>
      <c r="I527" s="193">
        <v>853</v>
      </c>
    </row>
    <row r="528" spans="1:9" s="194" customFormat="1" ht="54.75" hidden="1" customHeight="1">
      <c r="A528" s="388"/>
      <c r="B528" s="388"/>
      <c r="C528" s="388"/>
      <c r="D528" s="391"/>
      <c r="E528" s="396"/>
      <c r="F528" s="195" t="s">
        <v>166</v>
      </c>
      <c r="G528" s="192" t="s">
        <v>687</v>
      </c>
      <c r="H528" s="193" t="s">
        <v>455</v>
      </c>
      <c r="I528" s="193">
        <v>853</v>
      </c>
    </row>
    <row r="529" spans="1:9" s="194" customFormat="1" ht="54.75" hidden="1" customHeight="1">
      <c r="A529" s="388"/>
      <c r="B529" s="388"/>
      <c r="C529" s="388"/>
      <c r="D529" s="391"/>
      <c r="E529" s="396"/>
      <c r="F529" s="195" t="s">
        <v>168</v>
      </c>
      <c r="G529" s="192" t="s">
        <v>688</v>
      </c>
      <c r="H529" s="193" t="s">
        <v>455</v>
      </c>
      <c r="I529" s="193">
        <v>853</v>
      </c>
    </row>
    <row r="530" spans="1:9" s="194" customFormat="1" ht="54.75" hidden="1" customHeight="1">
      <c r="A530" s="388"/>
      <c r="B530" s="388"/>
      <c r="C530" s="388"/>
      <c r="D530" s="391"/>
      <c r="E530" s="396"/>
      <c r="F530" s="195" t="s">
        <v>170</v>
      </c>
      <c r="G530" s="192" t="s">
        <v>689</v>
      </c>
      <c r="H530" s="193" t="s">
        <v>455</v>
      </c>
      <c r="I530" s="193">
        <v>853</v>
      </c>
    </row>
    <row r="531" spans="1:9" s="194" customFormat="1" ht="54.75" hidden="1" customHeight="1">
      <c r="A531" s="388"/>
      <c r="B531" s="388"/>
      <c r="C531" s="388"/>
      <c r="D531" s="391"/>
      <c r="E531" s="396"/>
      <c r="F531" s="195" t="s">
        <v>60</v>
      </c>
      <c r="G531" s="192" t="s">
        <v>690</v>
      </c>
      <c r="H531" s="193" t="s">
        <v>455</v>
      </c>
      <c r="I531" s="193">
        <v>853</v>
      </c>
    </row>
    <row r="532" spans="1:9" s="194" customFormat="1" ht="54.75" hidden="1" customHeight="1">
      <c r="A532" s="389"/>
      <c r="B532" s="389"/>
      <c r="C532" s="389"/>
      <c r="D532" s="392"/>
      <c r="E532" s="397"/>
      <c r="F532" s="195" t="s">
        <v>173</v>
      </c>
      <c r="G532" s="192" t="s">
        <v>691</v>
      </c>
      <c r="H532" s="193" t="s">
        <v>455</v>
      </c>
      <c r="I532" s="193">
        <v>853</v>
      </c>
    </row>
    <row r="533" spans="1:9" s="194" customFormat="1" ht="54.75" hidden="1" customHeight="1">
      <c r="A533" s="388">
        <v>3</v>
      </c>
      <c r="B533" s="388" t="s">
        <v>161</v>
      </c>
      <c r="C533" s="388" t="s">
        <v>685</v>
      </c>
      <c r="D533" s="391" t="s">
        <v>686</v>
      </c>
      <c r="E533" s="396" t="s">
        <v>208</v>
      </c>
      <c r="F533" s="195" t="s">
        <v>72</v>
      </c>
      <c r="G533" s="192"/>
      <c r="H533" s="193" t="s">
        <v>455</v>
      </c>
      <c r="I533" s="193">
        <v>853</v>
      </c>
    </row>
    <row r="534" spans="1:9" s="194" customFormat="1" ht="54.75" hidden="1" customHeight="1">
      <c r="A534" s="388"/>
      <c r="B534" s="388"/>
      <c r="C534" s="388"/>
      <c r="D534" s="391"/>
      <c r="E534" s="396"/>
      <c r="F534" s="195" t="s">
        <v>166</v>
      </c>
      <c r="G534" s="192" t="s">
        <v>692</v>
      </c>
      <c r="H534" s="193" t="s">
        <v>455</v>
      </c>
      <c r="I534" s="193">
        <v>853</v>
      </c>
    </row>
    <row r="535" spans="1:9" s="194" customFormat="1" ht="54.75" hidden="1" customHeight="1">
      <c r="A535" s="388"/>
      <c r="B535" s="388"/>
      <c r="C535" s="388"/>
      <c r="D535" s="391"/>
      <c r="E535" s="396"/>
      <c r="F535" s="195" t="s">
        <v>168</v>
      </c>
      <c r="G535" s="192" t="s">
        <v>693</v>
      </c>
      <c r="H535" s="193" t="s">
        <v>455</v>
      </c>
      <c r="I535" s="193">
        <v>853</v>
      </c>
    </row>
    <row r="536" spans="1:9" s="194" customFormat="1" ht="54.75" hidden="1" customHeight="1">
      <c r="A536" s="388"/>
      <c r="B536" s="388"/>
      <c r="C536" s="388"/>
      <c r="D536" s="391"/>
      <c r="E536" s="396"/>
      <c r="F536" s="195" t="s">
        <v>170</v>
      </c>
      <c r="G536" s="192" t="s">
        <v>694</v>
      </c>
      <c r="H536" s="193" t="s">
        <v>455</v>
      </c>
      <c r="I536" s="193">
        <v>853</v>
      </c>
    </row>
    <row r="537" spans="1:9" s="194" customFormat="1" ht="54.75" hidden="1" customHeight="1">
      <c r="A537" s="388"/>
      <c r="B537" s="388"/>
      <c r="C537" s="388"/>
      <c r="D537" s="391"/>
      <c r="E537" s="396"/>
      <c r="F537" s="195" t="s">
        <v>60</v>
      </c>
      <c r="G537" s="192" t="s">
        <v>695</v>
      </c>
      <c r="H537" s="193" t="s">
        <v>455</v>
      </c>
      <c r="I537" s="193">
        <v>853</v>
      </c>
    </row>
    <row r="538" spans="1:9" s="194" customFormat="1" ht="54.75" hidden="1" customHeight="1">
      <c r="A538" s="389"/>
      <c r="B538" s="389"/>
      <c r="C538" s="389"/>
      <c r="D538" s="392"/>
      <c r="E538" s="397"/>
      <c r="F538" s="195" t="s">
        <v>173</v>
      </c>
      <c r="G538" s="192" t="s">
        <v>696</v>
      </c>
      <c r="H538" s="193" t="s">
        <v>455</v>
      </c>
      <c r="I538" s="193">
        <v>853</v>
      </c>
    </row>
    <row r="539" spans="1:9" s="194" customFormat="1" ht="54.75" customHeight="1">
      <c r="A539" s="388">
        <v>3</v>
      </c>
      <c r="B539" s="388" t="s">
        <v>161</v>
      </c>
      <c r="C539" s="388" t="s">
        <v>126</v>
      </c>
      <c r="D539" s="391" t="s">
        <v>144</v>
      </c>
      <c r="E539" s="396" t="s">
        <v>164</v>
      </c>
      <c r="F539" s="195" t="s">
        <v>72</v>
      </c>
      <c r="G539" s="192"/>
      <c r="H539" s="193" t="s">
        <v>455</v>
      </c>
      <c r="I539" s="193">
        <v>853</v>
      </c>
    </row>
    <row r="540" spans="1:9" s="194" customFormat="1" ht="54.75" customHeight="1">
      <c r="A540" s="388"/>
      <c r="B540" s="388"/>
      <c r="C540" s="388"/>
      <c r="D540" s="391"/>
      <c r="E540" s="396"/>
      <c r="F540" s="195" t="s">
        <v>166</v>
      </c>
      <c r="G540" s="192" t="s">
        <v>697</v>
      </c>
      <c r="H540" s="193" t="s">
        <v>455</v>
      </c>
      <c r="I540" s="193">
        <v>853</v>
      </c>
    </row>
    <row r="541" spans="1:9" s="194" customFormat="1" ht="54.75" customHeight="1">
      <c r="A541" s="388"/>
      <c r="B541" s="388"/>
      <c r="C541" s="388"/>
      <c r="D541" s="391"/>
      <c r="E541" s="396"/>
      <c r="F541" s="195" t="s">
        <v>168</v>
      </c>
      <c r="G541" s="192" t="s">
        <v>698</v>
      </c>
      <c r="H541" s="193" t="s">
        <v>455</v>
      </c>
      <c r="I541" s="193">
        <v>853</v>
      </c>
    </row>
    <row r="542" spans="1:9" s="194" customFormat="1" ht="54.75" customHeight="1">
      <c r="A542" s="388"/>
      <c r="B542" s="388"/>
      <c r="C542" s="388"/>
      <c r="D542" s="391"/>
      <c r="E542" s="396"/>
      <c r="F542" s="195" t="s">
        <v>170</v>
      </c>
      <c r="G542" s="192" t="s">
        <v>699</v>
      </c>
      <c r="H542" s="193" t="s">
        <v>455</v>
      </c>
      <c r="I542" s="193">
        <v>853</v>
      </c>
    </row>
    <row r="543" spans="1:9" s="194" customFormat="1" ht="54.75" customHeight="1">
      <c r="A543" s="388"/>
      <c r="B543" s="388"/>
      <c r="C543" s="388"/>
      <c r="D543" s="391"/>
      <c r="E543" s="396"/>
      <c r="F543" s="195" t="s">
        <v>60</v>
      </c>
      <c r="G543" s="192" t="s">
        <v>700</v>
      </c>
      <c r="H543" s="193" t="s">
        <v>455</v>
      </c>
      <c r="I543" s="193">
        <v>853</v>
      </c>
    </row>
    <row r="544" spans="1:9" s="194" customFormat="1" ht="54.75" customHeight="1">
      <c r="A544" s="389"/>
      <c r="B544" s="389"/>
      <c r="C544" s="389"/>
      <c r="D544" s="392"/>
      <c r="E544" s="397"/>
      <c r="F544" s="195" t="s">
        <v>173</v>
      </c>
      <c r="G544" s="192" t="s">
        <v>701</v>
      </c>
      <c r="H544" s="193" t="s">
        <v>455</v>
      </c>
      <c r="I544" s="193">
        <v>853</v>
      </c>
    </row>
    <row r="545" spans="1:9" s="194" customFormat="1" ht="54.75" hidden="1" customHeight="1">
      <c r="A545" s="388">
        <v>3</v>
      </c>
      <c r="B545" s="388" t="s">
        <v>161</v>
      </c>
      <c r="C545" s="388" t="s">
        <v>702</v>
      </c>
      <c r="D545" s="391" t="s">
        <v>703</v>
      </c>
      <c r="E545" s="396" t="s">
        <v>704</v>
      </c>
      <c r="F545" s="195" t="s">
        <v>72</v>
      </c>
      <c r="G545" s="192"/>
      <c r="H545" s="193" t="s">
        <v>705</v>
      </c>
      <c r="I545" s="193">
        <v>854</v>
      </c>
    </row>
    <row r="546" spans="1:9" s="194" customFormat="1" ht="54.75" hidden="1" customHeight="1">
      <c r="A546" s="388"/>
      <c r="B546" s="388"/>
      <c r="C546" s="388"/>
      <c r="D546" s="391"/>
      <c r="E546" s="396"/>
      <c r="F546" s="195" t="s">
        <v>166</v>
      </c>
      <c r="G546" s="192" t="s">
        <v>706</v>
      </c>
      <c r="H546" s="193" t="s">
        <v>705</v>
      </c>
      <c r="I546" s="193">
        <v>854</v>
      </c>
    </row>
    <row r="547" spans="1:9" s="194" customFormat="1" ht="54.75" hidden="1" customHeight="1">
      <c r="A547" s="388"/>
      <c r="B547" s="388"/>
      <c r="C547" s="388"/>
      <c r="D547" s="391"/>
      <c r="E547" s="396"/>
      <c r="F547" s="195" t="s">
        <v>168</v>
      </c>
      <c r="G547" s="192" t="s">
        <v>707</v>
      </c>
      <c r="H547" s="193" t="s">
        <v>705</v>
      </c>
      <c r="I547" s="193">
        <v>854</v>
      </c>
    </row>
    <row r="548" spans="1:9" s="194" customFormat="1" ht="54.75" hidden="1" customHeight="1">
      <c r="A548" s="388"/>
      <c r="B548" s="388"/>
      <c r="C548" s="388"/>
      <c r="D548" s="391"/>
      <c r="E548" s="396"/>
      <c r="F548" s="195" t="s">
        <v>170</v>
      </c>
      <c r="G548" s="192" t="s">
        <v>708</v>
      </c>
      <c r="H548" s="193" t="s">
        <v>705</v>
      </c>
      <c r="I548" s="193">
        <v>854</v>
      </c>
    </row>
    <row r="549" spans="1:9" s="194" customFormat="1" ht="54.75" hidden="1" customHeight="1">
      <c r="A549" s="388"/>
      <c r="B549" s="388"/>
      <c r="C549" s="388"/>
      <c r="D549" s="391"/>
      <c r="E549" s="396"/>
      <c r="F549" s="195" t="s">
        <v>60</v>
      </c>
      <c r="G549" s="192" t="s">
        <v>709</v>
      </c>
      <c r="H549" s="193" t="s">
        <v>705</v>
      </c>
      <c r="I549" s="193">
        <v>854</v>
      </c>
    </row>
    <row r="550" spans="1:9" s="194" customFormat="1" ht="54.75" hidden="1" customHeight="1">
      <c r="A550" s="389"/>
      <c r="B550" s="389"/>
      <c r="C550" s="389"/>
      <c r="D550" s="392"/>
      <c r="E550" s="397"/>
      <c r="F550" s="195" t="s">
        <v>173</v>
      </c>
      <c r="G550" s="192" t="s">
        <v>710</v>
      </c>
      <c r="H550" s="193" t="s">
        <v>705</v>
      </c>
      <c r="I550" s="193">
        <v>854</v>
      </c>
    </row>
    <row r="551" spans="1:9" s="194" customFormat="1" ht="54.75" hidden="1" customHeight="1">
      <c r="A551" s="388">
        <v>3</v>
      </c>
      <c r="B551" s="388" t="s">
        <v>161</v>
      </c>
      <c r="C551" s="388" t="s">
        <v>702</v>
      </c>
      <c r="D551" s="391" t="s">
        <v>703</v>
      </c>
      <c r="E551" s="396" t="s">
        <v>86</v>
      </c>
      <c r="F551" s="195" t="s">
        <v>72</v>
      </c>
      <c r="G551" s="192"/>
      <c r="H551" s="193" t="s">
        <v>705</v>
      </c>
      <c r="I551" s="193">
        <v>854</v>
      </c>
    </row>
    <row r="552" spans="1:9" s="194" customFormat="1" ht="54.75" hidden="1" customHeight="1">
      <c r="A552" s="388"/>
      <c r="B552" s="388"/>
      <c r="C552" s="388"/>
      <c r="D552" s="391"/>
      <c r="E552" s="396"/>
      <c r="F552" s="195" t="s">
        <v>166</v>
      </c>
      <c r="G552" s="192" t="s">
        <v>711</v>
      </c>
      <c r="H552" s="193" t="s">
        <v>705</v>
      </c>
      <c r="I552" s="193">
        <v>854</v>
      </c>
    </row>
    <row r="553" spans="1:9" s="194" customFormat="1" ht="54.75" hidden="1" customHeight="1">
      <c r="A553" s="388"/>
      <c r="B553" s="388"/>
      <c r="C553" s="388"/>
      <c r="D553" s="391"/>
      <c r="E553" s="396"/>
      <c r="F553" s="195" t="s">
        <v>168</v>
      </c>
      <c r="G553" s="192" t="s">
        <v>712</v>
      </c>
      <c r="H553" s="193" t="s">
        <v>705</v>
      </c>
      <c r="I553" s="193">
        <v>854</v>
      </c>
    </row>
    <row r="554" spans="1:9" s="194" customFormat="1" ht="54.75" hidden="1" customHeight="1">
      <c r="A554" s="388"/>
      <c r="B554" s="388"/>
      <c r="C554" s="388"/>
      <c r="D554" s="391"/>
      <c r="E554" s="396"/>
      <c r="F554" s="195" t="s">
        <v>170</v>
      </c>
      <c r="G554" s="192" t="s">
        <v>713</v>
      </c>
      <c r="H554" s="193" t="s">
        <v>705</v>
      </c>
      <c r="I554" s="193">
        <v>854</v>
      </c>
    </row>
    <row r="555" spans="1:9" s="194" customFormat="1" ht="54.75" hidden="1" customHeight="1">
      <c r="A555" s="388"/>
      <c r="B555" s="388"/>
      <c r="C555" s="388"/>
      <c r="D555" s="391"/>
      <c r="E555" s="396"/>
      <c r="F555" s="195" t="s">
        <v>60</v>
      </c>
      <c r="G555" s="192" t="s">
        <v>714</v>
      </c>
      <c r="H555" s="193" t="s">
        <v>705</v>
      </c>
      <c r="I555" s="193">
        <v>854</v>
      </c>
    </row>
    <row r="556" spans="1:9" s="194" customFormat="1" ht="54.75" hidden="1" customHeight="1">
      <c r="A556" s="389"/>
      <c r="B556" s="389"/>
      <c r="C556" s="389"/>
      <c r="D556" s="392"/>
      <c r="E556" s="397"/>
      <c r="F556" s="195" t="s">
        <v>173</v>
      </c>
      <c r="G556" s="192" t="s">
        <v>715</v>
      </c>
      <c r="H556" s="193" t="s">
        <v>705</v>
      </c>
      <c r="I556" s="193">
        <v>854</v>
      </c>
    </row>
    <row r="557" spans="1:9" s="194" customFormat="1" ht="54.75" hidden="1" customHeight="1">
      <c r="A557" s="388">
        <v>3</v>
      </c>
      <c r="B557" s="388" t="s">
        <v>161</v>
      </c>
      <c r="C557" s="388" t="s">
        <v>702</v>
      </c>
      <c r="D557" s="391" t="s">
        <v>703</v>
      </c>
      <c r="E557" s="396" t="s">
        <v>95</v>
      </c>
      <c r="F557" s="195" t="s">
        <v>72</v>
      </c>
      <c r="G557" s="192"/>
      <c r="H557" s="193" t="s">
        <v>705</v>
      </c>
      <c r="I557" s="193">
        <v>854</v>
      </c>
    </row>
    <row r="558" spans="1:9" s="194" customFormat="1" ht="54.75" hidden="1" customHeight="1">
      <c r="A558" s="388"/>
      <c r="B558" s="388"/>
      <c r="C558" s="388"/>
      <c r="D558" s="391"/>
      <c r="E558" s="396"/>
      <c r="F558" s="195" t="s">
        <v>166</v>
      </c>
      <c r="G558" s="192" t="s">
        <v>716</v>
      </c>
      <c r="H558" s="193" t="s">
        <v>705</v>
      </c>
      <c r="I558" s="193">
        <v>854</v>
      </c>
    </row>
    <row r="559" spans="1:9" s="194" customFormat="1" ht="54.75" hidden="1" customHeight="1">
      <c r="A559" s="388"/>
      <c r="B559" s="388"/>
      <c r="C559" s="388"/>
      <c r="D559" s="391"/>
      <c r="E559" s="396"/>
      <c r="F559" s="195" t="s">
        <v>168</v>
      </c>
      <c r="G559" s="192" t="s">
        <v>717</v>
      </c>
      <c r="H559" s="193" t="s">
        <v>705</v>
      </c>
      <c r="I559" s="193">
        <v>854</v>
      </c>
    </row>
    <row r="560" spans="1:9" s="194" customFormat="1" ht="54.75" hidden="1" customHeight="1">
      <c r="A560" s="388"/>
      <c r="B560" s="388"/>
      <c r="C560" s="388"/>
      <c r="D560" s="391"/>
      <c r="E560" s="396"/>
      <c r="F560" s="195" t="s">
        <v>170</v>
      </c>
      <c r="G560" s="192" t="s">
        <v>718</v>
      </c>
      <c r="H560" s="193" t="s">
        <v>705</v>
      </c>
      <c r="I560" s="193">
        <v>854</v>
      </c>
    </row>
    <row r="561" spans="1:9" s="194" customFormat="1" ht="54.75" hidden="1" customHeight="1">
      <c r="A561" s="388"/>
      <c r="B561" s="388"/>
      <c r="C561" s="388"/>
      <c r="D561" s="391"/>
      <c r="E561" s="396"/>
      <c r="F561" s="195" t="s">
        <v>60</v>
      </c>
      <c r="G561" s="192" t="s">
        <v>719</v>
      </c>
      <c r="H561" s="193" t="s">
        <v>705</v>
      </c>
      <c r="I561" s="193">
        <v>854</v>
      </c>
    </row>
    <row r="562" spans="1:9" s="194" customFormat="1" ht="54.75" hidden="1" customHeight="1">
      <c r="A562" s="389"/>
      <c r="B562" s="389"/>
      <c r="C562" s="389"/>
      <c r="D562" s="392"/>
      <c r="E562" s="397"/>
      <c r="F562" s="195" t="s">
        <v>173</v>
      </c>
      <c r="G562" s="192" t="s">
        <v>720</v>
      </c>
      <c r="H562" s="193" t="s">
        <v>705</v>
      </c>
      <c r="I562" s="193">
        <v>854</v>
      </c>
    </row>
    <row r="563" spans="1:9" s="194" customFormat="1" ht="54.75" hidden="1" customHeight="1">
      <c r="A563" s="388">
        <v>3</v>
      </c>
      <c r="B563" s="388" t="s">
        <v>161</v>
      </c>
      <c r="C563" s="388" t="s">
        <v>721</v>
      </c>
      <c r="D563" s="391" t="s">
        <v>722</v>
      </c>
      <c r="E563" s="396" t="s">
        <v>40</v>
      </c>
      <c r="F563" s="195" t="s">
        <v>72</v>
      </c>
      <c r="G563" s="192"/>
      <c r="H563" s="193" t="s">
        <v>705</v>
      </c>
      <c r="I563" s="193">
        <v>854</v>
      </c>
    </row>
    <row r="564" spans="1:9" s="194" customFormat="1" ht="54.75" hidden="1" customHeight="1">
      <c r="A564" s="388"/>
      <c r="B564" s="388"/>
      <c r="C564" s="388"/>
      <c r="D564" s="391"/>
      <c r="E564" s="396"/>
      <c r="F564" s="195" t="s">
        <v>166</v>
      </c>
      <c r="G564" s="192" t="s">
        <v>723</v>
      </c>
      <c r="H564" s="193" t="s">
        <v>705</v>
      </c>
      <c r="I564" s="193">
        <v>854</v>
      </c>
    </row>
    <row r="565" spans="1:9" s="194" customFormat="1" ht="54.75" hidden="1" customHeight="1">
      <c r="A565" s="388"/>
      <c r="B565" s="388"/>
      <c r="C565" s="388"/>
      <c r="D565" s="391"/>
      <c r="E565" s="396"/>
      <c r="F565" s="195" t="s">
        <v>168</v>
      </c>
      <c r="G565" s="192" t="s">
        <v>724</v>
      </c>
      <c r="H565" s="193" t="s">
        <v>705</v>
      </c>
      <c r="I565" s="193">
        <v>854</v>
      </c>
    </row>
    <row r="566" spans="1:9" s="194" customFormat="1" ht="54.75" hidden="1" customHeight="1">
      <c r="A566" s="388"/>
      <c r="B566" s="388"/>
      <c r="C566" s="388"/>
      <c r="D566" s="391"/>
      <c r="E566" s="396"/>
      <c r="F566" s="195" t="s">
        <v>170</v>
      </c>
      <c r="G566" s="192" t="s">
        <v>725</v>
      </c>
      <c r="H566" s="193" t="s">
        <v>705</v>
      </c>
      <c r="I566" s="193">
        <v>854</v>
      </c>
    </row>
    <row r="567" spans="1:9" s="194" customFormat="1" ht="54.75" hidden="1" customHeight="1">
      <c r="A567" s="388"/>
      <c r="B567" s="388"/>
      <c r="C567" s="388"/>
      <c r="D567" s="391"/>
      <c r="E567" s="396"/>
      <c r="F567" s="195" t="s">
        <v>60</v>
      </c>
      <c r="G567" s="192" t="s">
        <v>726</v>
      </c>
      <c r="H567" s="193" t="s">
        <v>705</v>
      </c>
      <c r="I567" s="193">
        <v>854</v>
      </c>
    </row>
    <row r="568" spans="1:9" s="194" customFormat="1" ht="54.75" hidden="1" customHeight="1">
      <c r="A568" s="389"/>
      <c r="B568" s="389"/>
      <c r="C568" s="389"/>
      <c r="D568" s="392"/>
      <c r="E568" s="397"/>
      <c r="F568" s="195" t="s">
        <v>173</v>
      </c>
      <c r="G568" s="192" t="s">
        <v>727</v>
      </c>
      <c r="H568" s="193" t="s">
        <v>705</v>
      </c>
      <c r="I568" s="193">
        <v>854</v>
      </c>
    </row>
    <row r="569" spans="1:9" s="194" customFormat="1" ht="54.75" hidden="1" customHeight="1">
      <c r="A569" s="388">
        <v>3</v>
      </c>
      <c r="B569" s="388" t="s">
        <v>161</v>
      </c>
      <c r="C569" s="388" t="s">
        <v>721</v>
      </c>
      <c r="D569" s="391" t="s">
        <v>722</v>
      </c>
      <c r="E569" s="396" t="s">
        <v>86</v>
      </c>
      <c r="F569" s="195" t="s">
        <v>72</v>
      </c>
      <c r="G569" s="192"/>
      <c r="H569" s="193" t="s">
        <v>705</v>
      </c>
      <c r="I569" s="193">
        <v>854</v>
      </c>
    </row>
    <row r="570" spans="1:9" s="194" customFormat="1" ht="54.75" hidden="1" customHeight="1">
      <c r="A570" s="388"/>
      <c r="B570" s="388"/>
      <c r="C570" s="388"/>
      <c r="D570" s="391"/>
      <c r="E570" s="396"/>
      <c r="F570" s="195" t="s">
        <v>166</v>
      </c>
      <c r="G570" s="192" t="s">
        <v>728</v>
      </c>
      <c r="H570" s="193" t="s">
        <v>705</v>
      </c>
      <c r="I570" s="193">
        <v>854</v>
      </c>
    </row>
    <row r="571" spans="1:9" s="194" customFormat="1" ht="54.75" hidden="1" customHeight="1">
      <c r="A571" s="388"/>
      <c r="B571" s="388"/>
      <c r="C571" s="388"/>
      <c r="D571" s="391"/>
      <c r="E571" s="396"/>
      <c r="F571" s="195" t="s">
        <v>168</v>
      </c>
      <c r="G571" s="192" t="s">
        <v>729</v>
      </c>
      <c r="H571" s="193" t="s">
        <v>705</v>
      </c>
      <c r="I571" s="193">
        <v>854</v>
      </c>
    </row>
    <row r="572" spans="1:9" s="194" customFormat="1" ht="54.75" hidden="1" customHeight="1">
      <c r="A572" s="388"/>
      <c r="B572" s="388"/>
      <c r="C572" s="388"/>
      <c r="D572" s="391"/>
      <c r="E572" s="396"/>
      <c r="F572" s="195" t="s">
        <v>170</v>
      </c>
      <c r="G572" s="192" t="s">
        <v>730</v>
      </c>
      <c r="H572" s="193" t="s">
        <v>705</v>
      </c>
      <c r="I572" s="193">
        <v>854</v>
      </c>
    </row>
    <row r="573" spans="1:9" s="194" customFormat="1" ht="54.75" hidden="1" customHeight="1">
      <c r="A573" s="388"/>
      <c r="B573" s="388"/>
      <c r="C573" s="388"/>
      <c r="D573" s="391"/>
      <c r="E573" s="396"/>
      <c r="F573" s="195" t="s">
        <v>60</v>
      </c>
      <c r="G573" s="192" t="s">
        <v>731</v>
      </c>
      <c r="H573" s="193" t="s">
        <v>705</v>
      </c>
      <c r="I573" s="193">
        <v>854</v>
      </c>
    </row>
    <row r="574" spans="1:9" s="194" customFormat="1" ht="54.75" hidden="1" customHeight="1">
      <c r="A574" s="389"/>
      <c r="B574" s="389"/>
      <c r="C574" s="389"/>
      <c r="D574" s="392"/>
      <c r="E574" s="397"/>
      <c r="F574" s="195" t="s">
        <v>173</v>
      </c>
      <c r="G574" s="192" t="s">
        <v>732</v>
      </c>
      <c r="H574" s="193" t="s">
        <v>705</v>
      </c>
      <c r="I574" s="193">
        <v>854</v>
      </c>
    </row>
    <row r="575" spans="1:9" s="194" customFormat="1" ht="54.75" hidden="1" customHeight="1">
      <c r="A575" s="388">
        <v>3</v>
      </c>
      <c r="B575" s="388" t="s">
        <v>161</v>
      </c>
      <c r="C575" s="388" t="s">
        <v>721</v>
      </c>
      <c r="D575" s="391" t="s">
        <v>722</v>
      </c>
      <c r="E575" s="396" t="s">
        <v>95</v>
      </c>
      <c r="F575" s="195" t="s">
        <v>72</v>
      </c>
      <c r="G575" s="192"/>
      <c r="H575" s="193" t="s">
        <v>705</v>
      </c>
      <c r="I575" s="193">
        <v>854</v>
      </c>
    </row>
    <row r="576" spans="1:9" s="194" customFormat="1" ht="54.75" hidden="1" customHeight="1">
      <c r="A576" s="388"/>
      <c r="B576" s="388"/>
      <c r="C576" s="388"/>
      <c r="D576" s="391"/>
      <c r="E576" s="396"/>
      <c r="F576" s="195" t="s">
        <v>166</v>
      </c>
      <c r="G576" s="192" t="s">
        <v>733</v>
      </c>
      <c r="H576" s="193" t="s">
        <v>705</v>
      </c>
      <c r="I576" s="193">
        <v>854</v>
      </c>
    </row>
    <row r="577" spans="1:9" s="194" customFormat="1" ht="54.75" hidden="1" customHeight="1">
      <c r="A577" s="388"/>
      <c r="B577" s="388"/>
      <c r="C577" s="388"/>
      <c r="D577" s="391"/>
      <c r="E577" s="396"/>
      <c r="F577" s="195" t="s">
        <v>168</v>
      </c>
      <c r="G577" s="192" t="s">
        <v>734</v>
      </c>
      <c r="H577" s="193" t="s">
        <v>705</v>
      </c>
      <c r="I577" s="193">
        <v>854</v>
      </c>
    </row>
    <row r="578" spans="1:9" s="194" customFormat="1" ht="54.75" hidden="1" customHeight="1">
      <c r="A578" s="388"/>
      <c r="B578" s="388"/>
      <c r="C578" s="388"/>
      <c r="D578" s="391"/>
      <c r="E578" s="396"/>
      <c r="F578" s="195" t="s">
        <v>170</v>
      </c>
      <c r="G578" s="192" t="s">
        <v>735</v>
      </c>
      <c r="H578" s="193" t="s">
        <v>705</v>
      </c>
      <c r="I578" s="193">
        <v>854</v>
      </c>
    </row>
    <row r="579" spans="1:9" s="194" customFormat="1" ht="54.75" hidden="1" customHeight="1">
      <c r="A579" s="388"/>
      <c r="B579" s="388"/>
      <c r="C579" s="388"/>
      <c r="D579" s="391"/>
      <c r="E579" s="396"/>
      <c r="F579" s="195" t="s">
        <v>60</v>
      </c>
      <c r="G579" s="192" t="s">
        <v>736</v>
      </c>
      <c r="H579" s="193" t="s">
        <v>705</v>
      </c>
      <c r="I579" s="193">
        <v>854</v>
      </c>
    </row>
    <row r="580" spans="1:9" s="194" customFormat="1" ht="54.75" hidden="1" customHeight="1">
      <c r="A580" s="389"/>
      <c r="B580" s="389"/>
      <c r="C580" s="389"/>
      <c r="D580" s="392"/>
      <c r="E580" s="397"/>
      <c r="F580" s="195" t="s">
        <v>173</v>
      </c>
      <c r="G580" s="192" t="s">
        <v>737</v>
      </c>
      <c r="H580" s="193" t="s">
        <v>705</v>
      </c>
      <c r="I580" s="193">
        <v>854</v>
      </c>
    </row>
    <row r="581" spans="1:9" s="194" customFormat="1" ht="54.75" hidden="1" customHeight="1">
      <c r="A581" s="388">
        <v>3</v>
      </c>
      <c r="B581" s="388" t="s">
        <v>161</v>
      </c>
      <c r="C581" s="388" t="s">
        <v>738</v>
      </c>
      <c r="D581" s="391" t="s">
        <v>739</v>
      </c>
      <c r="E581" s="396" t="s">
        <v>40</v>
      </c>
      <c r="F581" s="195" t="s">
        <v>72</v>
      </c>
      <c r="G581" s="192"/>
      <c r="H581" s="193" t="s">
        <v>740</v>
      </c>
      <c r="I581" s="193">
        <v>856</v>
      </c>
    </row>
    <row r="582" spans="1:9" s="194" customFormat="1" ht="54.75" hidden="1" customHeight="1">
      <c r="A582" s="388"/>
      <c r="B582" s="388"/>
      <c r="C582" s="388"/>
      <c r="D582" s="391"/>
      <c r="E582" s="396"/>
      <c r="F582" s="195" t="s">
        <v>166</v>
      </c>
      <c r="G582" s="192" t="s">
        <v>741</v>
      </c>
      <c r="H582" s="193" t="s">
        <v>740</v>
      </c>
      <c r="I582" s="193">
        <v>856</v>
      </c>
    </row>
    <row r="583" spans="1:9" s="194" customFormat="1" ht="54.75" hidden="1" customHeight="1">
      <c r="A583" s="388"/>
      <c r="B583" s="388"/>
      <c r="C583" s="388"/>
      <c r="D583" s="391"/>
      <c r="E583" s="396"/>
      <c r="F583" s="195" t="s">
        <v>168</v>
      </c>
      <c r="G583" s="192" t="s">
        <v>742</v>
      </c>
      <c r="H583" s="193" t="s">
        <v>740</v>
      </c>
      <c r="I583" s="193">
        <v>856</v>
      </c>
    </row>
    <row r="584" spans="1:9" s="194" customFormat="1" ht="54.75" hidden="1" customHeight="1">
      <c r="A584" s="388"/>
      <c r="B584" s="388"/>
      <c r="C584" s="388"/>
      <c r="D584" s="391"/>
      <c r="E584" s="396"/>
      <c r="F584" s="195" t="s">
        <v>170</v>
      </c>
      <c r="G584" s="192" t="s">
        <v>743</v>
      </c>
      <c r="H584" s="193" t="s">
        <v>740</v>
      </c>
      <c r="I584" s="193">
        <v>856</v>
      </c>
    </row>
    <row r="585" spans="1:9" s="194" customFormat="1" ht="54.75" hidden="1" customHeight="1">
      <c r="A585" s="388"/>
      <c r="B585" s="388"/>
      <c r="C585" s="388"/>
      <c r="D585" s="391"/>
      <c r="E585" s="396"/>
      <c r="F585" s="195" t="s">
        <v>60</v>
      </c>
      <c r="G585" s="192" t="s">
        <v>744</v>
      </c>
      <c r="H585" s="193" t="s">
        <v>740</v>
      </c>
      <c r="I585" s="193">
        <v>856</v>
      </c>
    </row>
    <row r="586" spans="1:9" s="194" customFormat="1" ht="54.75" hidden="1" customHeight="1">
      <c r="A586" s="389"/>
      <c r="B586" s="389"/>
      <c r="C586" s="389"/>
      <c r="D586" s="392"/>
      <c r="E586" s="397"/>
      <c r="F586" s="195" t="s">
        <v>173</v>
      </c>
      <c r="G586" s="192" t="s">
        <v>745</v>
      </c>
      <c r="H586" s="193" t="s">
        <v>740</v>
      </c>
      <c r="I586" s="193">
        <v>856</v>
      </c>
    </row>
    <row r="587" spans="1:9" s="194" customFormat="1" ht="54.75" hidden="1" customHeight="1">
      <c r="A587" s="388">
        <v>3</v>
      </c>
      <c r="B587" s="388" t="s">
        <v>161</v>
      </c>
      <c r="C587" s="388" t="s">
        <v>746</v>
      </c>
      <c r="D587" s="391" t="s">
        <v>747</v>
      </c>
      <c r="E587" s="396" t="s">
        <v>748</v>
      </c>
      <c r="F587" s="195" t="s">
        <v>72</v>
      </c>
      <c r="G587" s="192"/>
      <c r="H587" s="193" t="s">
        <v>749</v>
      </c>
      <c r="I587" s="193">
        <v>855</v>
      </c>
    </row>
    <row r="588" spans="1:9" s="194" customFormat="1" ht="54.75" hidden="1" customHeight="1">
      <c r="A588" s="388"/>
      <c r="B588" s="388"/>
      <c r="C588" s="388"/>
      <c r="D588" s="391"/>
      <c r="E588" s="396"/>
      <c r="F588" s="195" t="s">
        <v>166</v>
      </c>
      <c r="G588" s="192" t="s">
        <v>750</v>
      </c>
      <c r="H588" s="193" t="s">
        <v>749</v>
      </c>
      <c r="I588" s="193">
        <v>855</v>
      </c>
    </row>
    <row r="589" spans="1:9" s="194" customFormat="1" ht="54.75" hidden="1" customHeight="1">
      <c r="A589" s="388"/>
      <c r="B589" s="388"/>
      <c r="C589" s="388"/>
      <c r="D589" s="391"/>
      <c r="E589" s="396"/>
      <c r="F589" s="195" t="s">
        <v>168</v>
      </c>
      <c r="G589" s="192" t="s">
        <v>751</v>
      </c>
      <c r="H589" s="193" t="s">
        <v>749</v>
      </c>
      <c r="I589" s="193">
        <v>855</v>
      </c>
    </row>
    <row r="590" spans="1:9" s="194" customFormat="1" ht="54.75" hidden="1" customHeight="1">
      <c r="A590" s="388"/>
      <c r="B590" s="388"/>
      <c r="C590" s="388"/>
      <c r="D590" s="391"/>
      <c r="E590" s="396"/>
      <c r="F590" s="195" t="s">
        <v>170</v>
      </c>
      <c r="G590" s="192" t="s">
        <v>752</v>
      </c>
      <c r="H590" s="193" t="s">
        <v>749</v>
      </c>
      <c r="I590" s="193">
        <v>855</v>
      </c>
    </row>
    <row r="591" spans="1:9" s="194" customFormat="1" ht="54.75" hidden="1" customHeight="1">
      <c r="A591" s="388"/>
      <c r="B591" s="388"/>
      <c r="C591" s="388"/>
      <c r="D591" s="391"/>
      <c r="E591" s="396"/>
      <c r="F591" s="195" t="s">
        <v>60</v>
      </c>
      <c r="G591" s="192" t="s">
        <v>753</v>
      </c>
      <c r="H591" s="193" t="s">
        <v>749</v>
      </c>
      <c r="I591" s="193">
        <v>855</v>
      </c>
    </row>
    <row r="592" spans="1:9" s="194" customFormat="1" ht="54.75" hidden="1" customHeight="1">
      <c r="A592" s="389"/>
      <c r="B592" s="389"/>
      <c r="C592" s="389"/>
      <c r="D592" s="392"/>
      <c r="E592" s="397"/>
      <c r="F592" s="195" t="s">
        <v>173</v>
      </c>
      <c r="G592" s="192" t="s">
        <v>754</v>
      </c>
      <c r="H592" s="193" t="s">
        <v>749</v>
      </c>
      <c r="I592" s="193">
        <v>855</v>
      </c>
    </row>
    <row r="593" spans="1:9" s="194" customFormat="1" ht="54.75" hidden="1" customHeight="1">
      <c r="A593" s="388">
        <v>3</v>
      </c>
      <c r="B593" s="388" t="s">
        <v>161</v>
      </c>
      <c r="C593" s="388" t="s">
        <v>746</v>
      </c>
      <c r="D593" s="391" t="s">
        <v>747</v>
      </c>
      <c r="E593" s="396" t="s">
        <v>177</v>
      </c>
      <c r="F593" s="195" t="s">
        <v>72</v>
      </c>
      <c r="G593" s="192"/>
      <c r="H593" s="193" t="s">
        <v>749</v>
      </c>
      <c r="I593" s="193">
        <v>855</v>
      </c>
    </row>
    <row r="594" spans="1:9" s="194" customFormat="1" ht="54.75" hidden="1" customHeight="1">
      <c r="A594" s="388"/>
      <c r="B594" s="388"/>
      <c r="C594" s="388"/>
      <c r="D594" s="391"/>
      <c r="E594" s="396"/>
      <c r="F594" s="195" t="s">
        <v>166</v>
      </c>
      <c r="G594" s="192" t="s">
        <v>755</v>
      </c>
      <c r="H594" s="193" t="s">
        <v>749</v>
      </c>
      <c r="I594" s="193">
        <v>855</v>
      </c>
    </row>
    <row r="595" spans="1:9" s="194" customFormat="1" ht="54.75" hidden="1" customHeight="1">
      <c r="A595" s="388"/>
      <c r="B595" s="388"/>
      <c r="C595" s="388"/>
      <c r="D595" s="391"/>
      <c r="E595" s="396"/>
      <c r="F595" s="195" t="s">
        <v>168</v>
      </c>
      <c r="G595" s="192" t="s">
        <v>756</v>
      </c>
      <c r="H595" s="193" t="s">
        <v>749</v>
      </c>
      <c r="I595" s="193">
        <v>855</v>
      </c>
    </row>
    <row r="596" spans="1:9" s="194" customFormat="1" ht="54.75" hidden="1" customHeight="1">
      <c r="A596" s="388"/>
      <c r="B596" s="388"/>
      <c r="C596" s="388"/>
      <c r="D596" s="391"/>
      <c r="E596" s="396"/>
      <c r="F596" s="195" t="s">
        <v>170</v>
      </c>
      <c r="G596" s="192" t="s">
        <v>757</v>
      </c>
      <c r="H596" s="193" t="s">
        <v>749</v>
      </c>
      <c r="I596" s="193">
        <v>855</v>
      </c>
    </row>
    <row r="597" spans="1:9" s="194" customFormat="1" ht="54.75" hidden="1" customHeight="1">
      <c r="A597" s="388"/>
      <c r="B597" s="388"/>
      <c r="C597" s="388"/>
      <c r="D597" s="391"/>
      <c r="E597" s="396"/>
      <c r="F597" s="195" t="s">
        <v>60</v>
      </c>
      <c r="G597" s="192" t="s">
        <v>758</v>
      </c>
      <c r="H597" s="193" t="s">
        <v>749</v>
      </c>
      <c r="I597" s="193">
        <v>855</v>
      </c>
    </row>
    <row r="598" spans="1:9" s="194" customFormat="1" ht="54.75" hidden="1" customHeight="1">
      <c r="A598" s="389"/>
      <c r="B598" s="389"/>
      <c r="C598" s="389"/>
      <c r="D598" s="392"/>
      <c r="E598" s="397"/>
      <c r="F598" s="195" t="s">
        <v>173</v>
      </c>
      <c r="G598" s="192" t="s">
        <v>759</v>
      </c>
      <c r="H598" s="193" t="s">
        <v>749</v>
      </c>
      <c r="I598" s="193">
        <v>855</v>
      </c>
    </row>
    <row r="599" spans="1:9" s="194" customFormat="1" ht="54.75" hidden="1" customHeight="1">
      <c r="A599" s="388">
        <v>3</v>
      </c>
      <c r="B599" s="388" t="s">
        <v>161</v>
      </c>
      <c r="C599" s="388" t="s">
        <v>746</v>
      </c>
      <c r="D599" s="391" t="s">
        <v>747</v>
      </c>
      <c r="E599" s="396" t="s">
        <v>202</v>
      </c>
      <c r="F599" s="195" t="s">
        <v>72</v>
      </c>
      <c r="G599" s="192"/>
      <c r="H599" s="193" t="s">
        <v>749</v>
      </c>
      <c r="I599" s="193">
        <v>855</v>
      </c>
    </row>
    <row r="600" spans="1:9" s="194" customFormat="1" ht="54.75" hidden="1" customHeight="1">
      <c r="A600" s="388"/>
      <c r="B600" s="388"/>
      <c r="C600" s="388"/>
      <c r="D600" s="391"/>
      <c r="E600" s="396"/>
      <c r="F600" s="195" t="s">
        <v>166</v>
      </c>
      <c r="G600" s="192" t="s">
        <v>760</v>
      </c>
      <c r="H600" s="193" t="s">
        <v>749</v>
      </c>
      <c r="I600" s="193">
        <v>855</v>
      </c>
    </row>
    <row r="601" spans="1:9" s="194" customFormat="1" ht="54.75" hidden="1" customHeight="1">
      <c r="A601" s="388"/>
      <c r="B601" s="388"/>
      <c r="C601" s="388"/>
      <c r="D601" s="391"/>
      <c r="E601" s="396"/>
      <c r="F601" s="195" t="s">
        <v>168</v>
      </c>
      <c r="G601" s="192" t="s">
        <v>761</v>
      </c>
      <c r="H601" s="193" t="s">
        <v>749</v>
      </c>
      <c r="I601" s="193">
        <v>855</v>
      </c>
    </row>
    <row r="602" spans="1:9" s="194" customFormat="1" ht="54.75" hidden="1" customHeight="1">
      <c r="A602" s="388"/>
      <c r="B602" s="388"/>
      <c r="C602" s="388"/>
      <c r="D602" s="391"/>
      <c r="E602" s="396"/>
      <c r="F602" s="195" t="s">
        <v>170</v>
      </c>
      <c r="G602" s="192" t="s">
        <v>762</v>
      </c>
      <c r="H602" s="193" t="s">
        <v>749</v>
      </c>
      <c r="I602" s="193">
        <v>855</v>
      </c>
    </row>
    <row r="603" spans="1:9" s="194" customFormat="1" ht="54.75" hidden="1" customHeight="1">
      <c r="A603" s="388"/>
      <c r="B603" s="388"/>
      <c r="C603" s="388"/>
      <c r="D603" s="391"/>
      <c r="E603" s="396"/>
      <c r="F603" s="195" t="s">
        <v>60</v>
      </c>
      <c r="G603" s="192" t="s">
        <v>763</v>
      </c>
      <c r="H603" s="193" t="s">
        <v>749</v>
      </c>
      <c r="I603" s="193">
        <v>855</v>
      </c>
    </row>
    <row r="604" spans="1:9" s="194" customFormat="1" ht="54.75" hidden="1" customHeight="1">
      <c r="A604" s="389"/>
      <c r="B604" s="389"/>
      <c r="C604" s="389"/>
      <c r="D604" s="392"/>
      <c r="E604" s="397"/>
      <c r="F604" s="195" t="s">
        <v>173</v>
      </c>
      <c r="G604" s="192" t="s">
        <v>764</v>
      </c>
      <c r="H604" s="193" t="s">
        <v>749</v>
      </c>
      <c r="I604" s="193">
        <v>855</v>
      </c>
    </row>
    <row r="605" spans="1:9" s="194" customFormat="1" ht="54.75" hidden="1" customHeight="1">
      <c r="A605" s="388">
        <v>3</v>
      </c>
      <c r="B605" s="388" t="s">
        <v>161</v>
      </c>
      <c r="C605" s="388" t="s">
        <v>765</v>
      </c>
      <c r="D605" s="391" t="s">
        <v>766</v>
      </c>
      <c r="E605" s="396" t="s">
        <v>748</v>
      </c>
      <c r="F605" s="195" t="s">
        <v>72</v>
      </c>
      <c r="G605" s="192"/>
      <c r="H605" s="193" t="s">
        <v>749</v>
      </c>
      <c r="I605" s="193">
        <v>855</v>
      </c>
    </row>
    <row r="606" spans="1:9" s="194" customFormat="1" ht="54.75" hidden="1" customHeight="1">
      <c r="A606" s="388"/>
      <c r="B606" s="388"/>
      <c r="C606" s="388"/>
      <c r="D606" s="391"/>
      <c r="E606" s="396"/>
      <c r="F606" s="195" t="s">
        <v>166</v>
      </c>
      <c r="G606" s="192" t="s">
        <v>767</v>
      </c>
      <c r="H606" s="193" t="s">
        <v>749</v>
      </c>
      <c r="I606" s="193">
        <v>855</v>
      </c>
    </row>
    <row r="607" spans="1:9" s="194" customFormat="1" ht="54.75" hidden="1" customHeight="1">
      <c r="A607" s="388"/>
      <c r="B607" s="388"/>
      <c r="C607" s="388"/>
      <c r="D607" s="391"/>
      <c r="E607" s="396"/>
      <c r="F607" s="195" t="s">
        <v>168</v>
      </c>
      <c r="G607" s="192" t="s">
        <v>768</v>
      </c>
      <c r="H607" s="193" t="s">
        <v>749</v>
      </c>
      <c r="I607" s="193">
        <v>855</v>
      </c>
    </row>
    <row r="608" spans="1:9" s="194" customFormat="1" ht="54.75" hidden="1" customHeight="1">
      <c r="A608" s="388"/>
      <c r="B608" s="388"/>
      <c r="C608" s="388"/>
      <c r="D608" s="391"/>
      <c r="E608" s="396"/>
      <c r="F608" s="195" t="s">
        <v>170</v>
      </c>
      <c r="G608" s="192" t="s">
        <v>769</v>
      </c>
      <c r="H608" s="193" t="s">
        <v>749</v>
      </c>
      <c r="I608" s="193">
        <v>855</v>
      </c>
    </row>
    <row r="609" spans="1:9" s="194" customFormat="1" ht="54.75" hidden="1" customHeight="1">
      <c r="A609" s="388"/>
      <c r="B609" s="388"/>
      <c r="C609" s="388"/>
      <c r="D609" s="391"/>
      <c r="E609" s="396"/>
      <c r="F609" s="195" t="s">
        <v>60</v>
      </c>
      <c r="G609" s="192" t="s">
        <v>770</v>
      </c>
      <c r="H609" s="193" t="s">
        <v>749</v>
      </c>
      <c r="I609" s="193">
        <v>855</v>
      </c>
    </row>
    <row r="610" spans="1:9" s="194" customFormat="1" ht="54.75" hidden="1" customHeight="1">
      <c r="A610" s="389"/>
      <c r="B610" s="389"/>
      <c r="C610" s="389"/>
      <c r="D610" s="392"/>
      <c r="E610" s="397"/>
      <c r="F610" s="195" t="s">
        <v>173</v>
      </c>
      <c r="G610" s="192" t="s">
        <v>771</v>
      </c>
      <c r="H610" s="193" t="s">
        <v>749</v>
      </c>
      <c r="I610" s="193">
        <v>855</v>
      </c>
    </row>
    <row r="611" spans="1:9" s="194" customFormat="1" ht="54.75" hidden="1" customHeight="1">
      <c r="A611" s="388">
        <v>3</v>
      </c>
      <c r="B611" s="388" t="s">
        <v>161</v>
      </c>
      <c r="C611" s="388" t="s">
        <v>765</v>
      </c>
      <c r="D611" s="391" t="s">
        <v>766</v>
      </c>
      <c r="E611" s="396" t="s">
        <v>177</v>
      </c>
      <c r="F611" s="195" t="s">
        <v>72</v>
      </c>
      <c r="G611" s="192"/>
      <c r="H611" s="193" t="s">
        <v>749</v>
      </c>
      <c r="I611" s="193">
        <v>855</v>
      </c>
    </row>
    <row r="612" spans="1:9" s="194" customFormat="1" ht="54.75" hidden="1" customHeight="1">
      <c r="A612" s="388"/>
      <c r="B612" s="388"/>
      <c r="C612" s="388"/>
      <c r="D612" s="391"/>
      <c r="E612" s="396"/>
      <c r="F612" s="195" t="s">
        <v>166</v>
      </c>
      <c r="G612" s="192" t="s">
        <v>772</v>
      </c>
      <c r="H612" s="193" t="s">
        <v>749</v>
      </c>
      <c r="I612" s="193">
        <v>855</v>
      </c>
    </row>
    <row r="613" spans="1:9" s="194" customFormat="1" ht="54.75" hidden="1" customHeight="1">
      <c r="A613" s="388"/>
      <c r="B613" s="388"/>
      <c r="C613" s="388"/>
      <c r="D613" s="391"/>
      <c r="E613" s="396"/>
      <c r="F613" s="195" t="s">
        <v>168</v>
      </c>
      <c r="G613" s="192" t="s">
        <v>773</v>
      </c>
      <c r="H613" s="193" t="s">
        <v>749</v>
      </c>
      <c r="I613" s="193">
        <v>855</v>
      </c>
    </row>
    <row r="614" spans="1:9" s="194" customFormat="1" ht="54.75" hidden="1" customHeight="1">
      <c r="A614" s="388"/>
      <c r="B614" s="388"/>
      <c r="C614" s="388"/>
      <c r="D614" s="391"/>
      <c r="E614" s="396"/>
      <c r="F614" s="195" t="s">
        <v>170</v>
      </c>
      <c r="G614" s="192" t="s">
        <v>774</v>
      </c>
      <c r="H614" s="193" t="s">
        <v>749</v>
      </c>
      <c r="I614" s="193">
        <v>855</v>
      </c>
    </row>
    <row r="615" spans="1:9" s="194" customFormat="1" ht="54.75" hidden="1" customHeight="1">
      <c r="A615" s="388"/>
      <c r="B615" s="388"/>
      <c r="C615" s="388"/>
      <c r="D615" s="391"/>
      <c r="E615" s="396"/>
      <c r="F615" s="195" t="s">
        <v>60</v>
      </c>
      <c r="G615" s="192" t="s">
        <v>775</v>
      </c>
      <c r="H615" s="193" t="s">
        <v>749</v>
      </c>
      <c r="I615" s="193">
        <v>855</v>
      </c>
    </row>
    <row r="616" spans="1:9" s="194" customFormat="1" ht="54.75" hidden="1" customHeight="1">
      <c r="A616" s="389"/>
      <c r="B616" s="389"/>
      <c r="C616" s="389"/>
      <c r="D616" s="392"/>
      <c r="E616" s="397"/>
      <c r="F616" s="195" t="s">
        <v>173</v>
      </c>
      <c r="G616" s="192" t="s">
        <v>776</v>
      </c>
      <c r="H616" s="193" t="s">
        <v>749</v>
      </c>
      <c r="I616" s="193">
        <v>855</v>
      </c>
    </row>
    <row r="617" spans="1:9" s="194" customFormat="1" ht="54.75" hidden="1" customHeight="1">
      <c r="A617" s="388">
        <v>3</v>
      </c>
      <c r="B617" s="388" t="s">
        <v>161</v>
      </c>
      <c r="C617" s="388" t="s">
        <v>765</v>
      </c>
      <c r="D617" s="391" t="s">
        <v>766</v>
      </c>
      <c r="E617" s="396" t="s">
        <v>202</v>
      </c>
      <c r="F617" s="195" t="s">
        <v>72</v>
      </c>
      <c r="G617" s="192"/>
      <c r="H617" s="193" t="s">
        <v>749</v>
      </c>
      <c r="I617" s="193">
        <v>855</v>
      </c>
    </row>
    <row r="618" spans="1:9" s="194" customFormat="1" ht="54.75" hidden="1" customHeight="1">
      <c r="A618" s="388"/>
      <c r="B618" s="388"/>
      <c r="C618" s="388"/>
      <c r="D618" s="391"/>
      <c r="E618" s="396"/>
      <c r="F618" s="195" t="s">
        <v>166</v>
      </c>
      <c r="G618" s="192" t="s">
        <v>777</v>
      </c>
      <c r="H618" s="193" t="s">
        <v>749</v>
      </c>
      <c r="I618" s="193">
        <v>855</v>
      </c>
    </row>
    <row r="619" spans="1:9" s="194" customFormat="1" ht="54.75" hidden="1" customHeight="1">
      <c r="A619" s="388"/>
      <c r="B619" s="388"/>
      <c r="C619" s="388"/>
      <c r="D619" s="391"/>
      <c r="E619" s="396"/>
      <c r="F619" s="195" t="s">
        <v>168</v>
      </c>
      <c r="G619" s="192" t="s">
        <v>778</v>
      </c>
      <c r="H619" s="193" t="s">
        <v>749</v>
      </c>
      <c r="I619" s="193">
        <v>855</v>
      </c>
    </row>
    <row r="620" spans="1:9" s="194" customFormat="1" ht="54.75" hidden="1" customHeight="1">
      <c r="A620" s="388"/>
      <c r="B620" s="388"/>
      <c r="C620" s="388"/>
      <c r="D620" s="391"/>
      <c r="E620" s="396"/>
      <c r="F620" s="195" t="s">
        <v>170</v>
      </c>
      <c r="G620" s="192" t="s">
        <v>779</v>
      </c>
      <c r="H620" s="193" t="s">
        <v>749</v>
      </c>
      <c r="I620" s="193">
        <v>855</v>
      </c>
    </row>
    <row r="621" spans="1:9" s="194" customFormat="1" ht="54.75" hidden="1" customHeight="1">
      <c r="A621" s="388"/>
      <c r="B621" s="388"/>
      <c r="C621" s="388"/>
      <c r="D621" s="391"/>
      <c r="E621" s="396"/>
      <c r="F621" s="195" t="s">
        <v>60</v>
      </c>
      <c r="G621" s="192" t="s">
        <v>780</v>
      </c>
      <c r="H621" s="193" t="s">
        <v>749</v>
      </c>
      <c r="I621" s="193">
        <v>855</v>
      </c>
    </row>
    <row r="622" spans="1:9" s="194" customFormat="1" ht="54.75" hidden="1" customHeight="1">
      <c r="A622" s="389"/>
      <c r="B622" s="389"/>
      <c r="C622" s="389"/>
      <c r="D622" s="392"/>
      <c r="E622" s="397"/>
      <c r="F622" s="195" t="s">
        <v>173</v>
      </c>
      <c r="G622" s="192" t="s">
        <v>781</v>
      </c>
      <c r="H622" s="193" t="s">
        <v>749</v>
      </c>
      <c r="I622" s="193">
        <v>855</v>
      </c>
    </row>
    <row r="623" spans="1:9" s="194" customFormat="1" ht="54.75" hidden="1" customHeight="1">
      <c r="A623" s="388">
        <v>3</v>
      </c>
      <c r="B623" s="388" t="s">
        <v>161</v>
      </c>
      <c r="C623" s="388" t="s">
        <v>782</v>
      </c>
      <c r="D623" s="391" t="s">
        <v>783</v>
      </c>
      <c r="E623" s="396" t="s">
        <v>748</v>
      </c>
      <c r="F623" s="195" t="s">
        <v>72</v>
      </c>
      <c r="G623" s="192"/>
      <c r="H623" s="193" t="s">
        <v>749</v>
      </c>
      <c r="I623" s="193">
        <v>855</v>
      </c>
    </row>
    <row r="624" spans="1:9" s="194" customFormat="1" ht="54.75" hidden="1" customHeight="1">
      <c r="A624" s="388"/>
      <c r="B624" s="388"/>
      <c r="C624" s="388"/>
      <c r="D624" s="391"/>
      <c r="E624" s="396"/>
      <c r="F624" s="195" t="s">
        <v>166</v>
      </c>
      <c r="G624" s="192" t="s">
        <v>784</v>
      </c>
      <c r="H624" s="193" t="s">
        <v>749</v>
      </c>
      <c r="I624" s="193">
        <v>855</v>
      </c>
    </row>
    <row r="625" spans="1:9" s="194" customFormat="1" ht="54.75" hidden="1" customHeight="1">
      <c r="A625" s="388"/>
      <c r="B625" s="388"/>
      <c r="C625" s="388"/>
      <c r="D625" s="391"/>
      <c r="E625" s="396"/>
      <c r="F625" s="195" t="s">
        <v>168</v>
      </c>
      <c r="G625" s="192" t="s">
        <v>785</v>
      </c>
      <c r="H625" s="193" t="s">
        <v>749</v>
      </c>
      <c r="I625" s="193">
        <v>855</v>
      </c>
    </row>
    <row r="626" spans="1:9" s="194" customFormat="1" ht="54.75" hidden="1" customHeight="1">
      <c r="A626" s="388"/>
      <c r="B626" s="388"/>
      <c r="C626" s="388"/>
      <c r="D626" s="391"/>
      <c r="E626" s="396"/>
      <c r="F626" s="195" t="s">
        <v>170</v>
      </c>
      <c r="G626" s="192" t="s">
        <v>786</v>
      </c>
      <c r="H626" s="193" t="s">
        <v>749</v>
      </c>
      <c r="I626" s="193">
        <v>855</v>
      </c>
    </row>
    <row r="627" spans="1:9" s="194" customFormat="1" ht="54.75" hidden="1" customHeight="1">
      <c r="A627" s="388"/>
      <c r="B627" s="388"/>
      <c r="C627" s="388"/>
      <c r="D627" s="391"/>
      <c r="E627" s="396"/>
      <c r="F627" s="195" t="s">
        <v>60</v>
      </c>
      <c r="G627" s="192" t="s">
        <v>787</v>
      </c>
      <c r="H627" s="193" t="s">
        <v>749</v>
      </c>
      <c r="I627" s="193">
        <v>855</v>
      </c>
    </row>
    <row r="628" spans="1:9" s="194" customFormat="1" ht="54.75" hidden="1" customHeight="1">
      <c r="A628" s="389"/>
      <c r="B628" s="389"/>
      <c r="C628" s="389"/>
      <c r="D628" s="392"/>
      <c r="E628" s="397"/>
      <c r="F628" s="195" t="s">
        <v>173</v>
      </c>
      <c r="G628" s="192"/>
      <c r="H628" s="193" t="s">
        <v>749</v>
      </c>
      <c r="I628" s="193">
        <v>855</v>
      </c>
    </row>
    <row r="629" spans="1:9" s="194" customFormat="1" ht="54.75" hidden="1" customHeight="1">
      <c r="A629" s="388">
        <v>3</v>
      </c>
      <c r="B629" s="388" t="s">
        <v>161</v>
      </c>
      <c r="C629" s="388" t="s">
        <v>782</v>
      </c>
      <c r="D629" s="391" t="s">
        <v>783</v>
      </c>
      <c r="E629" s="396" t="s">
        <v>177</v>
      </c>
      <c r="F629" s="195" t="s">
        <v>72</v>
      </c>
      <c r="G629" s="192"/>
      <c r="H629" s="193" t="s">
        <v>749</v>
      </c>
      <c r="I629" s="193">
        <v>855</v>
      </c>
    </row>
    <row r="630" spans="1:9" s="194" customFormat="1" ht="54.75" hidden="1" customHeight="1">
      <c r="A630" s="388"/>
      <c r="B630" s="388"/>
      <c r="C630" s="388"/>
      <c r="D630" s="391"/>
      <c r="E630" s="396"/>
      <c r="F630" s="195" t="s">
        <v>166</v>
      </c>
      <c r="G630" s="192" t="s">
        <v>788</v>
      </c>
      <c r="H630" s="193" t="s">
        <v>749</v>
      </c>
      <c r="I630" s="193">
        <v>855</v>
      </c>
    </row>
    <row r="631" spans="1:9" s="194" customFormat="1" ht="54.75" hidden="1" customHeight="1">
      <c r="A631" s="388"/>
      <c r="B631" s="388"/>
      <c r="C631" s="388"/>
      <c r="D631" s="391"/>
      <c r="E631" s="396"/>
      <c r="F631" s="195" t="s">
        <v>168</v>
      </c>
      <c r="G631" s="192" t="s">
        <v>789</v>
      </c>
      <c r="H631" s="193" t="s">
        <v>749</v>
      </c>
      <c r="I631" s="193">
        <v>855</v>
      </c>
    </row>
    <row r="632" spans="1:9" s="194" customFormat="1" ht="54.75" hidden="1" customHeight="1">
      <c r="A632" s="388"/>
      <c r="B632" s="388"/>
      <c r="C632" s="388"/>
      <c r="D632" s="391"/>
      <c r="E632" s="396"/>
      <c r="F632" s="195" t="s">
        <v>170</v>
      </c>
      <c r="G632" s="192" t="s">
        <v>790</v>
      </c>
      <c r="H632" s="193" t="s">
        <v>749</v>
      </c>
      <c r="I632" s="193">
        <v>855</v>
      </c>
    </row>
    <row r="633" spans="1:9" s="194" customFormat="1" ht="54.75" hidden="1" customHeight="1">
      <c r="A633" s="388"/>
      <c r="B633" s="388"/>
      <c r="C633" s="388"/>
      <c r="D633" s="391"/>
      <c r="E633" s="396"/>
      <c r="F633" s="195" t="s">
        <v>60</v>
      </c>
      <c r="G633" s="192" t="s">
        <v>791</v>
      </c>
      <c r="H633" s="193" t="s">
        <v>749</v>
      </c>
      <c r="I633" s="193">
        <v>855</v>
      </c>
    </row>
    <row r="634" spans="1:9" s="194" customFormat="1" ht="54.75" hidden="1" customHeight="1">
      <c r="A634" s="389"/>
      <c r="B634" s="389"/>
      <c r="C634" s="389"/>
      <c r="D634" s="392"/>
      <c r="E634" s="397"/>
      <c r="F634" s="195" t="s">
        <v>173</v>
      </c>
      <c r="G634" s="192"/>
      <c r="H634" s="193" t="s">
        <v>749</v>
      </c>
      <c r="I634" s="193">
        <v>855</v>
      </c>
    </row>
    <row r="635" spans="1:9" s="194" customFormat="1" ht="54.75" hidden="1" customHeight="1">
      <c r="A635" s="388">
        <v>3</v>
      </c>
      <c r="B635" s="388" t="s">
        <v>161</v>
      </c>
      <c r="C635" s="388" t="s">
        <v>782</v>
      </c>
      <c r="D635" s="391" t="s">
        <v>783</v>
      </c>
      <c r="E635" s="396" t="s">
        <v>202</v>
      </c>
      <c r="F635" s="195" t="s">
        <v>72</v>
      </c>
      <c r="G635" s="192"/>
      <c r="H635" s="193" t="s">
        <v>749</v>
      </c>
      <c r="I635" s="193">
        <v>855</v>
      </c>
    </row>
    <row r="636" spans="1:9" s="194" customFormat="1" ht="54.75" hidden="1" customHeight="1">
      <c r="A636" s="388"/>
      <c r="B636" s="388"/>
      <c r="C636" s="388"/>
      <c r="D636" s="391"/>
      <c r="E636" s="396"/>
      <c r="F636" s="195" t="s">
        <v>166</v>
      </c>
      <c r="G636" s="192" t="s">
        <v>792</v>
      </c>
      <c r="H636" s="193" t="s">
        <v>749</v>
      </c>
      <c r="I636" s="193">
        <v>855</v>
      </c>
    </row>
    <row r="637" spans="1:9" s="194" customFormat="1" ht="54.75" hidden="1" customHeight="1">
      <c r="A637" s="388"/>
      <c r="B637" s="388"/>
      <c r="C637" s="388"/>
      <c r="D637" s="391"/>
      <c r="E637" s="396"/>
      <c r="F637" s="195" t="s">
        <v>168</v>
      </c>
      <c r="G637" s="192" t="s">
        <v>793</v>
      </c>
      <c r="H637" s="193" t="s">
        <v>749</v>
      </c>
      <c r="I637" s="193">
        <v>855</v>
      </c>
    </row>
    <row r="638" spans="1:9" s="194" customFormat="1" ht="54.75" hidden="1" customHeight="1">
      <c r="A638" s="388"/>
      <c r="B638" s="388"/>
      <c r="C638" s="388"/>
      <c r="D638" s="391"/>
      <c r="E638" s="396"/>
      <c r="F638" s="195" t="s">
        <v>170</v>
      </c>
      <c r="G638" s="192" t="s">
        <v>794</v>
      </c>
      <c r="H638" s="193" t="s">
        <v>749</v>
      </c>
      <c r="I638" s="193">
        <v>855</v>
      </c>
    </row>
    <row r="639" spans="1:9" s="194" customFormat="1" ht="54.75" hidden="1" customHeight="1">
      <c r="A639" s="388"/>
      <c r="B639" s="388"/>
      <c r="C639" s="388"/>
      <c r="D639" s="391"/>
      <c r="E639" s="396"/>
      <c r="F639" s="195" t="s">
        <v>60</v>
      </c>
      <c r="G639" s="192" t="s">
        <v>795</v>
      </c>
      <c r="H639" s="193" t="s">
        <v>749</v>
      </c>
      <c r="I639" s="193">
        <v>855</v>
      </c>
    </row>
    <row r="640" spans="1:9" s="194" customFormat="1" ht="54.75" hidden="1" customHeight="1">
      <c r="A640" s="389"/>
      <c r="B640" s="389"/>
      <c r="C640" s="389"/>
      <c r="D640" s="392"/>
      <c r="E640" s="397"/>
      <c r="F640" s="195" t="s">
        <v>173</v>
      </c>
      <c r="G640" s="192"/>
      <c r="H640" s="193" t="s">
        <v>749</v>
      </c>
      <c r="I640" s="193">
        <v>855</v>
      </c>
    </row>
    <row r="641" spans="1:9" s="194" customFormat="1" ht="54.75" hidden="1" customHeight="1">
      <c r="A641" s="388">
        <v>3</v>
      </c>
      <c r="B641" s="388" t="s">
        <v>161</v>
      </c>
      <c r="C641" s="388" t="s">
        <v>796</v>
      </c>
      <c r="D641" s="391" t="s">
        <v>797</v>
      </c>
      <c r="E641" s="396" t="s">
        <v>748</v>
      </c>
      <c r="F641" s="195" t="s">
        <v>72</v>
      </c>
      <c r="G641" s="192"/>
      <c r="H641" s="193" t="s">
        <v>749</v>
      </c>
      <c r="I641" s="193">
        <v>855</v>
      </c>
    </row>
    <row r="642" spans="1:9" s="194" customFormat="1" ht="54.75" hidden="1" customHeight="1">
      <c r="A642" s="388"/>
      <c r="B642" s="388"/>
      <c r="C642" s="388"/>
      <c r="D642" s="391"/>
      <c r="E642" s="396"/>
      <c r="F642" s="195" t="s">
        <v>166</v>
      </c>
      <c r="G642" s="192" t="s">
        <v>798</v>
      </c>
      <c r="H642" s="193" t="s">
        <v>749</v>
      </c>
      <c r="I642" s="193">
        <v>855</v>
      </c>
    </row>
    <row r="643" spans="1:9" s="194" customFormat="1" ht="54.75" hidden="1" customHeight="1">
      <c r="A643" s="388"/>
      <c r="B643" s="388"/>
      <c r="C643" s="388"/>
      <c r="D643" s="391"/>
      <c r="E643" s="396"/>
      <c r="F643" s="195" t="s">
        <v>168</v>
      </c>
      <c r="G643" s="192" t="s">
        <v>799</v>
      </c>
      <c r="H643" s="193" t="s">
        <v>749</v>
      </c>
      <c r="I643" s="193">
        <v>855</v>
      </c>
    </row>
    <row r="644" spans="1:9" s="194" customFormat="1" ht="54.75" hidden="1" customHeight="1">
      <c r="A644" s="388"/>
      <c r="B644" s="388"/>
      <c r="C644" s="388"/>
      <c r="D644" s="391"/>
      <c r="E644" s="396"/>
      <c r="F644" s="195" t="s">
        <v>170</v>
      </c>
      <c r="G644" s="192" t="s">
        <v>800</v>
      </c>
      <c r="H644" s="193" t="s">
        <v>749</v>
      </c>
      <c r="I644" s="193">
        <v>855</v>
      </c>
    </row>
    <row r="645" spans="1:9" s="194" customFormat="1" ht="54.75" hidden="1" customHeight="1">
      <c r="A645" s="388"/>
      <c r="B645" s="388"/>
      <c r="C645" s="388"/>
      <c r="D645" s="391"/>
      <c r="E645" s="396"/>
      <c r="F645" s="195" t="s">
        <v>60</v>
      </c>
      <c r="G645" s="192" t="s">
        <v>801</v>
      </c>
      <c r="H645" s="193" t="s">
        <v>749</v>
      </c>
      <c r="I645" s="193">
        <v>855</v>
      </c>
    </row>
    <row r="646" spans="1:9" s="194" customFormat="1" ht="54.75" hidden="1" customHeight="1">
      <c r="A646" s="389"/>
      <c r="B646" s="389"/>
      <c r="C646" s="389"/>
      <c r="D646" s="392"/>
      <c r="E646" s="397"/>
      <c r="F646" s="195" t="s">
        <v>173</v>
      </c>
      <c r="G646" s="192" t="s">
        <v>802</v>
      </c>
      <c r="H646" s="193" t="s">
        <v>749</v>
      </c>
      <c r="I646" s="193">
        <v>855</v>
      </c>
    </row>
    <row r="647" spans="1:9" s="194" customFormat="1" ht="54.75" hidden="1" customHeight="1">
      <c r="A647" s="388">
        <v>3</v>
      </c>
      <c r="B647" s="388" t="s">
        <v>161</v>
      </c>
      <c r="C647" s="388" t="s">
        <v>796</v>
      </c>
      <c r="D647" s="391" t="s">
        <v>797</v>
      </c>
      <c r="E647" s="396" t="s">
        <v>177</v>
      </c>
      <c r="F647" s="195" t="s">
        <v>72</v>
      </c>
      <c r="G647" s="192"/>
      <c r="H647" s="193" t="s">
        <v>749</v>
      </c>
      <c r="I647" s="193">
        <v>855</v>
      </c>
    </row>
    <row r="648" spans="1:9" s="194" customFormat="1" ht="54.75" hidden="1" customHeight="1">
      <c r="A648" s="388"/>
      <c r="B648" s="388"/>
      <c r="C648" s="388"/>
      <c r="D648" s="391"/>
      <c r="E648" s="396"/>
      <c r="F648" s="195" t="s">
        <v>166</v>
      </c>
      <c r="G648" s="192" t="s">
        <v>803</v>
      </c>
      <c r="H648" s="193" t="s">
        <v>749</v>
      </c>
      <c r="I648" s="193">
        <v>855</v>
      </c>
    </row>
    <row r="649" spans="1:9" s="194" customFormat="1" ht="54.75" hidden="1" customHeight="1">
      <c r="A649" s="388"/>
      <c r="B649" s="388"/>
      <c r="C649" s="388"/>
      <c r="D649" s="391"/>
      <c r="E649" s="396"/>
      <c r="F649" s="195" t="s">
        <v>168</v>
      </c>
      <c r="G649" s="192" t="s">
        <v>804</v>
      </c>
      <c r="H649" s="193" t="s">
        <v>749</v>
      </c>
      <c r="I649" s="193">
        <v>855</v>
      </c>
    </row>
    <row r="650" spans="1:9" s="194" customFormat="1" ht="54.75" hidden="1" customHeight="1">
      <c r="A650" s="388"/>
      <c r="B650" s="388"/>
      <c r="C650" s="388"/>
      <c r="D650" s="391"/>
      <c r="E650" s="396"/>
      <c r="F650" s="195" t="s">
        <v>170</v>
      </c>
      <c r="G650" s="192" t="s">
        <v>805</v>
      </c>
      <c r="H650" s="193" t="s">
        <v>749</v>
      </c>
      <c r="I650" s="193">
        <v>855</v>
      </c>
    </row>
    <row r="651" spans="1:9" s="194" customFormat="1" ht="54.75" hidden="1" customHeight="1">
      <c r="A651" s="388"/>
      <c r="B651" s="388"/>
      <c r="C651" s="388"/>
      <c r="D651" s="391"/>
      <c r="E651" s="396"/>
      <c r="F651" s="195" t="s">
        <v>60</v>
      </c>
      <c r="G651" s="192" t="s">
        <v>806</v>
      </c>
      <c r="H651" s="193" t="s">
        <v>749</v>
      </c>
      <c r="I651" s="193">
        <v>855</v>
      </c>
    </row>
    <row r="652" spans="1:9" s="194" customFormat="1" ht="54.75" hidden="1" customHeight="1">
      <c r="A652" s="389"/>
      <c r="B652" s="389"/>
      <c r="C652" s="389"/>
      <c r="D652" s="392"/>
      <c r="E652" s="397"/>
      <c r="F652" s="195" t="s">
        <v>173</v>
      </c>
      <c r="G652" s="192" t="s">
        <v>807</v>
      </c>
      <c r="H652" s="193" t="s">
        <v>749</v>
      </c>
      <c r="I652" s="193">
        <v>855</v>
      </c>
    </row>
    <row r="653" spans="1:9" s="194" customFormat="1" ht="54.75" hidden="1" customHeight="1">
      <c r="A653" s="388">
        <v>3</v>
      </c>
      <c r="B653" s="388" t="s">
        <v>161</v>
      </c>
      <c r="C653" s="388" t="s">
        <v>796</v>
      </c>
      <c r="D653" s="391" t="s">
        <v>797</v>
      </c>
      <c r="E653" s="396" t="s">
        <v>202</v>
      </c>
      <c r="F653" s="195" t="s">
        <v>72</v>
      </c>
      <c r="G653" s="192"/>
      <c r="H653" s="193" t="s">
        <v>749</v>
      </c>
      <c r="I653" s="193">
        <v>855</v>
      </c>
    </row>
    <row r="654" spans="1:9" s="194" customFormat="1" ht="54.75" hidden="1" customHeight="1">
      <c r="A654" s="388"/>
      <c r="B654" s="388"/>
      <c r="C654" s="388"/>
      <c r="D654" s="391"/>
      <c r="E654" s="396"/>
      <c r="F654" s="195" t="s">
        <v>166</v>
      </c>
      <c r="G654" s="192" t="s">
        <v>808</v>
      </c>
      <c r="H654" s="193" t="s">
        <v>749</v>
      </c>
      <c r="I654" s="193">
        <v>855</v>
      </c>
    </row>
    <row r="655" spans="1:9" s="194" customFormat="1" ht="54.75" hidden="1" customHeight="1">
      <c r="A655" s="388"/>
      <c r="B655" s="388"/>
      <c r="C655" s="388"/>
      <c r="D655" s="391"/>
      <c r="E655" s="396"/>
      <c r="F655" s="195" t="s">
        <v>168</v>
      </c>
      <c r="G655" s="192" t="s">
        <v>809</v>
      </c>
      <c r="H655" s="193" t="s">
        <v>749</v>
      </c>
      <c r="I655" s="193">
        <v>855</v>
      </c>
    </row>
    <row r="656" spans="1:9" s="194" customFormat="1" ht="54.75" hidden="1" customHeight="1">
      <c r="A656" s="388"/>
      <c r="B656" s="388"/>
      <c r="C656" s="388"/>
      <c r="D656" s="391"/>
      <c r="E656" s="396"/>
      <c r="F656" s="195" t="s">
        <v>170</v>
      </c>
      <c r="G656" s="192" t="s">
        <v>810</v>
      </c>
      <c r="H656" s="193" t="s">
        <v>749</v>
      </c>
      <c r="I656" s="193">
        <v>855</v>
      </c>
    </row>
    <row r="657" spans="1:9" s="194" customFormat="1" ht="54.75" hidden="1" customHeight="1">
      <c r="A657" s="388"/>
      <c r="B657" s="388"/>
      <c r="C657" s="388"/>
      <c r="D657" s="391"/>
      <c r="E657" s="396"/>
      <c r="F657" s="195" t="s">
        <v>60</v>
      </c>
      <c r="G657" s="192" t="s">
        <v>811</v>
      </c>
      <c r="H657" s="193" t="s">
        <v>749</v>
      </c>
      <c r="I657" s="193">
        <v>855</v>
      </c>
    </row>
    <row r="658" spans="1:9" s="194" customFormat="1" ht="54.75" hidden="1" customHeight="1">
      <c r="A658" s="389"/>
      <c r="B658" s="389"/>
      <c r="C658" s="389"/>
      <c r="D658" s="392"/>
      <c r="E658" s="397"/>
      <c r="F658" s="195" t="s">
        <v>173</v>
      </c>
      <c r="G658" s="192" t="s">
        <v>812</v>
      </c>
      <c r="H658" s="193" t="s">
        <v>749</v>
      </c>
      <c r="I658" s="193">
        <v>855</v>
      </c>
    </row>
    <row r="659" spans="1:9" ht="54.75" customHeight="1">
      <c r="C659" s="203"/>
      <c r="E659" s="186"/>
    </row>
  </sheetData>
  <mergeCells count="545">
    <mergeCell ref="A653:A658"/>
    <mergeCell ref="B653:B658"/>
    <mergeCell ref="C653:C658"/>
    <mergeCell ref="D653:D658"/>
    <mergeCell ref="E653:E658"/>
    <mergeCell ref="A641:A646"/>
    <mergeCell ref="B641:B646"/>
    <mergeCell ref="C641:C646"/>
    <mergeCell ref="D641:D646"/>
    <mergeCell ref="E641:E646"/>
    <mergeCell ref="A647:A652"/>
    <mergeCell ref="B647:B652"/>
    <mergeCell ref="C647:C652"/>
    <mergeCell ref="D647:D652"/>
    <mergeCell ref="E647:E652"/>
    <mergeCell ref="A629:A634"/>
    <mergeCell ref="B629:B634"/>
    <mergeCell ref="C629:C634"/>
    <mergeCell ref="D629:D634"/>
    <mergeCell ref="E629:E634"/>
    <mergeCell ref="A635:A640"/>
    <mergeCell ref="B635:B640"/>
    <mergeCell ref="C635:C640"/>
    <mergeCell ref="D635:D640"/>
    <mergeCell ref="E635:E640"/>
    <mergeCell ref="A617:A622"/>
    <mergeCell ref="B617:B622"/>
    <mergeCell ref="C617:C622"/>
    <mergeCell ref="D617:D622"/>
    <mergeCell ref="E617:E622"/>
    <mergeCell ref="A623:A628"/>
    <mergeCell ref="B623:B628"/>
    <mergeCell ref="C623:C628"/>
    <mergeCell ref="D623:D628"/>
    <mergeCell ref="E623:E628"/>
    <mergeCell ref="A605:A610"/>
    <mergeCell ref="B605:B610"/>
    <mergeCell ref="C605:C610"/>
    <mergeCell ref="D605:D610"/>
    <mergeCell ref="E605:E610"/>
    <mergeCell ref="A611:A616"/>
    <mergeCell ref="B611:B616"/>
    <mergeCell ref="C611:C616"/>
    <mergeCell ref="D611:D616"/>
    <mergeCell ref="E611:E616"/>
    <mergeCell ref="A593:A598"/>
    <mergeCell ref="B593:B598"/>
    <mergeCell ref="C593:C598"/>
    <mergeCell ref="D593:D598"/>
    <mergeCell ref="E593:E598"/>
    <mergeCell ref="A599:A604"/>
    <mergeCell ref="B599:B604"/>
    <mergeCell ref="C599:C604"/>
    <mergeCell ref="D599:D604"/>
    <mergeCell ref="E599:E604"/>
    <mergeCell ref="A581:A586"/>
    <mergeCell ref="B581:B586"/>
    <mergeCell ref="C581:C586"/>
    <mergeCell ref="D581:D586"/>
    <mergeCell ref="E581:E586"/>
    <mergeCell ref="A587:A592"/>
    <mergeCell ref="B587:B592"/>
    <mergeCell ref="C587:C592"/>
    <mergeCell ref="D587:D592"/>
    <mergeCell ref="E587:E592"/>
    <mergeCell ref="A569:A574"/>
    <mergeCell ref="B569:B574"/>
    <mergeCell ref="C569:C574"/>
    <mergeCell ref="D569:D574"/>
    <mergeCell ref="E569:E574"/>
    <mergeCell ref="A575:A580"/>
    <mergeCell ref="B575:B580"/>
    <mergeCell ref="C575:C580"/>
    <mergeCell ref="D575:D580"/>
    <mergeCell ref="E575:E580"/>
    <mergeCell ref="A557:A562"/>
    <mergeCell ref="B557:B562"/>
    <mergeCell ref="C557:C562"/>
    <mergeCell ref="D557:D562"/>
    <mergeCell ref="E557:E562"/>
    <mergeCell ref="A563:A568"/>
    <mergeCell ref="B563:B568"/>
    <mergeCell ref="C563:C568"/>
    <mergeCell ref="D563:D568"/>
    <mergeCell ref="E563:E568"/>
    <mergeCell ref="A545:A550"/>
    <mergeCell ref="B545:B550"/>
    <mergeCell ref="C545:C550"/>
    <mergeCell ref="D545:D550"/>
    <mergeCell ref="E545:E550"/>
    <mergeCell ref="A551:A556"/>
    <mergeCell ref="B551:B556"/>
    <mergeCell ref="C551:C556"/>
    <mergeCell ref="D551:D556"/>
    <mergeCell ref="E551:E556"/>
    <mergeCell ref="A533:A538"/>
    <mergeCell ref="B533:B538"/>
    <mergeCell ref="C533:C538"/>
    <mergeCell ref="D533:D538"/>
    <mergeCell ref="E533:E538"/>
    <mergeCell ref="A539:A544"/>
    <mergeCell ref="B539:B544"/>
    <mergeCell ref="C539:C544"/>
    <mergeCell ref="D539:D544"/>
    <mergeCell ref="E539:E544"/>
    <mergeCell ref="A521:A526"/>
    <mergeCell ref="B521:B526"/>
    <mergeCell ref="C521:C526"/>
    <mergeCell ref="D521:D526"/>
    <mergeCell ref="E521:E526"/>
    <mergeCell ref="A527:A532"/>
    <mergeCell ref="B527:B532"/>
    <mergeCell ref="C527:C532"/>
    <mergeCell ref="D527:D532"/>
    <mergeCell ref="E527:E532"/>
    <mergeCell ref="A509:A514"/>
    <mergeCell ref="B509:B514"/>
    <mergeCell ref="C509:C514"/>
    <mergeCell ref="D509:D514"/>
    <mergeCell ref="E509:E514"/>
    <mergeCell ref="A515:A520"/>
    <mergeCell ref="B515:B520"/>
    <mergeCell ref="C515:C520"/>
    <mergeCell ref="D515:D520"/>
    <mergeCell ref="E515:E520"/>
    <mergeCell ref="A497:A502"/>
    <mergeCell ref="B497:B502"/>
    <mergeCell ref="C497:C502"/>
    <mergeCell ref="D497:D502"/>
    <mergeCell ref="E497:E502"/>
    <mergeCell ref="A503:A508"/>
    <mergeCell ref="B503:B508"/>
    <mergeCell ref="C503:C508"/>
    <mergeCell ref="D503:D508"/>
    <mergeCell ref="E503:E508"/>
    <mergeCell ref="A485:A490"/>
    <mergeCell ref="B485:B490"/>
    <mergeCell ref="C485:C490"/>
    <mergeCell ref="D485:D490"/>
    <mergeCell ref="E485:E490"/>
    <mergeCell ref="A491:A496"/>
    <mergeCell ref="B491:B496"/>
    <mergeCell ref="C491:C496"/>
    <mergeCell ref="D491:D496"/>
    <mergeCell ref="E491:E496"/>
    <mergeCell ref="A473:A478"/>
    <mergeCell ref="B473:B478"/>
    <mergeCell ref="C473:C478"/>
    <mergeCell ref="D473:D478"/>
    <mergeCell ref="E473:E478"/>
    <mergeCell ref="A479:A484"/>
    <mergeCell ref="B479:B484"/>
    <mergeCell ref="C479:C484"/>
    <mergeCell ref="D479:D484"/>
    <mergeCell ref="E479:E484"/>
    <mergeCell ref="A461:A466"/>
    <mergeCell ref="B461:B466"/>
    <mergeCell ref="C461:C466"/>
    <mergeCell ref="D461:D466"/>
    <mergeCell ref="E461:E466"/>
    <mergeCell ref="A467:A472"/>
    <mergeCell ref="B467:B472"/>
    <mergeCell ref="C467:C472"/>
    <mergeCell ref="D467:D472"/>
    <mergeCell ref="E467:E472"/>
    <mergeCell ref="A449:A454"/>
    <mergeCell ref="B449:B454"/>
    <mergeCell ref="C449:C454"/>
    <mergeCell ref="D449:D454"/>
    <mergeCell ref="E449:E454"/>
    <mergeCell ref="A455:A460"/>
    <mergeCell ref="B455:B460"/>
    <mergeCell ref="C455:C460"/>
    <mergeCell ref="D455:D460"/>
    <mergeCell ref="E455:E460"/>
    <mergeCell ref="A437:A442"/>
    <mergeCell ref="B437:B442"/>
    <mergeCell ref="C437:C442"/>
    <mergeCell ref="D437:D442"/>
    <mergeCell ref="E437:E442"/>
    <mergeCell ref="A443:A448"/>
    <mergeCell ref="B443:B448"/>
    <mergeCell ref="C443:C448"/>
    <mergeCell ref="D443:D448"/>
    <mergeCell ref="E443:E448"/>
    <mergeCell ref="A425:A430"/>
    <mergeCell ref="B425:B430"/>
    <mergeCell ref="C425:C430"/>
    <mergeCell ref="D425:D430"/>
    <mergeCell ref="E425:E430"/>
    <mergeCell ref="A431:A436"/>
    <mergeCell ref="B431:B436"/>
    <mergeCell ref="C431:C436"/>
    <mergeCell ref="D431:D436"/>
    <mergeCell ref="E431:E436"/>
    <mergeCell ref="A413:A418"/>
    <mergeCell ref="B413:B418"/>
    <mergeCell ref="C413:C418"/>
    <mergeCell ref="D413:D418"/>
    <mergeCell ref="E413:E418"/>
    <mergeCell ref="A419:A424"/>
    <mergeCell ref="B419:B424"/>
    <mergeCell ref="C419:C424"/>
    <mergeCell ref="D419:D424"/>
    <mergeCell ref="E419:E424"/>
    <mergeCell ref="A401:A406"/>
    <mergeCell ref="B401:B406"/>
    <mergeCell ref="C401:C406"/>
    <mergeCell ref="D401:D406"/>
    <mergeCell ref="E401:E406"/>
    <mergeCell ref="A407:A412"/>
    <mergeCell ref="B407:B412"/>
    <mergeCell ref="C407:C412"/>
    <mergeCell ref="D407:D412"/>
    <mergeCell ref="E407:E412"/>
    <mergeCell ref="A389:A394"/>
    <mergeCell ref="B389:B394"/>
    <mergeCell ref="C389:C394"/>
    <mergeCell ref="D389:D394"/>
    <mergeCell ref="E389:E394"/>
    <mergeCell ref="A395:A400"/>
    <mergeCell ref="B395:B400"/>
    <mergeCell ref="C395:C400"/>
    <mergeCell ref="D395:D400"/>
    <mergeCell ref="E395:E400"/>
    <mergeCell ref="A377:A382"/>
    <mergeCell ref="B377:B382"/>
    <mergeCell ref="C377:C382"/>
    <mergeCell ref="D377:D382"/>
    <mergeCell ref="E377:E382"/>
    <mergeCell ref="A383:A388"/>
    <mergeCell ref="B383:B388"/>
    <mergeCell ref="C383:C388"/>
    <mergeCell ref="D383:D388"/>
    <mergeCell ref="E383:E388"/>
    <mergeCell ref="A365:A370"/>
    <mergeCell ref="B365:B370"/>
    <mergeCell ref="C365:C370"/>
    <mergeCell ref="D365:D370"/>
    <mergeCell ref="E365:E370"/>
    <mergeCell ref="A371:A376"/>
    <mergeCell ref="B371:B376"/>
    <mergeCell ref="C371:C376"/>
    <mergeCell ref="D371:D376"/>
    <mergeCell ref="E371:E376"/>
    <mergeCell ref="A353:A358"/>
    <mergeCell ref="B353:B358"/>
    <mergeCell ref="C353:C358"/>
    <mergeCell ref="D353:D358"/>
    <mergeCell ref="E353:E358"/>
    <mergeCell ref="A359:A364"/>
    <mergeCell ref="B359:B364"/>
    <mergeCell ref="C359:C364"/>
    <mergeCell ref="D359:D364"/>
    <mergeCell ref="E359:E364"/>
    <mergeCell ref="A341:A346"/>
    <mergeCell ref="B341:B346"/>
    <mergeCell ref="C341:C346"/>
    <mergeCell ref="D341:D346"/>
    <mergeCell ref="E341:E346"/>
    <mergeCell ref="A347:A352"/>
    <mergeCell ref="B347:B352"/>
    <mergeCell ref="C347:C352"/>
    <mergeCell ref="D347:D352"/>
    <mergeCell ref="E347:E352"/>
    <mergeCell ref="A329:A334"/>
    <mergeCell ref="B329:B334"/>
    <mergeCell ref="C329:C334"/>
    <mergeCell ref="D329:D334"/>
    <mergeCell ref="E329:E334"/>
    <mergeCell ref="A335:A340"/>
    <mergeCell ref="B335:B340"/>
    <mergeCell ref="C335:C340"/>
    <mergeCell ref="D335:D340"/>
    <mergeCell ref="E335:E340"/>
    <mergeCell ref="A317:A322"/>
    <mergeCell ref="B317:B322"/>
    <mergeCell ref="C317:C322"/>
    <mergeCell ref="D317:D322"/>
    <mergeCell ref="E317:E322"/>
    <mergeCell ref="A323:A328"/>
    <mergeCell ref="B323:B328"/>
    <mergeCell ref="C323:C328"/>
    <mergeCell ref="D323:D328"/>
    <mergeCell ref="E323:E328"/>
    <mergeCell ref="A305:A310"/>
    <mergeCell ref="B305:B310"/>
    <mergeCell ref="C305:C310"/>
    <mergeCell ref="D305:D310"/>
    <mergeCell ref="E305:E310"/>
    <mergeCell ref="A311:A316"/>
    <mergeCell ref="B311:B316"/>
    <mergeCell ref="C311:C316"/>
    <mergeCell ref="D311:D316"/>
    <mergeCell ref="E311:E316"/>
    <mergeCell ref="A293:A298"/>
    <mergeCell ref="B293:B298"/>
    <mergeCell ref="C293:C298"/>
    <mergeCell ref="D293:D298"/>
    <mergeCell ref="E293:E298"/>
    <mergeCell ref="A299:A304"/>
    <mergeCell ref="B299:B304"/>
    <mergeCell ref="C299:C304"/>
    <mergeCell ref="D299:D304"/>
    <mergeCell ref="E299:E304"/>
    <mergeCell ref="A279:A284"/>
    <mergeCell ref="B279:B284"/>
    <mergeCell ref="C279:C284"/>
    <mergeCell ref="D279:D284"/>
    <mergeCell ref="E279:E284"/>
    <mergeCell ref="A287:A292"/>
    <mergeCell ref="B287:B292"/>
    <mergeCell ref="C287:C292"/>
    <mergeCell ref="D287:D292"/>
    <mergeCell ref="E287:E292"/>
    <mergeCell ref="A267:A272"/>
    <mergeCell ref="B267:B272"/>
    <mergeCell ref="C267:C272"/>
    <mergeCell ref="D267:D272"/>
    <mergeCell ref="E267:E272"/>
    <mergeCell ref="A273:A278"/>
    <mergeCell ref="B273:B278"/>
    <mergeCell ref="C273:C278"/>
    <mergeCell ref="D273:D278"/>
    <mergeCell ref="E273:E278"/>
    <mergeCell ref="A255:A260"/>
    <mergeCell ref="B255:B260"/>
    <mergeCell ref="C255:C260"/>
    <mergeCell ref="D255:D260"/>
    <mergeCell ref="E255:E260"/>
    <mergeCell ref="A261:A266"/>
    <mergeCell ref="B261:B266"/>
    <mergeCell ref="C261:C266"/>
    <mergeCell ref="D261:D266"/>
    <mergeCell ref="E261:E266"/>
    <mergeCell ref="A243:A248"/>
    <mergeCell ref="B243:B248"/>
    <mergeCell ref="C243:C248"/>
    <mergeCell ref="D243:D248"/>
    <mergeCell ref="E243:E248"/>
    <mergeCell ref="A249:A254"/>
    <mergeCell ref="B249:B254"/>
    <mergeCell ref="C249:C254"/>
    <mergeCell ref="D249:D254"/>
    <mergeCell ref="E249:E254"/>
    <mergeCell ref="A231:A236"/>
    <mergeCell ref="B231:B236"/>
    <mergeCell ref="C231:C236"/>
    <mergeCell ref="D231:D236"/>
    <mergeCell ref="E231:E236"/>
    <mergeCell ref="A237:A242"/>
    <mergeCell ref="B237:B242"/>
    <mergeCell ref="C237:C242"/>
    <mergeCell ref="D237:D242"/>
    <mergeCell ref="E237:E242"/>
    <mergeCell ref="A219:A224"/>
    <mergeCell ref="B219:B224"/>
    <mergeCell ref="C219:C224"/>
    <mergeCell ref="D219:D224"/>
    <mergeCell ref="E219:E224"/>
    <mergeCell ref="A225:A230"/>
    <mergeCell ref="B225:B230"/>
    <mergeCell ref="C225:C230"/>
    <mergeCell ref="D225:D230"/>
    <mergeCell ref="E225:E230"/>
    <mergeCell ref="A207:A212"/>
    <mergeCell ref="B207:B212"/>
    <mergeCell ref="C207:C212"/>
    <mergeCell ref="D207:D212"/>
    <mergeCell ref="E207:E212"/>
    <mergeCell ref="A213:A218"/>
    <mergeCell ref="B213:B218"/>
    <mergeCell ref="C213:C218"/>
    <mergeCell ref="D213:D218"/>
    <mergeCell ref="E213:E218"/>
    <mergeCell ref="A195:A200"/>
    <mergeCell ref="B195:B200"/>
    <mergeCell ref="C195:C200"/>
    <mergeCell ref="D195:D200"/>
    <mergeCell ref="E195:E200"/>
    <mergeCell ref="A201:A206"/>
    <mergeCell ref="B201:B206"/>
    <mergeCell ref="C201:C206"/>
    <mergeCell ref="D201:D206"/>
    <mergeCell ref="E201:E206"/>
    <mergeCell ref="A183:A188"/>
    <mergeCell ref="B183:B188"/>
    <mergeCell ref="C183:C188"/>
    <mergeCell ref="D183:D188"/>
    <mergeCell ref="E183:E188"/>
    <mergeCell ref="A189:A194"/>
    <mergeCell ref="B189:B194"/>
    <mergeCell ref="C189:C194"/>
    <mergeCell ref="D189:D194"/>
    <mergeCell ref="E189:E194"/>
    <mergeCell ref="A171:A176"/>
    <mergeCell ref="B171:B176"/>
    <mergeCell ref="C171:C176"/>
    <mergeCell ref="D171:D176"/>
    <mergeCell ref="E171:E176"/>
    <mergeCell ref="A177:A182"/>
    <mergeCell ref="B177:B182"/>
    <mergeCell ref="C177:C182"/>
    <mergeCell ref="D177:D182"/>
    <mergeCell ref="E177:E182"/>
    <mergeCell ref="A159:A164"/>
    <mergeCell ref="B159:B164"/>
    <mergeCell ref="C159:C164"/>
    <mergeCell ref="D159:D164"/>
    <mergeCell ref="E159:E164"/>
    <mergeCell ref="A165:A170"/>
    <mergeCell ref="B165:B170"/>
    <mergeCell ref="C165:C170"/>
    <mergeCell ref="D165:D170"/>
    <mergeCell ref="E165:E170"/>
    <mergeCell ref="A147:A152"/>
    <mergeCell ref="B147:B152"/>
    <mergeCell ref="C147:C152"/>
    <mergeCell ref="D147:D152"/>
    <mergeCell ref="E147:E152"/>
    <mergeCell ref="A153:A158"/>
    <mergeCell ref="B153:B158"/>
    <mergeCell ref="C153:C158"/>
    <mergeCell ref="D153:D158"/>
    <mergeCell ref="E153:E158"/>
    <mergeCell ref="A135:A140"/>
    <mergeCell ref="B135:B140"/>
    <mergeCell ref="C135:C140"/>
    <mergeCell ref="D135:D140"/>
    <mergeCell ref="E135:E140"/>
    <mergeCell ref="A141:A146"/>
    <mergeCell ref="B141:B146"/>
    <mergeCell ref="C141:C146"/>
    <mergeCell ref="D141:D146"/>
    <mergeCell ref="E141:E146"/>
    <mergeCell ref="A123:A128"/>
    <mergeCell ref="B123:B128"/>
    <mergeCell ref="C123:C128"/>
    <mergeCell ref="D123:D128"/>
    <mergeCell ref="E123:E128"/>
    <mergeCell ref="A129:A134"/>
    <mergeCell ref="B129:B134"/>
    <mergeCell ref="C129:C134"/>
    <mergeCell ref="D129:D134"/>
    <mergeCell ref="E129:E134"/>
    <mergeCell ref="A111:A116"/>
    <mergeCell ref="B111:B116"/>
    <mergeCell ref="C111:C116"/>
    <mergeCell ref="D111:D116"/>
    <mergeCell ref="E111:E116"/>
    <mergeCell ref="A117:A122"/>
    <mergeCell ref="B117:B122"/>
    <mergeCell ref="C117:C122"/>
    <mergeCell ref="D117:D122"/>
    <mergeCell ref="E117:E122"/>
    <mergeCell ref="A99:A104"/>
    <mergeCell ref="B99:B104"/>
    <mergeCell ref="C99:C104"/>
    <mergeCell ref="D99:D104"/>
    <mergeCell ref="E99:E104"/>
    <mergeCell ref="A105:A110"/>
    <mergeCell ref="B105:B110"/>
    <mergeCell ref="C105:C110"/>
    <mergeCell ref="D105:D110"/>
    <mergeCell ref="E105:E110"/>
    <mergeCell ref="A87:A92"/>
    <mergeCell ref="B87:B92"/>
    <mergeCell ref="C87:C92"/>
    <mergeCell ref="D87:D92"/>
    <mergeCell ref="E87:E92"/>
    <mergeCell ref="A93:A98"/>
    <mergeCell ref="B93:B98"/>
    <mergeCell ref="C93:C98"/>
    <mergeCell ref="D93:D98"/>
    <mergeCell ref="E93:E98"/>
    <mergeCell ref="A75:A80"/>
    <mergeCell ref="B75:B80"/>
    <mergeCell ref="C75:C80"/>
    <mergeCell ref="D75:D80"/>
    <mergeCell ref="E75:E80"/>
    <mergeCell ref="A81:A86"/>
    <mergeCell ref="B81:B86"/>
    <mergeCell ref="C81:C86"/>
    <mergeCell ref="D81:D86"/>
    <mergeCell ref="E81:E86"/>
    <mergeCell ref="A63:A68"/>
    <mergeCell ref="B63:B68"/>
    <mergeCell ref="C63:C68"/>
    <mergeCell ref="D63:D68"/>
    <mergeCell ref="E63:E68"/>
    <mergeCell ref="A69:A74"/>
    <mergeCell ref="B69:B74"/>
    <mergeCell ref="C69:C74"/>
    <mergeCell ref="D69:D74"/>
    <mergeCell ref="E69:E74"/>
    <mergeCell ref="A51:A56"/>
    <mergeCell ref="B51:B56"/>
    <mergeCell ref="C51:C56"/>
    <mergeCell ref="D51:D56"/>
    <mergeCell ref="E51:E56"/>
    <mergeCell ref="A57:A62"/>
    <mergeCell ref="B57:B62"/>
    <mergeCell ref="C57:C62"/>
    <mergeCell ref="D57:D62"/>
    <mergeCell ref="E57:E62"/>
    <mergeCell ref="A39:A44"/>
    <mergeCell ref="B39:B44"/>
    <mergeCell ref="C39:C44"/>
    <mergeCell ref="D39:D44"/>
    <mergeCell ref="E39:E44"/>
    <mergeCell ref="A45:A50"/>
    <mergeCell ref="B45:B50"/>
    <mergeCell ref="C45:C50"/>
    <mergeCell ref="D45:D50"/>
    <mergeCell ref="E45:E50"/>
    <mergeCell ref="A27:A32"/>
    <mergeCell ref="B27:B32"/>
    <mergeCell ref="C27:C32"/>
    <mergeCell ref="D27:D32"/>
    <mergeCell ref="E27:E32"/>
    <mergeCell ref="A33:A38"/>
    <mergeCell ref="B33:B38"/>
    <mergeCell ref="C33:C38"/>
    <mergeCell ref="D33:D38"/>
    <mergeCell ref="E33:E38"/>
    <mergeCell ref="A15:A20"/>
    <mergeCell ref="B15:B20"/>
    <mergeCell ref="C15:C20"/>
    <mergeCell ref="D15:D20"/>
    <mergeCell ref="E15:E20"/>
    <mergeCell ref="A21:A26"/>
    <mergeCell ref="B21:B26"/>
    <mergeCell ref="C21:C26"/>
    <mergeCell ref="D21:D26"/>
    <mergeCell ref="E21:E26"/>
    <mergeCell ref="A3:A8"/>
    <mergeCell ref="B3:B8"/>
    <mergeCell ref="C3:C8"/>
    <mergeCell ref="D3:D8"/>
    <mergeCell ref="E3:E8"/>
    <mergeCell ref="A9:A14"/>
    <mergeCell ref="B9:B14"/>
    <mergeCell ref="C9:C14"/>
    <mergeCell ref="D9:D14"/>
    <mergeCell ref="E9:E14"/>
  </mergeCells>
  <conditionalFormatting sqref="G3:G8">
    <cfRule type="duplicateValues" dxfId="2" priority="2"/>
  </conditionalFormatting>
  <conditionalFormatting sqref="G9:G14">
    <cfRule type="duplicateValues" dxfId="1" priority="1"/>
  </conditionalFormatting>
  <conditionalFormatting sqref="G15:G658">
    <cfRule type="duplicateValues" dxfId="0" priority="3"/>
  </conditionalFormatting>
  <printOptions horizontalCentered="1"/>
  <pageMargins left="0.25" right="0.25" top="0.875" bottom="0.75" header="0.3" footer="0.3"/>
  <pageSetup paperSize="9" scale="60" fitToHeight="0" orientation="portrait" r:id="rId1"/>
  <headerFooter scaleWithDoc="0">
    <oddHeader>&amp;L&amp;G&amp;R&amp;"Euclid Circular A SemiBold,Regular"&amp;16&amp;K000000[ FORM NAME HERE ]</oddHeader>
    <oddFooter>&amp;L&amp;"Euclid Circular A SemiBold,Regular"&amp;12[UA]&amp;"Euclid Circular A,Regular"&amp;5
&amp;G&amp;R&amp;G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7F74-EBFF-48E3-8488-241592F5EDAA}">
  <sheetPr>
    <pageSetUpPr fitToPage="1"/>
  </sheetPr>
  <dimension ref="A1:Z23"/>
  <sheetViews>
    <sheetView view="pageBreakPreview" zoomScale="60" zoomScaleNormal="70" workbookViewId="0">
      <selection activeCell="A33" sqref="A33"/>
    </sheetView>
  </sheetViews>
  <sheetFormatPr defaultColWidth="14.453125" defaultRowHeight="15" customHeight="1"/>
  <cols>
    <col min="1" max="1" width="8.1796875" style="430" customWidth="1"/>
    <col min="2" max="2" width="8.7265625" style="430" customWidth="1"/>
    <col min="3" max="3" width="8.453125" style="430" customWidth="1"/>
    <col min="4" max="4" width="22.81640625" style="430" customWidth="1"/>
    <col min="5" max="5" width="62.81640625" style="430" hidden="1" customWidth="1"/>
    <col min="6" max="6" width="8.81640625" style="430" customWidth="1"/>
    <col min="7" max="9" width="10.81640625" style="430" customWidth="1"/>
    <col min="10" max="10" width="15.7265625" style="430" customWidth="1"/>
    <col min="11" max="12" width="10.81640625" style="430" customWidth="1"/>
    <col min="13" max="13" width="13.7265625" style="430" customWidth="1"/>
    <col min="14" max="14" width="43" style="430" hidden="1" customWidth="1"/>
    <col min="15" max="15" width="3.1796875" style="430" hidden="1" customWidth="1"/>
    <col min="16" max="26" width="8.81640625" style="430" customWidth="1"/>
    <col min="27" max="16384" width="14.453125" style="430"/>
  </cols>
  <sheetData>
    <row r="1" spans="1:26" ht="22.5" customHeight="1">
      <c r="A1" s="419" t="s">
        <v>927</v>
      </c>
      <c r="B1" s="420"/>
      <c r="C1" s="421"/>
      <c r="D1" s="422" t="s">
        <v>865</v>
      </c>
      <c r="E1" s="420"/>
      <c r="F1" s="423" t="s">
        <v>866</v>
      </c>
      <c r="G1" s="421"/>
      <c r="H1" s="424">
        <v>44983</v>
      </c>
      <c r="I1" s="420"/>
      <c r="J1" s="420"/>
      <c r="K1" s="425"/>
      <c r="L1" s="426"/>
      <c r="M1" s="427"/>
      <c r="N1" s="428"/>
      <c r="O1" s="428"/>
      <c r="P1" s="428"/>
      <c r="Q1" s="429"/>
      <c r="R1" s="429"/>
      <c r="S1" s="429"/>
      <c r="T1" s="429"/>
      <c r="U1" s="429"/>
      <c r="V1" s="429"/>
      <c r="W1" s="429"/>
      <c r="X1" s="429"/>
      <c r="Y1" s="429"/>
      <c r="Z1" s="429"/>
    </row>
    <row r="2" spans="1:26" ht="20.25" customHeight="1">
      <c r="A2" s="431" t="s">
        <v>142</v>
      </c>
      <c r="B2" s="420"/>
      <c r="C2" s="420"/>
      <c r="D2" s="422" t="s">
        <v>902</v>
      </c>
      <c r="E2" s="420"/>
      <c r="F2" s="423" t="s">
        <v>867</v>
      </c>
      <c r="G2" s="421"/>
      <c r="H2" s="432"/>
      <c r="I2" s="420"/>
      <c r="J2" s="420"/>
      <c r="K2" s="433"/>
      <c r="L2" s="434"/>
      <c r="M2" s="435"/>
      <c r="N2" s="428"/>
      <c r="O2" s="428"/>
      <c r="P2" s="428"/>
      <c r="Q2" s="429"/>
      <c r="R2" s="429"/>
      <c r="S2" s="429"/>
      <c r="T2" s="429"/>
      <c r="U2" s="429"/>
      <c r="V2" s="429"/>
      <c r="W2" s="429"/>
      <c r="X2" s="429"/>
      <c r="Y2" s="429"/>
      <c r="Z2" s="429"/>
    </row>
    <row r="3" spans="1:26" ht="28.5" customHeight="1">
      <c r="A3" s="436" t="s">
        <v>143</v>
      </c>
      <c r="B3" s="437"/>
      <c r="C3" s="438"/>
      <c r="D3" s="422" t="s">
        <v>868</v>
      </c>
      <c r="E3" s="420"/>
      <c r="F3" s="423" t="s">
        <v>1</v>
      </c>
      <c r="G3" s="421"/>
      <c r="H3" s="439"/>
      <c r="I3" s="420"/>
      <c r="J3" s="420"/>
      <c r="K3" s="433"/>
      <c r="L3" s="434"/>
      <c r="M3" s="435"/>
      <c r="N3" s="428"/>
      <c r="O3" s="428"/>
      <c r="P3" s="428"/>
      <c r="Q3" s="429"/>
      <c r="R3" s="429"/>
      <c r="S3" s="429"/>
      <c r="T3" s="429"/>
      <c r="U3" s="429"/>
      <c r="V3" s="429"/>
      <c r="W3" s="429"/>
      <c r="X3" s="429"/>
      <c r="Y3" s="429"/>
      <c r="Z3" s="429"/>
    </row>
    <row r="4" spans="1:26" ht="28.5" customHeight="1">
      <c r="A4" s="440"/>
      <c r="B4" s="441" t="s">
        <v>928</v>
      </c>
      <c r="C4" s="442"/>
      <c r="D4" s="442"/>
      <c r="E4" s="443"/>
      <c r="F4" s="444"/>
      <c r="G4" s="445"/>
      <c r="H4" s="444"/>
      <c r="I4" s="444"/>
      <c r="J4" s="444"/>
      <c r="K4" s="446"/>
      <c r="L4" s="447"/>
      <c r="M4" s="448"/>
      <c r="N4" s="428"/>
      <c r="O4" s="428"/>
      <c r="P4" s="428"/>
      <c r="Q4" s="429"/>
      <c r="R4" s="429"/>
      <c r="S4" s="429"/>
      <c r="T4" s="429"/>
      <c r="U4" s="429"/>
      <c r="V4" s="429"/>
      <c r="W4" s="429"/>
      <c r="X4" s="429"/>
      <c r="Y4" s="429"/>
      <c r="Z4" s="429"/>
    </row>
    <row r="5" spans="1:26" ht="30" customHeight="1">
      <c r="A5" s="449" t="s">
        <v>146</v>
      </c>
      <c r="B5" s="450" t="s">
        <v>147</v>
      </c>
      <c r="C5" s="420"/>
      <c r="D5" s="421"/>
      <c r="E5" s="449" t="s">
        <v>148</v>
      </c>
      <c r="F5" s="451" t="s">
        <v>149</v>
      </c>
      <c r="G5" s="451" t="s">
        <v>72</v>
      </c>
      <c r="H5" s="451" t="s">
        <v>62</v>
      </c>
      <c r="I5" s="451" t="s">
        <v>10</v>
      </c>
      <c r="J5" s="451" t="s">
        <v>59</v>
      </c>
      <c r="K5" s="452" t="s">
        <v>60</v>
      </c>
      <c r="L5" s="453" t="s">
        <v>150</v>
      </c>
      <c r="M5" s="454" t="s">
        <v>151</v>
      </c>
      <c r="N5" s="451" t="s">
        <v>869</v>
      </c>
      <c r="O5" s="451" t="s">
        <v>869</v>
      </c>
      <c r="P5" s="455"/>
      <c r="Q5" s="456"/>
      <c r="R5" s="456"/>
      <c r="S5" s="456"/>
      <c r="T5" s="456"/>
      <c r="U5" s="456"/>
      <c r="V5" s="456"/>
      <c r="W5" s="456"/>
      <c r="X5" s="456"/>
      <c r="Y5" s="456"/>
      <c r="Z5" s="456"/>
    </row>
    <row r="6" spans="1:26" ht="28.5" customHeight="1">
      <c r="A6" s="457">
        <v>1</v>
      </c>
      <c r="B6" s="458" t="s">
        <v>870</v>
      </c>
      <c r="C6" s="420"/>
      <c r="D6" s="421"/>
      <c r="E6" s="459" t="s">
        <v>871</v>
      </c>
      <c r="F6" s="460">
        <v>0.5</v>
      </c>
      <c r="G6" s="461">
        <f t="shared" ref="G6:G18" si="0">H6-M6</f>
        <v>14</v>
      </c>
      <c r="H6" s="461">
        <f t="shared" ref="H6:H16" si="1">I6-M6</f>
        <v>15</v>
      </c>
      <c r="I6" s="461">
        <f t="shared" ref="I6:I14" si="2">J6-M6</f>
        <v>16</v>
      </c>
      <c r="J6" s="461">
        <v>17</v>
      </c>
      <c r="K6" s="461">
        <f t="shared" ref="K6:K14" si="3">J6+M6</f>
        <v>18</v>
      </c>
      <c r="L6" s="461">
        <f t="shared" ref="L6:L16" si="4">K6+M6</f>
        <v>19</v>
      </c>
      <c r="M6" s="462">
        <v>1</v>
      </c>
      <c r="N6" s="463" t="s">
        <v>929</v>
      </c>
      <c r="O6" s="464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</row>
    <row r="7" spans="1:26" ht="25.5" customHeight="1">
      <c r="A7" s="457">
        <v>2</v>
      </c>
      <c r="B7" s="458" t="s">
        <v>872</v>
      </c>
      <c r="C7" s="420"/>
      <c r="D7" s="421"/>
      <c r="E7" s="459" t="s">
        <v>873</v>
      </c>
      <c r="F7" s="465">
        <v>0.5</v>
      </c>
      <c r="G7" s="461">
        <f t="shared" si="0"/>
        <v>19.5</v>
      </c>
      <c r="H7" s="461">
        <f t="shared" si="1"/>
        <v>20.5</v>
      </c>
      <c r="I7" s="461">
        <f t="shared" si="2"/>
        <v>21.5</v>
      </c>
      <c r="J7" s="461">
        <v>22.5</v>
      </c>
      <c r="K7" s="461">
        <f t="shared" si="3"/>
        <v>23.5</v>
      </c>
      <c r="L7" s="461">
        <f t="shared" si="4"/>
        <v>24.5</v>
      </c>
      <c r="M7" s="462">
        <v>1</v>
      </c>
      <c r="N7" s="464"/>
      <c r="O7" s="464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</row>
    <row r="8" spans="1:26" ht="40.5" customHeight="1">
      <c r="A8" s="457">
        <v>3</v>
      </c>
      <c r="B8" s="458" t="s">
        <v>874</v>
      </c>
      <c r="C8" s="420"/>
      <c r="D8" s="421"/>
      <c r="E8" s="459" t="s">
        <v>875</v>
      </c>
      <c r="F8" s="465">
        <v>0.5</v>
      </c>
      <c r="G8" s="461">
        <f t="shared" si="0"/>
        <v>21.015748031496063</v>
      </c>
      <c r="H8" s="461">
        <f t="shared" si="1"/>
        <v>22.015748031496063</v>
      </c>
      <c r="I8" s="461">
        <f t="shared" si="2"/>
        <v>23.015748031496063</v>
      </c>
      <c r="J8" s="461">
        <f>61/2.54</f>
        <v>24.015748031496063</v>
      </c>
      <c r="K8" s="461">
        <f t="shared" si="3"/>
        <v>25.015748031496063</v>
      </c>
      <c r="L8" s="461">
        <f t="shared" si="4"/>
        <v>26.015748031496063</v>
      </c>
      <c r="M8" s="462">
        <v>1</v>
      </c>
      <c r="N8" s="464"/>
      <c r="O8" s="464"/>
      <c r="P8" s="428"/>
      <c r="Q8" s="428"/>
      <c r="R8" s="428"/>
      <c r="S8" s="428"/>
      <c r="T8" s="428"/>
      <c r="U8" s="428"/>
      <c r="V8" s="428"/>
      <c r="W8" s="428"/>
      <c r="X8" s="428"/>
      <c r="Y8" s="428"/>
      <c r="Z8" s="428"/>
    </row>
    <row r="9" spans="1:26" ht="39" customHeight="1">
      <c r="A9" s="457">
        <v>4</v>
      </c>
      <c r="B9" s="466" t="s">
        <v>876</v>
      </c>
      <c r="C9" s="420"/>
      <c r="D9" s="421"/>
      <c r="E9" s="459" t="s">
        <v>930</v>
      </c>
      <c r="F9" s="467">
        <v>0.375</v>
      </c>
      <c r="G9" s="461">
        <f t="shared" si="0"/>
        <v>13.460629921259843</v>
      </c>
      <c r="H9" s="461">
        <f t="shared" si="1"/>
        <v>13.960629921259843</v>
      </c>
      <c r="I9" s="461">
        <f t="shared" si="2"/>
        <v>14.460629921259843</v>
      </c>
      <c r="J9" s="461">
        <f>38/2.54</f>
        <v>14.960629921259843</v>
      </c>
      <c r="K9" s="461">
        <f t="shared" si="3"/>
        <v>15.460629921259843</v>
      </c>
      <c r="L9" s="461">
        <f t="shared" si="4"/>
        <v>15.960629921259843</v>
      </c>
      <c r="M9" s="462">
        <v>0.5</v>
      </c>
      <c r="N9" s="463" t="s">
        <v>929</v>
      </c>
      <c r="O9" s="468" t="s">
        <v>877</v>
      </c>
      <c r="P9" s="428"/>
      <c r="Q9" s="428"/>
      <c r="R9" s="428"/>
      <c r="S9" s="428"/>
      <c r="T9" s="428"/>
      <c r="U9" s="428"/>
      <c r="V9" s="428"/>
      <c r="W9" s="428"/>
      <c r="X9" s="428"/>
      <c r="Y9" s="428"/>
      <c r="Z9" s="428"/>
    </row>
    <row r="10" spans="1:26" ht="39" customHeight="1">
      <c r="A10" s="457">
        <v>5</v>
      </c>
      <c r="B10" s="458" t="s">
        <v>878</v>
      </c>
      <c r="C10" s="420"/>
      <c r="D10" s="421"/>
      <c r="E10" s="459" t="s">
        <v>931</v>
      </c>
      <c r="F10" s="467">
        <v>0.375</v>
      </c>
      <c r="G10" s="469">
        <f t="shared" si="0"/>
        <v>16.216535433070867</v>
      </c>
      <c r="H10" s="469">
        <f t="shared" si="1"/>
        <v>16.716535433070867</v>
      </c>
      <c r="I10" s="469">
        <f t="shared" si="2"/>
        <v>17.216535433070867</v>
      </c>
      <c r="J10" s="469">
        <f>45/2.54</f>
        <v>17.716535433070867</v>
      </c>
      <c r="K10" s="469">
        <f t="shared" si="3"/>
        <v>18.216535433070867</v>
      </c>
      <c r="L10" s="469">
        <f t="shared" si="4"/>
        <v>18.716535433070867</v>
      </c>
      <c r="M10" s="462">
        <v>0.5</v>
      </c>
      <c r="N10" s="463" t="s">
        <v>929</v>
      </c>
      <c r="O10" s="468" t="s">
        <v>877</v>
      </c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428"/>
    </row>
    <row r="11" spans="1:26" ht="42" customHeight="1">
      <c r="A11" s="457">
        <v>6</v>
      </c>
      <c r="B11" s="458" t="s">
        <v>932</v>
      </c>
      <c r="C11" s="420"/>
      <c r="D11" s="421"/>
      <c r="E11" s="459" t="s">
        <v>933</v>
      </c>
      <c r="F11" s="467">
        <v>0.375</v>
      </c>
      <c r="G11" s="470">
        <f t="shared" si="0"/>
        <v>13</v>
      </c>
      <c r="H11" s="470">
        <f t="shared" si="1"/>
        <v>13.5</v>
      </c>
      <c r="I11" s="470">
        <f t="shared" si="2"/>
        <v>14</v>
      </c>
      <c r="J11" s="470">
        <v>14.5</v>
      </c>
      <c r="K11" s="470">
        <f t="shared" si="3"/>
        <v>15</v>
      </c>
      <c r="L11" s="470">
        <f t="shared" si="4"/>
        <v>15.5</v>
      </c>
      <c r="M11" s="462">
        <v>0.5</v>
      </c>
      <c r="N11" s="463" t="s">
        <v>929</v>
      </c>
      <c r="O11" s="468" t="s">
        <v>877</v>
      </c>
      <c r="P11" s="428"/>
      <c r="Q11" s="428"/>
      <c r="R11" s="428"/>
      <c r="S11" s="428"/>
      <c r="T11" s="428"/>
      <c r="U11" s="428"/>
      <c r="V11" s="428"/>
      <c r="W11" s="428"/>
      <c r="X11" s="428"/>
      <c r="Y11" s="428"/>
      <c r="Z11" s="428"/>
    </row>
    <row r="12" spans="1:26" ht="38.25" customHeight="1">
      <c r="A12" s="457">
        <v>7</v>
      </c>
      <c r="B12" s="458" t="s">
        <v>879</v>
      </c>
      <c r="C12" s="420"/>
      <c r="D12" s="421"/>
      <c r="E12" s="459" t="s">
        <v>880</v>
      </c>
      <c r="F12" s="467">
        <v>0.375</v>
      </c>
      <c r="G12" s="471">
        <f t="shared" si="0"/>
        <v>9.875</v>
      </c>
      <c r="H12" s="472">
        <f t="shared" si="1"/>
        <v>10.25</v>
      </c>
      <c r="I12" s="471">
        <f t="shared" si="2"/>
        <v>10.625</v>
      </c>
      <c r="J12" s="461">
        <v>11</v>
      </c>
      <c r="K12" s="471">
        <f t="shared" si="3"/>
        <v>11.375</v>
      </c>
      <c r="L12" s="472">
        <f t="shared" si="4"/>
        <v>11.75</v>
      </c>
      <c r="M12" s="473">
        <v>0.375</v>
      </c>
      <c r="N12" s="463" t="s">
        <v>929</v>
      </c>
      <c r="O12" s="468" t="s">
        <v>881</v>
      </c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ht="31.5" customHeight="1">
      <c r="A13" s="457">
        <v>8</v>
      </c>
      <c r="B13" s="458" t="s">
        <v>882</v>
      </c>
      <c r="C13" s="420"/>
      <c r="D13" s="421"/>
      <c r="E13" s="459" t="s">
        <v>883</v>
      </c>
      <c r="F13" s="465">
        <v>0.25</v>
      </c>
      <c r="G13" s="472">
        <f t="shared" si="0"/>
        <v>8.3051181102362204</v>
      </c>
      <c r="H13" s="474">
        <f t="shared" si="1"/>
        <v>8.5551181102362204</v>
      </c>
      <c r="I13" s="472">
        <f t="shared" si="2"/>
        <v>8.8051181102362204</v>
      </c>
      <c r="J13" s="461">
        <f>23/2.54</f>
        <v>9.0551181102362204</v>
      </c>
      <c r="K13" s="472">
        <f t="shared" si="3"/>
        <v>9.3051181102362204</v>
      </c>
      <c r="L13" s="474">
        <f t="shared" si="4"/>
        <v>9.5551181102362204</v>
      </c>
      <c r="M13" s="475">
        <v>0.25</v>
      </c>
      <c r="N13" s="468"/>
      <c r="O13" s="46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</row>
    <row r="14" spans="1:26" ht="27" customHeight="1">
      <c r="A14" s="457">
        <v>9</v>
      </c>
      <c r="B14" s="458" t="s">
        <v>884</v>
      </c>
      <c r="C14" s="420"/>
      <c r="D14" s="421"/>
      <c r="E14" s="459" t="s">
        <v>885</v>
      </c>
      <c r="F14" s="465">
        <v>0.25</v>
      </c>
      <c r="G14" s="472">
        <f t="shared" si="0"/>
        <v>5.75</v>
      </c>
      <c r="H14" s="461">
        <f t="shared" si="1"/>
        <v>6</v>
      </c>
      <c r="I14" s="472">
        <f t="shared" si="2"/>
        <v>6.25</v>
      </c>
      <c r="J14" s="461">
        <v>6.5</v>
      </c>
      <c r="K14" s="472">
        <f t="shared" si="3"/>
        <v>6.75</v>
      </c>
      <c r="L14" s="461">
        <f t="shared" si="4"/>
        <v>7</v>
      </c>
      <c r="M14" s="475">
        <v>0.25</v>
      </c>
      <c r="N14" s="468"/>
      <c r="O14" s="468"/>
      <c r="P14" s="428"/>
      <c r="Q14" s="428"/>
      <c r="R14" s="428"/>
      <c r="S14" s="428"/>
      <c r="T14" s="428"/>
      <c r="U14" s="428"/>
      <c r="V14" s="428"/>
      <c r="W14" s="428"/>
      <c r="X14" s="428"/>
      <c r="Y14" s="428"/>
      <c r="Z14" s="428"/>
    </row>
    <row r="15" spans="1:26" ht="31.5" customHeight="1">
      <c r="A15" s="457">
        <v>10</v>
      </c>
      <c r="B15" s="458" t="s">
        <v>886</v>
      </c>
      <c r="C15" s="420"/>
      <c r="D15" s="421"/>
      <c r="E15" s="459" t="s">
        <v>887</v>
      </c>
      <c r="F15" s="465">
        <v>0.25</v>
      </c>
      <c r="G15" s="470">
        <f t="shared" si="0"/>
        <v>1.1811023622047243</v>
      </c>
      <c r="H15" s="470">
        <f t="shared" si="1"/>
        <v>1.1811023622047243</v>
      </c>
      <c r="I15" s="470">
        <f t="shared" ref="I15:I16" si="5">J15</f>
        <v>1.1811023622047243</v>
      </c>
      <c r="J15" s="470">
        <f>3/2.54</f>
        <v>1.1811023622047243</v>
      </c>
      <c r="K15" s="470">
        <f t="shared" ref="K15:L19" si="6">J15</f>
        <v>1.1811023622047243</v>
      </c>
      <c r="L15" s="470">
        <f t="shared" si="4"/>
        <v>1.1811023622047243</v>
      </c>
      <c r="M15" s="476">
        <v>0</v>
      </c>
      <c r="N15" s="477"/>
      <c r="O15" s="477"/>
      <c r="P15" s="428"/>
      <c r="Q15" s="478"/>
      <c r="R15" s="429"/>
      <c r="S15" s="429"/>
      <c r="T15" s="429"/>
      <c r="U15" s="429"/>
      <c r="V15" s="429"/>
      <c r="W15" s="429"/>
      <c r="X15" s="429"/>
      <c r="Y15" s="429"/>
      <c r="Z15" s="429"/>
    </row>
    <row r="16" spans="1:26" ht="25.5" customHeight="1">
      <c r="A16" s="457">
        <v>11</v>
      </c>
      <c r="B16" s="458" t="s">
        <v>888</v>
      </c>
      <c r="C16" s="420"/>
      <c r="D16" s="421"/>
      <c r="E16" s="459" t="s">
        <v>889</v>
      </c>
      <c r="F16" s="467">
        <v>0.5</v>
      </c>
      <c r="G16" s="470">
        <f t="shared" si="0"/>
        <v>30.11811023622047</v>
      </c>
      <c r="H16" s="470">
        <f t="shared" si="1"/>
        <v>30.11811023622047</v>
      </c>
      <c r="I16" s="470">
        <f t="shared" si="5"/>
        <v>30.11811023622047</v>
      </c>
      <c r="J16" s="470">
        <f>76.5/2.54</f>
        <v>30.11811023622047</v>
      </c>
      <c r="K16" s="470">
        <f t="shared" si="6"/>
        <v>30.11811023622047</v>
      </c>
      <c r="L16" s="470">
        <f t="shared" si="4"/>
        <v>30.11811023622047</v>
      </c>
      <c r="M16" s="476">
        <v>0</v>
      </c>
      <c r="N16" s="463" t="s">
        <v>929</v>
      </c>
      <c r="O16" s="468" t="s">
        <v>877</v>
      </c>
      <c r="P16" s="428"/>
      <c r="Q16" s="429"/>
      <c r="R16" s="429"/>
      <c r="S16" s="429"/>
      <c r="T16" s="429"/>
      <c r="U16" s="429"/>
      <c r="V16" s="429"/>
      <c r="W16" s="429"/>
      <c r="X16" s="429"/>
      <c r="Y16" s="429"/>
      <c r="Z16" s="429"/>
    </row>
    <row r="17" spans="1:26" ht="31.5" customHeight="1">
      <c r="A17" s="457">
        <v>12</v>
      </c>
      <c r="B17" s="458" t="s">
        <v>890</v>
      </c>
      <c r="C17" s="420"/>
      <c r="D17" s="421"/>
      <c r="E17" s="459" t="s">
        <v>891</v>
      </c>
      <c r="F17" s="465">
        <v>0.125</v>
      </c>
      <c r="G17" s="461">
        <f t="shared" si="0"/>
        <v>1.9685039370078741</v>
      </c>
      <c r="H17" s="461">
        <f t="shared" ref="H17:I18" si="7">I17</f>
        <v>1.9685039370078741</v>
      </c>
      <c r="I17" s="461">
        <f t="shared" si="7"/>
        <v>1.9685039370078741</v>
      </c>
      <c r="J17" s="461">
        <f>5/2.54</f>
        <v>1.9685039370078741</v>
      </c>
      <c r="K17" s="461">
        <f t="shared" si="6"/>
        <v>1.9685039370078741</v>
      </c>
      <c r="L17" s="461">
        <f t="shared" si="6"/>
        <v>1.9685039370078741</v>
      </c>
      <c r="M17" s="476">
        <v>0</v>
      </c>
      <c r="N17" s="479"/>
      <c r="O17" s="479"/>
      <c r="P17" s="428"/>
      <c r="Q17" s="429"/>
      <c r="R17" s="429"/>
      <c r="S17" s="429"/>
      <c r="T17" s="429"/>
      <c r="U17" s="429"/>
      <c r="V17" s="429"/>
      <c r="W17" s="429"/>
      <c r="X17" s="429"/>
      <c r="Y17" s="429"/>
      <c r="Z17" s="429"/>
    </row>
    <row r="18" spans="1:26" ht="25.5" customHeight="1">
      <c r="A18" s="457">
        <v>13</v>
      </c>
      <c r="B18" s="458" t="s">
        <v>892</v>
      </c>
      <c r="C18" s="420"/>
      <c r="D18" s="421"/>
      <c r="E18" s="459" t="s">
        <v>152</v>
      </c>
      <c r="F18" s="465">
        <v>0.25</v>
      </c>
      <c r="G18" s="470">
        <f t="shared" si="0"/>
        <v>6.1023622047244093</v>
      </c>
      <c r="H18" s="470">
        <f t="shared" si="7"/>
        <v>6.1023622047244093</v>
      </c>
      <c r="I18" s="470">
        <f t="shared" si="7"/>
        <v>6.1023622047244093</v>
      </c>
      <c r="J18" s="470">
        <f>15.5/2.54</f>
        <v>6.1023622047244093</v>
      </c>
      <c r="K18" s="470">
        <f t="shared" si="6"/>
        <v>6.1023622047244093</v>
      </c>
      <c r="L18" s="470">
        <f t="shared" si="6"/>
        <v>6.1023622047244093</v>
      </c>
      <c r="M18" s="476">
        <v>0</v>
      </c>
      <c r="N18" s="479"/>
      <c r="O18" s="479"/>
      <c r="P18" s="428"/>
      <c r="Q18" s="429"/>
      <c r="R18" s="429"/>
      <c r="S18" s="429"/>
      <c r="T18" s="429"/>
      <c r="U18" s="429"/>
      <c r="V18" s="429"/>
      <c r="W18" s="429"/>
      <c r="X18" s="429"/>
      <c r="Y18" s="429"/>
      <c r="Z18" s="429"/>
    </row>
    <row r="19" spans="1:26" ht="31.5" customHeight="1">
      <c r="A19" s="457">
        <v>14</v>
      </c>
      <c r="B19" s="466" t="s">
        <v>893</v>
      </c>
      <c r="C19" s="420"/>
      <c r="D19" s="421"/>
      <c r="E19" s="459" t="s">
        <v>153</v>
      </c>
      <c r="F19" s="465">
        <v>0.25</v>
      </c>
      <c r="G19" s="469">
        <f t="shared" ref="G19:I19" si="8">H19</f>
        <v>5.3149606299212602</v>
      </c>
      <c r="H19" s="469">
        <f t="shared" si="8"/>
        <v>5.3149606299212602</v>
      </c>
      <c r="I19" s="469">
        <f t="shared" si="8"/>
        <v>5.3149606299212602</v>
      </c>
      <c r="J19" s="469">
        <f>13.5/2.54</f>
        <v>5.3149606299212602</v>
      </c>
      <c r="K19" s="469">
        <f t="shared" si="6"/>
        <v>5.3149606299212602</v>
      </c>
      <c r="L19" s="469">
        <f t="shared" si="6"/>
        <v>5.3149606299212602</v>
      </c>
      <c r="M19" s="476">
        <v>0</v>
      </c>
      <c r="N19" s="480"/>
      <c r="O19" s="480"/>
      <c r="P19" s="428"/>
      <c r="Q19" s="429"/>
      <c r="R19" s="429"/>
      <c r="S19" s="429"/>
      <c r="T19" s="429"/>
      <c r="U19" s="429"/>
      <c r="V19" s="429"/>
      <c r="W19" s="429"/>
      <c r="X19" s="429"/>
      <c r="Y19" s="429"/>
      <c r="Z19" s="429"/>
    </row>
    <row r="20" spans="1:26" ht="41.25" hidden="1" customHeight="1">
      <c r="A20" s="464"/>
      <c r="B20" s="466" t="s">
        <v>894</v>
      </c>
      <c r="C20" s="420"/>
      <c r="D20" s="421"/>
      <c r="E20" s="459" t="s">
        <v>895</v>
      </c>
      <c r="F20" s="465"/>
      <c r="G20" s="461">
        <f t="shared" ref="G20:I20" si="9">H20-5</f>
        <v>86</v>
      </c>
      <c r="H20" s="461">
        <f t="shared" si="9"/>
        <v>91</v>
      </c>
      <c r="I20" s="461">
        <f t="shared" si="9"/>
        <v>96</v>
      </c>
      <c r="J20" s="461">
        <v>101</v>
      </c>
      <c r="K20" s="461">
        <f t="shared" ref="K20:L20" si="10">J20+5</f>
        <v>106</v>
      </c>
      <c r="L20" s="461">
        <f t="shared" si="10"/>
        <v>111</v>
      </c>
      <c r="M20" s="476">
        <v>0</v>
      </c>
      <c r="N20" s="481"/>
      <c r="O20" s="481"/>
      <c r="P20" s="428"/>
      <c r="Q20" s="429"/>
      <c r="R20" s="429"/>
      <c r="S20" s="429"/>
      <c r="T20" s="429"/>
      <c r="U20" s="429"/>
      <c r="V20" s="429"/>
      <c r="W20" s="429"/>
      <c r="X20" s="429"/>
      <c r="Y20" s="429"/>
      <c r="Z20" s="429"/>
    </row>
    <row r="21" spans="1:26" ht="34.5" hidden="1" customHeight="1">
      <c r="A21" s="464"/>
      <c r="B21" s="466" t="s">
        <v>896</v>
      </c>
      <c r="C21" s="420"/>
      <c r="D21" s="421"/>
      <c r="E21" s="459" t="s">
        <v>897</v>
      </c>
      <c r="F21" s="465"/>
      <c r="G21" s="461">
        <f>G14*4+17</f>
        <v>40</v>
      </c>
      <c r="H21" s="461">
        <f>H14*4+17</f>
        <v>41</v>
      </c>
      <c r="I21" s="461">
        <f>I14*4+17</f>
        <v>42</v>
      </c>
      <c r="J21" s="482">
        <v>67.8</v>
      </c>
      <c r="K21" s="461">
        <f>K14*4+17</f>
        <v>44</v>
      </c>
      <c r="L21" s="461">
        <f>L14*4+17</f>
        <v>45</v>
      </c>
      <c r="M21" s="476">
        <v>0</v>
      </c>
      <c r="N21" s="481"/>
      <c r="O21" s="481"/>
      <c r="P21" s="428"/>
      <c r="Q21" s="429"/>
      <c r="R21" s="429"/>
      <c r="S21" s="429"/>
      <c r="T21" s="429"/>
      <c r="U21" s="429"/>
      <c r="V21" s="429"/>
      <c r="W21" s="429"/>
      <c r="X21" s="429"/>
      <c r="Y21" s="429"/>
      <c r="Z21" s="429"/>
    </row>
    <row r="22" spans="1:26" ht="54" hidden="1" customHeight="1">
      <c r="A22" s="464"/>
      <c r="B22" s="466" t="s">
        <v>898</v>
      </c>
      <c r="C22" s="420"/>
      <c r="D22" s="421"/>
      <c r="E22" s="459" t="s">
        <v>899</v>
      </c>
      <c r="F22" s="465"/>
      <c r="G22" s="461">
        <f t="shared" ref="G22:I22" si="11">H22-5</f>
        <v>119</v>
      </c>
      <c r="H22" s="461">
        <f t="shared" si="11"/>
        <v>124</v>
      </c>
      <c r="I22" s="461">
        <f t="shared" si="11"/>
        <v>129</v>
      </c>
      <c r="J22" s="461">
        <v>134</v>
      </c>
      <c r="K22" s="461">
        <f t="shared" ref="K22:L22" si="12">J22+5</f>
        <v>139</v>
      </c>
      <c r="L22" s="461">
        <f t="shared" si="12"/>
        <v>144</v>
      </c>
      <c r="M22" s="476">
        <v>0</v>
      </c>
      <c r="N22" s="481"/>
      <c r="O22" s="481"/>
      <c r="P22" s="428"/>
      <c r="Q22" s="429"/>
      <c r="R22" s="429"/>
      <c r="S22" s="429"/>
      <c r="T22" s="429"/>
      <c r="U22" s="429"/>
      <c r="V22" s="429"/>
      <c r="W22" s="429"/>
      <c r="X22" s="429"/>
      <c r="Y22" s="429"/>
      <c r="Z22" s="429"/>
    </row>
    <row r="23" spans="1:26" ht="21" hidden="1" customHeight="1">
      <c r="A23" s="464"/>
      <c r="B23" s="483" t="s">
        <v>900</v>
      </c>
      <c r="C23" s="483"/>
      <c r="D23" s="483"/>
      <c r="E23" s="483"/>
      <c r="F23" s="484"/>
      <c r="G23" s="485"/>
      <c r="H23" s="485"/>
      <c r="I23" s="485"/>
      <c r="J23" s="485"/>
      <c r="K23" s="485"/>
      <c r="L23" s="485"/>
      <c r="M23" s="485"/>
      <c r="N23" s="464"/>
      <c r="O23" s="464"/>
      <c r="P23" s="428"/>
      <c r="Q23" s="429"/>
      <c r="R23" s="429"/>
      <c r="S23" s="429"/>
      <c r="T23" s="429"/>
      <c r="U23" s="429"/>
      <c r="V23" s="429"/>
      <c r="W23" s="429"/>
      <c r="X23" s="429"/>
      <c r="Y23" s="429"/>
      <c r="Z23" s="429"/>
    </row>
  </sheetData>
  <mergeCells count="30">
    <mergeCell ref="B19:D19"/>
    <mergeCell ref="B20:D20"/>
    <mergeCell ref="B21:D21"/>
    <mergeCell ref="B22:D22"/>
    <mergeCell ref="B13:D13"/>
    <mergeCell ref="B14:D14"/>
    <mergeCell ref="B15:D15"/>
    <mergeCell ref="B16:D16"/>
    <mergeCell ref="B17:D17"/>
    <mergeCell ref="B18:D18"/>
    <mergeCell ref="B7:D7"/>
    <mergeCell ref="B8:D8"/>
    <mergeCell ref="B9:D9"/>
    <mergeCell ref="B10:D10"/>
    <mergeCell ref="B11:D11"/>
    <mergeCell ref="B12:D12"/>
    <mergeCell ref="A3:C3"/>
    <mergeCell ref="D3:E3"/>
    <mergeCell ref="F3:G3"/>
    <mergeCell ref="H3:J3"/>
    <mergeCell ref="B5:D5"/>
    <mergeCell ref="B6:D6"/>
    <mergeCell ref="A1:C1"/>
    <mergeCell ref="D1:E1"/>
    <mergeCell ref="F1:G1"/>
    <mergeCell ref="H1:J1"/>
    <mergeCell ref="A2:C2"/>
    <mergeCell ref="D2:E2"/>
    <mergeCell ref="F2:G2"/>
    <mergeCell ref="H2:J2"/>
  </mergeCells>
  <pageMargins left="0" right="0" top="1" bottom="1" header="0" footer="0"/>
  <pageSetup scale="98" fitToHeight="0" orientation="landscape" r:id="rId1"/>
  <headerFooter>
    <oddHeader>&amp;RMEASUREMENT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027F4-B265-4A9A-AD40-6E84954DA722}">
  <sheetPr>
    <pageSetUpPr fitToPage="1"/>
  </sheetPr>
  <dimension ref="A1:R47"/>
  <sheetViews>
    <sheetView view="pageBreakPreview" topLeftCell="A18" zoomScale="60" zoomScaleNormal="55" zoomScalePageLayoutView="30" workbookViewId="0">
      <selection activeCell="A9" sqref="A9:XFD657"/>
    </sheetView>
  </sheetViews>
  <sheetFormatPr defaultColWidth="9.1796875" defaultRowHeight="15"/>
  <cols>
    <col min="1" max="1" width="16.453125" style="219" customWidth="1"/>
    <col min="2" max="2" width="29.1796875" style="205" customWidth="1"/>
    <col min="3" max="3" width="9.54296875" style="205" customWidth="1"/>
    <col min="4" max="4" width="28.81640625" style="206" customWidth="1"/>
    <col min="5" max="5" width="9.54296875" style="206" customWidth="1"/>
    <col min="6" max="6" width="28.81640625" style="206" customWidth="1"/>
    <col min="7" max="7" width="9.54296875" style="206" customWidth="1"/>
    <col min="8" max="8" width="28.81640625" style="206" customWidth="1"/>
    <col min="9" max="9" width="9.54296875" style="206" customWidth="1"/>
    <col min="10" max="10" width="28.81640625" style="206" customWidth="1"/>
    <col min="11" max="11" width="9.54296875" style="206" customWidth="1"/>
    <col min="12" max="12" width="29.1796875" style="206" customWidth="1"/>
    <col min="13" max="13" width="9.1796875" style="206"/>
    <col min="14" max="14" width="29.1796875" style="206" customWidth="1"/>
    <col min="15" max="15" width="9.54296875" style="206" customWidth="1"/>
    <col min="16" max="16" width="29.1796875" style="206" customWidth="1"/>
    <col min="17" max="17" width="9.54296875" style="206" customWidth="1"/>
    <col min="18" max="18" width="29.1796875" style="206" customWidth="1"/>
    <col min="19" max="16384" width="9.1796875" style="206"/>
  </cols>
  <sheetData>
    <row r="1" spans="1:18">
      <c r="A1" s="204"/>
    </row>
    <row r="2" spans="1:18" s="210" customFormat="1" ht="29">
      <c r="A2" s="207"/>
      <c r="B2" s="208" t="s">
        <v>813</v>
      </c>
      <c r="C2" s="209"/>
    </row>
    <row r="3" spans="1:18">
      <c r="A3" s="204"/>
    </row>
    <row r="4" spans="1:18" s="213" customFormat="1" ht="71.25" customHeight="1">
      <c r="A4" s="211" t="s">
        <v>814</v>
      </c>
      <c r="B4" s="212" t="s">
        <v>815</v>
      </c>
      <c r="D4" s="212" t="s">
        <v>816</v>
      </c>
      <c r="F4" s="212" t="s">
        <v>817</v>
      </c>
      <c r="H4" s="212" t="s">
        <v>818</v>
      </c>
      <c r="J4" s="212" t="s">
        <v>819</v>
      </c>
      <c r="L4" s="214" t="s">
        <v>820</v>
      </c>
    </row>
    <row r="5" spans="1:18" ht="16">
      <c r="A5" s="215" t="s">
        <v>821</v>
      </c>
      <c r="B5" s="216"/>
    </row>
    <row r="6" spans="1:18" ht="197.25" customHeight="1">
      <c r="A6" s="204"/>
      <c r="B6" s="217"/>
      <c r="C6" s="218"/>
    </row>
    <row r="7" spans="1:18" ht="16">
      <c r="B7" s="220"/>
    </row>
    <row r="8" spans="1:18" s="213" customFormat="1" ht="71.25" customHeight="1">
      <c r="A8" s="211" t="s">
        <v>822</v>
      </c>
      <c r="B8" s="212" t="s">
        <v>815</v>
      </c>
      <c r="D8" s="212" t="s">
        <v>816</v>
      </c>
      <c r="F8" s="212" t="s">
        <v>817</v>
      </c>
      <c r="H8" s="212" t="s">
        <v>818</v>
      </c>
      <c r="J8" s="212" t="s">
        <v>819</v>
      </c>
      <c r="L8" s="214" t="s">
        <v>820</v>
      </c>
    </row>
    <row r="9" spans="1:18" ht="197.25" customHeight="1">
      <c r="A9" s="204"/>
      <c r="B9" s="218"/>
    </row>
    <row r="11" spans="1:18" s="213" customFormat="1" ht="71.25" customHeight="1">
      <c r="A11" s="211" t="s">
        <v>823</v>
      </c>
      <c r="B11" s="212" t="s">
        <v>815</v>
      </c>
      <c r="D11" s="212" t="s">
        <v>816</v>
      </c>
      <c r="F11" s="212" t="s">
        <v>817</v>
      </c>
      <c r="H11" s="212" t="s">
        <v>824</v>
      </c>
      <c r="J11" s="212" t="s">
        <v>818</v>
      </c>
      <c r="L11" s="212" t="s">
        <v>819</v>
      </c>
      <c r="N11" s="214" t="s">
        <v>820</v>
      </c>
    </row>
    <row r="12" spans="1:18" ht="197.25" customHeight="1">
      <c r="A12" s="204"/>
      <c r="B12" s="218"/>
    </row>
    <row r="14" spans="1:18" s="213" customFormat="1" ht="71.25" customHeight="1">
      <c r="A14" s="211" t="s">
        <v>89</v>
      </c>
      <c r="B14" s="212" t="s">
        <v>815</v>
      </c>
      <c r="D14" s="212" t="s">
        <v>816</v>
      </c>
      <c r="F14" s="212" t="s">
        <v>825</v>
      </c>
      <c r="H14" s="212" t="s">
        <v>826</v>
      </c>
      <c r="J14" s="212" t="s">
        <v>827</v>
      </c>
      <c r="L14" s="214" t="s">
        <v>828</v>
      </c>
      <c r="N14" s="214" t="s">
        <v>829</v>
      </c>
      <c r="P14" s="212" t="s">
        <v>830</v>
      </c>
      <c r="R14" s="214" t="s">
        <v>820</v>
      </c>
    </row>
    <row r="15" spans="1:18" ht="197.25" customHeight="1">
      <c r="A15" s="204"/>
      <c r="B15" s="218"/>
      <c r="F15" s="218"/>
    </row>
    <row r="18" spans="1:14" s="221" customFormat="1" ht="71.25" customHeight="1">
      <c r="A18" s="211" t="s">
        <v>831</v>
      </c>
      <c r="B18" s="212" t="s">
        <v>815</v>
      </c>
      <c r="C18" s="213"/>
      <c r="D18" s="212" t="s">
        <v>816</v>
      </c>
      <c r="E18" s="213"/>
      <c r="F18" s="212" t="s">
        <v>825</v>
      </c>
      <c r="G18" s="213"/>
      <c r="H18" s="212" t="s">
        <v>826</v>
      </c>
      <c r="I18" s="213"/>
      <c r="J18" s="214" t="s">
        <v>832</v>
      </c>
      <c r="K18" s="213"/>
      <c r="L18" s="212" t="s">
        <v>830</v>
      </c>
      <c r="M18" s="213"/>
      <c r="N18" s="214" t="s">
        <v>820</v>
      </c>
    </row>
    <row r="19" spans="1:14" ht="197.25" customHeight="1">
      <c r="A19" s="204"/>
      <c r="B19" s="218"/>
      <c r="F19" s="218"/>
    </row>
    <row r="20" spans="1:14">
      <c r="B20" s="206"/>
      <c r="C20" s="218"/>
    </row>
    <row r="21" spans="1:14" ht="27.75" customHeight="1">
      <c r="B21" s="217"/>
      <c r="C21" s="222"/>
      <c r="E21" s="218"/>
    </row>
    <row r="22" spans="1:14">
      <c r="C22" s="223"/>
    </row>
    <row r="35" spans="2:6">
      <c r="B35" s="206"/>
    </row>
    <row r="36" spans="2:6" ht="27.75" customHeight="1">
      <c r="B36" s="217"/>
      <c r="C36" s="222"/>
    </row>
    <row r="37" spans="2:6" ht="16">
      <c r="B37" s="220"/>
    </row>
    <row r="38" spans="2:6" ht="16">
      <c r="B38" s="224"/>
    </row>
    <row r="39" spans="2:6" ht="27.75" customHeight="1">
      <c r="B39" s="217"/>
      <c r="C39" s="222"/>
    </row>
    <row r="40" spans="2:6" ht="16">
      <c r="B40" s="220"/>
      <c r="D40" s="218"/>
    </row>
    <row r="41" spans="2:6" ht="16">
      <c r="B41" s="216"/>
    </row>
    <row r="42" spans="2:6" ht="27.75" customHeight="1">
      <c r="B42" s="217"/>
      <c r="C42" s="222"/>
    </row>
    <row r="43" spans="2:6" ht="16">
      <c r="B43" s="225"/>
    </row>
    <row r="47" spans="2:6">
      <c r="F47" s="218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D699B-B9F9-491A-8E21-0E40FC1A717C}">
  <sheetPr>
    <pageSetUpPr fitToPage="1"/>
  </sheetPr>
  <dimension ref="A1:H68"/>
  <sheetViews>
    <sheetView view="pageBreakPreview" topLeftCell="A8" zoomScale="85" zoomScaleNormal="85" zoomScaleSheetLayoutView="85" zoomScalePageLayoutView="70" workbookViewId="0">
      <selection activeCell="A9" sqref="A9:XFD657"/>
    </sheetView>
  </sheetViews>
  <sheetFormatPr defaultColWidth="9.81640625" defaultRowHeight="16"/>
  <cols>
    <col min="1" max="1" width="5.453125" style="257" bestFit="1" customWidth="1"/>
    <col min="2" max="2" width="17.7265625" style="257" customWidth="1"/>
    <col min="3" max="3" width="10.54296875" style="257" customWidth="1"/>
    <col min="4" max="4" width="20" style="257" customWidth="1"/>
    <col min="5" max="5" width="2.26953125" style="257" customWidth="1"/>
    <col min="6" max="6" width="15.81640625" style="257" customWidth="1"/>
    <col min="7" max="7" width="19.26953125" style="257" customWidth="1"/>
    <col min="8" max="8" width="44.81640625" style="257" customWidth="1"/>
    <col min="9" max="254" width="9.81640625" style="257"/>
    <col min="255" max="255" width="3.81640625" style="257" customWidth="1"/>
    <col min="256" max="257" width="9.54296875" style="257" customWidth="1"/>
    <col min="258" max="259" width="14.7265625" style="257" customWidth="1"/>
    <col min="260" max="260" width="0" style="257" hidden="1" customWidth="1"/>
    <col min="261" max="267" width="9.54296875" style="257" customWidth="1"/>
    <col min="268" max="510" width="9.81640625" style="257"/>
    <col min="511" max="511" width="3.81640625" style="257" customWidth="1"/>
    <col min="512" max="513" width="9.54296875" style="257" customWidth="1"/>
    <col min="514" max="515" width="14.7265625" style="257" customWidth="1"/>
    <col min="516" max="516" width="0" style="257" hidden="1" customWidth="1"/>
    <col min="517" max="523" width="9.54296875" style="257" customWidth="1"/>
    <col min="524" max="766" width="9.81640625" style="257"/>
    <col min="767" max="767" width="3.81640625" style="257" customWidth="1"/>
    <col min="768" max="769" width="9.54296875" style="257" customWidth="1"/>
    <col min="770" max="771" width="14.7265625" style="257" customWidth="1"/>
    <col min="772" max="772" width="0" style="257" hidden="1" customWidth="1"/>
    <col min="773" max="779" width="9.54296875" style="257" customWidth="1"/>
    <col min="780" max="1022" width="9.81640625" style="257"/>
    <col min="1023" max="1023" width="3.81640625" style="257" customWidth="1"/>
    <col min="1024" max="1025" width="9.54296875" style="257" customWidth="1"/>
    <col min="1026" max="1027" width="14.7265625" style="257" customWidth="1"/>
    <col min="1028" max="1028" width="0" style="257" hidden="1" customWidth="1"/>
    <col min="1029" max="1035" width="9.54296875" style="257" customWidth="1"/>
    <col min="1036" max="1278" width="9.81640625" style="257"/>
    <col min="1279" max="1279" width="3.81640625" style="257" customWidth="1"/>
    <col min="1280" max="1281" width="9.54296875" style="257" customWidth="1"/>
    <col min="1282" max="1283" width="14.7265625" style="257" customWidth="1"/>
    <col min="1284" max="1284" width="0" style="257" hidden="1" customWidth="1"/>
    <col min="1285" max="1291" width="9.54296875" style="257" customWidth="1"/>
    <col min="1292" max="1534" width="9.81640625" style="257"/>
    <col min="1535" max="1535" width="3.81640625" style="257" customWidth="1"/>
    <col min="1536" max="1537" width="9.54296875" style="257" customWidth="1"/>
    <col min="1538" max="1539" width="14.7265625" style="257" customWidth="1"/>
    <col min="1540" max="1540" width="0" style="257" hidden="1" customWidth="1"/>
    <col min="1541" max="1547" width="9.54296875" style="257" customWidth="1"/>
    <col min="1548" max="1790" width="9.81640625" style="257"/>
    <col min="1791" max="1791" width="3.81640625" style="257" customWidth="1"/>
    <col min="1792" max="1793" width="9.54296875" style="257" customWidth="1"/>
    <col min="1794" max="1795" width="14.7265625" style="257" customWidth="1"/>
    <col min="1796" max="1796" width="0" style="257" hidden="1" customWidth="1"/>
    <col min="1797" max="1803" width="9.54296875" style="257" customWidth="1"/>
    <col min="1804" max="2046" width="9.81640625" style="257"/>
    <col min="2047" max="2047" width="3.81640625" style="257" customWidth="1"/>
    <col min="2048" max="2049" width="9.54296875" style="257" customWidth="1"/>
    <col min="2050" max="2051" width="14.7265625" style="257" customWidth="1"/>
    <col min="2052" max="2052" width="0" style="257" hidden="1" customWidth="1"/>
    <col min="2053" max="2059" width="9.54296875" style="257" customWidth="1"/>
    <col min="2060" max="2302" width="9.81640625" style="257"/>
    <col min="2303" max="2303" width="3.81640625" style="257" customWidth="1"/>
    <col min="2304" max="2305" width="9.54296875" style="257" customWidth="1"/>
    <col min="2306" max="2307" width="14.7265625" style="257" customWidth="1"/>
    <col min="2308" max="2308" width="0" style="257" hidden="1" customWidth="1"/>
    <col min="2309" max="2315" width="9.54296875" style="257" customWidth="1"/>
    <col min="2316" max="2558" width="9.81640625" style="257"/>
    <col min="2559" max="2559" width="3.81640625" style="257" customWidth="1"/>
    <col min="2560" max="2561" width="9.54296875" style="257" customWidth="1"/>
    <col min="2562" max="2563" width="14.7265625" style="257" customWidth="1"/>
    <col min="2564" max="2564" width="0" style="257" hidden="1" customWidth="1"/>
    <col min="2565" max="2571" width="9.54296875" style="257" customWidth="1"/>
    <col min="2572" max="2814" width="9.81640625" style="257"/>
    <col min="2815" max="2815" width="3.81640625" style="257" customWidth="1"/>
    <col min="2816" max="2817" width="9.54296875" style="257" customWidth="1"/>
    <col min="2818" max="2819" width="14.7265625" style="257" customWidth="1"/>
    <col min="2820" max="2820" width="0" style="257" hidden="1" customWidth="1"/>
    <col min="2821" max="2827" width="9.54296875" style="257" customWidth="1"/>
    <col min="2828" max="3070" width="9.81640625" style="257"/>
    <col min="3071" max="3071" width="3.81640625" style="257" customWidth="1"/>
    <col min="3072" max="3073" width="9.54296875" style="257" customWidth="1"/>
    <col min="3074" max="3075" width="14.7265625" style="257" customWidth="1"/>
    <col min="3076" max="3076" width="0" style="257" hidden="1" customWidth="1"/>
    <col min="3077" max="3083" width="9.54296875" style="257" customWidth="1"/>
    <col min="3084" max="3326" width="9.81640625" style="257"/>
    <col min="3327" max="3327" width="3.81640625" style="257" customWidth="1"/>
    <col min="3328" max="3329" width="9.54296875" style="257" customWidth="1"/>
    <col min="3330" max="3331" width="14.7265625" style="257" customWidth="1"/>
    <col min="3332" max="3332" width="0" style="257" hidden="1" customWidth="1"/>
    <col min="3333" max="3339" width="9.54296875" style="257" customWidth="1"/>
    <col min="3340" max="3582" width="9.81640625" style="257"/>
    <col min="3583" max="3583" width="3.81640625" style="257" customWidth="1"/>
    <col min="3584" max="3585" width="9.54296875" style="257" customWidth="1"/>
    <col min="3586" max="3587" width="14.7265625" style="257" customWidth="1"/>
    <col min="3588" max="3588" width="0" style="257" hidden="1" customWidth="1"/>
    <col min="3589" max="3595" width="9.54296875" style="257" customWidth="1"/>
    <col min="3596" max="3838" width="9.81640625" style="257"/>
    <col min="3839" max="3839" width="3.81640625" style="257" customWidth="1"/>
    <col min="3840" max="3841" width="9.54296875" style="257" customWidth="1"/>
    <col min="3842" max="3843" width="14.7265625" style="257" customWidth="1"/>
    <col min="3844" max="3844" width="0" style="257" hidden="1" customWidth="1"/>
    <col min="3845" max="3851" width="9.54296875" style="257" customWidth="1"/>
    <col min="3852" max="4094" width="9.81640625" style="257"/>
    <col min="4095" max="4095" width="3.81640625" style="257" customWidth="1"/>
    <col min="4096" max="4097" width="9.54296875" style="257" customWidth="1"/>
    <col min="4098" max="4099" width="14.7265625" style="257" customWidth="1"/>
    <col min="4100" max="4100" width="0" style="257" hidden="1" customWidth="1"/>
    <col min="4101" max="4107" width="9.54296875" style="257" customWidth="1"/>
    <col min="4108" max="4350" width="9.81640625" style="257"/>
    <col min="4351" max="4351" width="3.81640625" style="257" customWidth="1"/>
    <col min="4352" max="4353" width="9.54296875" style="257" customWidth="1"/>
    <col min="4354" max="4355" width="14.7265625" style="257" customWidth="1"/>
    <col min="4356" max="4356" width="0" style="257" hidden="1" customWidth="1"/>
    <col min="4357" max="4363" width="9.54296875" style="257" customWidth="1"/>
    <col min="4364" max="4606" width="9.81640625" style="257"/>
    <col min="4607" max="4607" width="3.81640625" style="257" customWidth="1"/>
    <col min="4608" max="4609" width="9.54296875" style="257" customWidth="1"/>
    <col min="4610" max="4611" width="14.7265625" style="257" customWidth="1"/>
    <col min="4612" max="4612" width="0" style="257" hidden="1" customWidth="1"/>
    <col min="4613" max="4619" width="9.54296875" style="257" customWidth="1"/>
    <col min="4620" max="4862" width="9.81640625" style="257"/>
    <col min="4863" max="4863" width="3.81640625" style="257" customWidth="1"/>
    <col min="4864" max="4865" width="9.54296875" style="257" customWidth="1"/>
    <col min="4866" max="4867" width="14.7265625" style="257" customWidth="1"/>
    <col min="4868" max="4868" width="0" style="257" hidden="1" customWidth="1"/>
    <col min="4869" max="4875" width="9.54296875" style="257" customWidth="1"/>
    <col min="4876" max="5118" width="9.81640625" style="257"/>
    <col min="5119" max="5119" width="3.81640625" style="257" customWidth="1"/>
    <col min="5120" max="5121" width="9.54296875" style="257" customWidth="1"/>
    <col min="5122" max="5123" width="14.7265625" style="257" customWidth="1"/>
    <col min="5124" max="5124" width="0" style="257" hidden="1" customWidth="1"/>
    <col min="5125" max="5131" width="9.54296875" style="257" customWidth="1"/>
    <col min="5132" max="5374" width="9.81640625" style="257"/>
    <col min="5375" max="5375" width="3.81640625" style="257" customWidth="1"/>
    <col min="5376" max="5377" width="9.54296875" style="257" customWidth="1"/>
    <col min="5378" max="5379" width="14.7265625" style="257" customWidth="1"/>
    <col min="5380" max="5380" width="0" style="257" hidden="1" customWidth="1"/>
    <col min="5381" max="5387" width="9.54296875" style="257" customWidth="1"/>
    <col min="5388" max="5630" width="9.81640625" style="257"/>
    <col min="5631" max="5631" width="3.81640625" style="257" customWidth="1"/>
    <col min="5632" max="5633" width="9.54296875" style="257" customWidth="1"/>
    <col min="5634" max="5635" width="14.7265625" style="257" customWidth="1"/>
    <col min="5636" max="5636" width="0" style="257" hidden="1" customWidth="1"/>
    <col min="5637" max="5643" width="9.54296875" style="257" customWidth="1"/>
    <col min="5644" max="5886" width="9.81640625" style="257"/>
    <col min="5887" max="5887" width="3.81640625" style="257" customWidth="1"/>
    <col min="5888" max="5889" width="9.54296875" style="257" customWidth="1"/>
    <col min="5890" max="5891" width="14.7265625" style="257" customWidth="1"/>
    <col min="5892" max="5892" width="0" style="257" hidden="1" customWidth="1"/>
    <col min="5893" max="5899" width="9.54296875" style="257" customWidth="1"/>
    <col min="5900" max="6142" width="9.81640625" style="257"/>
    <col min="6143" max="6143" width="3.81640625" style="257" customWidth="1"/>
    <col min="6144" max="6145" width="9.54296875" style="257" customWidth="1"/>
    <col min="6146" max="6147" width="14.7265625" style="257" customWidth="1"/>
    <col min="6148" max="6148" width="0" style="257" hidden="1" customWidth="1"/>
    <col min="6149" max="6155" width="9.54296875" style="257" customWidth="1"/>
    <col min="6156" max="6398" width="9.81640625" style="257"/>
    <col min="6399" max="6399" width="3.81640625" style="257" customWidth="1"/>
    <col min="6400" max="6401" width="9.54296875" style="257" customWidth="1"/>
    <col min="6402" max="6403" width="14.7265625" style="257" customWidth="1"/>
    <col min="6404" max="6404" width="0" style="257" hidden="1" customWidth="1"/>
    <col min="6405" max="6411" width="9.54296875" style="257" customWidth="1"/>
    <col min="6412" max="6654" width="9.81640625" style="257"/>
    <col min="6655" max="6655" width="3.81640625" style="257" customWidth="1"/>
    <col min="6656" max="6657" width="9.54296875" style="257" customWidth="1"/>
    <col min="6658" max="6659" width="14.7265625" style="257" customWidth="1"/>
    <col min="6660" max="6660" width="0" style="257" hidden="1" customWidth="1"/>
    <col min="6661" max="6667" width="9.54296875" style="257" customWidth="1"/>
    <col min="6668" max="6910" width="9.81640625" style="257"/>
    <col min="6911" max="6911" width="3.81640625" style="257" customWidth="1"/>
    <col min="6912" max="6913" width="9.54296875" style="257" customWidth="1"/>
    <col min="6914" max="6915" width="14.7265625" style="257" customWidth="1"/>
    <col min="6916" max="6916" width="0" style="257" hidden="1" customWidth="1"/>
    <col min="6917" max="6923" width="9.54296875" style="257" customWidth="1"/>
    <col min="6924" max="7166" width="9.81640625" style="257"/>
    <col min="7167" max="7167" width="3.81640625" style="257" customWidth="1"/>
    <col min="7168" max="7169" width="9.54296875" style="257" customWidth="1"/>
    <col min="7170" max="7171" width="14.7265625" style="257" customWidth="1"/>
    <col min="7172" max="7172" width="0" style="257" hidden="1" customWidth="1"/>
    <col min="7173" max="7179" width="9.54296875" style="257" customWidth="1"/>
    <col min="7180" max="7422" width="9.81640625" style="257"/>
    <col min="7423" max="7423" width="3.81640625" style="257" customWidth="1"/>
    <col min="7424" max="7425" width="9.54296875" style="257" customWidth="1"/>
    <col min="7426" max="7427" width="14.7265625" style="257" customWidth="1"/>
    <col min="7428" max="7428" width="0" style="257" hidden="1" customWidth="1"/>
    <col min="7429" max="7435" width="9.54296875" style="257" customWidth="1"/>
    <col min="7436" max="7678" width="9.81640625" style="257"/>
    <col min="7679" max="7679" width="3.81640625" style="257" customWidth="1"/>
    <col min="7680" max="7681" width="9.54296875" style="257" customWidth="1"/>
    <col min="7682" max="7683" width="14.7265625" style="257" customWidth="1"/>
    <col min="7684" max="7684" width="0" style="257" hidden="1" customWidth="1"/>
    <col min="7685" max="7691" width="9.54296875" style="257" customWidth="1"/>
    <col min="7692" max="7934" width="9.81640625" style="257"/>
    <col min="7935" max="7935" width="3.81640625" style="257" customWidth="1"/>
    <col min="7936" max="7937" width="9.54296875" style="257" customWidth="1"/>
    <col min="7938" max="7939" width="14.7265625" style="257" customWidth="1"/>
    <col min="7940" max="7940" width="0" style="257" hidden="1" customWidth="1"/>
    <col min="7941" max="7947" width="9.54296875" style="257" customWidth="1"/>
    <col min="7948" max="8190" width="9.81640625" style="257"/>
    <col min="8191" max="8191" width="3.81640625" style="257" customWidth="1"/>
    <col min="8192" max="8193" width="9.54296875" style="257" customWidth="1"/>
    <col min="8194" max="8195" width="14.7265625" style="257" customWidth="1"/>
    <col min="8196" max="8196" width="0" style="257" hidden="1" customWidth="1"/>
    <col min="8197" max="8203" width="9.54296875" style="257" customWidth="1"/>
    <col min="8204" max="8446" width="9.81640625" style="257"/>
    <col min="8447" max="8447" width="3.81640625" style="257" customWidth="1"/>
    <col min="8448" max="8449" width="9.54296875" style="257" customWidth="1"/>
    <col min="8450" max="8451" width="14.7265625" style="257" customWidth="1"/>
    <col min="8452" max="8452" width="0" style="257" hidden="1" customWidth="1"/>
    <col min="8453" max="8459" width="9.54296875" style="257" customWidth="1"/>
    <col min="8460" max="8702" width="9.81640625" style="257"/>
    <col min="8703" max="8703" width="3.81640625" style="257" customWidth="1"/>
    <col min="8704" max="8705" width="9.54296875" style="257" customWidth="1"/>
    <col min="8706" max="8707" width="14.7265625" style="257" customWidth="1"/>
    <col min="8708" max="8708" width="0" style="257" hidden="1" customWidth="1"/>
    <col min="8709" max="8715" width="9.54296875" style="257" customWidth="1"/>
    <col min="8716" max="8958" width="9.81640625" style="257"/>
    <col min="8959" max="8959" width="3.81640625" style="257" customWidth="1"/>
    <col min="8960" max="8961" width="9.54296875" style="257" customWidth="1"/>
    <col min="8962" max="8963" width="14.7265625" style="257" customWidth="1"/>
    <col min="8964" max="8964" width="0" style="257" hidden="1" customWidth="1"/>
    <col min="8965" max="8971" width="9.54296875" style="257" customWidth="1"/>
    <col min="8972" max="9214" width="9.81640625" style="257"/>
    <col min="9215" max="9215" width="3.81640625" style="257" customWidth="1"/>
    <col min="9216" max="9217" width="9.54296875" style="257" customWidth="1"/>
    <col min="9218" max="9219" width="14.7265625" style="257" customWidth="1"/>
    <col min="9220" max="9220" width="0" style="257" hidden="1" customWidth="1"/>
    <col min="9221" max="9227" width="9.54296875" style="257" customWidth="1"/>
    <col min="9228" max="9470" width="9.81640625" style="257"/>
    <col min="9471" max="9471" width="3.81640625" style="257" customWidth="1"/>
    <col min="9472" max="9473" width="9.54296875" style="257" customWidth="1"/>
    <col min="9474" max="9475" width="14.7265625" style="257" customWidth="1"/>
    <col min="9476" max="9476" width="0" style="257" hidden="1" customWidth="1"/>
    <col min="9477" max="9483" width="9.54296875" style="257" customWidth="1"/>
    <col min="9484" max="9726" width="9.81640625" style="257"/>
    <col min="9727" max="9727" width="3.81640625" style="257" customWidth="1"/>
    <col min="9728" max="9729" width="9.54296875" style="257" customWidth="1"/>
    <col min="9730" max="9731" width="14.7265625" style="257" customWidth="1"/>
    <col min="9732" max="9732" width="0" style="257" hidden="1" customWidth="1"/>
    <col min="9733" max="9739" width="9.54296875" style="257" customWidth="1"/>
    <col min="9740" max="9982" width="9.81640625" style="257"/>
    <col min="9983" max="9983" width="3.81640625" style="257" customWidth="1"/>
    <col min="9984" max="9985" width="9.54296875" style="257" customWidth="1"/>
    <col min="9986" max="9987" width="14.7265625" style="257" customWidth="1"/>
    <col min="9988" max="9988" width="0" style="257" hidden="1" customWidth="1"/>
    <col min="9989" max="9995" width="9.54296875" style="257" customWidth="1"/>
    <col min="9996" max="10238" width="9.81640625" style="257"/>
    <col min="10239" max="10239" width="3.81640625" style="257" customWidth="1"/>
    <col min="10240" max="10241" width="9.54296875" style="257" customWidth="1"/>
    <col min="10242" max="10243" width="14.7265625" style="257" customWidth="1"/>
    <col min="10244" max="10244" width="0" style="257" hidden="1" customWidth="1"/>
    <col min="10245" max="10251" width="9.54296875" style="257" customWidth="1"/>
    <col min="10252" max="10494" width="9.81640625" style="257"/>
    <col min="10495" max="10495" width="3.81640625" style="257" customWidth="1"/>
    <col min="10496" max="10497" width="9.54296875" style="257" customWidth="1"/>
    <col min="10498" max="10499" width="14.7265625" style="257" customWidth="1"/>
    <col min="10500" max="10500" width="0" style="257" hidden="1" customWidth="1"/>
    <col min="10501" max="10507" width="9.54296875" style="257" customWidth="1"/>
    <col min="10508" max="10750" width="9.81640625" style="257"/>
    <col min="10751" max="10751" width="3.81640625" style="257" customWidth="1"/>
    <col min="10752" max="10753" width="9.54296875" style="257" customWidth="1"/>
    <col min="10754" max="10755" width="14.7265625" style="257" customWidth="1"/>
    <col min="10756" max="10756" width="0" style="257" hidden="1" customWidth="1"/>
    <col min="10757" max="10763" width="9.54296875" style="257" customWidth="1"/>
    <col min="10764" max="11006" width="9.81640625" style="257"/>
    <col min="11007" max="11007" width="3.81640625" style="257" customWidth="1"/>
    <col min="11008" max="11009" width="9.54296875" style="257" customWidth="1"/>
    <col min="11010" max="11011" width="14.7265625" style="257" customWidth="1"/>
    <col min="11012" max="11012" width="0" style="257" hidden="1" customWidth="1"/>
    <col min="11013" max="11019" width="9.54296875" style="257" customWidth="1"/>
    <col min="11020" max="11262" width="9.81640625" style="257"/>
    <col min="11263" max="11263" width="3.81640625" style="257" customWidth="1"/>
    <col min="11264" max="11265" width="9.54296875" style="257" customWidth="1"/>
    <col min="11266" max="11267" width="14.7265625" style="257" customWidth="1"/>
    <col min="11268" max="11268" width="0" style="257" hidden="1" customWidth="1"/>
    <col min="11269" max="11275" width="9.54296875" style="257" customWidth="1"/>
    <col min="11276" max="11518" width="9.81640625" style="257"/>
    <col min="11519" max="11519" width="3.81640625" style="257" customWidth="1"/>
    <col min="11520" max="11521" width="9.54296875" style="257" customWidth="1"/>
    <col min="11522" max="11523" width="14.7265625" style="257" customWidth="1"/>
    <col min="11524" max="11524" width="0" style="257" hidden="1" customWidth="1"/>
    <col min="11525" max="11531" width="9.54296875" style="257" customWidth="1"/>
    <col min="11532" max="11774" width="9.81640625" style="257"/>
    <col min="11775" max="11775" width="3.81640625" style="257" customWidth="1"/>
    <col min="11776" max="11777" width="9.54296875" style="257" customWidth="1"/>
    <col min="11778" max="11779" width="14.7265625" style="257" customWidth="1"/>
    <col min="11780" max="11780" width="0" style="257" hidden="1" customWidth="1"/>
    <col min="11781" max="11787" width="9.54296875" style="257" customWidth="1"/>
    <col min="11788" max="12030" width="9.81640625" style="257"/>
    <col min="12031" max="12031" width="3.81640625" style="257" customWidth="1"/>
    <col min="12032" max="12033" width="9.54296875" style="257" customWidth="1"/>
    <col min="12034" max="12035" width="14.7265625" style="257" customWidth="1"/>
    <col min="12036" max="12036" width="0" style="257" hidden="1" customWidth="1"/>
    <col min="12037" max="12043" width="9.54296875" style="257" customWidth="1"/>
    <col min="12044" max="12286" width="9.81640625" style="257"/>
    <col min="12287" max="12287" width="3.81640625" style="257" customWidth="1"/>
    <col min="12288" max="12289" width="9.54296875" style="257" customWidth="1"/>
    <col min="12290" max="12291" width="14.7265625" style="257" customWidth="1"/>
    <col min="12292" max="12292" width="0" style="257" hidden="1" customWidth="1"/>
    <col min="12293" max="12299" width="9.54296875" style="257" customWidth="1"/>
    <col min="12300" max="12542" width="9.81640625" style="257"/>
    <col min="12543" max="12543" width="3.81640625" style="257" customWidth="1"/>
    <col min="12544" max="12545" width="9.54296875" style="257" customWidth="1"/>
    <col min="12546" max="12547" width="14.7265625" style="257" customWidth="1"/>
    <col min="12548" max="12548" width="0" style="257" hidden="1" customWidth="1"/>
    <col min="12549" max="12555" width="9.54296875" style="257" customWidth="1"/>
    <col min="12556" max="12798" width="9.81640625" style="257"/>
    <col min="12799" max="12799" width="3.81640625" style="257" customWidth="1"/>
    <col min="12800" max="12801" width="9.54296875" style="257" customWidth="1"/>
    <col min="12802" max="12803" width="14.7265625" style="257" customWidth="1"/>
    <col min="12804" max="12804" width="0" style="257" hidden="1" customWidth="1"/>
    <col min="12805" max="12811" width="9.54296875" style="257" customWidth="1"/>
    <col min="12812" max="13054" width="9.81640625" style="257"/>
    <col min="13055" max="13055" width="3.81640625" style="257" customWidth="1"/>
    <col min="13056" max="13057" width="9.54296875" style="257" customWidth="1"/>
    <col min="13058" max="13059" width="14.7265625" style="257" customWidth="1"/>
    <col min="13060" max="13060" width="0" style="257" hidden="1" customWidth="1"/>
    <col min="13061" max="13067" width="9.54296875" style="257" customWidth="1"/>
    <col min="13068" max="13310" width="9.81640625" style="257"/>
    <col min="13311" max="13311" width="3.81640625" style="257" customWidth="1"/>
    <col min="13312" max="13313" width="9.54296875" style="257" customWidth="1"/>
    <col min="13314" max="13315" width="14.7265625" style="257" customWidth="1"/>
    <col min="13316" max="13316" width="0" style="257" hidden="1" customWidth="1"/>
    <col min="13317" max="13323" width="9.54296875" style="257" customWidth="1"/>
    <col min="13324" max="13566" width="9.81640625" style="257"/>
    <col min="13567" max="13567" width="3.81640625" style="257" customWidth="1"/>
    <col min="13568" max="13569" width="9.54296875" style="257" customWidth="1"/>
    <col min="13570" max="13571" width="14.7265625" style="257" customWidth="1"/>
    <col min="13572" max="13572" width="0" style="257" hidden="1" customWidth="1"/>
    <col min="13573" max="13579" width="9.54296875" style="257" customWidth="1"/>
    <col min="13580" max="13822" width="9.81640625" style="257"/>
    <col min="13823" max="13823" width="3.81640625" style="257" customWidth="1"/>
    <col min="13824" max="13825" width="9.54296875" style="257" customWidth="1"/>
    <col min="13826" max="13827" width="14.7265625" style="257" customWidth="1"/>
    <col min="13828" max="13828" width="0" style="257" hidden="1" customWidth="1"/>
    <col min="13829" max="13835" width="9.54296875" style="257" customWidth="1"/>
    <col min="13836" max="14078" width="9.81640625" style="257"/>
    <col min="14079" max="14079" width="3.81640625" style="257" customWidth="1"/>
    <col min="14080" max="14081" width="9.54296875" style="257" customWidth="1"/>
    <col min="14082" max="14083" width="14.7265625" style="257" customWidth="1"/>
    <col min="14084" max="14084" width="0" style="257" hidden="1" customWidth="1"/>
    <col min="14085" max="14091" width="9.54296875" style="257" customWidth="1"/>
    <col min="14092" max="14334" width="9.81640625" style="257"/>
    <col min="14335" max="14335" width="3.81640625" style="257" customWidth="1"/>
    <col min="14336" max="14337" width="9.54296875" style="257" customWidth="1"/>
    <col min="14338" max="14339" width="14.7265625" style="257" customWidth="1"/>
    <col min="14340" max="14340" width="0" style="257" hidden="1" customWidth="1"/>
    <col min="14341" max="14347" width="9.54296875" style="257" customWidth="1"/>
    <col min="14348" max="14590" width="9.81640625" style="257"/>
    <col min="14591" max="14591" width="3.81640625" style="257" customWidth="1"/>
    <col min="14592" max="14593" width="9.54296875" style="257" customWidth="1"/>
    <col min="14594" max="14595" width="14.7265625" style="257" customWidth="1"/>
    <col min="14596" max="14596" width="0" style="257" hidden="1" customWidth="1"/>
    <col min="14597" max="14603" width="9.54296875" style="257" customWidth="1"/>
    <col min="14604" max="14846" width="9.81640625" style="257"/>
    <col min="14847" max="14847" width="3.81640625" style="257" customWidth="1"/>
    <col min="14848" max="14849" width="9.54296875" style="257" customWidth="1"/>
    <col min="14850" max="14851" width="14.7265625" style="257" customWidth="1"/>
    <col min="14852" max="14852" width="0" style="257" hidden="1" customWidth="1"/>
    <col min="14853" max="14859" width="9.54296875" style="257" customWidth="1"/>
    <col min="14860" max="15102" width="9.81640625" style="257"/>
    <col min="15103" max="15103" width="3.81640625" style="257" customWidth="1"/>
    <col min="15104" max="15105" width="9.54296875" style="257" customWidth="1"/>
    <col min="15106" max="15107" width="14.7265625" style="257" customWidth="1"/>
    <col min="15108" max="15108" width="0" style="257" hidden="1" customWidth="1"/>
    <col min="15109" max="15115" width="9.54296875" style="257" customWidth="1"/>
    <col min="15116" max="15358" width="9.81640625" style="257"/>
    <col min="15359" max="15359" width="3.81640625" style="257" customWidth="1"/>
    <col min="15360" max="15361" width="9.54296875" style="257" customWidth="1"/>
    <col min="15362" max="15363" width="14.7265625" style="257" customWidth="1"/>
    <col min="15364" max="15364" width="0" style="257" hidden="1" customWidth="1"/>
    <col min="15365" max="15371" width="9.54296875" style="257" customWidth="1"/>
    <col min="15372" max="15614" width="9.81640625" style="257"/>
    <col min="15615" max="15615" width="3.81640625" style="257" customWidth="1"/>
    <col min="15616" max="15617" width="9.54296875" style="257" customWidth="1"/>
    <col min="15618" max="15619" width="14.7265625" style="257" customWidth="1"/>
    <col min="15620" max="15620" width="0" style="257" hidden="1" customWidth="1"/>
    <col min="15621" max="15627" width="9.54296875" style="257" customWidth="1"/>
    <col min="15628" max="15870" width="9.81640625" style="257"/>
    <col min="15871" max="15871" width="3.81640625" style="257" customWidth="1"/>
    <col min="15872" max="15873" width="9.54296875" style="257" customWidth="1"/>
    <col min="15874" max="15875" width="14.7265625" style="257" customWidth="1"/>
    <col min="15876" max="15876" width="0" style="257" hidden="1" customWidth="1"/>
    <col min="15877" max="15883" width="9.54296875" style="257" customWidth="1"/>
    <col min="15884" max="16126" width="9.81640625" style="257"/>
    <col min="16127" max="16127" width="3.81640625" style="257" customWidth="1"/>
    <col min="16128" max="16129" width="9.54296875" style="257" customWidth="1"/>
    <col min="16130" max="16131" width="14.7265625" style="257" customWidth="1"/>
    <col min="16132" max="16132" width="0" style="257" hidden="1" customWidth="1"/>
    <col min="16133" max="16139" width="9.54296875" style="257" customWidth="1"/>
    <col min="16140" max="16384" width="9.81640625" style="257"/>
  </cols>
  <sheetData>
    <row r="1" spans="1:8" s="226" customFormat="1" ht="18" customHeight="1">
      <c r="B1"/>
      <c r="C1"/>
      <c r="D1"/>
      <c r="E1"/>
      <c r="F1" s="227" t="s">
        <v>79</v>
      </c>
      <c r="G1" s="228" t="s">
        <v>833</v>
      </c>
      <c r="H1"/>
    </row>
    <row r="2" spans="1:8" s="226" customFormat="1" ht="14.5" customHeight="1">
      <c r="B2"/>
      <c r="C2"/>
      <c r="D2"/>
      <c r="E2"/>
      <c r="F2" s="227" t="s">
        <v>81</v>
      </c>
      <c r="G2" s="229" t="s">
        <v>834</v>
      </c>
      <c r="H2"/>
    </row>
    <row r="3" spans="1:8" s="226" customFormat="1" ht="14.5" customHeight="1" thickBot="1">
      <c r="B3"/>
      <c r="C3"/>
      <c r="D3"/>
      <c r="E3"/>
      <c r="F3" s="227" t="s">
        <v>83</v>
      </c>
      <c r="G3" s="230" t="s">
        <v>835</v>
      </c>
      <c r="H3"/>
    </row>
    <row r="4" spans="1:8" s="226" customFormat="1" ht="17.25" customHeight="1" thickBot="1">
      <c r="A4" s="231"/>
      <c r="B4" s="400" t="s">
        <v>836</v>
      </c>
      <c r="C4" s="400"/>
      <c r="D4" s="233">
        <v>45103</v>
      </c>
      <c r="E4"/>
      <c r="F4"/>
      <c r="G4"/>
      <c r="H4"/>
    </row>
    <row r="5" spans="1:8" s="226" customFormat="1" ht="4" customHeight="1" thickBot="1">
      <c r="A5" s="231"/>
      <c r="B5" s="401"/>
      <c r="C5" s="401"/>
      <c r="D5" s="234"/>
      <c r="E5"/>
      <c r="F5" s="231"/>
      <c r="G5" s="231"/>
      <c r="H5"/>
    </row>
    <row r="6" spans="1:8" s="226" customFormat="1" ht="17.25" customHeight="1" thickBot="1">
      <c r="A6" s="231"/>
      <c r="B6" s="400" t="s">
        <v>837</v>
      </c>
      <c r="C6" s="400"/>
      <c r="D6" s="235" t="str">
        <f>'[16]1. CUTTING DOCKET'!L14</f>
        <v>GOLF WANG</v>
      </c>
      <c r="E6"/>
      <c r="F6" s="232" t="s">
        <v>145</v>
      </c>
      <c r="G6" s="236" t="str">
        <f>'[17] CUTTING DOCKET'!$D$9</f>
        <v>FW23 PRODUCTION</v>
      </c>
      <c r="H6"/>
    </row>
    <row r="7" spans="1:8" s="226" customFormat="1" ht="4" customHeight="1" thickBot="1">
      <c r="A7" s="231"/>
      <c r="B7" s="402"/>
      <c r="C7" s="402"/>
      <c r="D7" s="234"/>
      <c r="E7"/>
      <c r="F7" s="237"/>
      <c r="G7" s="238"/>
      <c r="H7"/>
    </row>
    <row r="8" spans="1:8" s="226" customFormat="1" ht="17.25" customHeight="1" thickBot="1">
      <c r="A8" s="231"/>
      <c r="B8" s="400" t="s">
        <v>838</v>
      </c>
      <c r="C8" s="400"/>
      <c r="D8" s="239" t="str">
        <f>'1. CD'!D7</f>
        <v>G10PA82</v>
      </c>
      <c r="E8" s="240"/>
      <c r="F8" s="232" t="s">
        <v>156</v>
      </c>
      <c r="G8" s="239" t="str">
        <f>'1. CD'!D10</f>
        <v>PANTS</v>
      </c>
      <c r="H8"/>
    </row>
    <row r="9" spans="1:8" s="226" customFormat="1" ht="9" customHeight="1" thickBot="1">
      <c r="A9" s="241"/>
      <c r="B9" s="242"/>
      <c r="C9" s="242"/>
      <c r="D9" s="242"/>
      <c r="F9" s="242"/>
      <c r="G9" s="242"/>
    </row>
    <row r="10" spans="1:8" s="247" customFormat="1" ht="33.75" customHeight="1" thickBot="1">
      <c r="A10" s="243" t="s">
        <v>839</v>
      </c>
      <c r="B10" s="244" t="s">
        <v>840</v>
      </c>
      <c r="C10" s="398" t="s">
        <v>841</v>
      </c>
      <c r="D10" s="399"/>
      <c r="E10" s="399"/>
      <c r="F10" s="399"/>
      <c r="G10" s="245" t="s">
        <v>842</v>
      </c>
      <c r="H10" s="246" t="s">
        <v>843</v>
      </c>
    </row>
    <row r="11" spans="1:8" s="226" customFormat="1" ht="60" customHeight="1">
      <c r="A11" s="248">
        <v>1</v>
      </c>
      <c r="B11" s="249" t="s">
        <v>844</v>
      </c>
      <c r="C11" s="404" t="s">
        <v>845</v>
      </c>
      <c r="D11" s="405"/>
      <c r="E11" s="405"/>
      <c r="F11" s="406"/>
      <c r="G11" s="248"/>
      <c r="H11" s="248"/>
    </row>
    <row r="12" spans="1:8" s="226" customFormat="1" ht="53" customHeight="1">
      <c r="A12" s="250">
        <v>2</v>
      </c>
      <c r="B12" s="251" t="s">
        <v>846</v>
      </c>
      <c r="C12" s="407" t="s">
        <v>847</v>
      </c>
      <c r="D12" s="408"/>
      <c r="E12" s="408"/>
      <c r="F12" s="409"/>
      <c r="G12" s="252"/>
      <c r="H12" s="252"/>
    </row>
    <row r="13" spans="1:8" s="226" customFormat="1" ht="53.5" customHeight="1">
      <c r="A13" s="250">
        <v>3</v>
      </c>
      <c r="B13" s="251" t="s">
        <v>848</v>
      </c>
      <c r="C13" s="407" t="s">
        <v>849</v>
      </c>
      <c r="D13" s="408"/>
      <c r="E13" s="408"/>
      <c r="F13" s="409"/>
      <c r="G13" s="252"/>
      <c r="H13" s="252"/>
    </row>
    <row r="14" spans="1:8" s="226" customFormat="1" ht="48.5" customHeight="1">
      <c r="A14" s="250">
        <v>4</v>
      </c>
      <c r="B14" s="251" t="s">
        <v>850</v>
      </c>
      <c r="C14" s="407" t="s">
        <v>851</v>
      </c>
      <c r="D14" s="408"/>
      <c r="E14" s="408"/>
      <c r="F14" s="409"/>
      <c r="G14" s="252"/>
      <c r="H14" s="252"/>
    </row>
    <row r="15" spans="1:8" s="226" customFormat="1" ht="77.5" customHeight="1">
      <c r="A15" s="250">
        <v>5</v>
      </c>
      <c r="B15" s="251" t="s">
        <v>852</v>
      </c>
      <c r="C15" s="407" t="s">
        <v>853</v>
      </c>
      <c r="D15" s="408"/>
      <c r="E15" s="408"/>
      <c r="F15" s="409"/>
      <c r="G15" s="252"/>
      <c r="H15" s="252"/>
    </row>
    <row r="16" spans="1:8" s="226" customFormat="1" ht="76.5" customHeight="1">
      <c r="A16" s="250">
        <v>6</v>
      </c>
      <c r="B16" s="251" t="s">
        <v>854</v>
      </c>
      <c r="C16" s="407" t="s">
        <v>855</v>
      </c>
      <c r="D16" s="408"/>
      <c r="E16" s="408"/>
      <c r="F16" s="409"/>
      <c r="G16" s="252"/>
      <c r="H16" s="252"/>
    </row>
    <row r="17" spans="1:8" s="226" customFormat="1" ht="72.5" customHeight="1">
      <c r="A17" s="250">
        <v>7</v>
      </c>
      <c r="B17" s="251" t="s">
        <v>856</v>
      </c>
      <c r="C17" s="410" t="s">
        <v>106</v>
      </c>
      <c r="D17" s="411"/>
      <c r="E17" s="411"/>
      <c r="F17" s="412"/>
      <c r="G17" s="252"/>
      <c r="H17" s="252"/>
    </row>
    <row r="18" spans="1:8" s="226" customFormat="1" ht="40" customHeight="1">
      <c r="A18" s="250">
        <v>8</v>
      </c>
      <c r="B18" s="251" t="s">
        <v>857</v>
      </c>
      <c r="C18" s="410" t="s">
        <v>131</v>
      </c>
      <c r="D18" s="411"/>
      <c r="E18" s="411"/>
      <c r="F18" s="412"/>
      <c r="G18" s="252"/>
      <c r="H18" s="252"/>
    </row>
    <row r="19" spans="1:8" s="226" customFormat="1" ht="52" customHeight="1">
      <c r="A19" s="250">
        <v>9</v>
      </c>
      <c r="B19" s="251" t="s">
        <v>858</v>
      </c>
      <c r="C19" s="407" t="s">
        <v>114</v>
      </c>
      <c r="D19" s="408"/>
      <c r="E19" s="408"/>
      <c r="F19" s="409"/>
      <c r="G19" s="252"/>
      <c r="H19" s="252"/>
    </row>
    <row r="20" spans="1:8" s="226" customFormat="1" ht="76.5" customHeight="1" thickBot="1">
      <c r="A20" s="253">
        <v>10</v>
      </c>
      <c r="B20" s="254" t="s">
        <v>859</v>
      </c>
      <c r="C20" s="413" t="s">
        <v>860</v>
      </c>
      <c r="D20" s="414"/>
      <c r="E20" s="414"/>
      <c r="F20" s="415"/>
      <c r="G20" s="255"/>
      <c r="H20" s="255"/>
    </row>
    <row r="21" spans="1:8" ht="12" customHeight="1">
      <c r="A21" s="247"/>
      <c r="B21" s="247"/>
      <c r="C21" s="256"/>
      <c r="D21" s="256"/>
      <c r="E21" s="256"/>
      <c r="F21" s="256"/>
      <c r="G21" s="247"/>
      <c r="H21" s="247"/>
    </row>
    <row r="22" spans="1:8" ht="34.5" customHeight="1">
      <c r="A22" s="247"/>
      <c r="B22" s="403" t="s">
        <v>861</v>
      </c>
      <c r="C22" s="403"/>
      <c r="D22" s="403"/>
      <c r="E22" s="256"/>
      <c r="F22" s="256"/>
      <c r="G22" s="403" t="s">
        <v>862</v>
      </c>
      <c r="H22" s="403"/>
    </row>
    <row r="23" spans="1:8" ht="40" customHeight="1">
      <c r="A23" s="247"/>
      <c r="B23" s="258"/>
      <c r="C23" s="258"/>
      <c r="D23" s="258"/>
      <c r="E23" s="258"/>
      <c r="F23" s="226"/>
      <c r="G23" s="258"/>
      <c r="H23" s="258"/>
    </row>
    <row r="24" spans="1:8" ht="40" customHeight="1">
      <c r="A24" s="247"/>
      <c r="B24" s="258"/>
      <c r="C24" s="258"/>
      <c r="D24" s="258"/>
      <c r="E24" s="258"/>
      <c r="F24" s="226"/>
      <c r="G24" s="258"/>
      <c r="H24" s="258"/>
    </row>
    <row r="25" spans="1:8" ht="40" customHeight="1">
      <c r="A25" s="247"/>
      <c r="B25" s="258"/>
      <c r="C25" s="258"/>
      <c r="D25" s="258"/>
      <c r="E25" s="258"/>
      <c r="F25" s="226"/>
      <c r="G25" s="258"/>
      <c r="H25" s="258"/>
    </row>
    <row r="26" spans="1:8" ht="40" customHeight="1">
      <c r="A26" s="231"/>
      <c r="B26" s="258" t="s">
        <v>863</v>
      </c>
      <c r="C26" s="259"/>
      <c r="D26" s="259"/>
      <c r="E26" s="259"/>
      <c r="F26" s="259"/>
      <c r="G26" s="259"/>
      <c r="H26" s="259"/>
    </row>
    <row r="27" spans="1:8" ht="40" customHeight="1">
      <c r="A27" s="231"/>
      <c r="B27" s="259"/>
      <c r="C27" s="259"/>
      <c r="D27" s="259"/>
      <c r="E27" s="259"/>
      <c r="F27" s="259"/>
      <c r="G27" s="259"/>
      <c r="H27" s="259"/>
    </row>
    <row r="28" spans="1:8" ht="40" customHeight="1">
      <c r="A28" s="231"/>
      <c r="B28" s="259"/>
      <c r="C28" s="259"/>
      <c r="D28" s="259"/>
      <c r="E28" s="259"/>
      <c r="F28" s="259"/>
      <c r="G28" s="259"/>
      <c r="H28" s="259"/>
    </row>
    <row r="29" spans="1:8" ht="40" customHeight="1">
      <c r="A29" s="231"/>
      <c r="B29" s="259"/>
      <c r="C29" s="259"/>
      <c r="D29" s="259"/>
      <c r="E29" s="259"/>
      <c r="F29" s="259"/>
      <c r="G29" s="259"/>
      <c r="H29" s="259"/>
    </row>
    <row r="30" spans="1:8" ht="40" customHeight="1">
      <c r="A30" s="231"/>
      <c r="B30" s="259"/>
      <c r="C30" s="259"/>
      <c r="D30" s="259"/>
      <c r="E30" s="259"/>
      <c r="F30" s="259"/>
      <c r="G30" s="259"/>
      <c r="H30" s="259"/>
    </row>
    <row r="31" spans="1:8" ht="40" customHeight="1">
      <c r="A31" s="231"/>
      <c r="B31" s="259"/>
      <c r="C31" s="259"/>
      <c r="D31" s="259"/>
      <c r="E31" s="259"/>
      <c r="F31" s="259"/>
      <c r="G31" s="259"/>
      <c r="H31" s="259"/>
    </row>
    <row r="32" spans="1:8" ht="40" customHeight="1">
      <c r="A32" s="231"/>
      <c r="B32" s="259"/>
      <c r="C32" s="259"/>
      <c r="D32" s="259"/>
      <c r="E32" s="259"/>
      <c r="F32" s="259"/>
      <c r="G32" s="259"/>
      <c r="H32" s="259"/>
    </row>
    <row r="33" spans="1:8" ht="40" customHeight="1">
      <c r="A33" s="231"/>
      <c r="B33" s="259"/>
      <c r="C33" s="259"/>
      <c r="D33" s="259"/>
      <c r="E33" s="259"/>
      <c r="F33" s="259"/>
      <c r="G33" s="259"/>
      <c r="H33" s="259"/>
    </row>
    <row r="34" spans="1:8" ht="40" customHeight="1">
      <c r="A34" s="231"/>
      <c r="B34" s="259"/>
      <c r="C34" s="259"/>
      <c r="D34" s="259"/>
      <c r="E34" s="259"/>
      <c r="F34" s="259"/>
      <c r="G34" s="259"/>
      <c r="H34" s="259"/>
    </row>
    <row r="35" spans="1:8" ht="40" customHeight="1">
      <c r="A35" s="231"/>
      <c r="B35" s="259"/>
      <c r="C35" s="259"/>
      <c r="D35" s="259"/>
      <c r="E35" s="259"/>
      <c r="F35" s="259"/>
      <c r="G35" s="259"/>
      <c r="H35" s="259"/>
    </row>
    <row r="36" spans="1:8" ht="40" customHeight="1">
      <c r="A36" s="231"/>
      <c r="B36" s="259"/>
      <c r="C36" s="259"/>
      <c r="D36" s="259"/>
      <c r="E36" s="259"/>
      <c r="F36" s="259"/>
      <c r="G36" s="259"/>
      <c r="H36" s="259"/>
    </row>
    <row r="37" spans="1:8" ht="40" customHeight="1">
      <c r="A37" s="231"/>
      <c r="B37" s="259"/>
      <c r="C37" s="259"/>
      <c r="D37" s="259"/>
      <c r="E37" s="259"/>
      <c r="F37" s="259"/>
      <c r="G37" s="259"/>
      <c r="H37" s="259"/>
    </row>
    <row r="38" spans="1:8" ht="40" customHeight="1">
      <c r="A38" s="231"/>
      <c r="B38" s="259"/>
      <c r="C38" s="259"/>
      <c r="D38" s="259"/>
      <c r="E38" s="259"/>
      <c r="F38" s="259"/>
      <c r="G38" s="259"/>
      <c r="H38" s="259"/>
    </row>
    <row r="39" spans="1:8" ht="40" customHeight="1">
      <c r="A39" s="231"/>
      <c r="B39" s="259"/>
      <c r="C39" s="259"/>
      <c r="D39" s="259"/>
      <c r="E39" s="259"/>
      <c r="F39" s="259"/>
      <c r="G39" s="259"/>
      <c r="H39" s="259"/>
    </row>
    <row r="40" spans="1:8" ht="40" customHeight="1">
      <c r="A40" s="231"/>
      <c r="B40" s="259"/>
      <c r="C40" s="259"/>
      <c r="D40" s="259"/>
      <c r="E40" s="259"/>
      <c r="F40" s="259"/>
      <c r="G40" s="259"/>
      <c r="H40" s="259"/>
    </row>
    <row r="41" spans="1:8" ht="40" customHeight="1">
      <c r="A41" s="231"/>
      <c r="B41" s="259"/>
      <c r="C41" s="259"/>
      <c r="D41" s="259"/>
      <c r="E41" s="259"/>
      <c r="F41" s="259"/>
      <c r="G41" s="259"/>
      <c r="H41" s="259"/>
    </row>
    <row r="42" spans="1:8" ht="40" customHeight="1">
      <c r="A42" s="231"/>
      <c r="B42" s="259"/>
      <c r="C42" s="259"/>
      <c r="D42" s="259"/>
      <c r="E42" s="259"/>
      <c r="F42" s="259"/>
      <c r="G42" s="259"/>
      <c r="H42" s="259"/>
    </row>
    <row r="43" spans="1:8" ht="40" customHeight="1">
      <c r="A43" s="231"/>
      <c r="B43" s="259"/>
      <c r="C43" s="259"/>
      <c r="D43" s="259"/>
      <c r="E43" s="259"/>
      <c r="F43" s="259"/>
      <c r="G43" s="259"/>
      <c r="H43" s="259"/>
    </row>
    <row r="44" spans="1:8" ht="40" customHeight="1">
      <c r="A44" s="231"/>
      <c r="B44" s="259"/>
      <c r="C44" s="259"/>
      <c r="D44" s="259"/>
      <c r="E44" s="259"/>
      <c r="F44" s="259"/>
      <c r="G44" s="259"/>
      <c r="H44" s="259"/>
    </row>
    <row r="45" spans="1:8" ht="40" customHeight="1">
      <c r="A45" s="231"/>
      <c r="B45" s="259"/>
      <c r="C45" s="259"/>
      <c r="D45" s="259"/>
      <c r="E45" s="259"/>
      <c r="F45" s="259"/>
      <c r="G45" s="259"/>
      <c r="H45" s="259"/>
    </row>
    <row r="46" spans="1:8" ht="40" customHeight="1">
      <c r="A46" s="231"/>
      <c r="B46" s="259"/>
      <c r="C46" s="259"/>
      <c r="D46" s="259"/>
      <c r="E46" s="259"/>
      <c r="F46" s="259"/>
      <c r="G46" s="259"/>
      <c r="H46" s="259"/>
    </row>
    <row r="47" spans="1:8" ht="40" customHeight="1">
      <c r="A47" s="231"/>
      <c r="B47" s="259"/>
      <c r="C47" s="259"/>
      <c r="D47" s="259"/>
      <c r="E47" s="259"/>
      <c r="F47" s="259"/>
      <c r="G47" s="259"/>
      <c r="H47" s="259"/>
    </row>
    <row r="48" spans="1:8" ht="40" customHeight="1">
      <c r="A48" s="231"/>
      <c r="B48" s="259"/>
      <c r="C48" s="259"/>
      <c r="D48" s="259"/>
      <c r="E48" s="259"/>
      <c r="F48" s="259"/>
      <c r="G48" s="259"/>
      <c r="H48" s="259"/>
    </row>
    <row r="49" spans="1:8" ht="40" customHeight="1">
      <c r="A49" s="231"/>
      <c r="B49" s="259"/>
      <c r="C49" s="259"/>
      <c r="D49" s="259"/>
      <c r="E49" s="259"/>
      <c r="F49" s="259"/>
      <c r="G49" s="259"/>
      <c r="H49" s="259"/>
    </row>
    <row r="50" spans="1:8" ht="40" customHeight="1">
      <c r="A50" s="231"/>
      <c r="B50" s="259"/>
      <c r="C50" s="259"/>
      <c r="D50" s="259"/>
      <c r="E50" s="259"/>
      <c r="F50" s="259"/>
      <c r="G50" s="259"/>
      <c r="H50" s="259"/>
    </row>
    <row r="51" spans="1:8" ht="40" customHeight="1">
      <c r="A51" s="231"/>
      <c r="B51" s="259"/>
      <c r="C51" s="259"/>
      <c r="D51" s="259"/>
      <c r="E51" s="259"/>
      <c r="F51" s="259"/>
      <c r="G51" s="259"/>
      <c r="H51" s="259"/>
    </row>
    <row r="52" spans="1:8" ht="40" customHeight="1">
      <c r="A52" s="231"/>
      <c r="B52" s="259"/>
      <c r="C52" s="259"/>
      <c r="D52" s="259"/>
      <c r="E52" s="259"/>
      <c r="F52" s="259"/>
      <c r="G52" s="259"/>
      <c r="H52" s="259"/>
    </row>
    <row r="53" spans="1:8" ht="40" customHeight="1">
      <c r="A53" s="231"/>
      <c r="B53" s="259"/>
      <c r="C53" s="259"/>
      <c r="D53" s="259"/>
      <c r="E53" s="259"/>
      <c r="F53" s="259"/>
      <c r="G53" s="259"/>
      <c r="H53" s="259"/>
    </row>
    <row r="54" spans="1:8" ht="40" customHeight="1">
      <c r="A54" s="231"/>
      <c r="B54" s="259"/>
      <c r="C54" s="259"/>
      <c r="D54" s="259"/>
      <c r="E54" s="259"/>
      <c r="F54" s="259"/>
      <c r="G54" s="259"/>
      <c r="H54" s="259"/>
    </row>
    <row r="55" spans="1:8" ht="40" customHeight="1">
      <c r="A55" s="231"/>
      <c r="B55" s="259"/>
      <c r="C55" s="259"/>
      <c r="D55" s="259"/>
      <c r="E55" s="259"/>
      <c r="F55" s="259"/>
      <c r="G55" s="259"/>
      <c r="H55" s="259"/>
    </row>
    <row r="56" spans="1:8" ht="40" customHeight="1">
      <c r="A56" s="231"/>
      <c r="B56" s="259"/>
      <c r="C56" s="259"/>
      <c r="D56" s="259"/>
      <c r="E56" s="259"/>
      <c r="F56" s="259"/>
      <c r="G56" s="259"/>
      <c r="H56" s="259"/>
    </row>
    <row r="57" spans="1:8" ht="40" customHeight="1">
      <c r="A57" s="231"/>
      <c r="B57" s="259"/>
      <c r="C57" s="259"/>
      <c r="D57" s="259"/>
      <c r="E57" s="259"/>
      <c r="F57" s="259"/>
      <c r="G57" s="259"/>
      <c r="H57" s="259"/>
    </row>
    <row r="58" spans="1:8" ht="40" customHeight="1">
      <c r="A58" s="231"/>
      <c r="B58" s="259"/>
      <c r="C58" s="259"/>
      <c r="D58" s="259"/>
      <c r="E58" s="259"/>
      <c r="F58" s="259"/>
      <c r="G58" s="259"/>
      <c r="H58" s="259"/>
    </row>
    <row r="59" spans="1:8" ht="40" customHeight="1">
      <c r="A59" s="231"/>
      <c r="B59" s="259"/>
      <c r="C59" s="259"/>
      <c r="D59" s="259"/>
      <c r="E59" s="259"/>
      <c r="F59" s="259"/>
      <c r="G59" s="259"/>
      <c r="H59" s="259"/>
    </row>
    <row r="60" spans="1:8" ht="40" customHeight="1">
      <c r="A60" s="231"/>
      <c r="B60" s="259"/>
      <c r="C60" s="259"/>
      <c r="D60" s="259"/>
      <c r="E60" s="259"/>
      <c r="F60" s="259"/>
      <c r="G60" s="259"/>
      <c r="H60" s="259"/>
    </row>
    <row r="61" spans="1:8" ht="40" customHeight="1">
      <c r="A61" s="231"/>
      <c r="B61" s="259"/>
      <c r="C61" s="259"/>
      <c r="D61" s="259"/>
      <c r="E61" s="259"/>
      <c r="F61" s="259"/>
      <c r="G61" s="259"/>
      <c r="H61" s="259"/>
    </row>
    <row r="62" spans="1:8" ht="40" customHeight="1">
      <c r="A62" s="231"/>
      <c r="B62" s="259"/>
      <c r="C62" s="259"/>
      <c r="D62" s="259"/>
      <c r="E62" s="259"/>
      <c r="F62" s="259"/>
      <c r="G62" s="259"/>
      <c r="H62" s="259"/>
    </row>
    <row r="63" spans="1:8" ht="40" customHeight="1">
      <c r="A63" s="231"/>
      <c r="B63" s="259"/>
      <c r="C63" s="259"/>
      <c r="D63" s="259"/>
      <c r="E63" s="259"/>
      <c r="F63" s="259"/>
      <c r="G63" s="259"/>
      <c r="H63" s="259"/>
    </row>
    <row r="64" spans="1:8" ht="40" customHeight="1">
      <c r="A64" s="231"/>
      <c r="B64" s="259"/>
      <c r="C64" s="259"/>
      <c r="D64" s="259"/>
      <c r="E64" s="259"/>
      <c r="F64" s="259"/>
      <c r="G64" s="259"/>
      <c r="H64" s="259"/>
    </row>
    <row r="65" spans="1:8" ht="40" customHeight="1">
      <c r="A65" s="231"/>
      <c r="B65" s="259"/>
      <c r="C65" s="259"/>
      <c r="D65" s="259"/>
      <c r="E65" s="259"/>
      <c r="F65" s="259"/>
      <c r="G65" s="259"/>
      <c r="H65" s="259"/>
    </row>
    <row r="66" spans="1:8" ht="40" customHeight="1">
      <c r="A66" s="231"/>
      <c r="B66" s="259"/>
      <c r="C66" s="259"/>
      <c r="D66" s="259"/>
      <c r="E66" s="259"/>
      <c r="F66" s="259"/>
      <c r="G66" s="259"/>
      <c r="H66" s="259"/>
    </row>
    <row r="67" spans="1:8" ht="40" customHeight="1">
      <c r="A67" s="231"/>
      <c r="B67" s="259"/>
      <c r="C67" s="259"/>
      <c r="D67" s="259"/>
      <c r="E67" s="259"/>
      <c r="F67" s="259"/>
      <c r="G67" s="259"/>
      <c r="H67" s="259"/>
    </row>
    <row r="68" spans="1:8" ht="40" customHeight="1">
      <c r="A68" s="231"/>
      <c r="B68" s="259"/>
      <c r="C68" s="259"/>
      <c r="D68" s="259"/>
      <c r="E68" s="259"/>
      <c r="F68" s="259"/>
      <c r="G68" s="259"/>
      <c r="H68" s="259"/>
    </row>
  </sheetData>
  <mergeCells count="18"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3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D9E2062-53B9-4DE6-97BC-68C9CDB52D8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0FA8100-CC07-480F-8F9F-D9DAC41B4C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089DD55-5157-4BBD-8FE7-C584D48297ED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1. CD</vt:lpstr>
      <vt:lpstr>2. TRIM CARD</vt:lpstr>
      <vt:lpstr>3. STICKER</vt:lpstr>
      <vt:lpstr>SPEC</vt:lpstr>
      <vt:lpstr>5. PACKING</vt:lpstr>
      <vt:lpstr>6. PP MEETING</vt:lpstr>
      <vt:lpstr>'1. CD'!Print_Area</vt:lpstr>
      <vt:lpstr>'2. TRIM CARD'!Print_Area</vt:lpstr>
      <vt:lpstr>'3. STICKER'!Print_Area</vt:lpstr>
      <vt:lpstr>'5. PACKING'!Print_Area</vt:lpstr>
      <vt:lpstr>'6. PP MEETING'!Print_Area</vt:lpstr>
      <vt:lpstr>SPEC!Print_Area</vt:lpstr>
      <vt:lpstr>'1. CD'!Print_Titles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2023-12-06T09:23:48Z</cp:lastPrinted>
  <dcterms:created xsi:type="dcterms:W3CDTF">2016-05-06T01:47:29Z</dcterms:created>
  <dcterms:modified xsi:type="dcterms:W3CDTF">2024-03-28T08:41:36Z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