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3-SS24/2-PRODUCTION/2-STYLE-FILE/CUTTING DOCKETS/DROP AMAZON/"/>
    </mc:Choice>
  </mc:AlternateContent>
  <xr:revisionPtr revIDLastSave="90" documentId="13_ncr:1_{4BC9F9D2-9DE2-497A-A235-D2600DC3DDFE}" xr6:coauthVersionLast="47" xr6:coauthVersionMax="47" xr10:uidLastSave="{23EF1F74-2544-44B7-AAB6-85DEC6ABB608}"/>
  <bookViews>
    <workbookView xWindow="-110" yWindow="-110" windowWidth="19420" windowHeight="10300" tabRatio="836" firstSheet="1" activeTab="1" xr2:uid="{00000000-000D-0000-FFFF-FFFF00000000}"/>
  </bookViews>
  <sheets>
    <sheet name="CUTTING DOCKET" sheetId="22" state="hidden" r:id="rId1"/>
    <sheet name="CHỈNH RATING" sheetId="35" r:id="rId2"/>
    <sheet name="2. TRIM CARD" sheetId="5" r:id="rId3"/>
    <sheet name="DETAIL STICKER" sheetId="34" r:id="rId4"/>
    <sheet name="VỊ TRÍ HÌNH IN" sheetId="33" r:id="rId5"/>
    <sheet name="FULL SPEC" sheetId="31" r:id="rId6"/>
    <sheet name="PACKING" sheetId="28" r:id="rId7"/>
    <sheet name="PP MEETING " sheetId="3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SCM40" localSheetId="3">'[1]Raw material movement'!#REF!</definedName>
    <definedName name="____SCM40">'[1]Raw material movement'!#REF!</definedName>
    <definedName name="___SCM40" localSheetId="3">'[2]Raw material movement'!#REF!</definedName>
    <definedName name="___SCM40">'[2]Raw material movement'!#REF!</definedName>
    <definedName name="__SCM40" localSheetId="3">'[3]Raw material movement'!#REF!</definedName>
    <definedName name="__SCM40">'[3]Raw material movement'!#REF!</definedName>
    <definedName name="_2DATA_DATA2_L" localSheetId="3">'[4]#REF'!#REF!</definedName>
    <definedName name="_2DATA_DATA2_L">'[4]#REF'!#REF!</definedName>
    <definedName name="_DATA_DATA2_L" localSheetId="3">'[5]#REF'!#REF!</definedName>
    <definedName name="_DATA_DATA2_L">'[5]#REF'!#REF!</definedName>
    <definedName name="_Fill" localSheetId="2" hidden="1">#REF!</definedName>
    <definedName name="_Fill" localSheetId="3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4" hidden="1">#REF!</definedName>
    <definedName name="_Fill" hidden="1">#REF!</definedName>
    <definedName name="_xlnm._FilterDatabase" localSheetId="3" hidden="1">'DETAIL STICKER'!$A$1:$N$113</definedName>
    <definedName name="_SCM40" localSheetId="3">'[2]Raw material movement'!#REF!</definedName>
    <definedName name="_SCM40">'[2]Raw material movement'!#REF!</definedName>
    <definedName name="AB" localSheetId="3">#REF!</definedName>
    <definedName name="AB" localSheetId="6">#REF!</definedName>
    <definedName name="AB" localSheetId="7">#REF!</definedName>
    <definedName name="AB" localSheetId="4">#REF!</definedName>
    <definedName name="AB">#REF!</definedName>
    <definedName name="CODE">[6]CODE!$A$6:$B$156</definedName>
    <definedName name="DA" localSheetId="3">'[7]Raw material movement'!#REF!</definedName>
    <definedName name="DA">'[8]Raw material movement'!#REF!</definedName>
    <definedName name="df">'[2]Raw material movement'!#REF!</definedName>
    <definedName name="dsdf">'[9]Raw material movement'!#REF!</definedName>
    <definedName name="GDFD" localSheetId="3">'[10]Raw material movement'!#REF!</definedName>
    <definedName name="GDFD">'[11]Raw material movement'!#REF!</definedName>
    <definedName name="IB" localSheetId="3">#REF!</definedName>
    <definedName name="IB" localSheetId="6">#REF!</definedName>
    <definedName name="IB" localSheetId="7">#REF!</definedName>
    <definedName name="IB" localSheetId="4">#REF!</definedName>
    <definedName name="IB">#REF!</definedName>
    <definedName name="INTERNAL_INVOICE" localSheetId="3">[12]UN!#REF!</definedName>
    <definedName name="INTERNAL_INVOICE">[13]UN!#REF!</definedName>
    <definedName name="MAHANG" localSheetId="3">#REF!</definedName>
    <definedName name="MAHANG" localSheetId="6">#REF!</definedName>
    <definedName name="MAHANG" localSheetId="7">#REF!</definedName>
    <definedName name="MAHANG" localSheetId="4">#REF!</definedName>
    <definedName name="MAHANG">#REF!</definedName>
    <definedName name="MAVT">[14]Code!$A$7:$A$73</definedName>
    <definedName name="NAVY" localSheetId="6" hidden="1">#REF!</definedName>
    <definedName name="NAVY" localSheetId="7" hidden="1">#REF!</definedName>
    <definedName name="NAVY" localSheetId="4" hidden="1">#REF!</definedName>
    <definedName name="NAVY" hidden="1">#REF!</definedName>
    <definedName name="PRICE" localSheetId="3">#REF!</definedName>
    <definedName name="PRICE" localSheetId="7">#REF!</definedName>
    <definedName name="PRICE" localSheetId="4">#REF!</definedName>
    <definedName name="PRICE">#REF!</definedName>
    <definedName name="_xlnm.Print_Area" localSheetId="2">'2. TRIM CARD'!$A$1:$D$29</definedName>
    <definedName name="_xlnm.Print_Area" localSheetId="1">'CHỈNH RATING'!$A$1:$P$88</definedName>
    <definedName name="_xlnm.Print_Area" localSheetId="0">'CUTTING DOCKET'!$A$1:$P$88</definedName>
    <definedName name="_xlnm.Print_Area" localSheetId="5">'FULL SPEC'!$A$1:$N$20</definedName>
    <definedName name="_xlnm.Print_Area" localSheetId="6">PACKING!$A$1:$U$19</definedName>
    <definedName name="_xlnm.Print_Area" localSheetId="7">'PP MEETING '!$A$1:$H$23</definedName>
    <definedName name="_xlnm.Print_Area" localSheetId="4">'VỊ TRÍ HÌNH IN'!$A$1:$L$62</definedName>
    <definedName name="_xlnm.Print_Titles" localSheetId="2">'2. TRIM CARD'!$1:$5</definedName>
    <definedName name="_xlnm.Print_Titles" localSheetId="1">'CHỈNH RATING'!$1:$10</definedName>
    <definedName name="_xlnm.Print_Titles" localSheetId="0">'CUTTING DOCKET'!$1:$10</definedName>
    <definedName name="_xlnm.Print_Titles" localSheetId="4">'VỊ TRÍ HÌNH IN'!$1:$10</definedName>
    <definedName name="s" localSheetId="4" hidden="1">#REF!</definedName>
    <definedName name="s" hidden="1">#REF!</definedName>
    <definedName name="SESEAM" localSheetId="6" hidden="1">#REF!</definedName>
    <definedName name="SESEAM" localSheetId="7" hidden="1">#REF!</definedName>
    <definedName name="SESEAM" localSheetId="4" hidden="1">#REF!</definedName>
    <definedName name="SESEAM" hidden="1">#REF!</definedName>
    <definedName name="style" localSheetId="3">#REF!</definedName>
    <definedName name="style" localSheetId="7">#REF!</definedName>
    <definedName name="style" localSheetId="4">#REF!</definedName>
    <definedName name="style">#REF!</definedName>
    <definedName name="WAFORD" localSheetId="3">#REF!</definedName>
    <definedName name="WAFORD" localSheetId="7">#REF!</definedName>
    <definedName name="WAFORD" localSheetId="4">#REF!</definedName>
    <definedName name="WAFOR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35" l="1"/>
  <c r="C88" i="35"/>
  <c r="B81" i="35"/>
  <c r="B71" i="35"/>
  <c r="H64" i="35"/>
  <c r="G64" i="35"/>
  <c r="L63" i="35"/>
  <c r="L64" i="35" s="1"/>
  <c r="H63" i="35"/>
  <c r="G63" i="35"/>
  <c r="L62" i="35"/>
  <c r="H62" i="35"/>
  <c r="G62" i="35"/>
  <c r="H61" i="35"/>
  <c r="G61" i="35"/>
  <c r="H60" i="35"/>
  <c r="G60" i="35"/>
  <c r="H59" i="35"/>
  <c r="G59" i="35"/>
  <c r="H55" i="35"/>
  <c r="G55" i="35"/>
  <c r="H54" i="35"/>
  <c r="G54" i="35"/>
  <c r="S53" i="35"/>
  <c r="H53" i="35"/>
  <c r="G53" i="35"/>
  <c r="H52" i="35"/>
  <c r="G52" i="35"/>
  <c r="H51" i="35"/>
  <c r="G51" i="35"/>
  <c r="S50" i="35"/>
  <c r="H50" i="35"/>
  <c r="G50" i="35"/>
  <c r="S49" i="35"/>
  <c r="H49" i="35"/>
  <c r="G49" i="35"/>
  <c r="H48" i="35"/>
  <c r="L47" i="35"/>
  <c r="H47" i="35"/>
  <c r="I44" i="35"/>
  <c r="H44" i="35"/>
  <c r="G44" i="35"/>
  <c r="F44" i="35"/>
  <c r="I43" i="35"/>
  <c r="I42" i="35"/>
  <c r="E39" i="35"/>
  <c r="B38" i="35"/>
  <c r="A37" i="35"/>
  <c r="I30" i="35"/>
  <c r="I32" i="35" s="1"/>
  <c r="K29" i="35"/>
  <c r="K30" i="35" s="1"/>
  <c r="K32" i="35" s="1"/>
  <c r="J29" i="35"/>
  <c r="J30" i="35" s="1"/>
  <c r="J32" i="35" s="1"/>
  <c r="I29" i="35"/>
  <c r="H29" i="35"/>
  <c r="H30" i="35" s="1"/>
  <c r="H32" i="35" s="1"/>
  <c r="G29" i="35"/>
  <c r="G30" i="35" s="1"/>
  <c r="G32" i="35" s="1"/>
  <c r="D29" i="35"/>
  <c r="D30" i="35" s="1"/>
  <c r="P28" i="35"/>
  <c r="C25" i="35"/>
  <c r="P24" i="35"/>
  <c r="P25" i="35" s="1"/>
  <c r="D24" i="35"/>
  <c r="D25" i="35" s="1"/>
  <c r="C24" i="35"/>
  <c r="P23" i="35"/>
  <c r="C20" i="35"/>
  <c r="P19" i="35"/>
  <c r="D19" i="35"/>
  <c r="D20" i="35" s="1"/>
  <c r="C19" i="35"/>
  <c r="P18" i="35"/>
  <c r="P20" i="35" s="1"/>
  <c r="J38" i="22"/>
  <c r="P32" i="35" l="1"/>
  <c r="H88" i="35"/>
  <c r="K53" i="35"/>
  <c r="M53" i="35" s="1"/>
  <c r="O53" i="35" s="1"/>
  <c r="K51" i="35"/>
  <c r="M51" i="35" s="1"/>
  <c r="O51" i="35" s="1"/>
  <c r="F88" i="35"/>
  <c r="D88" i="35"/>
  <c r="I88" i="35" s="1"/>
  <c r="K49" i="35"/>
  <c r="M49" i="35" s="1"/>
  <c r="O49" i="35" s="1"/>
  <c r="E88" i="35"/>
  <c r="K50" i="35"/>
  <c r="M50" i="35" s="1"/>
  <c r="O50" i="35" s="1"/>
  <c r="G88" i="35"/>
  <c r="K52" i="35"/>
  <c r="M52" i="35" s="1"/>
  <c r="O52" i="35" s="1"/>
  <c r="P29" i="35"/>
  <c r="P30" i="35" s="1"/>
  <c r="G6" i="30"/>
  <c r="H113" i="34"/>
  <c r="I112" i="34"/>
  <c r="I111" i="34"/>
  <c r="I110" i="34"/>
  <c r="I109" i="34"/>
  <c r="I108" i="34"/>
  <c r="I107" i="34"/>
  <c r="I106" i="34"/>
  <c r="I105" i="34"/>
  <c r="I104" i="34"/>
  <c r="I103" i="34"/>
  <c r="I102" i="34"/>
  <c r="I101" i="34"/>
  <c r="I100" i="34"/>
  <c r="I99" i="34"/>
  <c r="I98" i="34"/>
  <c r="I97" i="34"/>
  <c r="I96" i="34"/>
  <c r="I95" i="34"/>
  <c r="I94" i="34"/>
  <c r="I93" i="34"/>
  <c r="I92" i="34"/>
  <c r="I91" i="34"/>
  <c r="I90" i="34"/>
  <c r="I89" i="34"/>
  <c r="I88" i="34"/>
  <c r="I87" i="34"/>
  <c r="I86" i="34"/>
  <c r="I85" i="34"/>
  <c r="I84" i="34"/>
  <c r="I83" i="34"/>
  <c r="I82" i="34"/>
  <c r="I81" i="34"/>
  <c r="I80" i="34"/>
  <c r="I79" i="34"/>
  <c r="I78" i="34"/>
  <c r="I77" i="34"/>
  <c r="I76" i="34"/>
  <c r="I75" i="34"/>
  <c r="I74" i="34"/>
  <c r="I73" i="34"/>
  <c r="I72" i="34"/>
  <c r="I71" i="34"/>
  <c r="I70" i="34"/>
  <c r="I69" i="34"/>
  <c r="I68" i="34"/>
  <c r="I67" i="34"/>
  <c r="I66" i="34"/>
  <c r="I65" i="34"/>
  <c r="I64" i="34"/>
  <c r="I63" i="34"/>
  <c r="I62" i="34"/>
  <c r="I61" i="34"/>
  <c r="I60" i="34"/>
  <c r="I59" i="34"/>
  <c r="I58" i="34"/>
  <c r="I57" i="34"/>
  <c r="I56" i="34"/>
  <c r="I55" i="34"/>
  <c r="I54" i="34"/>
  <c r="I53" i="34"/>
  <c r="I52" i="34"/>
  <c r="I51" i="34"/>
  <c r="I50" i="34"/>
  <c r="I49" i="34"/>
  <c r="I48" i="34"/>
  <c r="I47" i="34"/>
  <c r="I46" i="34"/>
  <c r="I45" i="34"/>
  <c r="I44" i="34"/>
  <c r="I43" i="34"/>
  <c r="I42" i="34"/>
  <c r="I41" i="34"/>
  <c r="I40" i="34"/>
  <c r="I39" i="34"/>
  <c r="I38" i="34"/>
  <c r="I37" i="34"/>
  <c r="I36" i="34"/>
  <c r="I35" i="34"/>
  <c r="I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I12" i="34"/>
  <c r="I11" i="34"/>
  <c r="I10" i="34"/>
  <c r="I9" i="34"/>
  <c r="I8" i="34"/>
  <c r="I7" i="34"/>
  <c r="I6" i="34"/>
  <c r="I5" i="34"/>
  <c r="I4" i="34"/>
  <c r="I3" i="34"/>
  <c r="I2" i="34"/>
  <c r="K47" i="35" l="1"/>
  <c r="M47" i="35" s="1"/>
  <c r="O47" i="35" s="1"/>
  <c r="L48" i="35" s="1"/>
  <c r="G38" i="35"/>
  <c r="I38" i="35" s="1"/>
  <c r="J38" i="35" s="1"/>
  <c r="L38" i="35" s="1"/>
  <c r="K54" i="35"/>
  <c r="M54" i="35" s="1"/>
  <c r="O54" i="35" s="1"/>
  <c r="K63" i="35"/>
  <c r="M63" i="35" s="1"/>
  <c r="O63" i="35" s="1"/>
  <c r="K60" i="35"/>
  <c r="M60" i="35" s="1"/>
  <c r="O60" i="35" s="1"/>
  <c r="K48" i="35"/>
  <c r="G39" i="35"/>
  <c r="I39" i="35" s="1"/>
  <c r="L39" i="35" s="1"/>
  <c r="K64" i="35"/>
  <c r="M64" i="35" s="1"/>
  <c r="O64" i="35" s="1"/>
  <c r="K55" i="35"/>
  <c r="M55" i="35" s="1"/>
  <c r="O55" i="35" s="1"/>
  <c r="K61" i="35"/>
  <c r="M61" i="35" s="1"/>
  <c r="O61" i="35" s="1"/>
  <c r="K59" i="35"/>
  <c r="M59" i="35" s="1"/>
  <c r="O59" i="35" s="1"/>
  <c r="K62" i="35"/>
  <c r="M62" i="35" s="1"/>
  <c r="O62" i="35" s="1"/>
  <c r="I113" i="34"/>
  <c r="M48" i="35" l="1"/>
  <c r="O48" i="35" s="1"/>
  <c r="M48" i="22"/>
  <c r="O48" i="22" s="1"/>
  <c r="J39" i="22" l="1"/>
  <c r="G29" i="22"/>
  <c r="H44" i="22"/>
  <c r="G44" i="22"/>
  <c r="I43" i="22"/>
  <c r="F44" i="22"/>
  <c r="I42" i="22"/>
  <c r="S53" i="22"/>
  <c r="S50" i="22"/>
  <c r="S49" i="22"/>
  <c r="H53" i="22"/>
  <c r="G53" i="22"/>
  <c r="I44" i="22" l="1"/>
  <c r="H52" i="22"/>
  <c r="G52" i="22"/>
  <c r="H51" i="22"/>
  <c r="G51" i="22"/>
  <c r="H50" i="22"/>
  <c r="G50" i="22"/>
  <c r="H60" i="22"/>
  <c r="G60" i="22"/>
  <c r="B20" i="5"/>
  <c r="A20" i="5"/>
  <c r="B18" i="5"/>
  <c r="A18" i="5"/>
  <c r="B16" i="5"/>
  <c r="D15" i="5"/>
  <c r="D14" i="5"/>
  <c r="A14" i="5"/>
  <c r="A15" i="5" s="1"/>
  <c r="A12" i="5"/>
  <c r="D6" i="5"/>
  <c r="C15" i="5"/>
  <c r="H55" i="22" l="1"/>
  <c r="G55" i="22"/>
  <c r="H29" i="22"/>
  <c r="H30" i="22" s="1"/>
  <c r="I29" i="22"/>
  <c r="J29" i="22"/>
  <c r="J30" i="22" s="1"/>
  <c r="K29" i="22"/>
  <c r="K30" i="22" s="1"/>
  <c r="G30" i="22"/>
  <c r="B38" i="22" l="1"/>
  <c r="H20" i="31" l="1"/>
  <c r="H19" i="31"/>
  <c r="H18" i="31"/>
  <c r="H17" i="31"/>
  <c r="H16" i="31"/>
  <c r="H15" i="31"/>
  <c r="H14" i="31"/>
  <c r="H13" i="31"/>
  <c r="L8" i="31"/>
  <c r="M8" i="31" s="1"/>
  <c r="N8" i="31" s="1"/>
  <c r="J8" i="31"/>
  <c r="I8" i="31" s="1"/>
  <c r="H8" i="31" s="1"/>
  <c r="H48" i="22" l="1"/>
  <c r="B81" i="22"/>
  <c r="H54" i="22" l="1"/>
  <c r="G54" i="22"/>
  <c r="I30" i="22" l="1"/>
  <c r="H61" i="22" l="1"/>
  <c r="H62" i="22"/>
  <c r="H63" i="22"/>
  <c r="H64" i="22"/>
  <c r="H59" i="22"/>
  <c r="D12" i="5"/>
  <c r="D13" i="5"/>
  <c r="B7" i="5"/>
  <c r="A37" i="22"/>
  <c r="H49" i="22"/>
  <c r="H47" i="22"/>
  <c r="B71" i="22" l="1"/>
  <c r="L47" i="22"/>
  <c r="D8" i="30"/>
  <c r="G40" i="30"/>
  <c r="G64" i="22" l="1"/>
  <c r="L63" i="22"/>
  <c r="L64" i="22" s="1"/>
  <c r="G63" i="22"/>
  <c r="L62" i="22"/>
  <c r="G62" i="22"/>
  <c r="G61" i="22"/>
  <c r="G59" i="22"/>
  <c r="B22" i="5" s="1"/>
  <c r="G49" i="22"/>
  <c r="B15" i="5" s="1"/>
  <c r="C25" i="22" l="1"/>
  <c r="C24" i="22"/>
  <c r="C20" i="22"/>
  <c r="C19" i="22"/>
  <c r="B13" i="5" l="1"/>
  <c r="C13" i="5" l="1"/>
  <c r="A10" i="5"/>
  <c r="A11" i="5"/>
  <c r="A8" i="5"/>
  <c r="P29" i="22"/>
  <c r="D29" i="22"/>
  <c r="D30" i="22" s="1"/>
  <c r="D5" i="5" s="1"/>
  <c r="D10" i="5" s="1"/>
  <c r="P28" i="22"/>
  <c r="P24" i="22"/>
  <c r="D24" i="22"/>
  <c r="D25" i="22" s="1"/>
  <c r="P23" i="22"/>
  <c r="C5" i="5" l="1"/>
  <c r="C6" i="5"/>
  <c r="C10" i="5" s="1"/>
  <c r="C12" i="5" s="1"/>
  <c r="C14" i="5" s="1"/>
  <c r="P30" i="22"/>
  <c r="P25" i="22"/>
  <c r="B5" i="5" l="1"/>
  <c r="B6" i="5" s="1"/>
  <c r="P18" i="22" l="1"/>
  <c r="D19" i="22"/>
  <c r="D20" i="22" s="1"/>
  <c r="H32" i="22"/>
  <c r="K50" i="22" s="1"/>
  <c r="I32" i="22"/>
  <c r="K51" i="22" s="1"/>
  <c r="J32" i="22"/>
  <c r="K52" i="22" s="1"/>
  <c r="K32" i="22"/>
  <c r="K53" i="22" s="1"/>
  <c r="M53" i="22" s="1"/>
  <c r="O53" i="22" s="1"/>
  <c r="C88" i="22"/>
  <c r="F88" i="22" l="1"/>
  <c r="H88" i="22"/>
  <c r="G88" i="22"/>
  <c r="E88" i="22"/>
  <c r="P19" i="22"/>
  <c r="P20" i="22" s="1"/>
  <c r="G32" i="22"/>
  <c r="K49" i="22" s="1"/>
  <c r="E39" i="22"/>
  <c r="P32" i="22" l="1"/>
  <c r="K54" i="22" s="1"/>
  <c r="D88" i="22"/>
  <c r="I88" i="22" s="1"/>
  <c r="M51" i="22" l="1"/>
  <c r="O51" i="22" s="1"/>
  <c r="M52" i="22"/>
  <c r="O52" i="22" s="1"/>
  <c r="K55" i="22"/>
  <c r="M55" i="22" s="1"/>
  <c r="O55" i="22" s="1"/>
  <c r="M50" i="22"/>
  <c r="O50" i="22" s="1"/>
  <c r="K60" i="22"/>
  <c r="M60" i="22" s="1"/>
  <c r="O60" i="22" s="1"/>
  <c r="M54" i="22"/>
  <c r="O54" i="22" s="1"/>
  <c r="K48" i="22"/>
  <c r="K61" i="22"/>
  <c r="M61" i="22" s="1"/>
  <c r="O61" i="22" s="1"/>
  <c r="K64" i="22"/>
  <c r="M64" i="22" s="1"/>
  <c r="O64" i="22" s="1"/>
  <c r="K59" i="22"/>
  <c r="M59" i="22" s="1"/>
  <c r="O59" i="22" s="1"/>
  <c r="M49" i="22"/>
  <c r="O49" i="22" s="1"/>
  <c r="K62" i="22"/>
  <c r="M62" i="22" s="1"/>
  <c r="O62" i="22" s="1"/>
  <c r="K47" i="22"/>
  <c r="M47" i="22" s="1"/>
  <c r="O47" i="22" s="1"/>
  <c r="L48" i="22" s="1"/>
  <c r="G38" i="22"/>
  <c r="I38" i="22" s="1"/>
  <c r="K63" i="22"/>
  <c r="M63" i="22" s="1"/>
  <c r="O63" i="22" s="1"/>
  <c r="G39" i="22"/>
  <c r="I39" i="22" s="1"/>
  <c r="L38" i="22" l="1"/>
  <c r="L39" i="22"/>
  <c r="B4" i="5"/>
  <c r="D4" i="5" s="1"/>
  <c r="B3" i="5"/>
  <c r="D3" i="5" s="1"/>
  <c r="B2" i="5"/>
  <c r="D2" i="5" s="1"/>
  <c r="B10" i="5" l="1"/>
  <c r="B12" i="5" s="1"/>
  <c r="B14" i="5" s="1"/>
  <c r="A13" i="5"/>
  <c r="A4" i="5"/>
  <c r="A3" i="5"/>
  <c r="A2" i="5"/>
</calcChain>
</file>

<file path=xl/sharedStrings.xml><?xml version="1.0" encoding="utf-8"?>
<sst xmlns="http://schemas.openxmlformats.org/spreadsheetml/2006/main" count="1903" uniqueCount="627">
  <si>
    <t xml:space="preserve">CUTTING DOCKET 
TÁC NGHIỆP </t>
  </si>
  <si>
    <t>Mã số:</t>
  </si>
  <si>
    <t>MER.QT-1.BM.4</t>
  </si>
  <si>
    <t>Lần ban hành:</t>
  </si>
  <si>
    <t>01</t>
  </si>
  <si>
    <t>Số trang</t>
  </si>
  <si>
    <t>MER - THÚY /TUYỀN 252</t>
  </si>
  <si>
    <t>CUTTING DOCKET</t>
  </si>
  <si>
    <t>TRIỂN KHAI SẢN XUẤT  THEO ÁO MẪU G10STS140, MÀU PINK CHUYỂN CÙNG TÁC NGHIỆP</t>
  </si>
  <si>
    <t xml:space="preserve">JOB NUMBER:  </t>
  </si>
  <si>
    <t>G10  SS24  G2638</t>
  </si>
  <si>
    <t xml:space="preserve">STYLE NUMBER: </t>
  </si>
  <si>
    <t>G10STS140A</t>
  </si>
  <si>
    <t xml:space="preserve">STYLE NAME : </t>
  </si>
  <si>
    <t>FACELESS TEE by GOLF WANG</t>
  </si>
  <si>
    <t>SEASON:</t>
  </si>
  <si>
    <t>SS24 PRODUCTION</t>
  </si>
  <si>
    <t>TÊN HÀNG:</t>
  </si>
  <si>
    <t>SS TEE</t>
  </si>
  <si>
    <t>DROP:</t>
  </si>
  <si>
    <t>AMAZON</t>
  </si>
  <si>
    <t>NGÀY CẤP:</t>
  </si>
  <si>
    <t>VẢI CHÍNH:</t>
  </si>
  <si>
    <t>100% COTTON 200GSM (6.5oz)</t>
  </si>
  <si>
    <t>NGÀY GIAO HÀNG:</t>
  </si>
  <si>
    <t xml:space="preserve">THÀNH PHẦN: </t>
  </si>
  <si>
    <t>100% COTTON</t>
  </si>
  <si>
    <t>KHỔ VẢI:</t>
  </si>
  <si>
    <t>178CM</t>
  </si>
  <si>
    <t xml:space="preserve">Xí nghiệp: </t>
  </si>
  <si>
    <t>UN-AVAILABLE</t>
  </si>
  <si>
    <t>KHÁCH HÀNG:</t>
  </si>
  <si>
    <t>GOLF WANG</t>
  </si>
  <si>
    <t xml:space="preserve">XUẤT NGÀY </t>
  </si>
  <si>
    <t>SKU</t>
  </si>
  <si>
    <t>COLOR 1</t>
  </si>
  <si>
    <t>SIZE:</t>
  </si>
  <si>
    <t>S</t>
  </si>
  <si>
    <t>M</t>
  </si>
  <si>
    <t>L</t>
  </si>
  <si>
    <t>XL</t>
  </si>
  <si>
    <t>XXL</t>
  </si>
  <si>
    <t>TOTAL</t>
  </si>
  <si>
    <t xml:space="preserve">ORDER CUT </t>
  </si>
  <si>
    <t>FW23T1008</t>
  </si>
  <si>
    <t>PINK</t>
  </si>
  <si>
    <t>ĐÃ XUỐNG TÁC NGHIỆP 18.5.23</t>
  </si>
  <si>
    <t>EXTRA (+/-)</t>
  </si>
  <si>
    <t>TOTAL :</t>
  </si>
  <si>
    <t>COLOR 2</t>
  </si>
  <si>
    <t>GREEN</t>
  </si>
  <si>
    <t xml:space="preserve">COLOR </t>
  </si>
  <si>
    <t>GRAND TOTAL:</t>
  </si>
  <si>
    <t>SỬ DỤNG VẢI PFD ĐI NHUỘM MÀU PINK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</si>
  <si>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</si>
  <si>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</si>
  <si>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</si>
  <si>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</si>
  <si>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</si>
  <si>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</si>
  <si>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</si>
  <si>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>SỐ LƯỢNG THEO ĐỊNH MỨC  (NET)</t>
  </si>
  <si>
    <t>LỖI VẢI (DEFECT)</t>
  </si>
  <si>
    <t>SỐ LƯỢNG CẦN CẤP CHO TEST IN</t>
  </si>
  <si>
    <t>SỐ LƯỢNG CẦN CẤP CHO TỔ CẮT (GROSS)</t>
  </si>
  <si>
    <t xml:space="preserve">GHI CHÚ / CODE VẢI </t>
  </si>
  <si>
    <t>NCC BAUTEX</t>
  </si>
  <si>
    <t>VẢI CHÍNH</t>
  </si>
  <si>
    <t>PFD</t>
  </si>
  <si>
    <t xml:space="preserve">UAPLAIP0225007B00K
LOT L46 (ánh A) CẤP ĐỦ SỐ LƯỢNG
</t>
  </si>
  <si>
    <t>RIB 1X1_100% COTTON_260</t>
  </si>
  <si>
    <t>BO CỔ</t>
  </si>
  <si>
    <t xml:space="preserve">UAPLAIP0225008B00K
LOT L4 (ÁNH A) CẤP ĐỦ SỐ LƯỢNG </t>
  </si>
  <si>
    <t>SIZE SHIPPING SAMPLE VÀ PHOTOSHOOT CHI TIẾT  BÊN DƯỚI:</t>
  </si>
  <si>
    <t>Size</t>
  </si>
  <si>
    <t>TỔNG</t>
  </si>
  <si>
    <t>Shipping sample</t>
  </si>
  <si>
    <t>Photoshoot</t>
  </si>
  <si>
    <t xml:space="preserve">PHẦN B : PHỤ LIỆU </t>
  </si>
  <si>
    <t>PHỤ LIỆU</t>
  </si>
  <si>
    <t>MÀU PHỤ LIỆU</t>
  </si>
  <si>
    <t>CODE MÀU</t>
  </si>
  <si>
    <t>MÀU VẢI</t>
  </si>
  <si>
    <t>SỐ LƯỢNG ĐH</t>
  </si>
  <si>
    <t xml:space="preserve">ĐỊNH MỨC </t>
  </si>
  <si>
    <t>SỐ LƯỢNG THEO ĐM</t>
  </si>
  <si>
    <t>HAO HỤT</t>
  </si>
  <si>
    <t xml:space="preserve">SỐ LƯỢNG CẤP </t>
  </si>
  <si>
    <t>GHI CHÚ</t>
  </si>
  <si>
    <t>CHỈ 40/2 MAY CHÍNH + VẮT SỔ</t>
  </si>
  <si>
    <t>DYE MAX</t>
  </si>
  <si>
    <t xml:space="preserve">DYE MAX </t>
  </si>
  <si>
    <t>CUỘN</t>
  </si>
  <si>
    <t xml:space="preserve">CHỈ SỬA HÀNG </t>
  </si>
  <si>
    <t xml:space="preserve">PC PINK </t>
  </si>
  <si>
    <t>K3669</t>
  </si>
  <si>
    <t>NHÃN SIZE HEATRANFER MADE IN VIET NAM - 100% COTTON-SIZE S</t>
  </si>
  <si>
    <t xml:space="preserve">PCS </t>
  </si>
  <si>
    <t>G10-0792
 3 size số lượng để test S,M,XXL</t>
  </si>
  <si>
    <t>NHÃN SIZE HEATRANFER MADE IN VIET NAM - 100% COTTON-SIZE M</t>
  </si>
  <si>
    <t>NHÃN SIZE HEATRANFER MADE IN VIET NAM - 100% COTTON-SIZE L</t>
  </si>
  <si>
    <t>NHÃN SIZE HEATRANFER MADE IN VIET NAM - 100% COTTON-SIZE XL</t>
  </si>
  <si>
    <t>NHÃN SIZE HEATRANFER MADE IN VIET NAM - 100% COTTON-SIZE XXL</t>
  </si>
  <si>
    <t>NHÃN WOVEN THEO SIZE W: 1CM  (GẮN TRƯỚC KHI  NHUỘM )-THEO TỪNG SIZE</t>
  </si>
  <si>
    <t xml:space="preserve">BLACK /WHITE </t>
  </si>
  <si>
    <t>G10-0793</t>
  </si>
  <si>
    <t xml:space="preserve">NHÃN THÀNH PHẦN 100% COTTON-THEO TỪNG SIZE </t>
  </si>
  <si>
    <t>G10-0792</t>
  </si>
  <si>
    <t>PHẦN C : PHỤ LIỆU ĐÓNG GÓI</t>
  </si>
  <si>
    <t>STICKER POLYBAG 2 5/8"X1"</t>
  </si>
  <si>
    <t>WHITE</t>
  </si>
  <si>
    <t>STICKER CARTON</t>
  </si>
  <si>
    <t>BAO NYLON 14"X16", CÓ LOGO</t>
  </si>
  <si>
    <t>CLEAR</t>
  </si>
  <si>
    <t xml:space="preserve">BIG POLY BAG  120 CM X 100 CM </t>
  </si>
  <si>
    <t>THÙNG CARTON 60X40X30 CM</t>
  </si>
  <si>
    <t>NATURAL</t>
  </si>
  <si>
    <t>TẤM LÓT THÙNG</t>
  </si>
  <si>
    <t>PHẦN D : IN / THÊU / WASH</t>
  </si>
  <si>
    <t>PHẦN E : HÌNH</t>
  </si>
  <si>
    <r>
      <t>IN :</t>
    </r>
    <r>
      <rPr>
        <b/>
        <sz val="22"/>
        <rFont val="Muli"/>
      </rPr>
      <t xml:space="preserve"> </t>
    </r>
  </si>
  <si>
    <t>IN  TẠI THÂN TRƯỚC, ÉP NHÃN CỔ SAU 
 (IN/ÉP THÀNH PHẨM )</t>
  </si>
  <si>
    <t xml:space="preserve">HÌNH IN </t>
  </si>
  <si>
    <t>CHẤT LƯỢNG VÀ KÍCH THƯỚC</t>
  </si>
  <si>
    <t>DUYỆT HÌNH IN THEO</t>
  </si>
  <si>
    <t>DUYỆT HÌNH IN THEO  ÁO MẪU G10STS140 MÀU PINK SẼ CHUYỂN PHÒNG IN NGÀY 20/3/24</t>
  </si>
  <si>
    <t>THÔNG TIN ĐỊNH VỊ HÌNH IN 
(GỬI RẬP FULL SIZE KHÁCH DUYỆT TRƯỚC KHI SẢN XUẤT )</t>
  </si>
  <si>
    <t>XS</t>
  </si>
  <si>
    <t>SIZE ART</t>
  </si>
  <si>
    <t>6.5” WIDE x 6.18” TALL</t>
  </si>
  <si>
    <r>
      <rPr>
        <b/>
        <u/>
        <sz val="22"/>
        <rFont val="Muli"/>
      </rPr>
      <t>ĐỊNH VỊ HÌNH IN THÂN TRƯỚC</t>
    </r>
    <r>
      <rPr>
        <sz val="22"/>
        <rFont val="Muli"/>
      </rPr>
      <t xml:space="preserve">
CANH GIỮA THÂN TRƯỚC, CÁCH ĐƯỜNG TRA CỔ</t>
    </r>
  </si>
  <si>
    <t>1.45” WIDE x 1.7” TALL</t>
  </si>
  <si>
    <r>
      <rPr>
        <b/>
        <u/>
        <sz val="22"/>
        <rFont val="Muli"/>
      </rPr>
      <t>ĐỊNH VỊ NHÃN ÉP GIỮA CỔ SAU</t>
    </r>
    <r>
      <rPr>
        <sz val="22"/>
        <rFont val="Muli"/>
      </rPr>
      <t xml:space="preserve">
TỪ ĐƯỜNG DIỄU CỔ GIỮA CỔ SAU XUỐNG </t>
    </r>
  </si>
  <si>
    <t>0.5"</t>
  </si>
  <si>
    <r>
      <t>WASH:</t>
    </r>
    <r>
      <rPr>
        <sz val="22"/>
        <rFont val="Muli"/>
      </rPr>
      <t xml:space="preserve"> </t>
    </r>
  </si>
  <si>
    <t>GARMENT DYE MÀU  PINK</t>
  </si>
  <si>
    <t>CHẤT LƯỢNG, HIỆU ỨNG VÀ MÀU SẮC DUYỆT THEO</t>
  </si>
  <si>
    <t>CHẤT LƯỢNG, HAND FEEL, MẶT LÔNG DUYỆT THEO</t>
  </si>
  <si>
    <t>DUYỆT  MÀU + CHẤT LƯỢNG THEO ÁO ỐNG TEST MÀU PINK  SẼ CHUYỂN NGÀY 20/3/24</t>
  </si>
  <si>
    <t xml:space="preserve">PHẦN D: LƯU Ý </t>
  </si>
  <si>
    <t>-CÁCH MAY THEO NHƯ ÁO MẪU VÀ TÀI LIỆU ĐÍNH KÈM</t>
  </si>
  <si>
    <t xml:space="preserve">-CÁCH GẮN NHÃN PHẢI NHƯ TÀI LIỆU YÊU CẦU </t>
  </si>
  <si>
    <t>-SỐ LƯỢNG NHÃN SIZE NHƯ SAU :</t>
  </si>
  <si>
    <t>SIZE</t>
  </si>
  <si>
    <t>SỐ LƯỢNG</t>
  </si>
  <si>
    <t>- GHI CHÚ…</t>
  </si>
  <si>
    <t>TRIMS CARD</t>
  </si>
  <si>
    <t xml:space="preserve">VẢI CHÍNH </t>
  </si>
  <si>
    <t>THÀNH PHẦN</t>
  </si>
  <si>
    <t xml:space="preserve"> L46</t>
  </si>
  <si>
    <t xml:space="preserve">            LOT 1527/10                        LOT 1528/10</t>
  </si>
  <si>
    <t xml:space="preserve">1543/3 </t>
  </si>
  <si>
    <t>1541/3</t>
  </si>
  <si>
    <t>L4</t>
  </si>
  <si>
    <t xml:space="preserve">NHÃN SIZE HEATRANFER MADE IN VIET NAM - 100% COTTON-THEO TỪNG SIZE </t>
  </si>
  <si>
    <t xml:space="preserve">TỪ ĐƯỜNG DIỄU CỔ GIỮA CỔ SAU XUỐNG 0.5 INCH </t>
  </si>
  <si>
    <t xml:space="preserve">GẮN SƯỜN TRÁI NGƯỜI MẶC TỪ LAI THÀNH PHẨM LÊN 4 INCH </t>
  </si>
  <si>
    <t xml:space="preserve">NHUỘM VỀ CẮT NHÃN NÀY RA GẮN NHÃN THÀNH PHẦN VÀO </t>
  </si>
  <si>
    <t xml:space="preserve">DÁN BÊN GÓC PHẢI MẶT TRƯỚC BAO KHI NHÌN, CÁCH MÉP 2" VÀ CÁCH ĐÁY BAO 2" </t>
  </si>
  <si>
    <t>HÌNH ẢNH CHỈ ĐỂ THAM KHẢO KIỂU DÁNG STICKER VÀ VỊ TRÍ DÁN</t>
  </si>
  <si>
    <t>14"X16"</t>
  </si>
  <si>
    <t xml:space="preserve">ĐÓNG TRONG MỔI THÙNG CARTON, </t>
  </si>
  <si>
    <t>THÙNG + TẤM LÓT THÙNG + BAO 100X120</t>
  </si>
  <si>
    <t>NATURAL (QUI CÁCH STICKER + ĐÓNG HÀNG Ở MAIL RIÊNG)</t>
  </si>
  <si>
    <t>GHI ĐẦY ĐỦ THÔNG TIN BÊN NGOÀI THÙNG</t>
  </si>
  <si>
    <t>ALBUM</t>
  </si>
  <si>
    <t xml:space="preserve">STYLE NO UA </t>
  </si>
  <si>
    <t xml:space="preserve">STYLE NAME ON PO </t>
  </si>
  <si>
    <t>STYLE NAME</t>
  </si>
  <si>
    <t>PRODUCT</t>
  </si>
  <si>
    <t>COLOR</t>
  </si>
  <si>
    <t>Order Qty</t>
  </si>
  <si>
    <t>EXTRA 8%</t>
  </si>
  <si>
    <t>MODEL NUMBER</t>
  </si>
  <si>
    <t>VENDOR NAME</t>
  </si>
  <si>
    <t>VENDOR SKU</t>
  </si>
  <si>
    <t>UPC</t>
  </si>
  <si>
    <t>GOBLIN</t>
  </si>
  <si>
    <t>G10AHD111A</t>
  </si>
  <si>
    <t>GRADIENT HOODIE by GOLF WANG</t>
  </si>
  <si>
    <t>GOBLIN GRADIENT HOODIE</t>
  </si>
  <si>
    <t>HOODIE</t>
  </si>
  <si>
    <t>MEDIUM HEATHER</t>
  </si>
  <si>
    <t>SMALL</t>
  </si>
  <si>
    <t>G10AHD112-MTHR</t>
  </si>
  <si>
    <t>UA</t>
  </si>
  <si>
    <t>GWH231201-MHTR-SM</t>
  </si>
  <si>
    <t>850041114545</t>
  </si>
  <si>
    <t>MEDIUM</t>
  </si>
  <si>
    <t>GWH231201-MHTR-MD</t>
  </si>
  <si>
    <t>850041114552</t>
  </si>
  <si>
    <t>LARGE</t>
  </si>
  <si>
    <t>GWH231201-MHTR-LG</t>
  </si>
  <si>
    <t>850041114569</t>
  </si>
  <si>
    <t>X-LARGE</t>
  </si>
  <si>
    <t>GWH231201-MHTR-XL</t>
  </si>
  <si>
    <t>850041114576</t>
  </si>
  <si>
    <t>XX-LARGE</t>
  </si>
  <si>
    <t>GWH231201-MHTR-XX</t>
  </si>
  <si>
    <t>850041114583</t>
  </si>
  <si>
    <t>G10ACW84A</t>
  </si>
  <si>
    <t>GRADIENT CREWNECK by GOLF WANG</t>
  </si>
  <si>
    <t>GOBLIN GRADIENT CREWNECK</t>
  </si>
  <si>
    <t>CREWNECK</t>
  </si>
  <si>
    <t>G10ACW84-MTHR</t>
  </si>
  <si>
    <t>GWF231201-MHTR-SM</t>
  </si>
  <si>
    <t>850041114590</t>
  </si>
  <si>
    <t>GWF231201-MHTR-MD</t>
  </si>
  <si>
    <t>850041114606</t>
  </si>
  <si>
    <t>GWF231201-MHTR-LG</t>
  </si>
  <si>
    <t>850041114613</t>
  </si>
  <si>
    <t>GWF231201-MHTR-XL</t>
  </si>
  <si>
    <t>850041114620</t>
  </si>
  <si>
    <t>GWF231201-MHTR-XX</t>
  </si>
  <si>
    <t>850041114637</t>
  </si>
  <si>
    <t>G10STS132A</t>
  </si>
  <si>
    <t>GRADIENT TEE by GOLF WANG</t>
  </si>
  <si>
    <t>GOBLIN GRADIENT TEE</t>
  </si>
  <si>
    <t>TEE</t>
  </si>
  <si>
    <t>G10STS132-WH</t>
  </si>
  <si>
    <t>GWT231201-WHT-SM</t>
  </si>
  <si>
    <t>850041114644</t>
  </si>
  <si>
    <t>GWT231201-WHT-MD</t>
  </si>
  <si>
    <t>850041114651</t>
  </si>
  <si>
    <t>GWT231201-WHT-LG</t>
  </si>
  <si>
    <t>850041114668</t>
  </si>
  <si>
    <t>GWT231201-WHT-XL</t>
  </si>
  <si>
    <t>850041114675</t>
  </si>
  <si>
    <t>GWT231201-WHT-XX</t>
  </si>
  <si>
    <t>850041114682</t>
  </si>
  <si>
    <t>G10STS131A</t>
  </si>
  <si>
    <t>BUFF TEE by GOLF WANG</t>
  </si>
  <si>
    <t>GOBLIN BUFF TEE</t>
  </si>
  <si>
    <t>BLACK</t>
  </si>
  <si>
    <t>G10STS131-BLK</t>
  </si>
  <si>
    <t>GWT231202-BLK-SM</t>
  </si>
  <si>
    <t>850041114699</t>
  </si>
  <si>
    <t>GWT231202-BLK-MD</t>
  </si>
  <si>
    <t>850041114705</t>
  </si>
  <si>
    <t>GWT231202-BLK-LG</t>
  </si>
  <si>
    <t>850041114712</t>
  </si>
  <si>
    <t>GWT231202-BLK-XL</t>
  </si>
  <si>
    <t>850041114729</t>
  </si>
  <si>
    <t>GWT231202-BLK-XX</t>
  </si>
  <si>
    <t>850041114736</t>
  </si>
  <si>
    <t>G10STS131-WH</t>
  </si>
  <si>
    <t>GWT231202-WHT-SM</t>
  </si>
  <si>
    <t>850041114743</t>
  </si>
  <si>
    <t>GWT231202-WHT-MD</t>
  </si>
  <si>
    <t>850041114750</t>
  </si>
  <si>
    <t>GWT231202-WHT-LG</t>
  </si>
  <si>
    <t>850041114767</t>
  </si>
  <si>
    <t>GWT231202-WHT-XL</t>
  </si>
  <si>
    <t>850041114774</t>
  </si>
  <si>
    <t>GWT231202-WHT-XX</t>
  </si>
  <si>
    <t>850041114781</t>
  </si>
  <si>
    <t>WOLF</t>
  </si>
  <si>
    <t>G10AHD112A</t>
  </si>
  <si>
    <t>WOLF HOODIE by GOLF WANG</t>
  </si>
  <si>
    <t xml:space="preserve">WOLF HOODIE </t>
  </si>
  <si>
    <t xml:space="preserve">HOODIE </t>
  </si>
  <si>
    <t>LT BLUE</t>
  </si>
  <si>
    <t>G10AHD112-LB</t>
  </si>
  <si>
    <t>GWH231202-LTBL-SM</t>
  </si>
  <si>
    <t>850041114804</t>
  </si>
  <si>
    <t>GWH231202-LTBL-MD</t>
  </si>
  <si>
    <t>850041114811</t>
  </si>
  <si>
    <t>GWH231202-LTBL-LG</t>
  </si>
  <si>
    <t>850041114828</t>
  </si>
  <si>
    <t>GWH231202-LTBL-XL</t>
  </si>
  <si>
    <t>850041114835</t>
  </si>
  <si>
    <t>GWH231202-LTBL-XX</t>
  </si>
  <si>
    <t>850041114842</t>
  </si>
  <si>
    <t>G10AHD113A</t>
  </si>
  <si>
    <t>SLATER HOODIE by GOLF WANG</t>
  </si>
  <si>
    <t>WOLF SLATER HOODIE</t>
  </si>
  <si>
    <t>G10AHD113-BLK</t>
  </si>
  <si>
    <t>GWH231203-BLK-SM</t>
  </si>
  <si>
    <t>850041114859</t>
  </si>
  <si>
    <t>GWH231203-BLK-MD</t>
  </si>
  <si>
    <t>850041114866</t>
  </si>
  <si>
    <t>GWH231203-BLK-LG</t>
  </si>
  <si>
    <t>850041114873</t>
  </si>
  <si>
    <t>GWH231203-BLK-XL</t>
  </si>
  <si>
    <t>850041114880</t>
  </si>
  <si>
    <t>GWH231203-BLK-XX</t>
  </si>
  <si>
    <t>850041114897</t>
  </si>
  <si>
    <t>G10STS135A</t>
  </si>
  <si>
    <t>WOLF TEE by GOLF WANG</t>
  </si>
  <si>
    <t>WOLF TEE</t>
  </si>
  <si>
    <t>BLUE</t>
  </si>
  <si>
    <t>G10STS135-BLU</t>
  </si>
  <si>
    <t>GWT231203-BLU-SM</t>
  </si>
  <si>
    <t>850041114903</t>
  </si>
  <si>
    <t>GWT231203-BLU-MD</t>
  </si>
  <si>
    <t>850041114910</t>
  </si>
  <si>
    <t>GWT231203-BLU-LG</t>
  </si>
  <si>
    <t>850041114927</t>
  </si>
  <si>
    <t>GWT231203-BLU-XL</t>
  </si>
  <si>
    <t>850041114934</t>
  </si>
  <si>
    <t>GWT231203-BLU-XX</t>
  </si>
  <si>
    <t>850041114941</t>
  </si>
  <si>
    <t>G10STS134A</t>
  </si>
  <si>
    <t>INHALER TEE by GOLF WANG</t>
  </si>
  <si>
    <t>WOLF INHALER TEE</t>
  </si>
  <si>
    <t>G10STS134-BLK</t>
  </si>
  <si>
    <t>GWT231204-BLK-SM</t>
  </si>
  <si>
    <t>850041114958</t>
  </si>
  <si>
    <t>GWT231204-BLK-MD</t>
  </si>
  <si>
    <t>850041114965</t>
  </si>
  <si>
    <t>GWT231204-BLK-LG</t>
  </si>
  <si>
    <t>850041114972</t>
  </si>
  <si>
    <t>GWT231204-BLK-XL</t>
  </si>
  <si>
    <t>850041114989</t>
  </si>
  <si>
    <t>GWT231204-BLK-XX</t>
  </si>
  <si>
    <t>850041114996</t>
  </si>
  <si>
    <t>G10STS133A</t>
  </si>
  <si>
    <t>SLATER TEE by GOLF WANG</t>
  </si>
  <si>
    <t>WOLF SLATER TEE</t>
  </si>
  <si>
    <t>G10STS133-WH</t>
  </si>
  <si>
    <t>GWT231205-WHT-SM</t>
  </si>
  <si>
    <t>850054126009</t>
  </si>
  <si>
    <t>GWT231205-WHT-MD</t>
  </si>
  <si>
    <t>850054126016</t>
  </si>
  <si>
    <t>GWT231205-WHT-LG</t>
  </si>
  <si>
    <t>850054126023</t>
  </si>
  <si>
    <t>GWT231205-WHT-XL</t>
  </si>
  <si>
    <t>850054126030</t>
  </si>
  <si>
    <t>GWT231205-WHT-XX</t>
  </si>
  <si>
    <t>850054126047</t>
  </si>
  <si>
    <t>CHERRY BOMB</t>
  </si>
  <si>
    <t>G10AHD114A</t>
  </si>
  <si>
    <t>CHERRY BOMB HOODIE by GOLF WANG</t>
  </si>
  <si>
    <t>CHERRY BOMB HOODIE</t>
  </si>
  <si>
    <t>G10AHD114-BLK</t>
  </si>
  <si>
    <t>GWH231204-BLK-SM</t>
  </si>
  <si>
    <t>850054126061</t>
  </si>
  <si>
    <t>GWH231204-BLK-MD</t>
  </si>
  <si>
    <t>850054126078</t>
  </si>
  <si>
    <t>GWH231204-BLK-LG</t>
  </si>
  <si>
    <t>850054126085</t>
  </si>
  <si>
    <t>GWH231204-BLK-XL</t>
  </si>
  <si>
    <t>850054126092</t>
  </si>
  <si>
    <t>GWH231204-BLK-XX</t>
  </si>
  <si>
    <t>850054126108</t>
  </si>
  <si>
    <t>G10STS136A</t>
  </si>
  <si>
    <t>CHERRY BOMB TEE by GOLF WANG</t>
  </si>
  <si>
    <t>CHERRY BOMB TEE</t>
  </si>
  <si>
    <t>G10STS136-PK</t>
  </si>
  <si>
    <t>GWT231206-PINK-SM</t>
  </si>
  <si>
    <t>850054126115</t>
  </si>
  <si>
    <t>GWT231206-PINK-MD</t>
  </si>
  <si>
    <t>850054126122</t>
  </si>
  <si>
    <t>GWT231206-PINK-LG</t>
  </si>
  <si>
    <t>850054126139</t>
  </si>
  <si>
    <t>GWT231206-PINK-XL</t>
  </si>
  <si>
    <t>850054126146</t>
  </si>
  <si>
    <t>GWT231206-PINK-XX</t>
  </si>
  <si>
    <t>850054126153</t>
  </si>
  <si>
    <t>MINT</t>
  </si>
  <si>
    <t>G10STS136-MT</t>
  </si>
  <si>
    <t>GWT231207-MINT-SM</t>
  </si>
  <si>
    <t>850054126160</t>
  </si>
  <si>
    <t>GWT231207-MINT-MD</t>
  </si>
  <si>
    <t>850054126177</t>
  </si>
  <si>
    <t>GWT231207-MINT-LG</t>
  </si>
  <si>
    <t>850054126184</t>
  </si>
  <si>
    <t>GWT231207-MINT-XL</t>
  </si>
  <si>
    <t>850054126191</t>
  </si>
  <si>
    <t>GWT231207-MINT-XX</t>
  </si>
  <si>
    <t>850054126207</t>
  </si>
  <si>
    <t>FLOWER BOY</t>
  </si>
  <si>
    <t>G10AHD115A</t>
  </si>
  <si>
    <t>FLOWER BOY HOODIE by GOLF WANG</t>
  </si>
  <si>
    <t>FLOWER BOY HOODIE</t>
  </si>
  <si>
    <t>ROYAL BLUE</t>
  </si>
  <si>
    <t>G10AHD115-RB</t>
  </si>
  <si>
    <t>GWH231205-RBLU-SM</t>
  </si>
  <si>
    <t>850054126221</t>
  </si>
  <si>
    <t>GWH231205-RBLU-MD</t>
  </si>
  <si>
    <t>850054126238</t>
  </si>
  <si>
    <t>GWH231205-RBLU-LG</t>
  </si>
  <si>
    <t>850054126245</t>
  </si>
  <si>
    <t>GWH231205-RBLU-XL</t>
  </si>
  <si>
    <t>850054126252</t>
  </si>
  <si>
    <t>GWH231205-RBLU-XX</t>
  </si>
  <si>
    <t>850054126269</t>
  </si>
  <si>
    <t>G10STS138A</t>
  </si>
  <si>
    <t>MULTI BEE TEE by GOLF WANG</t>
  </si>
  <si>
    <t>FLOWER BOY MULTI BEE TEE</t>
  </si>
  <si>
    <t>G10STS138-BLU</t>
  </si>
  <si>
    <t>GWT231208-BLUE-SM</t>
  </si>
  <si>
    <t>850054126276</t>
  </si>
  <si>
    <t>GWT231208-BLUE-MD</t>
  </si>
  <si>
    <t>850054126283</t>
  </si>
  <si>
    <t>GWT231208-BLUE-LG</t>
  </si>
  <si>
    <t>850054126290</t>
  </si>
  <si>
    <t>GWT231208-BLUE-XL</t>
  </si>
  <si>
    <t>850054126306</t>
  </si>
  <si>
    <t>GWT231208-BLUE-XX</t>
  </si>
  <si>
    <t>850054126313</t>
  </si>
  <si>
    <t>G10STS137A</t>
  </si>
  <si>
    <t>BEE WORD BUBBLE TEE by GOLF WANG</t>
  </si>
  <si>
    <t>FLOWER BOY BEE WORD BUBBLE TEE</t>
  </si>
  <si>
    <t>G10STS137-MT</t>
  </si>
  <si>
    <t>GWT231209-MINT-SM</t>
  </si>
  <si>
    <t>850054126320</t>
  </si>
  <si>
    <t>GWT231209-MINT-MD</t>
  </si>
  <si>
    <t>850054126337</t>
  </si>
  <si>
    <t>GWT231209-MINT-LG</t>
  </si>
  <si>
    <t>850054126344</t>
  </si>
  <si>
    <t>GWT231209-MINT-XL</t>
  </si>
  <si>
    <t>850054126351</t>
  </si>
  <si>
    <t>GWT231209-MINT-XX</t>
  </si>
  <si>
    <t>850054126368</t>
  </si>
  <si>
    <t>G10TOTE04A</t>
  </si>
  <si>
    <t>BEE WORD BUBBLE TOTE by GOLF WANG</t>
  </si>
  <si>
    <t>FLOWER BOY BEE WORD BUBBLE TOTE</t>
  </si>
  <si>
    <t>TOTE</t>
  </si>
  <si>
    <t>CREAM</t>
  </si>
  <si>
    <t>ONE SIZE</t>
  </si>
  <si>
    <t>G10TOTE04-CRM</t>
  </si>
  <si>
    <t>GWA231201-CRM-ONE</t>
  </si>
  <si>
    <t>850054126382</t>
  </si>
  <si>
    <t>IGOR</t>
  </si>
  <si>
    <t>G10AHD116A</t>
  </si>
  <si>
    <t>IGOR HOODIE by GOLF WANG</t>
  </si>
  <si>
    <t>IGOR HOODIE</t>
  </si>
  <si>
    <t>SAFTEY GREEN</t>
  </si>
  <si>
    <t>G10AH116-SG</t>
  </si>
  <si>
    <t>GWH231206-SGRN-SM</t>
  </si>
  <si>
    <t>850054126399</t>
  </si>
  <si>
    <t>GWH231206-SGRN-MD</t>
  </si>
  <si>
    <t>850054126405</t>
  </si>
  <si>
    <t>GWH231206-SGRN-LG</t>
  </si>
  <si>
    <t>850054126412</t>
  </si>
  <si>
    <t>GWH231206-SGRN-XL</t>
  </si>
  <si>
    <t>850054126429</t>
  </si>
  <si>
    <t>GWH231206-SGRN-XX</t>
  </si>
  <si>
    <t>850054126436</t>
  </si>
  <si>
    <t>IGOR FACELESS TEE</t>
  </si>
  <si>
    <t>G10STS140-PK</t>
  </si>
  <si>
    <t>GWT231210-PINK-SM</t>
  </si>
  <si>
    <t>850054126443</t>
  </si>
  <si>
    <t>GWT231210-PINK-MD</t>
  </si>
  <si>
    <t>850054126450</t>
  </si>
  <si>
    <t>GWT231210-PINK-LG</t>
  </si>
  <si>
    <t>850054126467</t>
  </si>
  <si>
    <t>GWT231210-PINK-XL</t>
  </si>
  <si>
    <t>850054126474</t>
  </si>
  <si>
    <t>GWT231210-PINK-XX</t>
  </si>
  <si>
    <t>850054126481</t>
  </si>
  <si>
    <t>G10STS139A</t>
  </si>
  <si>
    <t>IGOR TEE by GOLF WANG</t>
  </si>
  <si>
    <t>IGOR TEE</t>
  </si>
  <si>
    <t>G10STS139-BLK</t>
  </si>
  <si>
    <t>GWT231211-BLK-SM</t>
  </si>
  <si>
    <t>850054126498</t>
  </si>
  <si>
    <t>GWT231211-BLK-MD</t>
  </si>
  <si>
    <t>850054126504</t>
  </si>
  <si>
    <t>GWT231211-BLK-LG</t>
  </si>
  <si>
    <t>850054126511</t>
  </si>
  <si>
    <t>GWT231211-BLK-XL</t>
  </si>
  <si>
    <t>850054126528</t>
  </si>
  <si>
    <t>GWT231211-BLK-XX</t>
  </si>
  <si>
    <t>850054126535</t>
  </si>
  <si>
    <t>CALL ME IF YOU GET LOST</t>
  </si>
  <si>
    <t>G10AHD117A</t>
  </si>
  <si>
    <t>LICENSE HOODIE by GOLF WANG</t>
  </si>
  <si>
    <t xml:space="preserve">CMIYGL LICENSE HOODIE </t>
  </si>
  <si>
    <t>SAND</t>
  </si>
  <si>
    <t>G10AHD117-SD</t>
  </si>
  <si>
    <t>GWH231207-SAND-SM</t>
  </si>
  <si>
    <t>850054126559</t>
  </si>
  <si>
    <t>GWH231207-SAND-MD</t>
  </si>
  <si>
    <t>850054126566</t>
  </si>
  <si>
    <t>GWH231207-SAND-LG</t>
  </si>
  <si>
    <t>850054126573</t>
  </si>
  <si>
    <t>GWH231207-SAND-XL</t>
  </si>
  <si>
    <t>850054126580</t>
  </si>
  <si>
    <t>GWH231207-SAND-XX</t>
  </si>
  <si>
    <t>850054126597</t>
  </si>
  <si>
    <t>BROWN</t>
  </si>
  <si>
    <t>G10AHD117-BR</t>
  </si>
  <si>
    <t>GWH231207-BRWN-SM</t>
  </si>
  <si>
    <t>850054126603</t>
  </si>
  <si>
    <t>GWH231207-BRWN-MD</t>
  </si>
  <si>
    <t>850054126610</t>
  </si>
  <si>
    <t>GWH231207-BRWN-LG</t>
  </si>
  <si>
    <t>850054126627</t>
  </si>
  <si>
    <t>GWH231207-BRWN-XL</t>
  </si>
  <si>
    <t>850054126634</t>
  </si>
  <si>
    <t>GWH231207-BRWN-XX</t>
  </si>
  <si>
    <t>850054126641</t>
  </si>
  <si>
    <t>G10STS141A</t>
  </si>
  <si>
    <t>LICENSE TEE by GOLF WANG</t>
  </si>
  <si>
    <t>CMIYGL LICENSE TEE</t>
  </si>
  <si>
    <t>G10STS141-BLU</t>
  </si>
  <si>
    <t>GWT2312008-BLUE-SM</t>
  </si>
  <si>
    <t>850054126658</t>
  </si>
  <si>
    <t>GWT2312008-BLUE-MD</t>
  </si>
  <si>
    <t>850054126665</t>
  </si>
  <si>
    <t>GWT2312008-BLUE-LG</t>
  </si>
  <si>
    <t>850054126672</t>
  </si>
  <si>
    <t>GWT2312008-BLUE-XL</t>
  </si>
  <si>
    <t>850054126689</t>
  </si>
  <si>
    <t>GWT2312008-BLUE-XX</t>
  </si>
  <si>
    <t>850054126696</t>
  </si>
  <si>
    <t>CUSTOMER :</t>
  </si>
  <si>
    <t>PLAIN</t>
  </si>
  <si>
    <t>RELAXED SS TEE</t>
  </si>
  <si>
    <t>STYLE NUMBER:</t>
  </si>
  <si>
    <t>RELAXED-TS01</t>
  </si>
  <si>
    <t>MEASUREMENT BY INCH</t>
  </si>
  <si>
    <t>No.</t>
  </si>
  <si>
    <t>POM Name</t>
  </si>
  <si>
    <t>How to Measure</t>
  </si>
  <si>
    <t>Critical</t>
  </si>
  <si>
    <t>Type</t>
  </si>
  <si>
    <t>Tol +/-</t>
  </si>
  <si>
    <t>XXS</t>
  </si>
  <si>
    <t>FRONT LENGTH FROM HPS</t>
  </si>
  <si>
    <t>DÀI THÂN TRƯỚC ĐO TỪ ĐỈNH VAI</t>
  </si>
  <si>
    <t>full</t>
  </si>
  <si>
    <t>NECK BAND WIDTH</t>
  </si>
  <si>
    <t>TO BẢN BO CỔ</t>
  </si>
  <si>
    <t>NECK WIDTH (SEAM TO SEAM)</t>
  </si>
  <si>
    <t>RỘNG NGANG CỔ</t>
  </si>
  <si>
    <t>7 3/4</t>
  </si>
  <si>
    <t>FRONT NECK DROP (HPS TO EDGE OF BAND)</t>
  </si>
  <si>
    <t>HẠ CỔ TRƯỚC (ĐO TỪ ĐỈNH VAI ĐẾN BO CỔ)</t>
  </si>
  <si>
    <t>3 3/4</t>
  </si>
  <si>
    <t>BACK NECK DROP (HPS TO EDGE OF BAND)</t>
  </si>
  <si>
    <t>HẠ CỔ SAU (ĐO TỪ ĐỈNH VAI ĐẾN BO CỔ)</t>
  </si>
  <si>
    <t>ACROSS SHOULDER (SEAM TO SEAM)</t>
  </si>
  <si>
    <t>RỘNG VAI ( TỪ ĐƯỜNG MAY ĐẾN ĐƯỜNG MAY)</t>
  </si>
  <si>
    <t>24 3/4</t>
  </si>
  <si>
    <t>26 3/4</t>
  </si>
  <si>
    <t>ACROSS CHEST (1" DOWN FROM UNDERARM)</t>
  </si>
  <si>
    <t>NGANG NGỰC ĐO TỪ NÁCH XUỐNG 1''</t>
  </si>
  <si>
    <t>20 1/2</t>
  </si>
  <si>
    <t>22 1/2</t>
  </si>
  <si>
    <t>24 1/2</t>
  </si>
  <si>
    <t>26 1/2</t>
  </si>
  <si>
    <t>28 1/2</t>
  </si>
  <si>
    <t>BOTTOM OPENING</t>
  </si>
  <si>
    <t>RỘNG LAI- ĐO THẲNG</t>
  </si>
  <si>
    <t>half</t>
  </si>
  <si>
    <t>ARMHOLE STRAIGHT</t>
  </si>
  <si>
    <t>NÁCH ĐO THẲNG</t>
  </si>
  <si>
    <t>9 1/2</t>
  </si>
  <si>
    <t>10 1/2</t>
  </si>
  <si>
    <t>11 1/2</t>
  </si>
  <si>
    <t>SLEEVE LENGTH FROM SHOULDER SEAM</t>
  </si>
  <si>
    <t>DÀI TAY</t>
  </si>
  <si>
    <t>7 5/8</t>
  </si>
  <si>
    <t>8 3/8</t>
  </si>
  <si>
    <t>8 3/4</t>
  </si>
  <si>
    <t>BICEP (1" DOWN FROM UNDERARM)</t>
  </si>
  <si>
    <t>BẮP TAY DƯỚI NÁCH 1"</t>
  </si>
  <si>
    <t>9 1/4</t>
  </si>
  <si>
    <t>9 3/4</t>
  </si>
  <si>
    <t>10 1/4</t>
  </si>
  <si>
    <t>10 3/4</t>
  </si>
  <si>
    <t>SLEEVE OPENING</t>
  </si>
  <si>
    <t>CỬA TAY ( ĐO THẲNG)</t>
  </si>
  <si>
    <t>8 1/2</t>
  </si>
  <si>
    <t>SLEEVE AND SHIRT HEM WIDTH</t>
  </si>
  <si>
    <t>TO BẢN LAI TAY, LAI ÁO</t>
  </si>
  <si>
    <t>CÁC BƯỚC ĐÓNG HÀNG CHO GOLWANG</t>
  </si>
  <si>
    <t>LONG SLEEVE</t>
  </si>
  <si>
    <t>THÂN TRƯỚC</t>
  </si>
  <si>
    <t>THÂN SAU</t>
  </si>
  <si>
    <t>GẤP 2 SƯỜN ÁO+TAY</t>
  </si>
  <si>
    <t>GẤP ĐÔI THÂN ÁO</t>
  </si>
  <si>
    <t>ĐÓNG ÁO VỪA BAO</t>
  </si>
  <si>
    <t>DÁN STICKER BÊN NGOÀI BAO</t>
  </si>
  <si>
    <t>T SHIRT</t>
  </si>
  <si>
    <t>GẤP NÓN</t>
  </si>
  <si>
    <t>PANTS</t>
  </si>
  <si>
    <t>GẤP ĐÔI QUẦN</t>
  </si>
  <si>
    <t>GẤP ĐÁY</t>
  </si>
  <si>
    <t>GẤP ÔNG QUẦN</t>
  </si>
  <si>
    <t>GẤP QUẦN SAO CHO CHIỀU DÀI VỪA VỚI BAO</t>
  </si>
  <si>
    <t>MẶT TÚI SAU ĐẶT PHÍA TRÊN</t>
  </si>
  <si>
    <t>ĐÓNG QUẦN VỪA BAO</t>
  </si>
  <si>
    <t>SHORTS</t>
  </si>
  <si>
    <t>GẤP QUẦN SAO CHO CHIỀU DÀI VỪA VỚI BAO, MẶT TÚI SAU ĐẶT PHÍA TRÊN</t>
  </si>
  <si>
    <t>MER.QT-4.BM4</t>
  </si>
  <si>
    <t>02</t>
  </si>
  <si>
    <t>01/01</t>
  </si>
  <si>
    <t>PP MEETING DATE</t>
  </si>
  <si>
    <t xml:space="preserve">BUYER 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</si>
  <si>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</si>
  <si>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</si>
  <si>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</si>
  <si>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</si>
  <si>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</si>
  <si>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</si>
  <si>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</si>
  <si>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</si>
  <si>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Fabric</t>
  </si>
  <si>
    <t>Trims and Accessories</t>
  </si>
  <si>
    <t xml:space="preserve">ĐÃ NHẬP KHO </t>
  </si>
  <si>
    <t>Pattern &amp; Marker</t>
  </si>
  <si>
    <t xml:space="preserve">CUNG CẤP RẬP FULL SIZE ĐỂ LÀM RẬP ĐỊNH VỊ </t>
  </si>
  <si>
    <t>Cutting</t>
  </si>
  <si>
    <t xml:space="preserve">CẮT CHÍNH XÁC </t>
  </si>
  <si>
    <t>Technical Garment Construction</t>
  </si>
  <si>
    <t>Operation and Attachments</t>
  </si>
  <si>
    <t>Printting</t>
  </si>
  <si>
    <t xml:space="preserve">IN  TẠI THÂN TRƯỚC ,ÉP NHÃN CỔ SAU 
(IN THÀNH PHẨM )
</t>
  </si>
  <si>
    <t>Embroidery</t>
  </si>
  <si>
    <t xml:space="preserve">KHÔNG THÊU </t>
  </si>
  <si>
    <t>Washing</t>
  </si>
  <si>
    <t>NHUỘM MÀU PINK</t>
  </si>
  <si>
    <t>Packing</t>
  </si>
  <si>
    <t>QUI CÁCH ĐÓNG GÓI THEO MAIL TRIỂN KHAI CỦA AMAZON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</si>
  <si>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</si>
  <si>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</si>
  <si>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 xml:space="preserve">LẤY BÁN THÀNH PHẨM  ĐÃ CẮT D15-STS152 -LAVENDER -KHÔNG CẮT NỮA </t>
  </si>
  <si>
    <t xml:space="preserve">SỐ LƯỢNG CẦN CẮT THÊM </t>
  </si>
  <si>
    <t xml:space="preserve">DRSS23P1480008T00K
L1533-12(ÁNH A) CẤP ĐỦ SỐ LƯỢNG </t>
  </si>
  <si>
    <t>NHÃN QR  Chống hàng giả 
 SERI"0001044252 ĐẾN 0001045547</t>
  </si>
  <si>
    <t>0001044252 ĐẾN 0001045547</t>
  </si>
  <si>
    <t>DUYỆT MÀU + HAND FEEL +HIỆU ỨNG  THEO  MẪU PP  D15-SHD01C  Wash Grape SẼ CHUYỂN 26.8.2022</t>
  </si>
  <si>
    <t>IGOR FACELESS TEE by GOLF WANG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</si>
</sst>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[$-409]d\-mmm\-yy;@"/>
    <numFmt numFmtId="170" formatCode="_-&quot;$&quot;* #,##0_-;\-&quot;$&quot;* #,##0_-;_-&quot;$&quot;* &quot;-&quot;_-;_-@_-"/>
    <numFmt numFmtId="171" formatCode="_-* #,##0_-;\-* #,##0_-;_-* &quot;-&quot;_-;_-@_-"/>
    <numFmt numFmtId="172" formatCode="_-&quot;$&quot;* #,##0.00_-;\-&quot;$&quot;* #,##0.00_-;_-&quot;$&quot;* &quot;-&quot;??_-;_-@_-"/>
    <numFmt numFmtId="173" formatCode="_-* #,##0.00_-;\-* #,##0.00_-;_-* &quot;-&quot;??_-;_-@_-"/>
    <numFmt numFmtId="174" formatCode="0.000"/>
    <numFmt numFmtId="175" formatCode="_(* #,##0_);_(* \(#,##0\);_(* &quot;-&quot;??_);_(@_)"/>
    <numFmt numFmtId="176" formatCode="&quot;¥&quot;#,##0;[Red]&quot;¥&quot;&quot;¥&quot;\-#,##0"/>
    <numFmt numFmtId="177" formatCode="&quot;¥&quot;#,##0.00;[Red]&quot;¥&quot;\-#,##0.00"/>
    <numFmt numFmtId="178" formatCode="&quot;¥&quot;#,##0.00;[Red]&quot;¥&quot;&quot;¥&quot;&quot;¥&quot;&quot;¥&quot;&quot;¥&quot;&quot;¥&quot;\-#,##0.00"/>
    <numFmt numFmtId="179" formatCode="&quot;¥&quot;#,##0;[Red]&quot;¥&quot;\-#,##0"/>
    <numFmt numFmtId="180" formatCode="_ * #,##0.00_)\ &quot;F&quot;_ ;_ * \(#,##0.00\)\ &quot;F&quot;_ ;_ * &quot;-&quot;??_)\ &quot;F&quot;_ ;_ @_ "/>
    <numFmt numFmtId="181" formatCode="&quot;ß&quot;\t#,##0_);\(&quot;ß&quot;\t#,##0\)"/>
    <numFmt numFmtId="182" formatCode="_(\ß* \t#,##0_);_(\ß* \(\t#,##0\);_(\ß* &quot;-&quot;_);_(@_)"/>
    <numFmt numFmtId="183" formatCode="_ * #,##0.00_)\ _$_ ;_ * \(#,##0.00\)\ _$_ ;_ * &quot;-&quot;??_)\ _$_ ;_ @_ "/>
    <numFmt numFmtId="184" formatCode="&quot;ß&quot;\t#,##0_);[Red]\(&quot;ß&quot;\t#,##0\)"/>
    <numFmt numFmtId="185" formatCode="_ * #,##0.00_ ;_ * \-#,##0.00_ ;_ * &quot;-&quot;??_ ;_ @_ "/>
    <numFmt numFmtId="186" formatCode="_(* #,##0_);_(* \(#,##0\);_(* &quot;-&quot;?_);@_)"/>
    <numFmt numFmtId="187" formatCode="#,##0.0_);\(#,##0.0\)"/>
    <numFmt numFmtId="188" formatCode="_(* #,##0.0000_);_(* \(#,##0.0000\);_(* &quot;-&quot;??_);_(@_)"/>
    <numFmt numFmtId="189" formatCode="0.0%;[Red]\(0.0%\)"/>
    <numFmt numFmtId="190" formatCode="_ * #,##0.00_)&quot;£&quot;_ ;_ * \(#,##0.00\)&quot;£&quot;_ ;_ * &quot;-&quot;??_)&quot;£&quot;_ ;_ @_ "/>
    <numFmt numFmtId="191" formatCode="0.0%;\(0.0%\)"/>
    <numFmt numFmtId="192" formatCode="#,###"/>
    <numFmt numFmtId="193" formatCode="&quot;¥&quot;#,##0;[Red]\-&quot;¥&quot;#,##0"/>
    <numFmt numFmtId="194" formatCode="&quot;¥&quot;#,##0.00;\-&quot;¥&quot;#,##0.00"/>
    <numFmt numFmtId="195" formatCode="#,##0.000_);\(#,##0.000\)"/>
    <numFmt numFmtId="196" formatCode="#,##0.00\ &quot;F&quot;;[Red]\-#,##0.00\ &quot;F&quot;"/>
    <numFmt numFmtId="197" formatCode="#,##0\ &quot;F&quot;;\-#,##0\ &quot;F&quot;"/>
    <numFmt numFmtId="198" formatCode="#,##0\ &quot;F&quot;;[Red]\-#,##0\ &quot;F&quot;"/>
    <numFmt numFmtId="199" formatCode="_-* #,##0\ &quot;F&quot;_-;\-* #,##0\ &quot;F&quot;_-;_-* &quot;-&quot;\ &quot;F&quot;_-;_-@_-"/>
    <numFmt numFmtId="200" formatCode="#,##0.00\ &quot;F&quot;;\-#,##0.00\ &quot;F&quot;"/>
    <numFmt numFmtId="201" formatCode="_ &quot;¥&quot;* #,##0_ ;_ &quot;¥&quot;* \-#,##0_ ;_ &quot;¥&quot;* &quot;-&quot;_ ;_ @_ "/>
    <numFmt numFmtId="202" formatCode="_ &quot;¥&quot;* #,##0.00_ ;_ &quot;¥&quot;* \-#,##0.00_ ;_ &quot;¥&quot;* &quot;-&quot;??_ ;_ @_ "/>
    <numFmt numFmtId="203" formatCode="_-&quot;£&quot;* #,##0.00_-;\-&quot;£&quot;* #,##0.00_-;_-&quot;£&quot;* &quot;-&quot;??_-;_-@_-"/>
    <numFmt numFmtId="204" formatCode="m/d"/>
    <numFmt numFmtId="205" formatCode="0.0000"/>
  </numFmts>
  <fonts count="18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sz val="9"/>
      <name val="Geneva"/>
      <family val="1"/>
      <charset val="134"/>
    </font>
    <font>
      <sz val="13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26"/>
      <color indexed="48"/>
      <name val="Muli"/>
    </font>
    <font>
      <b/>
      <sz val="22"/>
      <color indexed="48"/>
      <name val="Muli"/>
    </font>
    <font>
      <b/>
      <sz val="30"/>
      <name val="Muli"/>
    </font>
    <font>
      <sz val="15"/>
      <name val="Muli"/>
    </font>
    <font>
      <b/>
      <u/>
      <sz val="12"/>
      <color indexed="48"/>
      <name val="Muli"/>
    </font>
    <font>
      <u/>
      <sz val="15"/>
      <name val="Muli"/>
    </font>
    <font>
      <b/>
      <sz val="14"/>
      <color indexed="48"/>
      <name val="Muli"/>
    </font>
    <font>
      <b/>
      <sz val="12"/>
      <color indexed="12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22"/>
      <color indexed="8"/>
      <name val="Muli"/>
    </font>
    <font>
      <sz val="11"/>
      <name val="Muli"/>
    </font>
    <font>
      <b/>
      <sz val="18"/>
      <name val="Muli"/>
    </font>
    <font>
      <b/>
      <sz val="20"/>
      <name val="Muli"/>
    </font>
    <font>
      <sz val="20"/>
      <name val="Muli"/>
    </font>
    <font>
      <sz val="14"/>
      <name val="Muli"/>
    </font>
    <font>
      <b/>
      <sz val="48"/>
      <color theme="1"/>
      <name val="Muli"/>
    </font>
    <font>
      <sz val="11"/>
      <color theme="1"/>
      <name val="Muli"/>
    </font>
    <font>
      <sz val="32"/>
      <color theme="1"/>
      <name val="Muli"/>
    </font>
    <font>
      <sz val="22"/>
      <color theme="1"/>
      <name val="Muli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b/>
      <sz val="24"/>
      <color indexed="48"/>
      <name val="Muli"/>
    </font>
    <font>
      <sz val="18"/>
      <color indexed="8"/>
      <name val="Muli"/>
    </font>
    <font>
      <sz val="10"/>
      <name val="Verdana"/>
      <family val="2"/>
    </font>
    <font>
      <b/>
      <sz val="36"/>
      <name val="Muli"/>
    </font>
    <font>
      <b/>
      <u/>
      <sz val="22"/>
      <name val="Muli"/>
    </font>
    <font>
      <b/>
      <u/>
      <sz val="28"/>
      <name val="Muli"/>
    </font>
    <font>
      <b/>
      <i/>
      <sz val="28"/>
      <name val="Muli"/>
    </font>
    <font>
      <b/>
      <sz val="36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sz val="14"/>
      <name val="__"/>
      <family val="3"/>
    </font>
    <font>
      <sz val="12"/>
      <name val="___"/>
      <family val="1"/>
    </font>
    <font>
      <sz val="12"/>
      <name val="____"/>
    </font>
    <font>
      <sz val="10"/>
      <name val="___"/>
      <family val="3"/>
    </font>
    <font>
      <sz val="12"/>
      <name val="__"/>
      <family val="1"/>
    </font>
    <font>
      <b/>
      <sz val="11"/>
      <name val="Arial"/>
      <family val="2"/>
    </font>
    <font>
      <sz val="14"/>
      <name val="??"/>
      <family val="3"/>
    </font>
    <font>
      <sz val="10"/>
      <name val="???"/>
      <family val="3"/>
    </font>
    <font>
      <sz val="12"/>
      <name val="???"/>
      <family val="3"/>
    </font>
    <font>
      <sz val="12"/>
      <name val="????"/>
    </font>
    <font>
      <sz val="12"/>
      <name val="VNtimes new roman"/>
      <family val="2"/>
    </font>
    <font>
      <b/>
      <u/>
      <sz val="14"/>
      <color indexed="8"/>
      <name val=".VnBook-AntiquaH"/>
      <family val="2"/>
    </font>
    <font>
      <sz val="12"/>
      <name val="¹ÙÅÁÃ¼"/>
    </font>
    <font>
      <i/>
      <sz val="12"/>
      <color indexed="8"/>
      <name val=".VnBook-AntiquaH"/>
      <family val="2"/>
    </font>
    <font>
      <sz val="12"/>
      <color indexed="8"/>
      <name val="新細明體"/>
      <family val="1"/>
      <charset val="136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color indexed="9"/>
      <name val="新細明體"/>
      <family val="1"/>
      <charset val="136"/>
    </font>
    <font>
      <sz val="12"/>
      <name val="¹UAAA¼"/>
      <family val="3"/>
    </font>
    <font>
      <sz val="11"/>
      <name val="µ¸¿ò"/>
    </font>
    <font>
      <sz val="10"/>
      <name val="Helv"/>
    </font>
    <font>
      <b/>
      <sz val="10"/>
      <name val="Helv"/>
    </font>
    <font>
      <sz val="10"/>
      <name val="VNI-Aptima"/>
    </font>
    <font>
      <b/>
      <sz val="12"/>
      <name val=".VnBook-AntiquaH"/>
      <family val="2"/>
    </font>
    <font>
      <b/>
      <sz val="12"/>
      <name val="Helv"/>
    </font>
    <font>
      <b/>
      <sz val="14"/>
      <name val=".VnTimeH"/>
      <family val="2"/>
    </font>
    <font>
      <sz val="11"/>
      <color indexed="14"/>
      <name val="Calibri"/>
      <family val="2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b/>
      <sz val="12"/>
      <name val="VN-NTime"/>
    </font>
    <font>
      <sz val="12"/>
      <name val="바탕체"/>
      <family val="1"/>
    </font>
    <font>
      <sz val="14"/>
      <name val="System"/>
      <family val="2"/>
    </font>
    <font>
      <sz val="12"/>
      <name val="Helv"/>
    </font>
    <font>
      <b/>
      <sz val="10"/>
      <name val="MS Sans Serif"/>
      <family val="2"/>
    </font>
    <font>
      <sz val="13"/>
      <name val=".VnTime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2"/>
      <name val="VNI-Brush"/>
    </font>
    <font>
      <b/>
      <sz val="14"/>
      <name val="VNI-Helve"/>
    </font>
    <font>
      <b/>
      <u/>
      <sz val="11"/>
      <name val="VNI-Times"/>
    </font>
    <font>
      <sz val="10"/>
      <name val="VNtimes new roman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2"/>
      <name val="VNTime"/>
    </font>
    <font>
      <sz val="11"/>
      <name val="돋움"/>
      <family val="3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Courier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10"/>
      <name val=" "/>
      <family val="1"/>
    </font>
    <font>
      <sz val="12"/>
      <color theme="1"/>
      <name val="Calibri"/>
      <family val="2"/>
      <scheme val="minor"/>
    </font>
    <font>
      <b/>
      <sz val="48"/>
      <name val="Muli"/>
    </font>
    <font>
      <b/>
      <sz val="40"/>
      <color theme="1"/>
      <name val="Muli"/>
    </font>
    <font>
      <sz val="20"/>
      <color indexed="8"/>
      <name val="Muli"/>
    </font>
    <font>
      <b/>
      <sz val="24"/>
      <color theme="1"/>
      <name val="Muli"/>
    </font>
    <font>
      <sz val="12"/>
      <color theme="1"/>
      <name val="Calibri"/>
      <family val="2"/>
      <charset val="134"/>
      <scheme val="minor"/>
    </font>
    <font>
      <sz val="12"/>
      <color theme="1"/>
      <name val="Muli"/>
    </font>
    <font>
      <b/>
      <sz val="16"/>
      <color theme="1"/>
      <name val="Muli"/>
    </font>
    <font>
      <b/>
      <sz val="22"/>
      <color theme="1"/>
      <name val="Muli"/>
    </font>
    <font>
      <b/>
      <sz val="11"/>
      <color theme="1"/>
      <name val="Muli"/>
    </font>
    <font>
      <b/>
      <sz val="12"/>
      <color theme="1"/>
      <name val="Muli"/>
    </font>
    <font>
      <b/>
      <sz val="12"/>
      <name val="Muli"/>
    </font>
    <font>
      <b/>
      <sz val="10"/>
      <name val="Muli"/>
    </font>
    <font>
      <b/>
      <sz val="8"/>
      <name val="Muli"/>
    </font>
    <font>
      <i/>
      <sz val="12"/>
      <name val="Muli"/>
    </font>
    <font>
      <sz val="48"/>
      <name val="Muli"/>
    </font>
    <font>
      <sz val="36"/>
      <name val="Muli"/>
    </font>
    <font>
      <b/>
      <sz val="36"/>
      <color indexed="48"/>
      <name val="Muli"/>
    </font>
    <font>
      <b/>
      <sz val="72"/>
      <color theme="1"/>
      <name val="Muli"/>
    </font>
    <font>
      <b/>
      <sz val="22"/>
      <color rgb="FF000000"/>
      <name val="Muli"/>
    </font>
    <font>
      <i/>
      <u/>
      <sz val="18"/>
      <name val="Muli"/>
    </font>
    <font>
      <sz val="16"/>
      <color rgb="FF000000"/>
      <name val="Muli"/>
    </font>
    <font>
      <b/>
      <sz val="18"/>
      <color theme="0"/>
      <name val="Calibri"/>
      <family val="2"/>
      <scheme val="minor"/>
    </font>
    <font>
      <b/>
      <sz val="18"/>
      <color theme="0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&quot;Times New Roman&quot;"/>
    </font>
    <font>
      <sz val="16"/>
      <name val="Arial"/>
      <family val="2"/>
    </font>
    <font>
      <sz val="16"/>
      <name val="Calibri"/>
      <family val="2"/>
    </font>
    <font>
      <b/>
      <sz val="18"/>
      <color theme="1"/>
      <name val="Arial"/>
      <family val="2"/>
    </font>
    <font>
      <b/>
      <sz val="22"/>
      <color theme="1"/>
      <name val="Calibri"/>
      <family val="2"/>
      <scheme val="minor"/>
    </font>
    <font>
      <sz val="18"/>
      <color theme="1"/>
      <name val="Arial"/>
      <family val="2"/>
    </font>
    <font>
      <b/>
      <sz val="65"/>
      <name val="Muli"/>
    </font>
    <font>
      <sz val="65"/>
      <name val="Muli"/>
    </font>
    <font>
      <b/>
      <u/>
      <sz val="65"/>
      <color indexed="48"/>
      <name val="Muli"/>
    </font>
    <font>
      <u/>
      <sz val="65"/>
      <name val="Muli"/>
    </font>
    <font>
      <b/>
      <sz val="13"/>
      <name val="Muli"/>
    </font>
    <font>
      <sz val="18"/>
      <name val="Calibri"/>
      <family val="2"/>
      <scheme val="minor"/>
    </font>
    <font>
      <sz val="22"/>
      <color rgb="FFFF0000"/>
      <name val="Muli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125">
        <fgColor indexed="1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A9999"/>
        <bgColor rgb="FFEA999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6B26B"/>
        <bgColor rgb="FFF6B26B"/>
      </patternFill>
    </fill>
    <fill>
      <patternFill patternType="solid">
        <fgColor rgb="FFFF00FF"/>
        <bgColor rgb="FFFF00FF"/>
      </patternFill>
    </fill>
    <fill>
      <patternFill patternType="solid">
        <fgColor rgb="FFFFF2CC"/>
        <bgColor rgb="FFFFF2CC"/>
      </patternFill>
    </fill>
  </fills>
  <borders count="69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0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2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13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10" borderId="16" applyNumberFormat="0" applyBorder="0" applyAlignment="0" applyProtection="0"/>
    <xf numFmtId="168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11" borderId="23" applyNumberFormat="0" applyProtection="0">
      <alignment horizontal="right" vertical="center"/>
    </xf>
    <xf numFmtId="0" fontId="2" fillId="12" borderId="23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24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/>
    <xf numFmtId="0" fontId="18" fillId="0" borderId="0"/>
    <xf numFmtId="0" fontId="19" fillId="0" borderId="0"/>
    <xf numFmtId="0" fontId="10" fillId="0" borderId="0"/>
    <xf numFmtId="0" fontId="58" fillId="0" borderId="0"/>
    <xf numFmtId="169" fontId="2" fillId="0" borderId="0"/>
    <xf numFmtId="170" fontId="15" fillId="0" borderId="0" applyFont="0" applyFill="0" applyBorder="0" applyAlignment="0" applyProtection="0"/>
    <xf numFmtId="175" fontId="92" fillId="0" borderId="34" applyFont="0" applyBorder="0"/>
    <xf numFmtId="178" fontId="2" fillId="0" borderId="0" applyFont="0" applyFill="0" applyBorder="0" applyAlignment="0" applyProtection="0"/>
    <xf numFmtId="169" fontId="8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0" fontId="88" fillId="0" borderId="0" applyFont="0" applyFill="0" applyBorder="0" applyAlignment="0" applyProtection="0"/>
    <xf numFmtId="38" fontId="88" fillId="0" borderId="0" applyFont="0" applyFill="0" applyBorder="0" applyAlignment="0" applyProtection="0"/>
    <xf numFmtId="171" fontId="91" fillId="0" borderId="0" applyFont="0" applyFill="0" applyBorder="0" applyAlignment="0" applyProtection="0"/>
    <xf numFmtId="9" fontId="90" fillId="0" borderId="0" applyFont="0" applyFill="0" applyBorder="0" applyAlignment="0" applyProtection="0"/>
    <xf numFmtId="169" fontId="89" fillId="0" borderId="0"/>
    <xf numFmtId="169" fontId="86" fillId="0" borderId="0"/>
    <xf numFmtId="169" fontId="86" fillId="0" borderId="0"/>
    <xf numFmtId="169" fontId="8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83" fillId="0" borderId="0" applyFont="0" applyFill="0" applyBorder="0" applyAlignment="0" applyProtection="0"/>
    <xf numFmtId="177" fontId="8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0" fontId="84" fillId="0" borderId="0" applyFont="0" applyFill="0" applyBorder="0" applyAlignment="0" applyProtection="0"/>
    <xf numFmtId="169" fontId="85" fillId="0" borderId="0"/>
    <xf numFmtId="169" fontId="85" fillId="0" borderId="0"/>
    <xf numFmtId="171" fontId="84" fillId="0" borderId="0" applyFont="0" applyFill="0" applyBorder="0" applyAlignment="0" applyProtection="0"/>
    <xf numFmtId="40" fontId="82" fillId="0" borderId="0" applyFont="0" applyFill="0" applyBorder="0" applyAlignment="0" applyProtection="0"/>
    <xf numFmtId="38" fontId="82" fillId="0" borderId="0" applyFont="0" applyFill="0" applyBorder="0" applyAlignment="0" applyProtection="0"/>
    <xf numFmtId="9" fontId="83" fillId="0" borderId="0" applyFont="0" applyFill="0" applyBorder="0" applyAlignment="0" applyProtection="0"/>
    <xf numFmtId="173" fontId="84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83" fillId="0" borderId="0" applyFont="0" applyFill="0" applyBorder="0" applyAlignment="0" applyProtection="0"/>
    <xf numFmtId="179" fontId="83" fillId="0" borderId="0" applyFont="0" applyFill="0" applyBorder="0" applyAlignment="0" applyProtection="0"/>
    <xf numFmtId="179" fontId="83" fillId="0" borderId="0" applyFont="0" applyFill="0" applyBorder="0" applyAlignment="0" applyProtection="0"/>
    <xf numFmtId="179" fontId="83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84" fillId="0" borderId="0"/>
    <xf numFmtId="172" fontId="84" fillId="0" borderId="0" applyFont="0" applyFill="0" applyBorder="0" applyAlignment="0" applyProtection="0"/>
    <xf numFmtId="169" fontId="8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82" fillId="0" borderId="0" applyFont="0" applyFill="0" applyBorder="0" applyAlignment="0" applyProtection="0"/>
    <xf numFmtId="42" fontId="5" fillId="0" borderId="0" applyFont="0" applyFill="0" applyBorder="0" applyAlignment="0" applyProtection="0"/>
    <xf numFmtId="169" fontId="87" fillId="0" borderId="0" applyNumberFormat="0" applyFill="0" applyBorder="0" applyAlignment="0" applyProtection="0"/>
    <xf numFmtId="42" fontId="5" fillId="0" borderId="0" applyFont="0" applyFill="0" applyBorder="0" applyAlignment="0" applyProtection="0"/>
    <xf numFmtId="170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1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15" fillId="0" borderId="0" applyFont="0" applyFill="0" applyBorder="0" applyAlignment="0" applyProtection="0"/>
    <xf numFmtId="41" fontId="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69" fontId="93" fillId="5" borderId="0"/>
    <xf numFmtId="9" fontId="94" fillId="0" borderId="0" applyFont="0" applyFill="0" applyBorder="0" applyAlignment="0" applyProtection="0"/>
    <xf numFmtId="169" fontId="95" fillId="5" borderId="0"/>
    <xf numFmtId="169" fontId="64" fillId="15" borderId="0" applyNumberFormat="0" applyBorder="0" applyAlignment="0" applyProtection="0"/>
    <xf numFmtId="169" fontId="64" fillId="16" borderId="0" applyNumberFormat="0" applyBorder="0" applyAlignment="0" applyProtection="0"/>
    <xf numFmtId="169" fontId="64" fillId="17" borderId="0" applyNumberFormat="0" applyBorder="0" applyAlignment="0" applyProtection="0"/>
    <xf numFmtId="169" fontId="64" fillId="15" borderId="0" applyNumberFormat="0" applyBorder="0" applyAlignment="0" applyProtection="0"/>
    <xf numFmtId="169" fontId="64" fillId="18" borderId="0" applyNumberFormat="0" applyBorder="0" applyAlignment="0" applyProtection="0"/>
    <xf numFmtId="169" fontId="64" fillId="16" borderId="0" applyNumberFormat="0" applyBorder="0" applyAlignment="0" applyProtection="0"/>
    <xf numFmtId="169" fontId="64" fillId="19" borderId="0" applyNumberFormat="0" applyBorder="0" applyAlignment="0" applyProtection="0"/>
    <xf numFmtId="169" fontId="64" fillId="20" borderId="0" applyNumberFormat="0" applyBorder="0" applyAlignment="0" applyProtection="0"/>
    <xf numFmtId="169" fontId="64" fillId="21" borderId="0" applyNumberFormat="0" applyBorder="0" applyAlignment="0" applyProtection="0"/>
    <xf numFmtId="169" fontId="64" fillId="22" borderId="0" applyNumberFormat="0" applyBorder="0" applyAlignment="0" applyProtection="0"/>
    <xf numFmtId="169" fontId="64" fillId="18" borderId="0" applyNumberFormat="0" applyBorder="0" applyAlignment="0" applyProtection="0"/>
    <xf numFmtId="169" fontId="64" fillId="16" borderId="0" applyNumberFormat="0" applyBorder="0" applyAlignment="0" applyProtection="0"/>
    <xf numFmtId="169" fontId="96" fillId="19" borderId="0" applyNumberFormat="0" applyBorder="0" applyAlignment="0" applyProtection="0">
      <alignment vertical="center"/>
    </xf>
    <xf numFmtId="169" fontId="96" fillId="20" borderId="0" applyNumberFormat="0" applyBorder="0" applyAlignment="0" applyProtection="0">
      <alignment vertical="center"/>
    </xf>
    <xf numFmtId="169" fontId="96" fillId="21" borderId="0" applyNumberFormat="0" applyBorder="0" applyAlignment="0" applyProtection="0">
      <alignment vertical="center"/>
    </xf>
    <xf numFmtId="169" fontId="96" fillId="22" borderId="0" applyNumberFormat="0" applyBorder="0" applyAlignment="0" applyProtection="0">
      <alignment vertical="center"/>
    </xf>
    <xf numFmtId="169" fontId="96" fillId="18" borderId="0" applyNumberFormat="0" applyBorder="0" applyAlignment="0" applyProtection="0">
      <alignment vertical="center"/>
    </xf>
    <xf numFmtId="169" fontId="96" fillId="16" borderId="0" applyNumberFormat="0" applyBorder="0" applyAlignment="0" applyProtection="0">
      <alignment vertical="center"/>
    </xf>
    <xf numFmtId="169" fontId="97" fillId="5" borderId="0"/>
    <xf numFmtId="169" fontId="98" fillId="0" borderId="0">
      <alignment wrapText="1"/>
    </xf>
    <xf numFmtId="169" fontId="64" fillId="23" borderId="0" applyNumberFormat="0" applyBorder="0" applyAlignment="0" applyProtection="0"/>
    <xf numFmtId="169" fontId="64" fillId="24" borderId="0" applyNumberFormat="0" applyBorder="0" applyAlignment="0" applyProtection="0"/>
    <xf numFmtId="169" fontId="64" fillId="25" borderId="0" applyNumberFormat="0" applyBorder="0" applyAlignment="0" applyProtection="0"/>
    <xf numFmtId="169" fontId="64" fillId="23" borderId="0" applyNumberFormat="0" applyBorder="0" applyAlignment="0" applyProtection="0"/>
    <xf numFmtId="169" fontId="64" fillId="26" borderId="0" applyNumberFormat="0" applyBorder="0" applyAlignment="0" applyProtection="0"/>
    <xf numFmtId="169" fontId="64" fillId="16" borderId="0" applyNumberFormat="0" applyBorder="0" applyAlignment="0" applyProtection="0"/>
    <xf numFmtId="169" fontId="64" fillId="26" borderId="0" applyNumberFormat="0" applyBorder="0" applyAlignment="0" applyProtection="0"/>
    <xf numFmtId="169" fontId="64" fillId="24" borderId="0" applyNumberFormat="0" applyBorder="0" applyAlignment="0" applyProtection="0"/>
    <xf numFmtId="169" fontId="64" fillId="27" borderId="0" applyNumberFormat="0" applyBorder="0" applyAlignment="0" applyProtection="0"/>
    <xf numFmtId="169" fontId="64" fillId="22" borderId="0" applyNumberFormat="0" applyBorder="0" applyAlignment="0" applyProtection="0"/>
    <xf numFmtId="169" fontId="64" fillId="26" borderId="0" applyNumberFormat="0" applyBorder="0" applyAlignment="0" applyProtection="0"/>
    <xf numFmtId="169" fontId="64" fillId="28" borderId="0" applyNumberFormat="0" applyBorder="0" applyAlignment="0" applyProtection="0"/>
    <xf numFmtId="169" fontId="96" fillId="26" borderId="0" applyNumberFormat="0" applyBorder="0" applyAlignment="0" applyProtection="0">
      <alignment vertical="center"/>
    </xf>
    <xf numFmtId="169" fontId="96" fillId="24" borderId="0" applyNumberFormat="0" applyBorder="0" applyAlignment="0" applyProtection="0">
      <alignment vertical="center"/>
    </xf>
    <xf numFmtId="169" fontId="96" fillId="27" borderId="0" applyNumberFormat="0" applyBorder="0" applyAlignment="0" applyProtection="0">
      <alignment vertical="center"/>
    </xf>
    <xf numFmtId="169" fontId="96" fillId="22" borderId="0" applyNumberFormat="0" applyBorder="0" applyAlignment="0" applyProtection="0">
      <alignment vertical="center"/>
    </xf>
    <xf numFmtId="169" fontId="96" fillId="26" borderId="0" applyNumberFormat="0" applyBorder="0" applyAlignment="0" applyProtection="0">
      <alignment vertical="center"/>
    </xf>
    <xf numFmtId="169" fontId="96" fillId="28" borderId="0" applyNumberFormat="0" applyBorder="0" applyAlignment="0" applyProtection="0">
      <alignment vertical="center"/>
    </xf>
    <xf numFmtId="169" fontId="65" fillId="29" borderId="0" applyNumberFormat="0" applyBorder="0" applyAlignment="0" applyProtection="0"/>
    <xf numFmtId="169" fontId="65" fillId="24" borderId="0" applyNumberFormat="0" applyBorder="0" applyAlignment="0" applyProtection="0"/>
    <xf numFmtId="169" fontId="65" fillId="25" borderId="0" applyNumberFormat="0" applyBorder="0" applyAlignment="0" applyProtection="0"/>
    <xf numFmtId="169" fontId="65" fillId="23" borderId="0" applyNumberFormat="0" applyBorder="0" applyAlignment="0" applyProtection="0"/>
    <xf numFmtId="169" fontId="65" fillId="29" borderId="0" applyNumberFormat="0" applyBorder="0" applyAlignment="0" applyProtection="0"/>
    <xf numFmtId="169" fontId="65" fillId="16" borderId="0" applyNumberFormat="0" applyBorder="0" applyAlignment="0" applyProtection="0"/>
    <xf numFmtId="169" fontId="65" fillId="30" borderId="0" applyNumberFormat="0" applyBorder="0" applyAlignment="0" applyProtection="0"/>
    <xf numFmtId="169" fontId="65" fillId="24" borderId="0" applyNumberFormat="0" applyBorder="0" applyAlignment="0" applyProtection="0"/>
    <xf numFmtId="169" fontId="65" fillId="27" borderId="0" applyNumberFormat="0" applyBorder="0" applyAlignment="0" applyProtection="0"/>
    <xf numFmtId="169" fontId="65" fillId="31" borderId="0" applyNumberFormat="0" applyBorder="0" applyAlignment="0" applyProtection="0"/>
    <xf numFmtId="169" fontId="65" fillId="29" borderId="0" applyNumberFormat="0" applyBorder="0" applyAlignment="0" applyProtection="0"/>
    <xf numFmtId="169" fontId="65" fillId="32" borderId="0" applyNumberFormat="0" applyBorder="0" applyAlignment="0" applyProtection="0"/>
    <xf numFmtId="169" fontId="99" fillId="30" borderId="0" applyNumberFormat="0" applyBorder="0" applyAlignment="0" applyProtection="0">
      <alignment vertical="center"/>
    </xf>
    <xf numFmtId="169" fontId="99" fillId="24" borderId="0" applyNumberFormat="0" applyBorder="0" applyAlignment="0" applyProtection="0">
      <alignment vertical="center"/>
    </xf>
    <xf numFmtId="169" fontId="99" fillId="27" borderId="0" applyNumberFormat="0" applyBorder="0" applyAlignment="0" applyProtection="0">
      <alignment vertical="center"/>
    </xf>
    <xf numFmtId="169" fontId="99" fillId="31" borderId="0" applyNumberFormat="0" applyBorder="0" applyAlignment="0" applyProtection="0">
      <alignment vertical="center"/>
    </xf>
    <xf numFmtId="169" fontId="99" fillId="29" borderId="0" applyNumberFormat="0" applyBorder="0" applyAlignment="0" applyProtection="0">
      <alignment vertical="center"/>
    </xf>
    <xf numFmtId="169" fontId="99" fillId="32" borderId="0" applyNumberFormat="0" applyBorder="0" applyAlignment="0" applyProtection="0">
      <alignment vertical="center"/>
    </xf>
    <xf numFmtId="169" fontId="65" fillId="33" borderId="0" applyNumberFormat="0" applyBorder="0" applyAlignment="0" applyProtection="0"/>
    <xf numFmtId="169" fontId="65" fillId="34" borderId="0" applyNumberFormat="0" applyBorder="0" applyAlignment="0" applyProtection="0"/>
    <xf numFmtId="169" fontId="65" fillId="35" borderId="0" applyNumberFormat="0" applyBorder="0" applyAlignment="0" applyProtection="0"/>
    <xf numFmtId="169" fontId="65" fillId="31" borderId="0" applyNumberFormat="0" applyBorder="0" applyAlignment="0" applyProtection="0"/>
    <xf numFmtId="169" fontId="65" fillId="29" borderId="0" applyNumberFormat="0" applyBorder="0" applyAlignment="0" applyProtection="0"/>
    <xf numFmtId="169" fontId="65" fillId="36" borderId="0" applyNumberFormat="0" applyBorder="0" applyAlignment="0" applyProtection="0"/>
    <xf numFmtId="180" fontId="2" fillId="0" borderId="0" applyFont="0" applyFill="0" applyBorder="0" applyAlignment="0" applyProtection="0"/>
    <xf numFmtId="169" fontId="100" fillId="0" borderId="0" applyFont="0" applyFill="0" applyBorder="0" applyAlignment="0" applyProtection="0"/>
    <xf numFmtId="18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100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9" fontId="100" fillId="0" borderId="0" applyFont="0" applyFill="0" applyBorder="0" applyAlignment="0" applyProtection="0"/>
    <xf numFmtId="18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9" fontId="100" fillId="0" borderId="0" applyFont="0" applyFill="0" applyBorder="0" applyAlignment="0" applyProtection="0"/>
    <xf numFmtId="185" fontId="94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9" fontId="66" fillId="20" borderId="0" applyNumberFormat="0" applyBorder="0" applyAlignment="0" applyProtection="0"/>
    <xf numFmtId="186" fontId="81" fillId="0" borderId="0" applyAlignment="0" applyProtection="0"/>
    <xf numFmtId="169" fontId="100" fillId="0" borderId="0"/>
    <xf numFmtId="169" fontId="101" fillId="0" borderId="0"/>
    <xf numFmtId="169" fontId="100" fillId="0" borderId="0"/>
    <xf numFmtId="169" fontId="101" fillId="0" borderId="0"/>
    <xf numFmtId="169" fontId="2" fillId="0" borderId="0" applyFill="0" applyBorder="0" applyAlignment="0"/>
    <xf numFmtId="169" fontId="2" fillId="0" borderId="0" applyFill="0" applyBorder="0" applyAlignment="0"/>
    <xf numFmtId="187" fontId="102" fillId="0" borderId="0" applyFill="0" applyBorder="0" applyAlignment="0"/>
    <xf numFmtId="188" fontId="102" fillId="0" borderId="0" applyFill="0" applyBorder="0" applyAlignment="0"/>
    <xf numFmtId="189" fontId="102" fillId="0" borderId="0" applyFill="0" applyBorder="0" applyAlignment="0"/>
    <xf numFmtId="190" fontId="2" fillId="0" borderId="0" applyFill="0" applyBorder="0" applyAlignment="0"/>
    <xf numFmtId="190" fontId="2" fillId="0" borderId="0" applyFill="0" applyBorder="0" applyAlignment="0"/>
    <xf numFmtId="172" fontId="102" fillId="0" borderId="0" applyFill="0" applyBorder="0" applyAlignment="0"/>
    <xf numFmtId="191" fontId="102" fillId="0" borderId="0" applyFill="0" applyBorder="0" applyAlignment="0"/>
    <xf numFmtId="187" fontId="102" fillId="0" borderId="0" applyFill="0" applyBorder="0" applyAlignment="0"/>
    <xf numFmtId="169" fontId="67" fillId="15" borderId="35" applyNumberFormat="0" applyAlignment="0" applyProtection="0"/>
    <xf numFmtId="169" fontId="67" fillId="23" borderId="35" applyNumberFormat="0" applyAlignment="0" applyProtection="0"/>
    <xf numFmtId="169" fontId="103" fillId="0" borderId="0"/>
    <xf numFmtId="169" fontId="75" fillId="0" borderId="36" applyNumberFormat="0" applyFill="0" applyAlignment="0" applyProtection="0"/>
    <xf numFmtId="172" fontId="10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9" fontId="12" fillId="17" borderId="37" applyNumberFormat="0" applyFont="0" applyAlignment="0" applyProtection="0"/>
    <xf numFmtId="169" fontId="12" fillId="17" borderId="37" applyNumberFormat="0" applyFont="0" applyAlignment="0" applyProtection="0"/>
    <xf numFmtId="187" fontId="10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68" fillId="37" borderId="38" applyNumberFormat="0" applyAlignment="0" applyProtection="0"/>
    <xf numFmtId="1" fontId="104" fillId="0" borderId="11" applyBorder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13" fillId="0" borderId="0" applyFill="0" applyBorder="0" applyAlignment="0"/>
    <xf numFmtId="169" fontId="5" fillId="0" borderId="0"/>
    <xf numFmtId="172" fontId="102" fillId="0" borderId="0" applyFill="0" applyBorder="0" applyAlignment="0"/>
    <xf numFmtId="187" fontId="102" fillId="0" borderId="0" applyFill="0" applyBorder="0" applyAlignment="0"/>
    <xf numFmtId="172" fontId="102" fillId="0" borderId="0" applyFill="0" applyBorder="0" applyAlignment="0"/>
    <xf numFmtId="191" fontId="102" fillId="0" borderId="0" applyFill="0" applyBorder="0" applyAlignment="0"/>
    <xf numFmtId="187" fontId="102" fillId="0" borderId="0" applyFill="0" applyBorder="0" applyAlignment="0"/>
    <xf numFmtId="169" fontId="74" fillId="16" borderId="35" applyNumberFormat="0" applyAlignment="0" applyProtection="0"/>
    <xf numFmtId="169" fontId="69" fillId="0" borderId="0" applyNumberFormat="0" applyFill="0" applyBorder="0" applyAlignment="0" applyProtection="0"/>
    <xf numFmtId="2" fontId="2" fillId="0" borderId="0" applyFont="0" applyFill="0" applyBorder="0" applyAlignment="0" applyProtection="0"/>
    <xf numFmtId="169" fontId="70" fillId="21" borderId="0" applyNumberFormat="0" applyBorder="0" applyAlignment="0" applyProtection="0"/>
    <xf numFmtId="169" fontId="105" fillId="0" borderId="0" applyNumberFormat="0" applyFont="0" applyBorder="0" applyAlignment="0">
      <alignment horizontal="left" vertical="center"/>
    </xf>
    <xf numFmtId="169" fontId="106" fillId="0" borderId="0">
      <alignment horizontal="left"/>
    </xf>
    <xf numFmtId="169" fontId="8" fillId="0" borderId="6" applyNumberFormat="0" applyAlignment="0" applyProtection="0">
      <alignment horizontal="left" vertical="center"/>
    </xf>
    <xf numFmtId="169" fontId="8" fillId="0" borderId="14">
      <alignment horizontal="left" vertical="center"/>
    </xf>
    <xf numFmtId="169" fontId="71" fillId="0" borderId="39" applyNumberFormat="0" applyFill="0" applyAlignment="0" applyProtection="0"/>
    <xf numFmtId="169" fontId="72" fillId="0" borderId="40" applyNumberFormat="0" applyFill="0" applyAlignment="0" applyProtection="0"/>
    <xf numFmtId="169" fontId="73" fillId="0" borderId="41" applyNumberFormat="0" applyFill="0" applyAlignment="0" applyProtection="0"/>
    <xf numFmtId="169" fontId="73" fillId="0" borderId="0" applyNumberFormat="0" applyFill="0" applyBorder="0" applyAlignment="0" applyProtection="0"/>
    <xf numFmtId="49" fontId="107" fillId="0" borderId="16">
      <alignment vertical="center"/>
    </xf>
    <xf numFmtId="41" fontId="5" fillId="0" borderId="0" applyFont="0" applyFill="0" applyBorder="0" applyAlignment="0" applyProtection="0"/>
    <xf numFmtId="169" fontId="74" fillId="16" borderId="35" applyNumberFormat="0" applyAlignment="0" applyProtection="0"/>
    <xf numFmtId="169" fontId="108" fillId="20" borderId="0" applyNumberFormat="0" applyBorder="0" applyAlignment="0" applyProtection="0"/>
    <xf numFmtId="169" fontId="3" fillId="0" borderId="0"/>
    <xf numFmtId="172" fontId="102" fillId="0" borderId="0" applyFill="0" applyBorder="0" applyAlignment="0"/>
    <xf numFmtId="187" fontId="102" fillId="0" borderId="0" applyFill="0" applyBorder="0" applyAlignment="0"/>
    <xf numFmtId="172" fontId="102" fillId="0" borderId="0" applyFill="0" applyBorder="0" applyAlignment="0"/>
    <xf numFmtId="191" fontId="102" fillId="0" borderId="0" applyFill="0" applyBorder="0" applyAlignment="0"/>
    <xf numFmtId="187" fontId="102" fillId="0" borderId="0" applyFill="0" applyBorder="0" applyAlignment="0"/>
    <xf numFmtId="169" fontId="75" fillId="0" borderId="36" applyNumberFormat="0" applyFill="0" applyAlignment="0" applyProtection="0"/>
    <xf numFmtId="17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9" fontId="109" fillId="0" borderId="42"/>
    <xf numFmtId="192" fontId="110" fillId="0" borderId="43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69" fontId="111" fillId="0" borderId="0" applyNumberFormat="0" applyFont="0" applyFill="0" applyAlignment="0"/>
    <xf numFmtId="169" fontId="76" fillId="25" borderId="0" applyNumberFormat="0" applyBorder="0" applyAlignment="0" applyProtection="0"/>
    <xf numFmtId="169" fontId="76" fillId="25" borderId="0" applyNumberFormat="0" applyBorder="0" applyAlignment="0" applyProtection="0"/>
    <xf numFmtId="169" fontId="112" fillId="0" borderId="16" applyNumberFormat="0" applyFont="0" applyFill="0" applyBorder="0" applyAlignment="0">
      <alignment horizontal="center"/>
    </xf>
    <xf numFmtId="169" fontId="113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2" fillId="17" borderId="37" applyNumberFormat="0" applyFont="0" applyAlignment="0" applyProtection="0"/>
    <xf numFmtId="169" fontId="2" fillId="17" borderId="37" applyNumberFormat="0" applyFont="0" applyAlignment="0" applyProtection="0"/>
    <xf numFmtId="3" fontId="114" fillId="0" borderId="0" applyFont="0" applyFill="0" applyBorder="0" applyAlignment="0" applyProtection="0"/>
    <xf numFmtId="169" fontId="87" fillId="0" borderId="0" applyNumberFormat="0" applyFill="0" applyBorder="0" applyAlignment="0" applyProtection="0"/>
    <xf numFmtId="169" fontId="87" fillId="0" borderId="0" applyNumberFormat="0" applyFill="0" applyBorder="0" applyAlignment="0" applyProtection="0"/>
    <xf numFmtId="169" fontId="87" fillId="0" borderId="0" applyNumberFormat="0" applyFill="0" applyBorder="0" applyAlignment="0" applyProtection="0"/>
    <xf numFmtId="169" fontId="77" fillId="23" borderId="23" applyNumberFormat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" fillId="0" borderId="26" applyNumberFormat="0" applyBorder="0"/>
    <xf numFmtId="172" fontId="102" fillId="0" borderId="0" applyFill="0" applyBorder="0" applyAlignment="0"/>
    <xf numFmtId="187" fontId="102" fillId="0" borderId="0" applyFill="0" applyBorder="0" applyAlignment="0"/>
    <xf numFmtId="172" fontId="102" fillId="0" borderId="0" applyFill="0" applyBorder="0" applyAlignment="0"/>
    <xf numFmtId="191" fontId="102" fillId="0" borderId="0" applyFill="0" applyBorder="0" applyAlignment="0"/>
    <xf numFmtId="187" fontId="102" fillId="0" borderId="0" applyFill="0" applyBorder="0" applyAlignment="0"/>
    <xf numFmtId="169" fontId="115" fillId="0" borderId="0"/>
    <xf numFmtId="169" fontId="3" fillId="0" borderId="0" applyNumberFormat="0" applyFont="0" applyFill="0" applyBorder="0" applyAlignment="0" applyProtection="0">
      <alignment horizontal="left"/>
    </xf>
    <xf numFmtId="169" fontId="116" fillId="0" borderId="42">
      <alignment horizontal="center"/>
    </xf>
    <xf numFmtId="41" fontId="5" fillId="0" borderId="0" applyFont="0" applyFill="0" applyBorder="0" applyAlignment="0" applyProtection="0"/>
    <xf numFmtId="169" fontId="2" fillId="12" borderId="23" applyNumberFormat="0" applyProtection="0">
      <alignment horizontal="left" vertical="center" indent="1"/>
    </xf>
    <xf numFmtId="169" fontId="2" fillId="12" borderId="23" applyNumberFormat="0" applyProtection="0">
      <alignment horizontal="left" vertical="center" indent="1"/>
    </xf>
    <xf numFmtId="169" fontId="70" fillId="21" borderId="0" applyNumberFormat="0" applyBorder="0" applyAlignment="0" applyProtection="0"/>
    <xf numFmtId="169" fontId="77" fillId="15" borderId="23" applyNumberFormat="0" applyAlignment="0" applyProtection="0"/>
    <xf numFmtId="169" fontId="2" fillId="0" borderId="0"/>
    <xf numFmtId="169" fontId="2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69" fontId="109" fillId="0" borderId="0"/>
    <xf numFmtId="196" fontId="117" fillId="0" borderId="17">
      <alignment horizontal="right" vertical="center"/>
    </xf>
    <xf numFmtId="49" fontId="13" fillId="0" borderId="0" applyFill="0" applyBorder="0" applyAlignment="0"/>
    <xf numFmtId="197" fontId="2" fillId="0" borderId="0" applyFill="0" applyBorder="0" applyAlignment="0"/>
    <xf numFmtId="197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69" fontId="69" fillId="0" borderId="0" applyNumberFormat="0" applyFill="0" applyBorder="0" applyAlignment="0" applyProtection="0"/>
    <xf numFmtId="169" fontId="78" fillId="0" borderId="0" applyNumberFormat="0" applyFill="0" applyBorder="0" applyAlignment="0" applyProtection="0"/>
    <xf numFmtId="169" fontId="118" fillId="0" borderId="0" applyNumberFormat="0" applyFill="0" applyBorder="0" applyAlignment="0" applyProtection="0"/>
    <xf numFmtId="169" fontId="119" fillId="0" borderId="44" applyNumberFormat="0" applyFill="0" applyAlignment="0" applyProtection="0"/>
    <xf numFmtId="169" fontId="120" fillId="0" borderId="40" applyNumberFormat="0" applyFill="0" applyAlignment="0" applyProtection="0"/>
    <xf numFmtId="169" fontId="121" fillId="0" borderId="45" applyNumberFormat="0" applyFill="0" applyAlignment="0" applyProtection="0"/>
    <xf numFmtId="169" fontId="121" fillId="0" borderId="0" applyNumberFormat="0" applyFill="0" applyBorder="0" applyAlignment="0" applyProtection="0"/>
    <xf numFmtId="169" fontId="79" fillId="0" borderId="46" applyNumberFormat="0" applyFill="0" applyAlignment="0" applyProtection="0"/>
    <xf numFmtId="169" fontId="122" fillId="0" borderId="0">
      <alignment horizontal="centerContinuous"/>
    </xf>
    <xf numFmtId="169" fontId="123" fillId="0" borderId="0">
      <alignment horizontal="centerContinuous"/>
    </xf>
    <xf numFmtId="169" fontId="124" fillId="0" borderId="0"/>
    <xf numFmtId="199" fontId="117" fillId="0" borderId="17">
      <alignment horizontal="center"/>
    </xf>
    <xf numFmtId="169" fontId="87" fillId="0" borderId="0" applyNumberFormat="0" applyFill="0" applyBorder="0" applyAlignment="0" applyProtection="0"/>
    <xf numFmtId="169" fontId="131" fillId="0" borderId="47"/>
    <xf numFmtId="169" fontId="87" fillId="0" borderId="0" applyNumberFormat="0" applyFill="0" applyBorder="0" applyAlignment="0" applyProtection="0"/>
    <xf numFmtId="169" fontId="87" fillId="0" borderId="0" applyNumberFormat="0" applyFill="0" applyBorder="0" applyAlignment="0" applyProtection="0"/>
    <xf numFmtId="169" fontId="87" fillId="0" borderId="0" applyNumberFormat="0" applyFill="0" applyBorder="0" applyAlignment="0" applyProtection="0"/>
    <xf numFmtId="169" fontId="110" fillId="0" borderId="48" applyNumberFormat="0" applyAlignment="0">
      <alignment horizontal="center"/>
    </xf>
    <xf numFmtId="169" fontId="68" fillId="37" borderId="38" applyNumberFormat="0" applyAlignment="0" applyProtection="0"/>
    <xf numFmtId="198" fontId="117" fillId="0" borderId="0"/>
    <xf numFmtId="200" fontId="117" fillId="0" borderId="16"/>
    <xf numFmtId="169" fontId="125" fillId="0" borderId="0"/>
    <xf numFmtId="169" fontId="125" fillId="0" borderId="0"/>
    <xf numFmtId="5" fontId="128" fillId="0" borderId="49">
      <alignment horizontal="left" vertical="top"/>
    </xf>
    <xf numFmtId="169" fontId="129" fillId="0" borderId="49">
      <alignment horizontal="left" vertical="center"/>
    </xf>
    <xf numFmtId="169" fontId="126" fillId="38" borderId="16">
      <alignment horizontal="left" vertical="center"/>
    </xf>
    <xf numFmtId="5" fontId="127" fillId="0" borderId="13">
      <alignment horizontal="left" vertical="top"/>
    </xf>
    <xf numFmtId="169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9" fontId="130" fillId="0" borderId="0" applyNumberFormat="0" applyFill="0" applyBorder="0" applyAlignment="0" applyProtection="0"/>
    <xf numFmtId="169" fontId="149" fillId="0" borderId="0" applyFont="0" applyFill="0" applyBorder="0" applyAlignment="0" applyProtection="0"/>
    <xf numFmtId="169" fontId="149" fillId="0" borderId="0" applyFont="0" applyFill="0" applyBorder="0" applyAlignment="0" applyProtection="0"/>
    <xf numFmtId="169" fontId="10" fillId="0" borderId="0">
      <alignment vertical="center"/>
    </xf>
    <xf numFmtId="9" fontId="113" fillId="0" borderId="0" applyFont="0" applyFill="0" applyBorder="0" applyAlignment="0" applyProtection="0"/>
    <xf numFmtId="169" fontId="102" fillId="0" borderId="0"/>
    <xf numFmtId="169" fontId="102" fillId="0" borderId="0"/>
    <xf numFmtId="169" fontId="102" fillId="0" borderId="0"/>
    <xf numFmtId="169" fontId="102" fillId="0" borderId="0"/>
    <xf numFmtId="169" fontId="102" fillId="0" borderId="0"/>
    <xf numFmtId="169" fontId="102" fillId="0" borderId="0"/>
    <xf numFmtId="169" fontId="102" fillId="0" borderId="0"/>
    <xf numFmtId="169" fontId="102" fillId="0" borderId="0"/>
    <xf numFmtId="171" fontId="132" fillId="0" borderId="0" applyFont="0" applyFill="0" applyBorder="0" applyAlignment="0" applyProtection="0"/>
    <xf numFmtId="173" fontId="132" fillId="0" borderId="0" applyFont="0" applyFill="0" applyBorder="0" applyAlignment="0" applyProtection="0"/>
    <xf numFmtId="201" fontId="113" fillId="0" borderId="0" applyFont="0" applyFill="0" applyBorder="0" applyAlignment="0" applyProtection="0"/>
    <xf numFmtId="202" fontId="113" fillId="0" borderId="0" applyFont="0" applyFill="0" applyBorder="0" applyAlignment="0" applyProtection="0"/>
    <xf numFmtId="169" fontId="111" fillId="0" borderId="0"/>
    <xf numFmtId="169" fontId="133" fillId="25" borderId="0" applyNumberFormat="0" applyBorder="0" applyAlignment="0" applyProtection="0">
      <alignment vertical="center"/>
    </xf>
    <xf numFmtId="169" fontId="2" fillId="17" borderId="37" applyNumberFormat="0" applyFont="0" applyAlignment="0" applyProtection="0">
      <alignment vertical="center"/>
    </xf>
    <xf numFmtId="169" fontId="2" fillId="17" borderId="37" applyNumberFormat="0" applyFont="0" applyAlignment="0" applyProtection="0">
      <alignment vertical="center"/>
    </xf>
    <xf numFmtId="171" fontId="81" fillId="0" borderId="0" applyFont="0" applyFill="0" applyBorder="0" applyAlignment="0" applyProtection="0"/>
    <xf numFmtId="173" fontId="81" fillId="0" borderId="0" applyFont="0" applyFill="0" applyBorder="0" applyAlignment="0" applyProtection="0"/>
    <xf numFmtId="169" fontId="134" fillId="0" borderId="46" applyNumberFormat="0" applyFill="0" applyAlignment="0" applyProtection="0">
      <alignment vertical="center"/>
    </xf>
    <xf numFmtId="169" fontId="135" fillId="20" borderId="0" applyNumberFormat="0" applyBorder="0" applyAlignment="0" applyProtection="0">
      <alignment vertical="center"/>
    </xf>
    <xf numFmtId="169" fontId="136" fillId="21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169" fontId="2" fillId="0" borderId="0"/>
    <xf numFmtId="169" fontId="137" fillId="0" borderId="0" applyNumberFormat="0" applyFill="0" applyBorder="0" applyAlignment="0" applyProtection="0">
      <alignment vertical="center"/>
    </xf>
    <xf numFmtId="169" fontId="138" fillId="0" borderId="39" applyNumberFormat="0" applyFill="0" applyAlignment="0" applyProtection="0">
      <alignment vertical="center"/>
    </xf>
    <xf numFmtId="169" fontId="139" fillId="0" borderId="40" applyNumberFormat="0" applyFill="0" applyAlignment="0" applyProtection="0">
      <alignment vertical="center"/>
    </xf>
    <xf numFmtId="169" fontId="140" fillId="0" borderId="41" applyNumberFormat="0" applyFill="0" applyAlignment="0" applyProtection="0">
      <alignment vertical="center"/>
    </xf>
    <xf numFmtId="169" fontId="140" fillId="0" borderId="0" applyNumberFormat="0" applyFill="0" applyBorder="0" applyAlignment="0" applyProtection="0">
      <alignment vertical="center"/>
    </xf>
    <xf numFmtId="169" fontId="141" fillId="37" borderId="38" applyNumberFormat="0" applyAlignment="0" applyProtection="0">
      <alignment vertical="center"/>
    </xf>
    <xf numFmtId="169" fontId="142" fillId="23" borderId="35" applyNumberFormat="0" applyAlignment="0" applyProtection="0">
      <alignment vertical="center"/>
    </xf>
    <xf numFmtId="169" fontId="143" fillId="0" borderId="0" applyNumberFormat="0" applyFill="0" applyBorder="0" applyAlignment="0" applyProtection="0">
      <alignment vertical="center"/>
    </xf>
    <xf numFmtId="169" fontId="144" fillId="0" borderId="0" applyNumberFormat="0" applyFill="0" applyBorder="0" applyAlignment="0" applyProtection="0">
      <alignment vertical="center"/>
    </xf>
    <xf numFmtId="170" fontId="81" fillId="0" borderId="0" applyFont="0" applyFill="0" applyBorder="0" applyAlignment="0" applyProtection="0"/>
    <xf numFmtId="6" fontId="145" fillId="0" borderId="0" applyFont="0" applyFill="0" applyBorder="0" applyAlignment="0" applyProtection="0"/>
    <xf numFmtId="172" fontId="81" fillId="0" borderId="0" applyFont="0" applyFill="0" applyBorder="0" applyAlignment="0" applyProtection="0"/>
    <xf numFmtId="169" fontId="99" fillId="33" borderId="0" applyNumberFormat="0" applyBorder="0" applyAlignment="0" applyProtection="0">
      <alignment vertical="center"/>
    </xf>
    <xf numFmtId="169" fontId="99" fillId="34" borderId="0" applyNumberFormat="0" applyBorder="0" applyAlignment="0" applyProtection="0">
      <alignment vertical="center"/>
    </xf>
    <xf numFmtId="169" fontId="99" fillId="35" borderId="0" applyNumberFormat="0" applyBorder="0" applyAlignment="0" applyProtection="0">
      <alignment vertical="center"/>
    </xf>
    <xf numFmtId="169" fontId="99" fillId="31" borderId="0" applyNumberFormat="0" applyBorder="0" applyAlignment="0" applyProtection="0">
      <alignment vertical="center"/>
    </xf>
    <xf numFmtId="169" fontId="99" fillId="29" borderId="0" applyNumberFormat="0" applyBorder="0" applyAlignment="0" applyProtection="0">
      <alignment vertical="center"/>
    </xf>
    <xf numFmtId="169" fontId="99" fillId="36" borderId="0" applyNumberFormat="0" applyBorder="0" applyAlignment="0" applyProtection="0">
      <alignment vertical="center"/>
    </xf>
    <xf numFmtId="169" fontId="146" fillId="16" borderId="35" applyNumberFormat="0" applyAlignment="0" applyProtection="0">
      <alignment vertical="center"/>
    </xf>
    <xf numFmtId="169" fontId="147" fillId="23" borderId="23" applyNumberFormat="0" applyAlignment="0" applyProtection="0">
      <alignment vertical="center"/>
    </xf>
    <xf numFmtId="169" fontId="148" fillId="0" borderId="36" applyNumberFormat="0" applyFill="0" applyAlignment="0" applyProtection="0">
      <alignment vertical="center"/>
    </xf>
    <xf numFmtId="169" fontId="150" fillId="0" borderId="0"/>
    <xf numFmtId="203" fontId="150" fillId="0" borderId="0" applyFont="0" applyFill="0" applyBorder="0" applyAlignment="0" applyProtection="0"/>
    <xf numFmtId="169" fontId="1" fillId="0" borderId="0"/>
    <xf numFmtId="169" fontId="13" fillId="0" borderId="0"/>
    <xf numFmtId="0" fontId="155" fillId="0" borderId="0">
      <alignment vertical="center"/>
    </xf>
    <xf numFmtId="43" fontId="15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4">
    <xf numFmtId="0" fontId="0" fillId="0" borderId="0" xfId="0"/>
    <xf numFmtId="0" fontId="20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4" fillId="4" borderId="0" xfId="0" applyFont="1" applyFill="1" applyAlignment="1">
      <alignment horizontal="left"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/>
    </xf>
    <xf numFmtId="0" fontId="26" fillId="2" borderId="1" xfId="0" applyFont="1" applyFill="1" applyBorder="1" applyAlignment="1">
      <alignment vertical="center"/>
    </xf>
    <xf numFmtId="15" fontId="26" fillId="2" borderId="1" xfId="0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0" fontId="26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4" fillId="5" borderId="2" xfId="0" quotePrefix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/>
    </xf>
    <xf numFmtId="3" fontId="24" fillId="2" borderId="3" xfId="0" applyNumberFormat="1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1" fontId="24" fillId="6" borderId="3" xfId="0" applyNumberFormat="1" applyFont="1" applyFill="1" applyBorder="1" applyAlignment="1">
      <alignment vertical="center"/>
    </xf>
    <xf numFmtId="1" fontId="24" fillId="6" borderId="3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right" vertical="center" wrapText="1"/>
    </xf>
    <xf numFmtId="0" fontId="24" fillId="0" borderId="2" xfId="0" applyFont="1" applyBorder="1" applyAlignment="1">
      <alignment horizontal="right" vertical="center"/>
    </xf>
    <xf numFmtId="0" fontId="29" fillId="2" borderId="2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7" borderId="3" xfId="0" applyFont="1" applyFill="1" applyBorder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right" vertical="center"/>
    </xf>
    <xf numFmtId="3" fontId="33" fillId="2" borderId="4" xfId="0" applyNumberFormat="1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right" vertical="center"/>
    </xf>
    <xf numFmtId="3" fontId="33" fillId="2" borderId="4" xfId="0" applyNumberFormat="1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 wrapText="1"/>
    </xf>
    <xf numFmtId="3" fontId="36" fillId="2" borderId="0" xfId="0" applyNumberFormat="1" applyFont="1" applyFill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1" fontId="25" fillId="2" borderId="11" xfId="0" applyNumberFormat="1" applyFont="1" applyFill="1" applyBorder="1" applyAlignment="1">
      <alignment horizontal="center" vertical="center" wrapText="1"/>
    </xf>
    <xf numFmtId="165" fontId="25" fillId="2" borderId="11" xfId="0" applyNumberFormat="1" applyFont="1" applyFill="1" applyBorder="1" applyAlignment="1">
      <alignment horizontal="center" vertical="center"/>
    </xf>
    <xf numFmtId="1" fontId="25" fillId="2" borderId="11" xfId="0" applyNumberFormat="1" applyFont="1" applyFill="1" applyBorder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vertical="center"/>
    </xf>
    <xf numFmtId="1" fontId="26" fillId="2" borderId="15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38" fillId="2" borderId="4" xfId="0" applyFont="1" applyFill="1" applyBorder="1" applyAlignment="1">
      <alignment vertical="center"/>
    </xf>
    <xf numFmtId="0" fontId="38" fillId="2" borderId="4" xfId="0" applyFont="1" applyFill="1" applyBorder="1" applyAlignment="1">
      <alignment vertical="center" wrapText="1"/>
    </xf>
    <xf numFmtId="0" fontId="38" fillId="2" borderId="4" xfId="0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42" fillId="2" borderId="0" xfId="0" applyFont="1" applyFill="1" applyAlignment="1">
      <alignment horizontal="left" vertical="center"/>
    </xf>
    <xf numFmtId="0" fontId="42" fillId="2" borderId="0" xfId="0" applyFont="1" applyFill="1" applyAlignment="1">
      <alignment vertical="center" wrapText="1"/>
    </xf>
    <xf numFmtId="2" fontId="42" fillId="2" borderId="0" xfId="0" applyNumberFormat="1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Alignment="1">
      <alignment vertical="center" wrapText="1"/>
    </xf>
    <xf numFmtId="166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vertical="center" wrapText="1"/>
    </xf>
    <xf numFmtId="0" fontId="40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6" fillId="2" borderId="0" xfId="0" applyFont="1" applyFill="1" applyAlignment="1">
      <alignment vertical="center"/>
    </xf>
    <xf numFmtId="0" fontId="46" fillId="2" borderId="0" xfId="0" applyFont="1" applyFill="1" applyAlignment="1">
      <alignment vertical="center" wrapText="1"/>
    </xf>
    <xf numFmtId="0" fontId="26" fillId="2" borderId="0" xfId="0" applyFont="1" applyFill="1" applyAlignment="1">
      <alignment horizontal="center"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vertical="center" wrapText="1"/>
    </xf>
    <xf numFmtId="0" fontId="26" fillId="4" borderId="15" xfId="0" applyFont="1" applyFill="1" applyBorder="1" applyAlignment="1">
      <alignment vertical="center"/>
    </xf>
    <xf numFmtId="0" fontId="43" fillId="0" borderId="11" xfId="0" applyFont="1" applyBorder="1" applyAlignment="1">
      <alignment horizontal="center" vertical="center"/>
    </xf>
    <xf numFmtId="0" fontId="27" fillId="2" borderId="31" xfId="0" applyFont="1" applyFill="1" applyBorder="1" applyAlignment="1">
      <alignment horizontal="left" vertical="center" wrapText="1"/>
    </xf>
    <xf numFmtId="0" fontId="26" fillId="2" borderId="31" xfId="0" applyFont="1" applyFill="1" applyBorder="1" applyAlignment="1">
      <alignment vertical="center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23" fillId="4" borderId="0" xfId="0" applyFont="1" applyFill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25" fillId="4" borderId="0" xfId="0" applyFont="1" applyFill="1" applyAlignment="1">
      <alignment vertical="center"/>
    </xf>
    <xf numFmtId="0" fontId="51" fillId="0" borderId="0" xfId="2" applyFont="1" applyAlignment="1">
      <alignment vertical="center"/>
    </xf>
    <xf numFmtId="0" fontId="52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2" fillId="0" borderId="0" xfId="2" applyFont="1" applyAlignment="1">
      <alignment horizontal="left" vertical="center"/>
    </xf>
    <xf numFmtId="0" fontId="52" fillId="0" borderId="0" xfId="2" applyFont="1" applyAlignment="1">
      <alignment horizontal="center" vertical="center"/>
    </xf>
    <xf numFmtId="0" fontId="55" fillId="0" borderId="0" xfId="2" applyFont="1" applyAlignment="1">
      <alignment vertical="center"/>
    </xf>
    <xf numFmtId="0" fontId="28" fillId="0" borderId="0" xfId="2" applyFont="1" applyAlignment="1">
      <alignment horizontal="center" vertical="center"/>
    </xf>
    <xf numFmtId="0" fontId="28" fillId="0" borderId="0" xfId="2" applyFont="1" applyAlignment="1">
      <alignment vertical="center"/>
    </xf>
    <xf numFmtId="0" fontId="56" fillId="2" borderId="2" xfId="0" applyFont="1" applyFill="1" applyBorder="1" applyAlignment="1">
      <alignment horizontal="center" vertical="center"/>
    </xf>
    <xf numFmtId="0" fontId="48" fillId="4" borderId="0" xfId="0" applyFont="1" applyFill="1" applyAlignment="1">
      <alignment vertical="center"/>
    </xf>
    <xf numFmtId="0" fontId="50" fillId="4" borderId="0" xfId="0" applyFont="1" applyFill="1" applyAlignment="1">
      <alignment vertical="center"/>
    </xf>
    <xf numFmtId="0" fontId="50" fillId="4" borderId="0" xfId="0" applyFont="1" applyFill="1" applyAlignment="1">
      <alignment vertical="center" wrapText="1"/>
    </xf>
    <xf numFmtId="0" fontId="48" fillId="4" borderId="0" xfId="0" applyFont="1" applyFill="1" applyAlignment="1">
      <alignment vertical="center" wrapText="1"/>
    </xf>
    <xf numFmtId="0" fontId="25" fillId="2" borderId="11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15" fontId="26" fillId="2" borderId="1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 wrapText="1"/>
    </xf>
    <xf numFmtId="0" fontId="50" fillId="4" borderId="0" xfId="0" applyFont="1" applyFill="1" applyAlignment="1">
      <alignment horizontal="center" vertical="center"/>
    </xf>
    <xf numFmtId="0" fontId="48" fillId="4" borderId="0" xfId="0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5" fillId="0" borderId="13" xfId="2" applyFont="1" applyBorder="1" applyAlignment="1">
      <alignment horizontal="center" vertical="center" wrapText="1"/>
    </xf>
    <xf numFmtId="0" fontId="55" fillId="0" borderId="11" xfId="2" applyFont="1" applyBorder="1" applyAlignment="1">
      <alignment horizontal="center" vertical="center" wrapText="1"/>
    </xf>
    <xf numFmtId="0" fontId="59" fillId="0" borderId="30" xfId="2" applyFont="1" applyBorder="1" applyAlignment="1">
      <alignment vertical="top" wrapText="1"/>
    </xf>
    <xf numFmtId="0" fontId="26" fillId="2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44" fillId="9" borderId="8" xfId="0" applyFont="1" applyFill="1" applyBorder="1" applyAlignment="1">
      <alignment horizontal="center" vertical="center"/>
    </xf>
    <xf numFmtId="0" fontId="44" fillId="9" borderId="9" xfId="0" applyFont="1" applyFill="1" applyBorder="1" applyAlignment="1">
      <alignment horizontal="center" vertical="center"/>
    </xf>
    <xf numFmtId="0" fontId="44" fillId="9" borderId="8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 vertical="center"/>
    </xf>
    <xf numFmtId="0" fontId="44" fillId="9" borderId="22" xfId="0" applyFont="1" applyFill="1" applyBorder="1" applyAlignment="1">
      <alignment horizontal="center" vertical="center" wrapText="1"/>
    </xf>
    <xf numFmtId="0" fontId="44" fillId="9" borderId="22" xfId="0" applyFont="1" applyFill="1" applyBorder="1" applyAlignment="1">
      <alignment horizontal="center" vertical="center"/>
    </xf>
    <xf numFmtId="0" fontId="44" fillId="9" borderId="20" xfId="0" applyFont="1" applyFill="1" applyBorder="1" applyAlignment="1">
      <alignment horizontal="center" vertical="center" wrapText="1"/>
    </xf>
    <xf numFmtId="0" fontId="44" fillId="9" borderId="20" xfId="0" applyFont="1" applyFill="1" applyBorder="1" applyAlignment="1">
      <alignment vertical="center" wrapText="1"/>
    </xf>
    <xf numFmtId="0" fontId="45" fillId="2" borderId="0" xfId="0" applyFont="1" applyFill="1" applyAlignment="1">
      <alignment vertical="center"/>
    </xf>
    <xf numFmtId="0" fontId="26" fillId="9" borderId="22" xfId="0" applyFont="1" applyFill="1" applyBorder="1" applyAlignment="1">
      <alignment horizontal="center" vertical="center" wrapText="1"/>
    </xf>
    <xf numFmtId="0" fontId="26" fillId="9" borderId="22" xfId="0" applyFont="1" applyFill="1" applyBorder="1" applyAlignment="1">
      <alignment horizontal="center" vertical="center"/>
    </xf>
    <xf numFmtId="0" fontId="26" fillId="9" borderId="20" xfId="0" applyFont="1" applyFill="1" applyBorder="1" applyAlignment="1">
      <alignment horizontal="center" vertical="center" wrapText="1"/>
    </xf>
    <xf numFmtId="0" fontId="26" fillId="9" borderId="20" xfId="0" applyFont="1" applyFill="1" applyBorder="1" applyAlignment="1">
      <alignment vertical="center" wrapText="1"/>
    </xf>
    <xf numFmtId="0" fontId="53" fillId="2" borderId="0" xfId="0" applyFont="1" applyFill="1" applyAlignment="1">
      <alignment horizontal="left" vertical="center"/>
    </xf>
    <xf numFmtId="0" fontId="53" fillId="2" borderId="0" xfId="0" quotePrefix="1" applyFont="1" applyFill="1" applyAlignment="1">
      <alignment horizontal="left" vertical="center"/>
    </xf>
    <xf numFmtId="0" fontId="53" fillId="2" borderId="0" xfId="0" applyFont="1" applyFill="1" applyAlignment="1">
      <alignment vertical="center"/>
    </xf>
    <xf numFmtId="0" fontId="53" fillId="2" borderId="0" xfId="0" applyFont="1" applyFill="1" applyAlignment="1">
      <alignment vertical="center" wrapText="1"/>
    </xf>
    <xf numFmtId="0" fontId="53" fillId="2" borderId="0" xfId="0" applyFont="1" applyFill="1" applyAlignment="1">
      <alignment horizontal="center" vertical="center"/>
    </xf>
    <xf numFmtId="166" fontId="53" fillId="2" borderId="0" xfId="0" applyNumberFormat="1" applyFont="1" applyFill="1" applyAlignment="1">
      <alignment horizontal="center" vertical="center"/>
    </xf>
    <xf numFmtId="0" fontId="52" fillId="2" borderId="0" xfId="0" applyFont="1" applyFill="1" applyAlignment="1">
      <alignment horizontal="left" vertical="center"/>
    </xf>
    <xf numFmtId="0" fontId="52" fillId="2" borderId="0" xfId="0" applyFont="1" applyFill="1" applyAlignment="1">
      <alignment vertical="center"/>
    </xf>
    <xf numFmtId="0" fontId="52" fillId="2" borderId="0" xfId="0" applyFont="1" applyFill="1" applyAlignment="1">
      <alignment horizontal="center" vertical="center"/>
    </xf>
    <xf numFmtId="166" fontId="52" fillId="2" borderId="0" xfId="0" applyNumberFormat="1" applyFont="1" applyFill="1" applyAlignment="1">
      <alignment horizontal="center" vertical="center"/>
    </xf>
    <xf numFmtId="0" fontId="60" fillId="2" borderId="0" xfId="0" applyFont="1" applyFill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0" fontId="52" fillId="2" borderId="31" xfId="0" applyFont="1" applyFill="1" applyBorder="1" applyAlignment="1">
      <alignment horizontal="left" vertical="center"/>
    </xf>
    <xf numFmtId="0" fontId="52" fillId="2" borderId="1" xfId="0" applyFont="1" applyFill="1" applyBorder="1" applyAlignment="1">
      <alignment vertical="center"/>
    </xf>
    <xf numFmtId="0" fontId="52" fillId="2" borderId="1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left" vertical="center"/>
    </xf>
    <xf numFmtId="0" fontId="24" fillId="2" borderId="3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0" fontId="54" fillId="4" borderId="0" xfId="0" applyFont="1" applyFill="1" applyAlignment="1">
      <alignment vertical="center"/>
    </xf>
    <xf numFmtId="0" fontId="55" fillId="4" borderId="0" xfId="0" applyFont="1" applyFill="1" applyAlignment="1">
      <alignment vertical="center"/>
    </xf>
    <xf numFmtId="0" fontId="61" fillId="4" borderId="0" xfId="0" applyFont="1" applyFill="1" applyAlignment="1">
      <alignment vertical="center"/>
    </xf>
    <xf numFmtId="0" fontId="54" fillId="4" borderId="0" xfId="0" applyFont="1" applyFill="1" applyAlignment="1">
      <alignment vertical="center" wrapText="1"/>
    </xf>
    <xf numFmtId="0" fontId="54" fillId="4" borderId="0" xfId="0" applyFont="1" applyFill="1" applyAlignment="1">
      <alignment horizontal="left" vertical="center"/>
    </xf>
    <xf numFmtId="0" fontId="54" fillId="4" borderId="0" xfId="0" applyFont="1" applyFill="1" applyAlignment="1">
      <alignment horizontal="left" vertical="center" wrapText="1"/>
    </xf>
    <xf numFmtId="0" fontId="54" fillId="2" borderId="31" xfId="0" applyFont="1" applyFill="1" applyBorder="1" applyAlignment="1" applyProtection="1">
      <alignment vertical="center"/>
      <protection hidden="1"/>
    </xf>
    <xf numFmtId="0" fontId="62" fillId="2" borderId="31" xfId="0" applyFont="1" applyFill="1" applyBorder="1" applyAlignment="1">
      <alignment horizontal="left" vertical="center"/>
    </xf>
    <xf numFmtId="0" fontId="54" fillId="2" borderId="1" xfId="0" applyFont="1" applyFill="1" applyBorder="1" applyAlignment="1">
      <alignment vertical="center"/>
    </xf>
    <xf numFmtId="164" fontId="54" fillId="2" borderId="1" xfId="0" quotePrefix="1" applyNumberFormat="1" applyFont="1" applyFill="1" applyBorder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49" fillId="4" borderId="0" xfId="0" quotePrefix="1" applyFont="1" applyFill="1" applyAlignment="1">
      <alignment vertical="center" wrapText="1"/>
    </xf>
    <xf numFmtId="0" fontId="63" fillId="0" borderId="0" xfId="0" quotePrefix="1" applyFont="1" applyAlignment="1">
      <alignment horizontal="left" vertical="center" indent="1"/>
    </xf>
    <xf numFmtId="0" fontId="63" fillId="0" borderId="0" xfId="0" applyFont="1" applyAlignment="1">
      <alignment horizontal="left" vertical="center" inden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1" fontId="24" fillId="0" borderId="3" xfId="0" applyNumberFormat="1" applyFont="1" applyBorder="1" applyAlignment="1">
      <alignment vertical="center"/>
    </xf>
    <xf numFmtId="1" fontId="24" fillId="0" borderId="3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1" fontId="24" fillId="0" borderId="0" xfId="0" applyNumberFormat="1" applyFont="1" applyAlignment="1">
      <alignment vertical="center"/>
    </xf>
    <xf numFmtId="1" fontId="24" fillId="0" borderId="0" xfId="0" applyNumberFormat="1" applyFont="1" applyAlignment="1">
      <alignment horizontal="center" vertical="center"/>
    </xf>
    <xf numFmtId="0" fontId="25" fillId="2" borderId="0" xfId="0" applyFont="1" applyFill="1" applyAlignment="1">
      <alignment horizontal="left" vertical="center" wrapText="1"/>
    </xf>
    <xf numFmtId="0" fontId="54" fillId="9" borderId="51" xfId="2" applyFont="1" applyFill="1" applyBorder="1" applyAlignment="1">
      <alignment horizontal="center" vertical="center" wrapText="1"/>
    </xf>
    <xf numFmtId="0" fontId="55" fillId="0" borderId="51" xfId="2" quotePrefix="1" applyFont="1" applyBorder="1" applyAlignment="1">
      <alignment horizontal="center" vertical="center" wrapText="1"/>
    </xf>
    <xf numFmtId="1" fontId="54" fillId="9" borderId="52" xfId="2" applyNumberFormat="1" applyFont="1" applyFill="1" applyBorder="1" applyAlignment="1">
      <alignment horizontal="center" vertical="center" wrapText="1"/>
    </xf>
    <xf numFmtId="0" fontId="55" fillId="0" borderId="51" xfId="2" applyFont="1" applyBorder="1" applyAlignment="1">
      <alignment horizontal="center" vertical="center" wrapText="1"/>
    </xf>
    <xf numFmtId="1" fontId="55" fillId="0" borderId="52" xfId="2" applyNumberFormat="1" applyFont="1" applyBorder="1" applyAlignment="1">
      <alignment horizontal="center" vertical="center" wrapText="1"/>
    </xf>
    <xf numFmtId="0" fontId="54" fillId="9" borderId="51" xfId="2" applyFont="1" applyFill="1" applyBorder="1" applyAlignment="1">
      <alignment horizontal="left" vertical="center" wrapText="1"/>
    </xf>
    <xf numFmtId="0" fontId="25" fillId="2" borderId="51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59" fillId="8" borderId="0" xfId="0" applyFont="1" applyFill="1" applyAlignment="1">
      <alignment horizontal="left" vertical="center"/>
    </xf>
    <xf numFmtId="0" fontId="59" fillId="8" borderId="0" xfId="0" applyFont="1" applyFill="1" applyAlignment="1">
      <alignment horizontal="center" vertical="center"/>
    </xf>
    <xf numFmtId="1" fontId="59" fillId="8" borderId="0" xfId="0" applyNumberFormat="1" applyFont="1" applyFill="1" applyAlignment="1">
      <alignment horizontal="right" vertical="center"/>
    </xf>
    <xf numFmtId="1" fontId="59" fillId="8" borderId="0" xfId="0" applyNumberFormat="1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1" fontId="25" fillId="0" borderId="51" xfId="1" applyNumberFormat="1" applyFont="1" applyBorder="1" applyAlignment="1">
      <alignment horizontal="center" vertical="center" wrapText="1"/>
    </xf>
    <xf numFmtId="1" fontId="25" fillId="2" borderId="51" xfId="0" applyNumberFormat="1" applyFont="1" applyFill="1" applyBorder="1" applyAlignment="1">
      <alignment horizontal="left" vertical="center"/>
    </xf>
    <xf numFmtId="1" fontId="25" fillId="2" borderId="51" xfId="0" applyNumberFormat="1" applyFont="1" applyFill="1" applyBorder="1" applyAlignment="1">
      <alignment horizontal="center" vertical="center"/>
    </xf>
    <xf numFmtId="1" fontId="26" fillId="2" borderId="51" xfId="0" applyNumberFormat="1" applyFont="1" applyFill="1" applyBorder="1" applyAlignment="1">
      <alignment horizontal="center" vertical="center"/>
    </xf>
    <xf numFmtId="1" fontId="43" fillId="2" borderId="15" xfId="0" applyNumberFormat="1" applyFont="1" applyFill="1" applyBorder="1" applyAlignment="1">
      <alignment vertical="center"/>
    </xf>
    <xf numFmtId="1" fontId="41" fillId="0" borderId="51" xfId="1" applyNumberFormat="1" applyFont="1" applyBorder="1" applyAlignment="1">
      <alignment horizontal="center" vertical="center" wrapText="1"/>
    </xf>
    <xf numFmtId="1" fontId="21" fillId="2" borderId="15" xfId="0" applyNumberFormat="1" applyFont="1" applyFill="1" applyBorder="1" applyAlignment="1">
      <alignment vertical="center" wrapText="1"/>
    </xf>
    <xf numFmtId="2" fontId="25" fillId="2" borderId="51" xfId="0" applyNumberFormat="1" applyFont="1" applyFill="1" applyBorder="1" applyAlignment="1">
      <alignment horizontal="center" vertical="center"/>
    </xf>
    <xf numFmtId="1" fontId="57" fillId="0" borderId="51" xfId="1" applyNumberFormat="1" applyFont="1" applyBorder="1" applyAlignment="1">
      <alignment horizontal="center" vertical="center" wrapText="1"/>
    </xf>
    <xf numFmtId="1" fontId="40" fillId="0" borderId="51" xfId="1" applyNumberFormat="1" applyFont="1" applyBorder="1" applyAlignment="1">
      <alignment horizontal="center" vertical="center" wrapText="1"/>
    </xf>
    <xf numFmtId="0" fontId="151" fillId="4" borderId="28" xfId="0" applyFont="1" applyFill="1" applyBorder="1" applyAlignment="1">
      <alignment vertical="center"/>
    </xf>
    <xf numFmtId="0" fontId="48" fillId="0" borderId="0" xfId="0" applyFont="1"/>
    <xf numFmtId="0" fontId="48" fillId="4" borderId="0" xfId="0" applyFont="1" applyFill="1" applyAlignment="1">
      <alignment horizontal="center"/>
    </xf>
    <xf numFmtId="0" fontId="48" fillId="4" borderId="0" xfId="0" applyFont="1" applyFill="1"/>
    <xf numFmtId="0" fontId="158" fillId="0" borderId="0" xfId="0" applyFont="1"/>
    <xf numFmtId="0" fontId="157" fillId="4" borderId="0" xfId="0" applyFont="1" applyFill="1" applyAlignment="1">
      <alignment horizontal="left"/>
    </xf>
    <xf numFmtId="0" fontId="158" fillId="4" borderId="0" xfId="0" applyFont="1" applyFill="1" applyAlignment="1">
      <alignment horizontal="center"/>
    </xf>
    <xf numFmtId="0" fontId="158" fillId="4" borderId="0" xfId="0" applyFont="1" applyFill="1"/>
    <xf numFmtId="0" fontId="159" fillId="39" borderId="0" xfId="0" applyFont="1" applyFill="1" applyAlignment="1">
      <alignment horizontal="center" vertical="center"/>
    </xf>
    <xf numFmtId="0" fontId="159" fillId="9" borderId="0" xfId="0" applyFont="1" applyFill="1" applyAlignment="1">
      <alignment horizontal="center" vertical="center"/>
    </xf>
    <xf numFmtId="0" fontId="159" fillId="4" borderId="0" xfId="0" applyFont="1" applyFill="1" applyAlignment="1">
      <alignment horizontal="center" vertical="center"/>
    </xf>
    <xf numFmtId="0" fontId="159" fillId="9" borderId="0" xfId="0" applyFont="1" applyFill="1" applyAlignment="1">
      <alignment horizontal="center" vertical="center" wrapText="1"/>
    </xf>
    <xf numFmtId="0" fontId="159" fillId="39" borderId="0" xfId="0" applyFont="1" applyFill="1"/>
    <xf numFmtId="0" fontId="160" fillId="4" borderId="0" xfId="0" applyFont="1" applyFill="1" applyAlignment="1">
      <alignment vertical="center"/>
    </xf>
    <xf numFmtId="0" fontId="160" fillId="4" borderId="0" xfId="0" applyFont="1" applyFill="1" applyAlignment="1">
      <alignment horizontal="left" vertical="center" indent="5"/>
    </xf>
    <xf numFmtId="0" fontId="0" fillId="4" borderId="0" xfId="0" applyFill="1"/>
    <xf numFmtId="0" fontId="48" fillId="39" borderId="0" xfId="0" applyFont="1" applyFill="1"/>
    <xf numFmtId="0" fontId="156" fillId="4" borderId="0" xfId="0" applyFont="1" applyFill="1" applyAlignment="1">
      <alignment vertical="center"/>
    </xf>
    <xf numFmtId="0" fontId="48" fillId="4" borderId="0" xfId="0" applyFont="1" applyFill="1" applyAlignment="1">
      <alignment horizontal="center" wrapText="1"/>
    </xf>
    <xf numFmtId="0" fontId="48" fillId="4" borderId="0" xfId="0" applyFont="1" applyFill="1" applyAlignment="1">
      <alignment horizontal="left"/>
    </xf>
    <xf numFmtId="0" fontId="156" fillId="4" borderId="0" xfId="0" applyFont="1" applyFill="1" applyAlignment="1">
      <alignment horizontal="left" vertical="center" indent="5"/>
    </xf>
    <xf numFmtId="0" fontId="156" fillId="4" borderId="0" xfId="0" applyFont="1" applyFill="1" applyAlignment="1">
      <alignment horizontal="center" vertical="center"/>
    </xf>
    <xf numFmtId="0" fontId="37" fillId="0" borderId="0" xfId="55" applyFont="1"/>
    <xf numFmtId="0" fontId="159" fillId="14" borderId="51" xfId="0" applyFont="1" applyFill="1" applyBorder="1" applyAlignment="1">
      <alignment vertical="center"/>
    </xf>
    <xf numFmtId="0" fontId="48" fillId="0" borderId="51" xfId="0" applyFont="1" applyBorder="1" applyAlignment="1">
      <alignment horizontal="center"/>
    </xf>
    <xf numFmtId="0" fontId="48" fillId="0" borderId="51" xfId="0" quotePrefix="1" applyFont="1" applyBorder="1" applyAlignment="1">
      <alignment horizontal="center"/>
    </xf>
    <xf numFmtId="16" fontId="48" fillId="0" borderId="51" xfId="0" quotePrefix="1" applyNumberFormat="1" applyFont="1" applyBorder="1" applyAlignment="1">
      <alignment horizontal="center"/>
    </xf>
    <xf numFmtId="0" fontId="161" fillId="0" borderId="0" xfId="55" applyFont="1" applyAlignment="1">
      <alignment vertical="center"/>
    </xf>
    <xf numFmtId="0" fontId="161" fillId="9" borderId="54" xfId="55" applyFont="1" applyFill="1" applyBorder="1" applyAlignment="1">
      <alignment horizontal="left" vertical="center"/>
    </xf>
    <xf numFmtId="14" fontId="161" fillId="40" borderId="54" xfId="55" applyNumberFormat="1" applyFont="1" applyFill="1" applyBorder="1" applyAlignment="1">
      <alignment horizontal="center" vertical="center"/>
    </xf>
    <xf numFmtId="0" fontId="161" fillId="0" borderId="6" xfId="55" applyFont="1" applyBorder="1" applyAlignment="1">
      <alignment horizontal="center" vertical="center"/>
    </xf>
    <xf numFmtId="0" fontId="161" fillId="40" borderId="54" xfId="55" applyFont="1" applyFill="1" applyBorder="1" applyAlignment="1">
      <alignment horizontal="center" vertical="center"/>
    </xf>
    <xf numFmtId="0" fontId="162" fillId="40" borderId="54" xfId="55" applyFont="1" applyFill="1" applyBorder="1" applyAlignment="1">
      <alignment horizontal="center" vertical="center"/>
    </xf>
    <xf numFmtId="0" fontId="161" fillId="0" borderId="0" xfId="55" applyFont="1" applyAlignment="1">
      <alignment horizontal="left" vertical="center"/>
    </xf>
    <xf numFmtId="0" fontId="0" fillId="0" borderId="27" xfId="0" applyBorder="1"/>
    <xf numFmtId="0" fontId="37" fillId="0" borderId="42" xfId="55" applyFont="1" applyBorder="1"/>
    <xf numFmtId="0" fontId="37" fillId="0" borderId="26" xfId="55" applyFont="1" applyBorder="1"/>
    <xf numFmtId="0" fontId="38" fillId="9" borderId="54" xfId="55" applyFont="1" applyFill="1" applyBorder="1" applyAlignment="1">
      <alignment horizontal="center" vertical="center"/>
    </xf>
    <xf numFmtId="0" fontId="38" fillId="9" borderId="5" xfId="55" applyFont="1" applyFill="1" applyBorder="1" applyAlignment="1">
      <alignment horizontal="center" vertical="center"/>
    </xf>
    <xf numFmtId="0" fontId="38" fillId="9" borderId="54" xfId="55" applyFont="1" applyFill="1" applyBorder="1" applyAlignment="1">
      <alignment horizontal="center" vertical="center" wrapText="1"/>
    </xf>
    <xf numFmtId="0" fontId="38" fillId="9" borderId="7" xfId="55" applyFont="1" applyFill="1" applyBorder="1" applyAlignment="1">
      <alignment horizontal="center" vertical="center" wrapText="1"/>
    </xf>
    <xf numFmtId="0" fontId="161" fillId="0" borderId="0" xfId="55" applyFont="1" applyAlignment="1">
      <alignment horizontal="center" vertical="center"/>
    </xf>
    <xf numFmtId="0" fontId="161" fillId="0" borderId="55" xfId="55" applyFont="1" applyBorder="1" applyAlignment="1">
      <alignment horizontal="center" vertical="center"/>
    </xf>
    <xf numFmtId="0" fontId="161" fillId="0" borderId="55" xfId="55" applyFont="1" applyBorder="1" applyAlignment="1">
      <alignment horizontal="center" vertical="center" wrapText="1"/>
    </xf>
    <xf numFmtId="16" fontId="161" fillId="0" borderId="56" xfId="55" applyNumberFormat="1" applyFont="1" applyBorder="1" applyAlignment="1">
      <alignment vertical="center"/>
    </xf>
    <xf numFmtId="0" fontId="161" fillId="0" borderId="57" xfId="55" applyFont="1" applyBorder="1" applyAlignment="1">
      <alignment vertical="center" wrapText="1"/>
    </xf>
    <xf numFmtId="0" fontId="161" fillId="0" borderId="58" xfId="55" applyFont="1" applyBorder="1" applyAlignment="1">
      <alignment horizontal="center" vertical="center"/>
    </xf>
    <xf numFmtId="0" fontId="161" fillId="0" borderId="59" xfId="55" applyFont="1" applyBorder="1" applyAlignment="1">
      <alignment horizontal="center" vertical="center" wrapText="1"/>
    </xf>
    <xf numFmtId="0" fontId="161" fillId="0" borderId="60" xfId="55" applyFont="1" applyBorder="1" applyAlignment="1">
      <alignment horizontal="left" vertical="center"/>
    </xf>
    <xf numFmtId="0" fontId="161" fillId="0" borderId="61" xfId="55" applyFont="1" applyBorder="1" applyAlignment="1">
      <alignment horizontal="left" vertical="center" wrapText="1"/>
    </xf>
    <xf numFmtId="0" fontId="161" fillId="0" borderId="62" xfId="55" applyFont="1" applyBorder="1" applyAlignment="1">
      <alignment horizontal="left" vertical="center" wrapText="1"/>
    </xf>
    <xf numFmtId="0" fontId="161" fillId="0" borderId="63" xfId="55" applyFont="1" applyBorder="1" applyAlignment="1">
      <alignment horizontal="center" vertical="center"/>
    </xf>
    <xf numFmtId="0" fontId="161" fillId="0" borderId="60" xfId="55" applyFont="1" applyBorder="1" applyAlignment="1">
      <alignment horizontal="left" vertical="center" wrapText="1"/>
    </xf>
    <xf numFmtId="0" fontId="161" fillId="0" borderId="60" xfId="55" applyFont="1" applyBorder="1" applyAlignment="1">
      <alignment vertical="center"/>
    </xf>
    <xf numFmtId="0" fontId="161" fillId="0" borderId="61" xfId="55" applyFont="1" applyBorder="1" applyAlignment="1">
      <alignment vertical="center" wrapText="1"/>
    </xf>
    <xf numFmtId="0" fontId="161" fillId="0" borderId="62" xfId="55" applyFont="1" applyBorder="1" applyAlignment="1">
      <alignment vertical="center" wrapText="1"/>
    </xf>
    <xf numFmtId="0" fontId="161" fillId="0" borderId="64" xfId="55" applyFont="1" applyBorder="1" applyAlignment="1">
      <alignment horizontal="center" vertical="center"/>
    </xf>
    <xf numFmtId="0" fontId="161" fillId="0" borderId="65" xfId="55" applyFont="1" applyBorder="1" applyAlignment="1">
      <alignment horizontal="center" vertical="center" wrapText="1"/>
    </xf>
    <xf numFmtId="0" fontId="161" fillId="0" borderId="65" xfId="55" applyFont="1" applyBorder="1" applyAlignment="1">
      <alignment horizontal="center" vertical="center"/>
    </xf>
    <xf numFmtId="0" fontId="161" fillId="0" borderId="0" xfId="55" applyFont="1" applyAlignment="1">
      <alignment horizontal="left" vertical="center" wrapText="1"/>
    </xf>
    <xf numFmtId="0" fontId="161" fillId="0" borderId="0" xfId="0" applyFont="1" applyAlignment="1">
      <alignment vertical="center"/>
    </xf>
    <xf numFmtId="0" fontId="161" fillId="0" borderId="0" xfId="55" applyFont="1" applyAlignment="1">
      <alignment horizontal="center" vertical="top"/>
    </xf>
    <xf numFmtId="0" fontId="37" fillId="0" borderId="0" xfId="55" applyFont="1" applyAlignment="1">
      <alignment vertical="center"/>
    </xf>
    <xf numFmtId="0" fontId="165" fillId="0" borderId="0" xfId="55" applyFont="1" applyAlignment="1">
      <alignment vertical="center"/>
    </xf>
    <xf numFmtId="0" fontId="37" fillId="0" borderId="0" xfId="55" applyFont="1" applyAlignment="1">
      <alignment horizontal="center" vertical="center"/>
    </xf>
    <xf numFmtId="0" fontId="161" fillId="0" borderId="0" xfId="0" applyFont="1" applyAlignment="1">
      <alignment horizontal="center" vertical="center"/>
    </xf>
    <xf numFmtId="0" fontId="161" fillId="0" borderId="0" xfId="0" applyFont="1" applyAlignment="1">
      <alignment vertical="center" wrapText="1"/>
    </xf>
    <xf numFmtId="0" fontId="37" fillId="0" borderId="0" xfId="55" applyFont="1" applyAlignment="1">
      <alignment vertical="center" wrapText="1"/>
    </xf>
    <xf numFmtId="0" fontId="161" fillId="0" borderId="0" xfId="0" quotePrefix="1" applyFont="1" applyAlignment="1">
      <alignment vertical="center"/>
    </xf>
    <xf numFmtId="0" fontId="59" fillId="0" borderId="15" xfId="2" applyFont="1" applyBorder="1" applyAlignment="1">
      <alignment horizontal="center" vertical="top" wrapText="1"/>
    </xf>
    <xf numFmtId="0" fontId="55" fillId="0" borderId="51" xfId="2" quotePrefix="1" applyFont="1" applyBorder="1" applyAlignment="1">
      <alignment horizontal="left" vertical="center" wrapText="1"/>
    </xf>
    <xf numFmtId="0" fontId="166" fillId="2" borderId="0" xfId="0" applyFont="1" applyFill="1" applyAlignment="1">
      <alignment vertical="center"/>
    </xf>
    <xf numFmtId="0" fontId="54" fillId="2" borderId="0" xfId="0" applyFont="1" applyFill="1" applyAlignment="1">
      <alignment vertical="center"/>
    </xf>
    <xf numFmtId="0" fontId="167" fillId="2" borderId="2" xfId="0" applyFont="1" applyFill="1" applyBorder="1" applyAlignment="1">
      <alignment horizontal="left" vertical="center"/>
    </xf>
    <xf numFmtId="0" fontId="59" fillId="2" borderId="3" xfId="0" applyFont="1" applyFill="1" applyBorder="1" applyAlignment="1">
      <alignment horizontal="left" vertical="center"/>
    </xf>
    <xf numFmtId="0" fontId="59" fillId="2" borderId="3" xfId="0" applyFont="1" applyFill="1" applyBorder="1" applyAlignment="1">
      <alignment vertical="center"/>
    </xf>
    <xf numFmtId="0" fontId="59" fillId="2" borderId="3" xfId="0" applyFont="1" applyFill="1" applyBorder="1" applyAlignment="1">
      <alignment horizontal="center" vertical="center"/>
    </xf>
    <xf numFmtId="3" fontId="59" fillId="2" borderId="3" xfId="0" applyNumberFormat="1" applyFont="1" applyFill="1" applyBorder="1" applyAlignment="1">
      <alignment horizontal="center" vertical="center"/>
    </xf>
    <xf numFmtId="0" fontId="59" fillId="6" borderId="3" xfId="0" applyFont="1" applyFill="1" applyBorder="1" applyAlignment="1">
      <alignment horizontal="center" vertical="center"/>
    </xf>
    <xf numFmtId="0" fontId="59" fillId="7" borderId="3" xfId="0" applyFont="1" applyFill="1" applyBorder="1" applyAlignment="1">
      <alignment horizontal="left" vertical="center"/>
    </xf>
    <xf numFmtId="1" fontId="59" fillId="6" borderId="3" xfId="0" applyNumberFormat="1" applyFont="1" applyFill="1" applyBorder="1" applyAlignment="1">
      <alignment vertical="center"/>
    </xf>
    <xf numFmtId="1" fontId="59" fillId="6" borderId="3" xfId="0" applyNumberFormat="1" applyFont="1" applyFill="1" applyBorder="1" applyAlignment="1">
      <alignment horizontal="center" vertical="center"/>
    </xf>
    <xf numFmtId="1" fontId="153" fillId="0" borderId="51" xfId="1" applyNumberFormat="1" applyFont="1" applyBorder="1" applyAlignment="1">
      <alignment horizontal="center" vertical="center" wrapText="1"/>
    </xf>
    <xf numFmtId="1" fontId="25" fillId="2" borderId="51" xfId="0" applyNumberFormat="1" applyFont="1" applyFill="1" applyBorder="1" applyAlignment="1">
      <alignment horizontal="center" vertical="center" wrapText="1"/>
    </xf>
    <xf numFmtId="165" fontId="25" fillId="2" borderId="51" xfId="0" applyNumberFormat="1" applyFont="1" applyFill="1" applyBorder="1" applyAlignment="1">
      <alignment horizontal="center" vertical="center"/>
    </xf>
    <xf numFmtId="1" fontId="26" fillId="2" borderId="51" xfId="0" applyNumberFormat="1" applyFont="1" applyFill="1" applyBorder="1" applyAlignment="1">
      <alignment vertical="center"/>
    </xf>
    <xf numFmtId="0" fontId="52" fillId="0" borderId="51" xfId="0" applyFont="1" applyBorder="1" applyAlignment="1">
      <alignment horizontal="left" vertical="center"/>
    </xf>
    <xf numFmtId="1" fontId="25" fillId="2" borderId="53" xfId="0" applyNumberFormat="1" applyFont="1" applyFill="1" applyBorder="1" applyAlignment="1">
      <alignment horizontal="left" vertical="center" wrapText="1"/>
    </xf>
    <xf numFmtId="0" fontId="26" fillId="0" borderId="26" xfId="0" applyFont="1" applyBorder="1"/>
    <xf numFmtId="0" fontId="169" fillId="0" borderId="0" xfId="0" applyFont="1"/>
    <xf numFmtId="0" fontId="26" fillId="0" borderId="26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center"/>
    </xf>
    <xf numFmtId="0" fontId="170" fillId="0" borderId="0" xfId="0" applyFont="1" applyAlignment="1">
      <alignment horizontal="center" vertical="center"/>
    </xf>
    <xf numFmtId="0" fontId="170" fillId="0" borderId="29" xfId="0" applyFont="1" applyBorder="1" applyAlignment="1">
      <alignment horizontal="center" vertical="center"/>
    </xf>
    <xf numFmtId="0" fontId="25" fillId="41" borderId="51" xfId="0" applyFont="1" applyFill="1" applyBorder="1" applyAlignment="1">
      <alignment horizontal="center"/>
    </xf>
    <xf numFmtId="0" fontId="26" fillId="41" borderId="51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40" fillId="0" borderId="51" xfId="0" applyFont="1" applyBorder="1" applyAlignment="1">
      <alignment horizontal="center" vertical="center"/>
    </xf>
    <xf numFmtId="0" fontId="40" fillId="0" borderId="51" xfId="0" applyFont="1" applyBorder="1" applyAlignment="1">
      <alignment vertical="center"/>
    </xf>
    <xf numFmtId="0" fontId="40" fillId="0" borderId="51" xfId="0" applyFont="1" applyBorder="1" applyAlignment="1">
      <alignment horizontal="left" vertical="center"/>
    </xf>
    <xf numFmtId="204" fontId="40" fillId="0" borderId="51" xfId="0" applyNumberFormat="1" applyFont="1" applyBorder="1" applyAlignment="1">
      <alignment horizontal="center" vertical="center"/>
    </xf>
    <xf numFmtId="12" fontId="40" fillId="0" borderId="51" xfId="0" applyNumberFormat="1" applyFont="1" applyBorder="1" applyAlignment="1">
      <alignment horizontal="center" vertical="center"/>
    </xf>
    <xf numFmtId="12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71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31" fillId="0" borderId="52" xfId="2" applyFont="1" applyBorder="1"/>
    <xf numFmtId="0" fontId="172" fillId="42" borderId="25" xfId="0" applyFont="1" applyFill="1" applyBorder="1" applyAlignment="1">
      <alignment wrapText="1"/>
    </xf>
    <xf numFmtId="0" fontId="172" fillId="42" borderId="26" xfId="0" applyFont="1" applyFill="1" applyBorder="1" applyAlignment="1">
      <alignment wrapText="1"/>
    </xf>
    <xf numFmtId="0" fontId="172" fillId="42" borderId="26" xfId="0" applyFont="1" applyFill="1" applyBorder="1" applyAlignment="1">
      <alignment horizontal="center" wrapText="1"/>
    </xf>
    <xf numFmtId="0" fontId="173" fillId="42" borderId="68" xfId="0" applyFont="1" applyFill="1" applyBorder="1" applyAlignment="1">
      <alignment wrapText="1"/>
    </xf>
    <xf numFmtId="0" fontId="174" fillId="0" borderId="0" xfId="0" applyFont="1" applyAlignment="1">
      <alignment wrapText="1"/>
    </xf>
    <xf numFmtId="0" fontId="175" fillId="43" borderId="51" xfId="0" applyFont="1" applyFill="1" applyBorder="1" applyAlignment="1">
      <alignment horizontal="center" vertical="center" wrapText="1"/>
    </xf>
    <xf numFmtId="0" fontId="174" fillId="0" borderId="51" xfId="0" applyFont="1" applyBorder="1"/>
    <xf numFmtId="0" fontId="174" fillId="0" borderId="51" xfId="0" applyFont="1" applyBorder="1" applyAlignment="1">
      <alignment wrapText="1"/>
    </xf>
    <xf numFmtId="0" fontId="174" fillId="44" borderId="51" xfId="0" applyFont="1" applyFill="1" applyBorder="1"/>
    <xf numFmtId="0" fontId="174" fillId="4" borderId="51" xfId="0" applyFont="1" applyFill="1" applyBorder="1" applyAlignment="1">
      <alignment horizontal="center"/>
    </xf>
    <xf numFmtId="49" fontId="176" fillId="44" borderId="51" xfId="0" applyNumberFormat="1" applyFont="1" applyFill="1" applyBorder="1"/>
    <xf numFmtId="49" fontId="177" fillId="0" borderId="0" xfId="0" applyNumberFormat="1" applyFont="1"/>
    <xf numFmtId="0" fontId="174" fillId="0" borderId="0" xfId="0" applyFont="1"/>
    <xf numFmtId="0" fontId="174" fillId="4" borderId="51" xfId="0" applyFont="1" applyFill="1" applyBorder="1"/>
    <xf numFmtId="0" fontId="174" fillId="4" borderId="51" xfId="0" applyFont="1" applyFill="1" applyBorder="1" applyAlignment="1">
      <alignment wrapText="1"/>
    </xf>
    <xf numFmtId="49" fontId="177" fillId="4" borderId="0" xfId="0" applyNumberFormat="1" applyFont="1" applyFill="1"/>
    <xf numFmtId="0" fontId="174" fillId="4" borderId="0" xfId="0" applyFont="1" applyFill="1"/>
    <xf numFmtId="0" fontId="178" fillId="45" borderId="51" xfId="0" applyFont="1" applyFill="1" applyBorder="1" applyAlignment="1">
      <alignment horizontal="center" vertical="center" wrapText="1"/>
    </xf>
    <xf numFmtId="0" fontId="178" fillId="46" borderId="51" xfId="0" applyFont="1" applyFill="1" applyBorder="1" applyAlignment="1">
      <alignment horizontal="center" vertical="center" wrapText="1"/>
    </xf>
    <xf numFmtId="0" fontId="178" fillId="47" borderId="51" xfId="0" applyFont="1" applyFill="1" applyBorder="1" applyAlignment="1">
      <alignment horizontal="center" vertical="center" wrapText="1"/>
    </xf>
    <xf numFmtId="0" fontId="178" fillId="48" borderId="51" xfId="0" applyFont="1" applyFill="1" applyBorder="1" applyAlignment="1">
      <alignment horizontal="center" vertical="center" wrapText="1"/>
    </xf>
    <xf numFmtId="0" fontId="178" fillId="49" borderId="51" xfId="0" applyFont="1" applyFill="1" applyBorder="1" applyAlignment="1">
      <alignment horizontal="center" vertical="center" wrapText="1"/>
    </xf>
    <xf numFmtId="175" fontId="179" fillId="0" borderId="0" xfId="441" applyNumberFormat="1" applyFont="1"/>
    <xf numFmtId="0" fontId="174" fillId="0" borderId="0" xfId="0" applyFont="1" applyAlignment="1">
      <alignment horizontal="center"/>
    </xf>
    <xf numFmtId="0" fontId="180" fillId="0" borderId="0" xfId="0" applyFont="1"/>
    <xf numFmtId="0" fontId="54" fillId="2" borderId="3" xfId="0" applyFont="1" applyFill="1" applyBorder="1" applyAlignment="1">
      <alignment horizontal="center" vertical="center"/>
    </xf>
    <xf numFmtId="0" fontId="181" fillId="2" borderId="0" xfId="0" applyFont="1" applyFill="1" applyAlignment="1">
      <alignment vertical="center"/>
    </xf>
    <xf numFmtId="0" fontId="182" fillId="2" borderId="0" xfId="0" applyFont="1" applyFill="1" applyAlignment="1">
      <alignment vertical="center"/>
    </xf>
    <xf numFmtId="0" fontId="182" fillId="2" borderId="0" xfId="0" applyFont="1" applyFill="1" applyAlignment="1">
      <alignment horizontal="left" vertical="center"/>
    </xf>
    <xf numFmtId="0" fontId="182" fillId="2" borderId="0" xfId="0" applyFont="1" applyFill="1" applyAlignment="1">
      <alignment horizontal="right" vertical="center"/>
    </xf>
    <xf numFmtId="3" fontId="183" fillId="2" borderId="0" xfId="0" applyNumberFormat="1" applyFont="1" applyFill="1" applyAlignment="1">
      <alignment horizontal="center" vertical="center"/>
    </xf>
    <xf numFmtId="0" fontId="184" fillId="2" borderId="0" xfId="0" applyFont="1" applyFill="1" applyAlignment="1">
      <alignment horizontal="center" vertical="center" wrapText="1"/>
    </xf>
    <xf numFmtId="0" fontId="184" fillId="2" borderId="0" xfId="0" applyFont="1" applyFill="1" applyAlignment="1">
      <alignment horizontal="center" vertical="center"/>
    </xf>
    <xf numFmtId="0" fontId="184" fillId="2" borderId="0" xfId="0" applyFont="1" applyFill="1" applyAlignment="1">
      <alignment horizontal="right" vertical="center"/>
    </xf>
    <xf numFmtId="3" fontId="183" fillId="2" borderId="0" xfId="0" applyNumberFormat="1" applyFont="1" applyFill="1" applyAlignment="1">
      <alignment vertical="center"/>
    </xf>
    <xf numFmtId="1" fontId="26" fillId="2" borderId="51" xfId="0" quotePrefix="1" applyNumberFormat="1" applyFont="1" applyFill="1" applyBorder="1" applyAlignment="1">
      <alignment vertical="center"/>
    </xf>
    <xf numFmtId="1" fontId="59" fillId="2" borderId="3" xfId="441" applyNumberFormat="1" applyFont="1" applyFill="1" applyBorder="1" applyAlignment="1">
      <alignment horizontal="center" vertical="center"/>
    </xf>
    <xf numFmtId="165" fontId="25" fillId="2" borderId="0" xfId="0" applyNumberFormat="1" applyFont="1" applyFill="1" applyAlignment="1">
      <alignment vertical="center"/>
    </xf>
    <xf numFmtId="205" fontId="25" fillId="2" borderId="51" xfId="0" applyNumberFormat="1" applyFont="1" applyFill="1" applyBorder="1" applyAlignment="1">
      <alignment horizontal="center" vertical="center"/>
    </xf>
    <xf numFmtId="0" fontId="26" fillId="0" borderId="51" xfId="0" quotePrefix="1" applyFont="1" applyBorder="1" applyAlignment="1">
      <alignment horizontal="center" vertical="center"/>
    </xf>
    <xf numFmtId="2" fontId="59" fillId="4" borderId="51" xfId="0" quotePrefix="1" applyNumberFormat="1" applyFont="1" applyFill="1" applyBorder="1" applyAlignment="1">
      <alignment horizontal="center" vertical="center" wrapText="1"/>
    </xf>
    <xf numFmtId="165" fontId="59" fillId="4" borderId="51" xfId="0" quotePrefix="1" applyNumberFormat="1" applyFont="1" applyFill="1" applyBorder="1" applyAlignment="1">
      <alignment horizontal="center" vertical="center" wrapText="1"/>
    </xf>
    <xf numFmtId="1" fontId="59" fillId="4" borderId="51" xfId="0" quotePrefix="1" applyNumberFormat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vertical="center" wrapText="1"/>
    </xf>
    <xf numFmtId="0" fontId="26" fillId="4" borderId="0" xfId="0" applyFont="1" applyFill="1" applyAlignment="1">
      <alignment horizontal="center" vertical="center"/>
    </xf>
    <xf numFmtId="0" fontId="54" fillId="2" borderId="0" xfId="0" applyFont="1" applyFill="1" applyAlignment="1" applyProtection="1">
      <alignment vertical="center"/>
      <protection hidden="1"/>
    </xf>
    <xf numFmtId="0" fontId="62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center" vertical="center"/>
    </xf>
    <xf numFmtId="0" fontId="151" fillId="2" borderId="51" xfId="0" applyFont="1" applyFill="1" applyBorder="1" applyAlignment="1">
      <alignment horizontal="left" vertical="center" wrapText="1"/>
    </xf>
    <xf numFmtId="0" fontId="59" fillId="13" borderId="51" xfId="0" applyFont="1" applyFill="1" applyBorder="1" applyAlignment="1">
      <alignment horizontal="left" vertical="center" wrapText="1"/>
    </xf>
    <xf numFmtId="0" fontId="59" fillId="2" borderId="51" xfId="0" applyFont="1" applyFill="1" applyBorder="1" applyAlignment="1">
      <alignment horizontal="left" vertical="center" wrapText="1"/>
    </xf>
    <xf numFmtId="0" fontId="151" fillId="13" borderId="51" xfId="0" applyFont="1" applyFill="1" applyBorder="1" applyAlignment="1">
      <alignment horizontal="right" vertical="center" wrapText="1"/>
    </xf>
    <xf numFmtId="0" fontId="151" fillId="13" borderId="51" xfId="0" applyFont="1" applyFill="1" applyBorder="1" applyAlignment="1">
      <alignment horizontal="left" vertical="center" wrapText="1"/>
    </xf>
    <xf numFmtId="1" fontId="54" fillId="9" borderId="51" xfId="2" applyNumberFormat="1" applyFont="1" applyFill="1" applyBorder="1" applyAlignment="1">
      <alignment horizontal="center" vertical="center" wrapText="1"/>
    </xf>
    <xf numFmtId="0" fontId="174" fillId="3" borderId="51" xfId="0" applyFont="1" applyFill="1" applyBorder="1"/>
    <xf numFmtId="0" fontId="186" fillId="0" borderId="51" xfId="0" applyFont="1" applyBorder="1" applyAlignment="1">
      <alignment wrapText="1"/>
    </xf>
    <xf numFmtId="0" fontId="174" fillId="3" borderId="51" xfId="0" applyFont="1" applyFill="1" applyBorder="1" applyAlignment="1">
      <alignment vertical="center"/>
    </xf>
    <xf numFmtId="0" fontId="186" fillId="0" borderId="51" xfId="0" applyFont="1" applyBorder="1" applyAlignment="1">
      <alignment vertical="center" wrapText="1"/>
    </xf>
    <xf numFmtId="0" fontId="174" fillId="0" borderId="51" xfId="0" applyFont="1" applyBorder="1" applyAlignment="1">
      <alignment vertical="center" wrapText="1"/>
    </xf>
    <xf numFmtId="0" fontId="174" fillId="44" borderId="51" xfId="0" applyFont="1" applyFill="1" applyBorder="1" applyAlignment="1">
      <alignment vertical="center"/>
    </xf>
    <xf numFmtId="0" fontId="174" fillId="0" borderId="51" xfId="0" applyFont="1" applyBorder="1" applyAlignment="1">
      <alignment vertical="center"/>
    </xf>
    <xf numFmtId="0" fontId="174" fillId="4" borderId="51" xfId="0" applyFont="1" applyFill="1" applyBorder="1" applyAlignment="1">
      <alignment horizontal="center" vertical="center"/>
    </xf>
    <xf numFmtId="49" fontId="176" fillId="44" borderId="51" xfId="0" applyNumberFormat="1" applyFont="1" applyFill="1" applyBorder="1" applyAlignment="1">
      <alignment vertical="center"/>
    </xf>
    <xf numFmtId="49" fontId="177" fillId="0" borderId="0" xfId="0" applyNumberFormat="1" applyFont="1" applyAlignment="1">
      <alignment vertical="center"/>
    </xf>
    <xf numFmtId="0" fontId="174" fillId="0" borderId="0" xfId="0" applyFont="1" applyAlignment="1">
      <alignment vertical="center"/>
    </xf>
    <xf numFmtId="0" fontId="26" fillId="4" borderId="52" xfId="0" applyFont="1" applyFill="1" applyBorder="1" applyAlignment="1">
      <alignment vertical="center"/>
    </xf>
    <xf numFmtId="0" fontId="59" fillId="4" borderId="52" xfId="0" applyFont="1" applyFill="1" applyBorder="1" applyAlignment="1">
      <alignment vertical="center"/>
    </xf>
    <xf numFmtId="0" fontId="26" fillId="4" borderId="52" xfId="0" applyFont="1" applyFill="1" applyBorder="1" applyAlignment="1">
      <alignment horizontal="center" vertical="center"/>
    </xf>
    <xf numFmtId="1" fontId="26" fillId="0" borderId="51" xfId="1" applyNumberFormat="1" applyFont="1" applyBorder="1" applyAlignment="1">
      <alignment horizontal="center" vertical="center" wrapText="1"/>
    </xf>
    <xf numFmtId="1" fontId="45" fillId="2" borderId="51" xfId="0" applyNumberFormat="1" applyFont="1" applyFill="1" applyBorder="1" applyAlignment="1">
      <alignment horizontal="left" vertical="center"/>
    </xf>
    <xf numFmtId="0" fontId="26" fillId="0" borderId="51" xfId="0" applyFont="1" applyBorder="1" applyAlignment="1">
      <alignment horizontal="center" vertical="center"/>
    </xf>
    <xf numFmtId="0" fontId="52" fillId="2" borderId="51" xfId="0" quotePrefix="1" applyFont="1" applyFill="1" applyBorder="1" applyAlignment="1">
      <alignment horizontal="left" vertical="center"/>
    </xf>
    <xf numFmtId="0" fontId="52" fillId="2" borderId="51" xfId="0" applyFont="1" applyFill="1" applyBorder="1" applyAlignment="1">
      <alignment horizontal="center" vertical="center"/>
    </xf>
    <xf numFmtId="0" fontId="52" fillId="2" borderId="51" xfId="0" applyFont="1" applyFill="1" applyBorder="1" applyAlignment="1">
      <alignment horizontal="right" vertical="center"/>
    </xf>
    <xf numFmtId="1" fontId="52" fillId="2" borderId="51" xfId="0" applyNumberFormat="1" applyFont="1" applyFill="1" applyBorder="1" applyAlignment="1">
      <alignment horizontal="center" vertical="center"/>
    </xf>
    <xf numFmtId="1" fontId="52" fillId="2" borderId="51" xfId="0" applyNumberFormat="1" applyFont="1" applyFill="1" applyBorder="1" applyAlignment="1">
      <alignment horizontal="right" vertical="center"/>
    </xf>
    <xf numFmtId="0" fontId="54" fillId="3" borderId="51" xfId="2" applyFont="1" applyFill="1" applyBorder="1" applyAlignment="1">
      <alignment horizontal="center" vertical="center" wrapText="1"/>
    </xf>
    <xf numFmtId="0" fontId="54" fillId="9" borderId="51" xfId="2" applyFont="1" applyFill="1" applyBorder="1" applyAlignment="1">
      <alignment horizontal="center" vertical="center"/>
    </xf>
    <xf numFmtId="1" fontId="54" fillId="0" borderId="51" xfId="2" applyNumberFormat="1" applyFont="1" applyBorder="1" applyAlignment="1">
      <alignment horizontal="center" vertical="center" wrapText="1"/>
    </xf>
    <xf numFmtId="0" fontId="31" fillId="0" borderId="52" xfId="2" applyFont="1" applyBorder="1" applyAlignment="1">
      <alignment vertical="top"/>
    </xf>
    <xf numFmtId="1" fontId="24" fillId="2" borderId="13" xfId="0" quotePrefix="1" applyNumberFormat="1" applyFont="1" applyFill="1" applyBorder="1" applyAlignment="1">
      <alignment horizontal="left" vertical="center" wrapText="1"/>
    </xf>
    <xf numFmtId="1" fontId="24" fillId="2" borderId="49" xfId="0" quotePrefix="1" applyNumberFormat="1" applyFont="1" applyFill="1" applyBorder="1" applyAlignment="1">
      <alignment horizontal="left" vertical="center"/>
    </xf>
    <xf numFmtId="1" fontId="24" fillId="2" borderId="11" xfId="0" quotePrefix="1" applyNumberFormat="1" applyFont="1" applyFill="1" applyBorder="1" applyAlignment="1">
      <alignment horizontal="left" vertical="center"/>
    </xf>
    <xf numFmtId="0" fontId="25" fillId="2" borderId="53" xfId="0" applyFont="1" applyFill="1" applyBorder="1" applyAlignment="1">
      <alignment horizontal="left" vertical="center" wrapText="1"/>
    </xf>
    <xf numFmtId="0" fontId="25" fillId="2" borderId="52" xfId="0" applyFont="1" applyFill="1" applyBorder="1" applyAlignment="1">
      <alignment horizontal="left" vertical="center" wrapText="1"/>
    </xf>
    <xf numFmtId="0" fontId="25" fillId="2" borderId="15" xfId="0" applyFont="1" applyFill="1" applyBorder="1" applyAlignment="1">
      <alignment horizontal="left" vertical="center" wrapText="1"/>
    </xf>
    <xf numFmtId="1" fontId="25" fillId="2" borderId="51" xfId="0" applyNumberFormat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 wrapText="1"/>
    </xf>
    <xf numFmtId="0" fontId="26" fillId="9" borderId="18" xfId="0" applyFont="1" applyFill="1" applyBorder="1" applyAlignment="1">
      <alignment horizontal="center" vertical="center"/>
    </xf>
    <xf numFmtId="0" fontId="26" fillId="9" borderId="21" xfId="0" applyFont="1" applyFill="1" applyBorder="1" applyAlignment="1">
      <alignment horizontal="center" vertical="center"/>
    </xf>
    <xf numFmtId="0" fontId="26" fillId="9" borderId="19" xfId="0" applyFont="1" applyFill="1" applyBorder="1" applyAlignment="1">
      <alignment horizontal="center" vertical="center"/>
    </xf>
    <xf numFmtId="0" fontId="26" fillId="9" borderId="20" xfId="0" applyFont="1" applyFill="1" applyBorder="1" applyAlignment="1">
      <alignment horizontal="center" vertical="center" wrapText="1"/>
    </xf>
    <xf numFmtId="0" fontId="26" fillId="9" borderId="19" xfId="0" applyFont="1" applyFill="1" applyBorder="1" applyAlignment="1">
      <alignment horizontal="center" vertical="center" wrapText="1"/>
    </xf>
    <xf numFmtId="0" fontId="54" fillId="4" borderId="0" xfId="0" applyFont="1" applyFill="1" applyAlignment="1">
      <alignment horizontal="left" vertical="center" wrapText="1"/>
    </xf>
    <xf numFmtId="15" fontId="54" fillId="2" borderId="1" xfId="0" quotePrefix="1" applyNumberFormat="1" applyFont="1" applyFill="1" applyBorder="1" applyAlignment="1">
      <alignment horizontal="left" vertical="center"/>
    </xf>
    <xf numFmtId="15" fontId="54" fillId="2" borderId="1" xfId="0" applyNumberFormat="1" applyFont="1" applyFill="1" applyBorder="1" applyAlignment="1">
      <alignment horizontal="left" vertical="center"/>
    </xf>
    <xf numFmtId="0" fontId="54" fillId="2" borderId="1" xfId="0" applyFont="1" applyFill="1" applyBorder="1" applyAlignment="1">
      <alignment horizontal="center" vertical="center"/>
    </xf>
    <xf numFmtId="0" fontId="44" fillId="9" borderId="5" xfId="0" applyFont="1" applyFill="1" applyBorder="1" applyAlignment="1">
      <alignment horizontal="center" vertical="center"/>
    </xf>
    <xf numFmtId="0" fontId="44" fillId="9" borderId="6" xfId="0" applyFont="1" applyFill="1" applyBorder="1" applyAlignment="1">
      <alignment horizontal="center" vertical="center"/>
    </xf>
    <xf numFmtId="0" fontId="44" fillId="9" borderId="7" xfId="0" applyFont="1" applyFill="1" applyBorder="1" applyAlignment="1">
      <alignment horizontal="center" vertical="center"/>
    </xf>
    <xf numFmtId="0" fontId="25" fillId="2" borderId="53" xfId="0" applyFont="1" applyFill="1" applyBorder="1" applyAlignment="1">
      <alignment horizontal="left" vertical="center"/>
    </xf>
    <xf numFmtId="0" fontId="25" fillId="2" borderId="52" xfId="0" applyFont="1" applyFill="1" applyBorder="1" applyAlignment="1">
      <alignment horizontal="left" vertical="center"/>
    </xf>
    <xf numFmtId="0" fontId="25" fillId="2" borderId="15" xfId="0" applyFont="1" applyFill="1" applyBorder="1" applyAlignment="1">
      <alignment horizontal="left" vertical="center"/>
    </xf>
    <xf numFmtId="0" fontId="47" fillId="2" borderId="25" xfId="0" applyFont="1" applyFill="1" applyBorder="1" applyAlignment="1">
      <alignment horizontal="center" vertical="center" wrapText="1"/>
    </xf>
    <xf numFmtId="0" fontId="47" fillId="2" borderId="26" xfId="0" applyFont="1" applyFill="1" applyBorder="1" applyAlignment="1">
      <alignment horizontal="center" vertical="center" wrapText="1"/>
    </xf>
    <xf numFmtId="0" fontId="47" fillId="2" borderId="27" xfId="0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 vertical="center" wrapText="1"/>
    </xf>
    <xf numFmtId="0" fontId="47" fillId="2" borderId="50" xfId="0" applyFont="1" applyFill="1" applyBorder="1" applyAlignment="1">
      <alignment horizontal="center" vertical="center" wrapText="1"/>
    </xf>
    <xf numFmtId="0" fontId="47" fillId="2" borderId="42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left" vertical="center" wrapText="1"/>
    </xf>
    <xf numFmtId="0" fontId="21" fillId="14" borderId="51" xfId="0" applyFont="1" applyFill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51" xfId="0" quotePrefix="1" applyFont="1" applyBorder="1" applyAlignment="1">
      <alignment horizontal="center" vertical="center"/>
    </xf>
    <xf numFmtId="0" fontId="44" fillId="9" borderId="18" xfId="0" applyFont="1" applyFill="1" applyBorder="1" applyAlignment="1">
      <alignment horizontal="center" vertical="center"/>
    </xf>
    <xf numFmtId="0" fontId="44" fillId="9" borderId="21" xfId="0" applyFont="1" applyFill="1" applyBorder="1" applyAlignment="1">
      <alignment horizontal="center" vertical="center"/>
    </xf>
    <xf numFmtId="0" fontId="44" fillId="9" borderId="19" xfId="0" applyFont="1" applyFill="1" applyBorder="1" applyAlignment="1">
      <alignment horizontal="center" vertical="center"/>
    </xf>
    <xf numFmtId="0" fontId="44" fillId="9" borderId="9" xfId="0" applyFont="1" applyFill="1" applyBorder="1" applyAlignment="1">
      <alignment horizontal="center" vertical="center" wrapText="1"/>
    </xf>
    <xf numFmtId="0" fontId="44" fillId="9" borderId="6" xfId="0" applyFont="1" applyFill="1" applyBorder="1" applyAlignment="1">
      <alignment horizontal="center" vertical="center" wrapText="1"/>
    </xf>
    <xf numFmtId="0" fontId="44" fillId="9" borderId="7" xfId="0" applyFont="1" applyFill="1" applyBorder="1" applyAlignment="1">
      <alignment horizontal="center" vertical="center" wrapText="1"/>
    </xf>
    <xf numFmtId="0" fontId="44" fillId="9" borderId="20" xfId="0" applyFont="1" applyFill="1" applyBorder="1" applyAlignment="1">
      <alignment horizontal="center" vertical="center" wrapText="1"/>
    </xf>
    <xf numFmtId="0" fontId="44" fillId="9" borderId="19" xfId="0" applyFont="1" applyFill="1" applyBorder="1" applyAlignment="1">
      <alignment horizontal="center" vertical="center" wrapText="1"/>
    </xf>
    <xf numFmtId="1" fontId="154" fillId="0" borderId="53" xfId="0" applyNumberFormat="1" applyFont="1" applyBorder="1" applyAlignment="1">
      <alignment horizontal="left" vertical="top" wrapText="1"/>
    </xf>
    <xf numFmtId="1" fontId="154" fillId="0" borderId="52" xfId="0" applyNumberFormat="1" applyFont="1" applyBorder="1" applyAlignment="1">
      <alignment horizontal="left" vertical="top"/>
    </xf>
    <xf numFmtId="1" fontId="154" fillId="0" borderId="15" xfId="0" applyNumberFormat="1" applyFont="1" applyBorder="1" applyAlignment="1">
      <alignment horizontal="left" vertical="top"/>
    </xf>
    <xf numFmtId="0" fontId="152" fillId="4" borderId="51" xfId="0" applyFont="1" applyFill="1" applyBorder="1" applyAlignment="1">
      <alignment horizontal="center" vertical="center" wrapText="1"/>
    </xf>
    <xf numFmtId="0" fontId="47" fillId="0" borderId="0" xfId="0" quotePrefix="1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30" fillId="2" borderId="0" xfId="0" applyFont="1" applyFill="1" applyAlignment="1">
      <alignment horizontal="left"/>
    </xf>
    <xf numFmtId="0" fontId="52" fillId="0" borderId="53" xfId="0" applyFont="1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52" fillId="0" borderId="15" xfId="0" applyFont="1" applyBorder="1" applyAlignment="1">
      <alignment horizontal="center" vertical="center"/>
    </xf>
    <xf numFmtId="0" fontId="44" fillId="2" borderId="53" xfId="0" applyFont="1" applyFill="1" applyBorder="1" applyAlignment="1">
      <alignment horizontal="center" vertical="center" wrapText="1"/>
    </xf>
    <xf numFmtId="0" fontId="44" fillId="2" borderId="15" xfId="0" applyFont="1" applyFill="1" applyBorder="1" applyAlignment="1">
      <alignment horizontal="center" vertical="center" wrapText="1"/>
    </xf>
    <xf numFmtId="0" fontId="53" fillId="2" borderId="53" xfId="0" quotePrefix="1" applyFont="1" applyFill="1" applyBorder="1" applyAlignment="1">
      <alignment horizontal="left" vertical="center" wrapText="1"/>
    </xf>
    <xf numFmtId="0" fontId="53" fillId="2" borderId="52" xfId="0" quotePrefix="1" applyFont="1" applyFill="1" applyBorder="1" applyAlignment="1">
      <alignment horizontal="left" vertical="center" wrapText="1"/>
    </xf>
    <xf numFmtId="0" fontId="53" fillId="2" borderId="15" xfId="0" quotePrefix="1" applyFont="1" applyFill="1" applyBorder="1" applyAlignment="1">
      <alignment horizontal="left" vertical="center" wrapText="1"/>
    </xf>
    <xf numFmtId="0" fontId="30" fillId="2" borderId="0" xfId="0" applyFont="1" applyFill="1" applyAlignment="1">
      <alignment horizontal="left" vertical="center"/>
    </xf>
    <xf numFmtId="0" fontId="43" fillId="0" borderId="1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26" fillId="2" borderId="51" xfId="0" applyFont="1" applyFill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0" fontId="23" fillId="2" borderId="51" xfId="0" quotePrefix="1" applyFont="1" applyFill="1" applyBorder="1" applyAlignment="1">
      <alignment horizontal="left" vertical="center" wrapText="1"/>
    </xf>
    <xf numFmtId="0" fontId="26" fillId="4" borderId="0" xfId="0" applyFont="1" applyFill="1" applyAlignment="1">
      <alignment horizontal="center" vertical="center" wrapText="1"/>
    </xf>
    <xf numFmtId="0" fontId="26" fillId="4" borderId="51" xfId="0" applyFont="1" applyFill="1" applyBorder="1" applyAlignment="1">
      <alignment horizontal="center" vertical="center" wrapText="1"/>
    </xf>
    <xf numFmtId="0" fontId="59" fillId="0" borderId="53" xfId="0" quotePrefix="1" applyFont="1" applyBorder="1" applyAlignment="1">
      <alignment horizontal="center" vertical="center"/>
    </xf>
    <xf numFmtId="0" fontId="59" fillId="0" borderId="52" xfId="0" quotePrefix="1" applyFont="1" applyBorder="1" applyAlignment="1">
      <alignment horizontal="center" vertical="center"/>
    </xf>
    <xf numFmtId="0" fontId="59" fillId="0" borderId="15" xfId="0" quotePrefix="1" applyFont="1" applyBorder="1" applyAlignment="1">
      <alignment horizontal="center" vertical="center"/>
    </xf>
    <xf numFmtId="0" fontId="25" fillId="13" borderId="51" xfId="0" applyFont="1" applyFill="1" applyBorder="1" applyAlignment="1">
      <alignment horizontal="left" vertical="center" wrapText="1"/>
    </xf>
    <xf numFmtId="12" fontId="168" fillId="0" borderId="53" xfId="0" quotePrefix="1" applyNumberFormat="1" applyFont="1" applyBorder="1" applyAlignment="1">
      <alignment horizontal="center" vertical="center" wrapText="1"/>
    </xf>
    <xf numFmtId="12" fontId="168" fillId="0" borderId="52" xfId="0" quotePrefix="1" applyNumberFormat="1" applyFont="1" applyBorder="1" applyAlignment="1">
      <alignment horizontal="center" vertical="center" wrapText="1"/>
    </xf>
    <xf numFmtId="12" fontId="168" fillId="0" borderId="15" xfId="0" quotePrefix="1" applyNumberFormat="1" applyFont="1" applyBorder="1" applyAlignment="1">
      <alignment horizontal="center" vertical="center" wrapText="1"/>
    </xf>
    <xf numFmtId="0" fontId="151" fillId="2" borderId="32" xfId="0" applyFont="1" applyFill="1" applyBorder="1" applyAlignment="1">
      <alignment horizontal="left" vertical="center" wrapText="1"/>
    </xf>
    <xf numFmtId="0" fontId="151" fillId="2" borderId="51" xfId="0" applyFont="1" applyFill="1" applyBorder="1" applyAlignment="1">
      <alignment horizontal="left" vertical="center" wrapText="1"/>
    </xf>
    <xf numFmtId="0" fontId="151" fillId="2" borderId="51" xfId="0" applyFont="1" applyFill="1" applyBorder="1" applyAlignment="1">
      <alignment horizontal="center" vertical="center" wrapText="1"/>
    </xf>
    <xf numFmtId="0" fontId="59" fillId="13" borderId="51" xfId="0" applyFont="1" applyFill="1" applyBorder="1" applyAlignment="1">
      <alignment horizontal="center" vertical="center" wrapText="1"/>
    </xf>
    <xf numFmtId="0" fontId="52" fillId="4" borderId="51" xfId="0" applyFont="1" applyFill="1" applyBorder="1" applyAlignment="1">
      <alignment horizontal="center" vertical="center" wrapText="1"/>
    </xf>
    <xf numFmtId="1" fontId="54" fillId="0" borderId="0" xfId="2" applyNumberFormat="1" applyFont="1" applyAlignment="1">
      <alignment horizontal="center"/>
    </xf>
    <xf numFmtId="1" fontId="54" fillId="9" borderId="53" xfId="2" applyNumberFormat="1" applyFont="1" applyFill="1" applyBorder="1" applyAlignment="1">
      <alignment horizontal="center" vertical="center" wrapText="1"/>
    </xf>
    <xf numFmtId="1" fontId="54" fillId="9" borderId="52" xfId="2" applyNumberFormat="1" applyFont="1" applyFill="1" applyBorder="1" applyAlignment="1">
      <alignment horizontal="center" vertical="center" wrapText="1"/>
    </xf>
    <xf numFmtId="0" fontId="54" fillId="9" borderId="52" xfId="2" applyFont="1" applyFill="1" applyBorder="1" applyAlignment="1">
      <alignment horizontal="center" vertical="center" wrapText="1"/>
    </xf>
    <xf numFmtId="0" fontId="54" fillId="9" borderId="53" xfId="2" applyFont="1" applyFill="1" applyBorder="1" applyAlignment="1">
      <alignment horizontal="center" vertical="center" wrapText="1"/>
    </xf>
    <xf numFmtId="1" fontId="54" fillId="9" borderId="15" xfId="2" applyNumberFormat="1" applyFont="1" applyFill="1" applyBorder="1" applyAlignment="1">
      <alignment horizontal="center" vertical="center" wrapText="1"/>
    </xf>
    <xf numFmtId="1" fontId="54" fillId="9" borderId="51" xfId="2" applyNumberFormat="1" applyFont="1" applyFill="1" applyBorder="1" applyAlignment="1">
      <alignment horizontal="center" vertical="center" wrapText="1"/>
    </xf>
    <xf numFmtId="1" fontId="54" fillId="0" borderId="33" xfId="2" applyNumberFormat="1" applyFont="1" applyBorder="1" applyAlignment="1">
      <alignment horizontal="center"/>
    </xf>
    <xf numFmtId="0" fontId="24" fillId="4" borderId="0" xfId="0" applyFont="1" applyFill="1" applyAlignment="1">
      <alignment horizontal="center" vertical="center" wrapText="1"/>
    </xf>
    <xf numFmtId="0" fontId="185" fillId="2" borderId="25" xfId="0" applyFont="1" applyFill="1" applyBorder="1" applyAlignment="1">
      <alignment horizontal="center" vertical="center"/>
    </xf>
    <xf numFmtId="0" fontId="185" fillId="2" borderId="26" xfId="0" applyFont="1" applyFill="1" applyBorder="1" applyAlignment="1">
      <alignment horizontal="center" vertical="center"/>
    </xf>
    <xf numFmtId="0" fontId="185" fillId="2" borderId="27" xfId="0" applyFont="1" applyFill="1" applyBorder="1" applyAlignment="1">
      <alignment horizontal="center" vertical="center"/>
    </xf>
    <xf numFmtId="0" fontId="185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161" fillId="0" borderId="0" xfId="55" applyFont="1" applyAlignment="1">
      <alignment horizontal="left" vertical="center" wrapText="1"/>
    </xf>
    <xf numFmtId="0" fontId="38" fillId="9" borderId="5" xfId="55" applyFont="1" applyFill="1" applyBorder="1" applyAlignment="1">
      <alignment horizontal="center" vertical="center"/>
    </xf>
    <xf numFmtId="0" fontId="38" fillId="9" borderId="6" xfId="55" applyFont="1" applyFill="1" applyBorder="1" applyAlignment="1">
      <alignment horizontal="center" vertical="center"/>
    </xf>
    <xf numFmtId="0" fontId="161" fillId="9" borderId="54" xfId="55" applyFont="1" applyFill="1" applyBorder="1" applyAlignment="1">
      <alignment horizontal="left" vertical="center"/>
    </xf>
    <xf numFmtId="0" fontId="161" fillId="0" borderId="6" xfId="55" applyFont="1" applyBorder="1" applyAlignment="1">
      <alignment vertical="center"/>
    </xf>
    <xf numFmtId="0" fontId="161" fillId="0" borderId="6" xfId="55" applyFont="1" applyBorder="1" applyAlignment="1">
      <alignment horizontal="left" vertical="center"/>
    </xf>
    <xf numFmtId="0" fontId="161" fillId="0" borderId="60" xfId="55" applyFont="1" applyBorder="1" applyAlignment="1">
      <alignment horizontal="left" vertical="center" wrapText="1"/>
    </xf>
    <xf numFmtId="0" fontId="161" fillId="0" borderId="61" xfId="55" applyFont="1" applyBorder="1" applyAlignment="1">
      <alignment horizontal="left" vertical="center" wrapText="1"/>
    </xf>
    <xf numFmtId="0" fontId="161" fillId="0" borderId="62" xfId="55" applyFont="1" applyBorder="1" applyAlignment="1">
      <alignment horizontal="left" vertical="center" wrapText="1"/>
    </xf>
    <xf numFmtId="0" fontId="161" fillId="0" borderId="64" xfId="55" applyFont="1" applyBorder="1" applyAlignment="1">
      <alignment horizontal="left" vertical="center" wrapText="1"/>
    </xf>
    <xf numFmtId="0" fontId="161" fillId="0" borderId="66" xfId="55" applyFont="1" applyBorder="1" applyAlignment="1">
      <alignment horizontal="left" vertical="center" wrapText="1"/>
    </xf>
    <xf numFmtId="0" fontId="161" fillId="0" borderId="67" xfId="55" applyFont="1" applyBorder="1" applyAlignment="1">
      <alignment horizontal="left" vertical="center" wrapText="1"/>
    </xf>
    <xf numFmtId="0" fontId="187" fillId="2" borderId="11" xfId="0" applyFont="1" applyFill="1" applyBorder="1" applyAlignment="1">
      <alignment horizontal="center" vertical="center"/>
    </xf>
  </cellXfs>
  <cellStyles count="442">
    <cellStyle name="_x0001_" xfId="58" xr:uid="{00000000-0005-0000-0000-000000000000}"/>
    <cellStyle name="." xfId="59" xr:uid="{00000000-0005-0000-0000-000001000000}"/>
    <cellStyle name="??" xfId="60" xr:uid="{00000000-0005-0000-0000-000002000000}"/>
    <cellStyle name="?? [0.00]_PRODUCT DETAIL Q1" xfId="61" xr:uid="{00000000-0005-0000-0000-000003000000}"/>
    <cellStyle name="?? [0]" xfId="62" xr:uid="{00000000-0005-0000-0000-000004000000}"/>
    <cellStyle name="?? [0] 2" xfId="63" xr:uid="{00000000-0005-0000-0000-000005000000}"/>
    <cellStyle name="?? 2" xfId="64" xr:uid="{00000000-0005-0000-0000-000006000000}"/>
    <cellStyle name="?? 3" xfId="65" xr:uid="{00000000-0005-0000-0000-000007000000}"/>
    <cellStyle name="?? 4" xfId="66" xr:uid="{00000000-0005-0000-0000-000008000000}"/>
    <cellStyle name="???? [0.00]_PRODUCT DETAIL Q1" xfId="67" xr:uid="{00000000-0005-0000-0000-000009000000}"/>
    <cellStyle name="????_PRODUCT DETAIL Q1" xfId="68" xr:uid="{00000000-0005-0000-0000-00000A000000}"/>
    <cellStyle name="???[0]_Book1" xfId="69" xr:uid="{00000000-0005-0000-0000-00000B000000}"/>
    <cellStyle name="???_95" xfId="70" xr:uid="{00000000-0005-0000-0000-00000C000000}"/>
    <cellStyle name="??_(????)??????" xfId="71" xr:uid="{00000000-0005-0000-0000-00000D000000}"/>
    <cellStyle name="_?_BOOKSHIP" xfId="72" xr:uid="{00000000-0005-0000-0000-00000E000000}"/>
    <cellStyle name="_?_BOOKSHIP_SMS TO CHINA" xfId="73" xr:uid="{00000000-0005-0000-0000-00000F000000}"/>
    <cellStyle name="__ [0.00]_PRODUCT DETAIL Q1" xfId="74" xr:uid="{00000000-0005-0000-0000-000010000000}"/>
    <cellStyle name="__ [0]_1202" xfId="75" xr:uid="{00000000-0005-0000-0000-000011000000}"/>
    <cellStyle name="__ [0]_1202 2" xfId="76" xr:uid="{00000000-0005-0000-0000-000012000000}"/>
    <cellStyle name="__ [0]_1202_Result Red Store Jun" xfId="77" xr:uid="{00000000-0005-0000-0000-000013000000}"/>
    <cellStyle name="__ [0]_1202_Result Red Store Jun_SMS TO CHINA" xfId="78" xr:uid="{00000000-0005-0000-0000-000014000000}"/>
    <cellStyle name="__ [0]_1202_SMS TO CHINA" xfId="79" xr:uid="{00000000-0005-0000-0000-000015000000}"/>
    <cellStyle name="__ [0]_1202_SMS TO CHINA 2" xfId="80" xr:uid="{00000000-0005-0000-0000-000016000000}"/>
    <cellStyle name="__ [0]_Book1" xfId="81" xr:uid="{00000000-0005-0000-0000-000017000000}"/>
    <cellStyle name="___(____)______" xfId="82" xr:uid="{00000000-0005-0000-0000-000018000000}"/>
    <cellStyle name="___(____)_______SMS TO CHINA" xfId="83" xr:uid="{00000000-0005-0000-0000-000019000000}"/>
    <cellStyle name="___[0]_Book1" xfId="84" xr:uid="{00000000-0005-0000-0000-00001A000000}"/>
    <cellStyle name="____ [0.00]_PRODUCT DETAIL Q1" xfId="85" xr:uid="{00000000-0005-0000-0000-00001B000000}"/>
    <cellStyle name="_____PRODUCT DETAIL Q1" xfId="86" xr:uid="{00000000-0005-0000-0000-00001C000000}"/>
    <cellStyle name="____95" xfId="87" xr:uid="{00000000-0005-0000-0000-00001D000000}"/>
    <cellStyle name="____Book1" xfId="88" xr:uid="{00000000-0005-0000-0000-00001E000000}"/>
    <cellStyle name="___1202" xfId="89" xr:uid="{00000000-0005-0000-0000-00001F000000}"/>
    <cellStyle name="___1202 2" xfId="90" xr:uid="{00000000-0005-0000-0000-000020000000}"/>
    <cellStyle name="___1202_Result Red Store Jun" xfId="91" xr:uid="{00000000-0005-0000-0000-000021000000}"/>
    <cellStyle name="___1202_Result Red Store Jun_1" xfId="92" xr:uid="{00000000-0005-0000-0000-000022000000}"/>
    <cellStyle name="___1202_Result Red Store Jun_1_SMS TO CHINA" xfId="93" xr:uid="{00000000-0005-0000-0000-000023000000}"/>
    <cellStyle name="___1202_Result Red Store Jun_SMS TO CHINA" xfId="94" xr:uid="{00000000-0005-0000-0000-000024000000}"/>
    <cellStyle name="___1202_SMS TO CHINA" xfId="95" xr:uid="{00000000-0005-0000-0000-000025000000}"/>
    <cellStyle name="___1202_SMS TO CHINA 2" xfId="96" xr:uid="{00000000-0005-0000-0000-000026000000}"/>
    <cellStyle name="___Book1" xfId="97" xr:uid="{00000000-0005-0000-0000-000027000000}"/>
    <cellStyle name="___Book1_Result Red Store Jun" xfId="98" xr:uid="{00000000-0005-0000-0000-000028000000}"/>
    <cellStyle name="___Book1_SMS TO CHINA" xfId="99" xr:uid="{00000000-0005-0000-0000-000029000000}"/>
    <cellStyle name="___kc-elec system check list" xfId="100" xr:uid="{00000000-0005-0000-0000-00002A000000}"/>
    <cellStyle name="___kc-elec system check list 2" xfId="101" xr:uid="{00000000-0005-0000-0000-00002B000000}"/>
    <cellStyle name="___kc-elec system check list_SMS TO CHINA" xfId="102" xr:uid="{00000000-0005-0000-0000-00002C000000}"/>
    <cellStyle name="___kc-elec system check list_SMS TO CHINA 2" xfId="103" xr:uid="{00000000-0005-0000-0000-00002D000000}"/>
    <cellStyle name="___PRODUCT DETAIL Q1" xfId="104" xr:uid="{00000000-0005-0000-0000-00002E000000}"/>
    <cellStyle name="_FS2008AVA-M10-REV-04" xfId="105" xr:uid="{00000000-0005-0000-0000-00002F000000}"/>
    <cellStyle name="_Interfood - November report 170209 - final" xfId="106" xr:uid="{00000000-0005-0000-0000-000030000000}"/>
    <cellStyle name="_KT (2)" xfId="107" xr:uid="{00000000-0005-0000-0000-000031000000}"/>
    <cellStyle name="_KT (2)_1" xfId="108" xr:uid="{00000000-0005-0000-0000-000032000000}"/>
    <cellStyle name="_KT (2)_2" xfId="109" xr:uid="{00000000-0005-0000-0000-000033000000}"/>
    <cellStyle name="_KT (2)_2_TG-TH" xfId="110" xr:uid="{00000000-0005-0000-0000-000034000000}"/>
    <cellStyle name="_KT (2)_3" xfId="111" xr:uid="{00000000-0005-0000-0000-000035000000}"/>
    <cellStyle name="_KT (2)_3_TG-TH" xfId="112" xr:uid="{00000000-0005-0000-0000-000036000000}"/>
    <cellStyle name="_KT (2)_4" xfId="113" xr:uid="{00000000-0005-0000-0000-000037000000}"/>
    <cellStyle name="_KT (2)_4_TG-TH" xfId="114" xr:uid="{00000000-0005-0000-0000-000038000000}"/>
    <cellStyle name="_KT (2)_5" xfId="115" xr:uid="{00000000-0005-0000-0000-000039000000}"/>
    <cellStyle name="_KT (2)_TG-TH" xfId="116" xr:uid="{00000000-0005-0000-0000-00003A000000}"/>
    <cellStyle name="_KT_TG" xfId="117" xr:uid="{00000000-0005-0000-0000-00003B000000}"/>
    <cellStyle name="_KT_TG_1" xfId="118" xr:uid="{00000000-0005-0000-0000-00003C000000}"/>
    <cellStyle name="_KT_TG_2" xfId="119" xr:uid="{00000000-0005-0000-0000-00003D000000}"/>
    <cellStyle name="_KT_TG_3" xfId="120" xr:uid="{00000000-0005-0000-0000-00003E000000}"/>
    <cellStyle name="_KT_TG_4" xfId="121" xr:uid="{00000000-0005-0000-0000-00003F000000}"/>
    <cellStyle name="_TG-TH" xfId="122" xr:uid="{00000000-0005-0000-0000-000040000000}"/>
    <cellStyle name="_TG-TH_1" xfId="123" xr:uid="{00000000-0005-0000-0000-000041000000}"/>
    <cellStyle name="_TG-TH_2" xfId="124" xr:uid="{00000000-0005-0000-0000-000042000000}"/>
    <cellStyle name="_TG-TH_3" xfId="125" xr:uid="{00000000-0005-0000-0000-000043000000}"/>
    <cellStyle name="_TG-TH_4" xfId="126" xr:uid="{00000000-0005-0000-0000-000044000000}"/>
    <cellStyle name="0" xfId="3" xr:uid="{00000000-0005-0000-0000-000045000000}"/>
    <cellStyle name="0_2ND SUMMER 09" xfId="4" xr:uid="{00000000-0005-0000-0000-000046000000}"/>
    <cellStyle name="0_Copy of AW09 Costing &amp; Pre-costing" xfId="127" xr:uid="{00000000-0005-0000-0000-000047000000}"/>
    <cellStyle name="0_OPR SPR09 (2)" xfId="5" xr:uid="{00000000-0005-0000-0000-000048000000}"/>
    <cellStyle name="0_OPR Winter 09 Drop 2 (2)" xfId="6" xr:uid="{00000000-0005-0000-0000-000049000000}"/>
    <cellStyle name="0_OPR Winter 09 Drop 3" xfId="7" xr:uid="{00000000-0005-0000-0000-00004A000000}"/>
    <cellStyle name="0_OPR Winter 09 Drop 3_trimlist W09 Drop3" xfId="8" xr:uid="{00000000-0005-0000-0000-00004B000000}"/>
    <cellStyle name="0_SPRINTER09" xfId="9" xr:uid="{00000000-0005-0000-0000-00004C000000}"/>
    <cellStyle name="0_SS10 OPR" xfId="128" xr:uid="{00000000-0005-0000-0000-00004D000000}"/>
    <cellStyle name="0_T&amp;B SHORT costing (08-03-10)" xfId="129" xr:uid="{00000000-0005-0000-0000-00004E000000}"/>
    <cellStyle name="0_T&amp;B SHORT costing (08-03-10)_SMS TO CHINA" xfId="130" xr:uid="{00000000-0005-0000-0000-00004F000000}"/>
    <cellStyle name="0_trim card &amp; cutting docket for AW09" xfId="131" xr:uid="{00000000-0005-0000-0000-000050000000}"/>
    <cellStyle name="0_Trimslist Winter 09 drop2" xfId="10" xr:uid="{00000000-0005-0000-0000-000051000000}"/>
    <cellStyle name="1" xfId="132" xr:uid="{00000000-0005-0000-0000-000052000000}"/>
    <cellStyle name="¹éºÐÀ²_±âÅ¸" xfId="133" xr:uid="{00000000-0005-0000-0000-000053000000}"/>
    <cellStyle name="2" xfId="134" xr:uid="{00000000-0005-0000-0000-000054000000}"/>
    <cellStyle name="20 % - Accent1" xfId="135" xr:uid="{00000000-0005-0000-0000-000055000000}"/>
    <cellStyle name="20 % - Accent2" xfId="136" xr:uid="{00000000-0005-0000-0000-000056000000}"/>
    <cellStyle name="20 % - Accent3" xfId="137" xr:uid="{00000000-0005-0000-0000-000057000000}"/>
    <cellStyle name="20 % - Accent4" xfId="138" xr:uid="{00000000-0005-0000-0000-000058000000}"/>
    <cellStyle name="20 % - Accent5" xfId="139" xr:uid="{00000000-0005-0000-0000-000059000000}"/>
    <cellStyle name="20 % - Accent6" xfId="140" xr:uid="{00000000-0005-0000-0000-00005A000000}"/>
    <cellStyle name="20% - Accent1 2" xfId="141" xr:uid="{00000000-0005-0000-0000-00005B000000}"/>
    <cellStyle name="20% - Accent2 2" xfId="142" xr:uid="{00000000-0005-0000-0000-00005C000000}"/>
    <cellStyle name="20% - Accent3 2" xfId="143" xr:uid="{00000000-0005-0000-0000-00005D000000}"/>
    <cellStyle name="20% - Accent4 2" xfId="144" xr:uid="{00000000-0005-0000-0000-00005E000000}"/>
    <cellStyle name="20% - Accent5 2" xfId="145" xr:uid="{00000000-0005-0000-0000-00005F000000}"/>
    <cellStyle name="20% - Accent6 2" xfId="146" xr:uid="{00000000-0005-0000-0000-000060000000}"/>
    <cellStyle name="20% - 輔色1" xfId="147" xr:uid="{00000000-0005-0000-0000-000061000000}"/>
    <cellStyle name="20% - 輔色2" xfId="148" xr:uid="{00000000-0005-0000-0000-000062000000}"/>
    <cellStyle name="20% - 輔色3" xfId="149" xr:uid="{00000000-0005-0000-0000-000063000000}"/>
    <cellStyle name="20% - 輔色4" xfId="150" xr:uid="{00000000-0005-0000-0000-000064000000}"/>
    <cellStyle name="20% - 輔色5" xfId="151" xr:uid="{00000000-0005-0000-0000-000065000000}"/>
    <cellStyle name="20% - 輔色6" xfId="152" xr:uid="{00000000-0005-0000-0000-000066000000}"/>
    <cellStyle name="3" xfId="153" xr:uid="{00000000-0005-0000-0000-000067000000}"/>
    <cellStyle name="4" xfId="154" xr:uid="{00000000-0005-0000-0000-000068000000}"/>
    <cellStyle name="40 % - Accent1" xfId="155" xr:uid="{00000000-0005-0000-0000-000069000000}"/>
    <cellStyle name="40 % - Accent2" xfId="156" xr:uid="{00000000-0005-0000-0000-00006A000000}"/>
    <cellStyle name="40 % - Accent3" xfId="157" xr:uid="{00000000-0005-0000-0000-00006B000000}"/>
    <cellStyle name="40 % - Accent4" xfId="158" xr:uid="{00000000-0005-0000-0000-00006C000000}"/>
    <cellStyle name="40 % - Accent5" xfId="159" xr:uid="{00000000-0005-0000-0000-00006D000000}"/>
    <cellStyle name="40 % - Accent6" xfId="160" xr:uid="{00000000-0005-0000-0000-00006E000000}"/>
    <cellStyle name="40% - Accent1 2" xfId="161" xr:uid="{00000000-0005-0000-0000-00006F000000}"/>
    <cellStyle name="40% - Accent2 2" xfId="162" xr:uid="{00000000-0005-0000-0000-000070000000}"/>
    <cellStyle name="40% - Accent3 2" xfId="163" xr:uid="{00000000-0005-0000-0000-000071000000}"/>
    <cellStyle name="40% - Accent4 2" xfId="164" xr:uid="{00000000-0005-0000-0000-000072000000}"/>
    <cellStyle name="40% - Accent5 2" xfId="165" xr:uid="{00000000-0005-0000-0000-000073000000}"/>
    <cellStyle name="40% - Accent6 2" xfId="166" xr:uid="{00000000-0005-0000-0000-000074000000}"/>
    <cellStyle name="40% - 輔色1" xfId="167" xr:uid="{00000000-0005-0000-0000-000075000000}"/>
    <cellStyle name="40% - 輔色2" xfId="168" xr:uid="{00000000-0005-0000-0000-000076000000}"/>
    <cellStyle name="40% - 輔色3" xfId="169" xr:uid="{00000000-0005-0000-0000-000077000000}"/>
    <cellStyle name="40% - 輔色4" xfId="170" xr:uid="{00000000-0005-0000-0000-000078000000}"/>
    <cellStyle name="40% - 輔色5" xfId="171" xr:uid="{00000000-0005-0000-0000-000079000000}"/>
    <cellStyle name="40% - 輔色6" xfId="172" xr:uid="{00000000-0005-0000-0000-00007A000000}"/>
    <cellStyle name="60 % - Accent1" xfId="173" xr:uid="{00000000-0005-0000-0000-00007B000000}"/>
    <cellStyle name="60 % - Accent2" xfId="174" xr:uid="{00000000-0005-0000-0000-00007C000000}"/>
    <cellStyle name="60 % - Accent3" xfId="175" xr:uid="{00000000-0005-0000-0000-00007D000000}"/>
    <cellStyle name="60 % - Accent4" xfId="176" xr:uid="{00000000-0005-0000-0000-00007E000000}"/>
    <cellStyle name="60 % - Accent5" xfId="177" xr:uid="{00000000-0005-0000-0000-00007F000000}"/>
    <cellStyle name="60 % - Accent6" xfId="178" xr:uid="{00000000-0005-0000-0000-000080000000}"/>
    <cellStyle name="60% - Accent1 2" xfId="179" xr:uid="{00000000-0005-0000-0000-000081000000}"/>
    <cellStyle name="60% - Accent2 2" xfId="180" xr:uid="{00000000-0005-0000-0000-000082000000}"/>
    <cellStyle name="60% - Accent3 2" xfId="181" xr:uid="{00000000-0005-0000-0000-000083000000}"/>
    <cellStyle name="60% - Accent4 2" xfId="182" xr:uid="{00000000-0005-0000-0000-000084000000}"/>
    <cellStyle name="60% - Accent5 2" xfId="183" xr:uid="{00000000-0005-0000-0000-000085000000}"/>
    <cellStyle name="60% - Accent6 2" xfId="184" xr:uid="{00000000-0005-0000-0000-000086000000}"/>
    <cellStyle name="60% - 輔色1" xfId="185" xr:uid="{00000000-0005-0000-0000-000087000000}"/>
    <cellStyle name="60% - 輔色2" xfId="186" xr:uid="{00000000-0005-0000-0000-000088000000}"/>
    <cellStyle name="60% - 輔色3" xfId="187" xr:uid="{00000000-0005-0000-0000-000089000000}"/>
    <cellStyle name="60% - 輔色4" xfId="188" xr:uid="{00000000-0005-0000-0000-00008A000000}"/>
    <cellStyle name="60% - 輔色5" xfId="189" xr:uid="{00000000-0005-0000-0000-00008B000000}"/>
    <cellStyle name="60% - 輔色6" xfId="190" xr:uid="{00000000-0005-0000-0000-00008C000000}"/>
    <cellStyle name="Accent1 2" xfId="191" xr:uid="{00000000-0005-0000-0000-00008D000000}"/>
    <cellStyle name="Accent2 2" xfId="192" xr:uid="{00000000-0005-0000-0000-00008E000000}"/>
    <cellStyle name="Accent3 2" xfId="193" xr:uid="{00000000-0005-0000-0000-00008F000000}"/>
    <cellStyle name="Accent4 2" xfId="194" xr:uid="{00000000-0005-0000-0000-000090000000}"/>
    <cellStyle name="Accent5 2" xfId="195" xr:uid="{00000000-0005-0000-0000-000091000000}"/>
    <cellStyle name="Accent6 2" xfId="196" xr:uid="{00000000-0005-0000-0000-000092000000}"/>
    <cellStyle name="ÅëÈ­ [0]_±âÅ¸" xfId="197" xr:uid="{00000000-0005-0000-0000-000093000000}"/>
    <cellStyle name="AeE­ [0]_INQUIRY ¿µ¾÷AßAø " xfId="198" xr:uid="{00000000-0005-0000-0000-000094000000}"/>
    <cellStyle name="ÅëÈ­ [0]_ÿÿÿÿÿÿ" xfId="199" xr:uid="{00000000-0005-0000-0000-000095000000}"/>
    <cellStyle name="ÅëÈ­_±âÅ¸" xfId="200" xr:uid="{00000000-0005-0000-0000-000096000000}"/>
    <cellStyle name="AeE­_INQUIRY ¿µ¾÷AßAø " xfId="201" xr:uid="{00000000-0005-0000-0000-000097000000}"/>
    <cellStyle name="ÅëÈ­_ÿÿÿÿÿÿ" xfId="202" xr:uid="{00000000-0005-0000-0000-000098000000}"/>
    <cellStyle name="ÄÞ¸¶ [0]_±âÅ¸" xfId="203" xr:uid="{00000000-0005-0000-0000-000099000000}"/>
    <cellStyle name="AÞ¸¶ [0]_INQUIRY ¿?¾÷AßAø " xfId="204" xr:uid="{00000000-0005-0000-0000-00009A000000}"/>
    <cellStyle name="ÄÞ¸¶ [0]_ÿÿÿÿÿÿ" xfId="205" xr:uid="{00000000-0005-0000-0000-00009B000000}"/>
    <cellStyle name="ÄÞ¸¶_±âÅ¸" xfId="206" xr:uid="{00000000-0005-0000-0000-00009C000000}"/>
    <cellStyle name="AÞ¸¶_INQUIRY ¿?¾÷AßAø " xfId="207" xr:uid="{00000000-0005-0000-0000-00009D000000}"/>
    <cellStyle name="ÄÞ¸¶_L601CPT" xfId="208" xr:uid="{00000000-0005-0000-0000-00009E000000}"/>
    <cellStyle name="AutoFormat Options" xfId="209" xr:uid="{00000000-0005-0000-0000-00009F000000}"/>
    <cellStyle name="Avertissement" xfId="210" xr:uid="{00000000-0005-0000-0000-0000A0000000}"/>
    <cellStyle name="Avertissement 2" xfId="211" xr:uid="{00000000-0005-0000-0000-0000A1000000}"/>
    <cellStyle name="Bad 2" xfId="212" xr:uid="{00000000-0005-0000-0000-0000A2000000}"/>
    <cellStyle name="Brand Default_Project King CF Template V2-use" xfId="213" xr:uid="{00000000-0005-0000-0000-0000A3000000}"/>
    <cellStyle name="C?AØ_¿?¾÷CoE² " xfId="214" xr:uid="{00000000-0005-0000-0000-0000A4000000}"/>
    <cellStyle name="Ç¥ÁØ_#2(M17)_1" xfId="215" xr:uid="{00000000-0005-0000-0000-0000A5000000}"/>
    <cellStyle name="C￥AØ_¿μ¾÷CoE² " xfId="216" xr:uid="{00000000-0005-0000-0000-0000A6000000}"/>
    <cellStyle name="Ç¥ÁØ_°èÈ¹" xfId="217" xr:uid="{00000000-0005-0000-0000-0000A7000000}"/>
    <cellStyle name="Calc Currency (0)" xfId="218" xr:uid="{00000000-0005-0000-0000-0000A8000000}"/>
    <cellStyle name="Calc Currency (0) 2" xfId="219" xr:uid="{00000000-0005-0000-0000-0000A9000000}"/>
    <cellStyle name="Calc Currency (2)" xfId="220" xr:uid="{00000000-0005-0000-0000-0000AA000000}"/>
    <cellStyle name="Calc Percent (0)" xfId="221" xr:uid="{00000000-0005-0000-0000-0000AB000000}"/>
    <cellStyle name="Calc Percent (1)" xfId="222" xr:uid="{00000000-0005-0000-0000-0000AC000000}"/>
    <cellStyle name="Calc Percent (2)" xfId="223" xr:uid="{00000000-0005-0000-0000-0000AD000000}"/>
    <cellStyle name="Calc Percent (2) 2" xfId="224" xr:uid="{00000000-0005-0000-0000-0000AE000000}"/>
    <cellStyle name="Calc Units (0)" xfId="225" xr:uid="{00000000-0005-0000-0000-0000AF000000}"/>
    <cellStyle name="Calc Units (1)" xfId="226" xr:uid="{00000000-0005-0000-0000-0000B0000000}"/>
    <cellStyle name="Calc Units (2)" xfId="227" xr:uid="{00000000-0005-0000-0000-0000B1000000}"/>
    <cellStyle name="Calcul" xfId="228" xr:uid="{00000000-0005-0000-0000-0000B2000000}"/>
    <cellStyle name="Calculation 2" xfId="229" xr:uid="{00000000-0005-0000-0000-0000B3000000}"/>
    <cellStyle name="category" xfId="230" xr:uid="{00000000-0005-0000-0000-0000B4000000}"/>
    <cellStyle name="Cellule liée" xfId="231" xr:uid="{00000000-0005-0000-0000-0000B5000000}"/>
    <cellStyle name="Check Cell 2" xfId="266" xr:uid="{00000000-0005-0000-0000-0000B6000000}"/>
    <cellStyle name="CHUONG" xfId="267" xr:uid="{00000000-0005-0000-0000-0000B7000000}"/>
    <cellStyle name="Column_Title" xfId="11" xr:uid="{00000000-0005-0000-0000-0000B8000000}"/>
    <cellStyle name="Comma" xfId="441" builtinId="3"/>
    <cellStyle name="Comma [00]" xfId="232" xr:uid="{00000000-0005-0000-0000-0000B9000000}"/>
    <cellStyle name="Comma 2" xfId="12" xr:uid="{00000000-0005-0000-0000-0000BA000000}"/>
    <cellStyle name="Comma 2 2" xfId="13" xr:uid="{00000000-0005-0000-0000-0000BB000000}"/>
    <cellStyle name="Comma 2 2 2" xfId="233" xr:uid="{00000000-0005-0000-0000-0000BC000000}"/>
    <cellStyle name="Comma 2 3" xfId="234" xr:uid="{00000000-0005-0000-0000-0000BD000000}"/>
    <cellStyle name="Comma 2 4" xfId="440" xr:uid="{0645529C-9066-4EE4-99A5-A35E5CA56A55}"/>
    <cellStyle name="Comma 3" xfId="14" xr:uid="{00000000-0005-0000-0000-0000BE000000}"/>
    <cellStyle name="Comma 3 2" xfId="236" xr:uid="{00000000-0005-0000-0000-0000BF000000}"/>
    <cellStyle name="Comma 3 3" xfId="235" xr:uid="{00000000-0005-0000-0000-0000C0000000}"/>
    <cellStyle name="Comma 4" xfId="15" xr:uid="{00000000-0005-0000-0000-0000C1000000}"/>
    <cellStyle name="Comma 4 2" xfId="237" xr:uid="{00000000-0005-0000-0000-0000C2000000}"/>
    <cellStyle name="Comma 5" xfId="238" xr:uid="{00000000-0005-0000-0000-0000C3000000}"/>
    <cellStyle name="Comma 5 2" xfId="239" xr:uid="{00000000-0005-0000-0000-0000C4000000}"/>
    <cellStyle name="Comma0" xfId="16" xr:uid="{00000000-0005-0000-0000-0000C5000000}"/>
    <cellStyle name="Comma0 2" xfId="240" xr:uid="{00000000-0005-0000-0000-0000C6000000}"/>
    <cellStyle name="Commentaire" xfId="241" xr:uid="{00000000-0005-0000-0000-0000C7000000}"/>
    <cellStyle name="Commentaire 2" xfId="242" xr:uid="{00000000-0005-0000-0000-0000C8000000}"/>
    <cellStyle name="Currency [00]" xfId="243" xr:uid="{00000000-0005-0000-0000-0000C9000000}"/>
    <cellStyle name="Currency 10" xfId="244" xr:uid="{00000000-0005-0000-0000-0000CA000000}"/>
    <cellStyle name="Currency 11" xfId="245" xr:uid="{00000000-0005-0000-0000-0000CB000000}"/>
    <cellStyle name="Currency 12" xfId="436" xr:uid="{00000000-0005-0000-0000-0000CC000000}"/>
    <cellStyle name="Currency 2" xfId="17" xr:uid="{00000000-0005-0000-0000-0000CD000000}"/>
    <cellStyle name="Currency 2 2" xfId="246" xr:uid="{00000000-0005-0000-0000-0000CE000000}"/>
    <cellStyle name="Currency 2 2 2" xfId="247" xr:uid="{00000000-0005-0000-0000-0000CF000000}"/>
    <cellStyle name="Currency 2 3" xfId="248" xr:uid="{00000000-0005-0000-0000-0000D0000000}"/>
    <cellStyle name="Currency 3" xfId="249" xr:uid="{00000000-0005-0000-0000-0000D1000000}"/>
    <cellStyle name="Currency 3 2" xfId="250" xr:uid="{00000000-0005-0000-0000-0000D2000000}"/>
    <cellStyle name="Currency 3 2 2" xfId="251" xr:uid="{00000000-0005-0000-0000-0000D3000000}"/>
    <cellStyle name="Currency 3 3" xfId="252" xr:uid="{00000000-0005-0000-0000-0000D4000000}"/>
    <cellStyle name="Currency 4" xfId="253" xr:uid="{00000000-0005-0000-0000-0000D5000000}"/>
    <cellStyle name="Currency 4 2" xfId="254" xr:uid="{00000000-0005-0000-0000-0000D6000000}"/>
    <cellStyle name="Currency 4 2 2" xfId="255" xr:uid="{00000000-0005-0000-0000-0000D7000000}"/>
    <cellStyle name="Currency 4 3" xfId="256" xr:uid="{00000000-0005-0000-0000-0000D8000000}"/>
    <cellStyle name="Currency 5" xfId="257" xr:uid="{00000000-0005-0000-0000-0000D9000000}"/>
    <cellStyle name="Currency 5 2" xfId="258" xr:uid="{00000000-0005-0000-0000-0000DA000000}"/>
    <cellStyle name="Currency 6" xfId="259" xr:uid="{00000000-0005-0000-0000-0000DB000000}"/>
    <cellStyle name="Currency 6 2" xfId="260" xr:uid="{00000000-0005-0000-0000-0000DC000000}"/>
    <cellStyle name="Currency 7" xfId="261" xr:uid="{00000000-0005-0000-0000-0000DD000000}"/>
    <cellStyle name="Currency 7 2" xfId="262" xr:uid="{00000000-0005-0000-0000-0000DE000000}"/>
    <cellStyle name="Currency 8" xfId="263" xr:uid="{00000000-0005-0000-0000-0000DF000000}"/>
    <cellStyle name="Currency 9" xfId="264" xr:uid="{00000000-0005-0000-0000-0000E0000000}"/>
    <cellStyle name="Currency0" xfId="18" xr:uid="{00000000-0005-0000-0000-0000E1000000}"/>
    <cellStyle name="Currency0 2" xfId="265" xr:uid="{00000000-0005-0000-0000-0000E2000000}"/>
    <cellStyle name="Date" xfId="19" xr:uid="{00000000-0005-0000-0000-0000E3000000}"/>
    <cellStyle name="Date 2" xfId="269" xr:uid="{00000000-0005-0000-0000-0000E4000000}"/>
    <cellStyle name="Date 3" xfId="268" xr:uid="{00000000-0005-0000-0000-0000E5000000}"/>
    <cellStyle name="Date Short" xfId="270" xr:uid="{00000000-0005-0000-0000-0000E6000000}"/>
    <cellStyle name="EN CO.," xfId="271" xr:uid="{00000000-0005-0000-0000-0000E7000000}"/>
    <cellStyle name="Enter Currency (0)" xfId="272" xr:uid="{00000000-0005-0000-0000-0000E8000000}"/>
    <cellStyle name="Enter Currency (2)" xfId="273" xr:uid="{00000000-0005-0000-0000-0000E9000000}"/>
    <cellStyle name="Enter Units (0)" xfId="274" xr:uid="{00000000-0005-0000-0000-0000EA000000}"/>
    <cellStyle name="Enter Units (1)" xfId="275" xr:uid="{00000000-0005-0000-0000-0000EB000000}"/>
    <cellStyle name="Enter Units (2)" xfId="276" xr:uid="{00000000-0005-0000-0000-0000EC000000}"/>
    <cellStyle name="Entrée" xfId="277" xr:uid="{00000000-0005-0000-0000-0000ED000000}"/>
    <cellStyle name="Excel Built-in 20% - Accent1" xfId="20" xr:uid="{00000000-0005-0000-0000-0000EE000000}"/>
    <cellStyle name="Explanatory Text 2" xfId="278" xr:uid="{00000000-0005-0000-0000-0000EF000000}"/>
    <cellStyle name="Fixed" xfId="21" xr:uid="{00000000-0005-0000-0000-0000F0000000}"/>
    <cellStyle name="Fixed 2" xfId="279" xr:uid="{00000000-0005-0000-0000-0000F1000000}"/>
    <cellStyle name="Good 2" xfId="280" xr:uid="{00000000-0005-0000-0000-0000F2000000}"/>
    <cellStyle name="Grey" xfId="22" xr:uid="{00000000-0005-0000-0000-0000F3000000}"/>
    <cellStyle name="ha" xfId="281" xr:uid="{00000000-0005-0000-0000-0000F4000000}"/>
    <cellStyle name="HEADER" xfId="282" xr:uid="{00000000-0005-0000-0000-0000F5000000}"/>
    <cellStyle name="Header1" xfId="283" xr:uid="{00000000-0005-0000-0000-0000F6000000}"/>
    <cellStyle name="Header2" xfId="284" xr:uid="{00000000-0005-0000-0000-0000F7000000}"/>
    <cellStyle name="Heading 1 2" xfId="23" xr:uid="{00000000-0005-0000-0000-0000F8000000}"/>
    <cellStyle name="Heading 1 2 2" xfId="285" xr:uid="{00000000-0005-0000-0000-0000F9000000}"/>
    <cellStyle name="Heading 2 2" xfId="24" xr:uid="{00000000-0005-0000-0000-0000FA000000}"/>
    <cellStyle name="Heading 2 2 2" xfId="286" xr:uid="{00000000-0005-0000-0000-0000FB000000}"/>
    <cellStyle name="Heading 3 2" xfId="287" xr:uid="{00000000-0005-0000-0000-0000FC000000}"/>
    <cellStyle name="Heading 4 2" xfId="288" xr:uid="{00000000-0005-0000-0000-0000FD000000}"/>
    <cellStyle name="Hoa-Scholl" xfId="289" xr:uid="{00000000-0005-0000-0000-0000FE000000}"/>
    <cellStyle name="i·0" xfId="290" xr:uid="{00000000-0005-0000-0000-0000FF000000}"/>
    <cellStyle name="Input [yellow]" xfId="25" xr:uid="{00000000-0005-0000-0000-000000010000}"/>
    <cellStyle name="Input 2" xfId="291" xr:uid="{00000000-0005-0000-0000-000001010000}"/>
    <cellStyle name="Insatisfaisant" xfId="292" xr:uid="{00000000-0005-0000-0000-000002010000}"/>
    <cellStyle name="Ledger 17 x 11 in" xfId="293" xr:uid="{00000000-0005-0000-0000-000003010000}"/>
    <cellStyle name="Link Currency (0)" xfId="294" xr:uid="{00000000-0005-0000-0000-000004010000}"/>
    <cellStyle name="Link Currency (2)" xfId="295" xr:uid="{00000000-0005-0000-0000-000005010000}"/>
    <cellStyle name="Link Units (0)" xfId="296" xr:uid="{00000000-0005-0000-0000-000006010000}"/>
    <cellStyle name="Link Units (1)" xfId="297" xr:uid="{00000000-0005-0000-0000-000007010000}"/>
    <cellStyle name="Link Units (2)" xfId="298" xr:uid="{00000000-0005-0000-0000-000008010000}"/>
    <cellStyle name="Linked Cell 2" xfId="299" xr:uid="{00000000-0005-0000-0000-000009010000}"/>
    <cellStyle name="Milliers [0]_      " xfId="300" xr:uid="{00000000-0005-0000-0000-00000A010000}"/>
    <cellStyle name="Milliers_      " xfId="301" xr:uid="{00000000-0005-0000-0000-00000B010000}"/>
    <cellStyle name="Model" xfId="302" xr:uid="{00000000-0005-0000-0000-00000C010000}"/>
    <cellStyle name="moi" xfId="303" xr:uid="{00000000-0005-0000-0000-00000D010000}"/>
    <cellStyle name="Monétaire [0]_      " xfId="304" xr:uid="{00000000-0005-0000-0000-00000E010000}"/>
    <cellStyle name="Monétaire_      " xfId="305" xr:uid="{00000000-0005-0000-0000-00000F010000}"/>
    <cellStyle name="n" xfId="306" xr:uid="{00000000-0005-0000-0000-000010010000}"/>
    <cellStyle name="Neutral 2" xfId="307" xr:uid="{00000000-0005-0000-0000-000011010000}"/>
    <cellStyle name="Neutre" xfId="308" xr:uid="{00000000-0005-0000-0000-000012010000}"/>
    <cellStyle name="ÑONVÒ" xfId="309" xr:uid="{00000000-0005-0000-0000-000013010000}"/>
    <cellStyle name="Normal" xfId="0" builtinId="0"/>
    <cellStyle name="Normal - Style1" xfId="26" xr:uid="{00000000-0005-0000-0000-000015010000}"/>
    <cellStyle name="Normal - 유형1" xfId="310" xr:uid="{00000000-0005-0000-0000-000016010000}"/>
    <cellStyle name="Normal 133" xfId="1" xr:uid="{00000000-0005-0000-0000-000017010000}"/>
    <cellStyle name="Normal 133 2" xfId="437" xr:uid="{00000000-0005-0000-0000-000018010000}"/>
    <cellStyle name="Normal 145" xfId="438" xr:uid="{00000000-0005-0000-0000-000019010000}"/>
    <cellStyle name="Normal 2" xfId="2" xr:uid="{00000000-0005-0000-0000-00001A010000}"/>
    <cellStyle name="Normal 2 2" xfId="27" xr:uid="{00000000-0005-0000-0000-00001B010000}"/>
    <cellStyle name="Normal 2 2 2" xfId="312" xr:uid="{00000000-0005-0000-0000-00001C010000}"/>
    <cellStyle name="Normal 2 3" xfId="55" xr:uid="{00000000-0005-0000-0000-00001D010000}"/>
    <cellStyle name="Normal 2 4" xfId="311" xr:uid="{00000000-0005-0000-0000-00001E010000}"/>
    <cellStyle name="Normal 2 8" xfId="439" xr:uid="{9C5F1E8A-C9FE-4ABD-B052-BBF78FE23A2C}"/>
    <cellStyle name="Normal 2_112060-QTM" xfId="28" xr:uid="{00000000-0005-0000-0000-00001F010000}"/>
    <cellStyle name="Normal 3" xfId="29" xr:uid="{00000000-0005-0000-0000-000020010000}"/>
    <cellStyle name="Normal 3 2" xfId="30" xr:uid="{00000000-0005-0000-0000-000021010000}"/>
    <cellStyle name="Normal 3 2 2" xfId="314" xr:uid="{00000000-0005-0000-0000-000022010000}"/>
    <cellStyle name="Normal 3 3" xfId="31" xr:uid="{00000000-0005-0000-0000-000023010000}"/>
    <cellStyle name="Normal 3 4" xfId="313" xr:uid="{00000000-0005-0000-0000-000024010000}"/>
    <cellStyle name="Normal 3_111030-111048-111061-QTCN" xfId="32" xr:uid="{00000000-0005-0000-0000-000025010000}"/>
    <cellStyle name="Normal 4" xfId="33" xr:uid="{00000000-0005-0000-0000-000026010000}"/>
    <cellStyle name="Normal 4 2" xfId="34" xr:uid="{00000000-0005-0000-0000-000027010000}"/>
    <cellStyle name="Normal 4 2 2" xfId="316" xr:uid="{00000000-0005-0000-0000-000028010000}"/>
    <cellStyle name="Normal 4 3" xfId="315" xr:uid="{00000000-0005-0000-0000-000029010000}"/>
    <cellStyle name="Normal 5" xfId="35" xr:uid="{00000000-0005-0000-0000-00002A010000}"/>
    <cellStyle name="Normal 5 2" xfId="317" xr:uid="{00000000-0005-0000-0000-00002B010000}"/>
    <cellStyle name="Normal 6" xfId="36" xr:uid="{00000000-0005-0000-0000-00002C010000}"/>
    <cellStyle name="Normal 6 2" xfId="318" xr:uid="{00000000-0005-0000-0000-00002D010000}"/>
    <cellStyle name="Normal 7" xfId="54" xr:uid="{00000000-0005-0000-0000-00002E010000}"/>
    <cellStyle name="Normal 7 2" xfId="435" xr:uid="{00000000-0005-0000-0000-00002F010000}"/>
    <cellStyle name="Normal 8" xfId="56" xr:uid="{00000000-0005-0000-0000-000030010000}"/>
    <cellStyle name="Normal 9" xfId="57" xr:uid="{00000000-0005-0000-0000-000031010000}"/>
    <cellStyle name="Note 2" xfId="319" xr:uid="{00000000-0005-0000-0000-000032010000}"/>
    <cellStyle name="Note 3" xfId="320" xr:uid="{00000000-0005-0000-0000-000033010000}"/>
    <cellStyle name="Œ…‹æ_Ø‚è [0.00]_ÆÂ__" xfId="321" xr:uid="{00000000-0005-0000-0000-000034010000}"/>
    <cellStyle name="oft Excel]_x000a__x000a_Comment=open=/f ‚ðw’è‚·‚é‚ÆAƒ†[ƒU[’è‹`ŠÖ”‚ðŠÖ”“\‚è•t‚¯‚Ìˆê——‚É“o˜^‚·‚é‚±‚Æ‚ª‚Å‚«‚Ü‚·B_x000a__x000a_Maximized" xfId="322" xr:uid="{00000000-0005-0000-0000-000035010000}"/>
    <cellStyle name="oft Excel]_x000a__x000a_Comment=open=/f ‚ðZw’è‚·‚é‚ÆAƒ†[ƒU[’è‹`ŠÖ”‚ðŠÖ”“\‚è•t‚¯‚Ìˆê——‚É“o˜^‚·‚é‚±‚Æ‚ª‚Å‚«‚Ü‚·B_x000a__x000a_Maximized" xfId="323" xr:uid="{00000000-0005-0000-0000-000036010000}"/>
    <cellStyle name="oft Excel]_x000a__x000a_Comment=open=/f ‚ðŽw’è‚·‚é‚ÆAƒ†[ƒU[’è‹`ŠÖ”‚ðŠÖ”“\‚è•t‚¯‚Ìˆê——‚É“o˜^‚·‚é‚±‚Æ‚ª‚Å‚«‚Ü‚·B_x000a__x000a_Maximized" xfId="324" xr:uid="{00000000-0005-0000-0000-000037010000}"/>
    <cellStyle name="Output 2" xfId="325" xr:uid="{00000000-0005-0000-0000-000038010000}"/>
    <cellStyle name="Percent [0]" xfId="326" xr:uid="{00000000-0005-0000-0000-000039010000}"/>
    <cellStyle name="Percent [0] 2" xfId="327" xr:uid="{00000000-0005-0000-0000-00003A010000}"/>
    <cellStyle name="Percent [00]" xfId="328" xr:uid="{00000000-0005-0000-0000-00003B010000}"/>
    <cellStyle name="Percent [00] 2" xfId="329" xr:uid="{00000000-0005-0000-0000-00003C010000}"/>
    <cellStyle name="Percent [2]" xfId="37" xr:uid="{00000000-0005-0000-0000-00003D010000}"/>
    <cellStyle name="Percent [2] 2" xfId="330" xr:uid="{00000000-0005-0000-0000-00003E010000}"/>
    <cellStyle name="Percent 2" xfId="38" xr:uid="{00000000-0005-0000-0000-00003F010000}"/>
    <cellStyle name="Percent 2 2" xfId="39" xr:uid="{00000000-0005-0000-0000-000040010000}"/>
    <cellStyle name="Percent 2 3" xfId="40" xr:uid="{00000000-0005-0000-0000-000041010000}"/>
    <cellStyle name="Percent 3" xfId="41" xr:uid="{00000000-0005-0000-0000-000042010000}"/>
    <cellStyle name="PERCENTAGE" xfId="331" xr:uid="{00000000-0005-0000-0000-000043010000}"/>
    <cellStyle name="PrePop Currency (0)" xfId="332" xr:uid="{00000000-0005-0000-0000-000044010000}"/>
    <cellStyle name="PrePop Currency (2)" xfId="333" xr:uid="{00000000-0005-0000-0000-000045010000}"/>
    <cellStyle name="PrePop Units (0)" xfId="334" xr:uid="{00000000-0005-0000-0000-000046010000}"/>
    <cellStyle name="PrePop Units (1)" xfId="335" xr:uid="{00000000-0005-0000-0000-000047010000}"/>
    <cellStyle name="PrePop Units (2)" xfId="336" xr:uid="{00000000-0005-0000-0000-000048010000}"/>
    <cellStyle name="pricing" xfId="337" xr:uid="{00000000-0005-0000-0000-000049010000}"/>
    <cellStyle name="PSChar" xfId="338" xr:uid="{00000000-0005-0000-0000-00004A010000}"/>
    <cellStyle name="PSHeading" xfId="339" xr:uid="{00000000-0005-0000-0000-00004B010000}"/>
    <cellStyle name="S—_x0008_" xfId="340" xr:uid="{00000000-0005-0000-0000-00004C010000}"/>
    <cellStyle name="SAPBEXstdData" xfId="42" xr:uid="{00000000-0005-0000-0000-00004D010000}"/>
    <cellStyle name="SAPBEXstdItem" xfId="43" xr:uid="{00000000-0005-0000-0000-00004E010000}"/>
    <cellStyle name="SAPBEXstdItem 2" xfId="342" xr:uid="{00000000-0005-0000-0000-00004F010000}"/>
    <cellStyle name="SAPBEXstdItem 3" xfId="341" xr:uid="{00000000-0005-0000-0000-000050010000}"/>
    <cellStyle name="Satisfaisant" xfId="343" xr:uid="{00000000-0005-0000-0000-000051010000}"/>
    <cellStyle name="Sortie" xfId="344" xr:uid="{00000000-0005-0000-0000-000052010000}"/>
    <cellStyle name="Style 1" xfId="44" xr:uid="{00000000-0005-0000-0000-000053010000}"/>
    <cellStyle name="Style 1 2" xfId="346" xr:uid="{00000000-0005-0000-0000-000054010000}"/>
    <cellStyle name="Style 1 3" xfId="345" xr:uid="{00000000-0005-0000-0000-000055010000}"/>
    <cellStyle name="Style 2" xfId="347" xr:uid="{00000000-0005-0000-0000-000056010000}"/>
    <cellStyle name="Style 3" xfId="348" xr:uid="{00000000-0005-0000-0000-000057010000}"/>
    <cellStyle name="Style 4" xfId="349" xr:uid="{00000000-0005-0000-0000-000058010000}"/>
    <cellStyle name="subhead" xfId="350" xr:uid="{00000000-0005-0000-0000-000059010000}"/>
    <cellStyle name="T" xfId="351" xr:uid="{00000000-0005-0000-0000-00005A010000}"/>
    <cellStyle name="Text Indent A" xfId="352" xr:uid="{00000000-0005-0000-0000-00005B010000}"/>
    <cellStyle name="Text Indent B" xfId="353" xr:uid="{00000000-0005-0000-0000-00005C010000}"/>
    <cellStyle name="Text Indent B 2" xfId="354" xr:uid="{00000000-0005-0000-0000-00005D010000}"/>
    <cellStyle name="Text Indent C" xfId="355" xr:uid="{00000000-0005-0000-0000-00005E010000}"/>
    <cellStyle name="Text Indent C 2" xfId="356" xr:uid="{00000000-0005-0000-0000-00005F010000}"/>
    <cellStyle name="Texte explicatif" xfId="357" xr:uid="{00000000-0005-0000-0000-000060010000}"/>
    <cellStyle name="th" xfId="368" xr:uid="{00000000-0005-0000-0000-000061010000}"/>
    <cellStyle name="þ_x001d_" xfId="369" xr:uid="{00000000-0005-0000-0000-000062010000}"/>
    <cellStyle name="þ_x001d_ð¤_x000c_¯þ_x0014__x000a_¨þU_x0001_À_x0004_ _x0015__x000f__x0001__x0001_" xfId="370" xr:uid="{00000000-0005-0000-0000-000063010000}"/>
    <cellStyle name="þ_x001d_ðK_x000c_F" xfId="371" xr:uid="{00000000-0005-0000-0000-000064010000}"/>
    <cellStyle name="þ_x001d_ðK_x000c_Fý_x001b__x000a_" xfId="372" xr:uid="{00000000-0005-0000-0000-000065010000}"/>
    <cellStyle name="þ_x001d_ðK_x000c_Fý_x001b__x000a_9ýU_x0001_Ð_x0008_¦)_x0007__x0001__x0001_" xfId="373" xr:uid="{00000000-0005-0000-0000-000066010000}"/>
    <cellStyle name="Times New Roman" xfId="45" xr:uid="{00000000-0005-0000-0000-000067010000}"/>
    <cellStyle name="Title 2" xfId="358" xr:uid="{00000000-0005-0000-0000-000068010000}"/>
    <cellStyle name="Titre" xfId="359" xr:uid="{00000000-0005-0000-0000-000069010000}"/>
    <cellStyle name="Titre 1" xfId="360" xr:uid="{00000000-0005-0000-0000-00006A010000}"/>
    <cellStyle name="Titre 2" xfId="361" xr:uid="{00000000-0005-0000-0000-00006B010000}"/>
    <cellStyle name="Titre 3" xfId="362" xr:uid="{00000000-0005-0000-0000-00006C010000}"/>
    <cellStyle name="Titre 4" xfId="363" xr:uid="{00000000-0005-0000-0000-00006D010000}"/>
    <cellStyle name="Total 2" xfId="46" xr:uid="{00000000-0005-0000-0000-00006E010000}"/>
    <cellStyle name="Total 2 2" xfId="364" xr:uid="{00000000-0005-0000-0000-00006F010000}"/>
    <cellStyle name="trang" xfId="374" xr:uid="{00000000-0005-0000-0000-000070010000}"/>
    <cellStyle name="tuan" xfId="365" xr:uid="{00000000-0005-0000-0000-000071010000}"/>
    <cellStyle name="tuan1" xfId="366" xr:uid="{00000000-0005-0000-0000-000072010000}"/>
    <cellStyle name="tuan2" xfId="367" xr:uid="{00000000-0005-0000-0000-000073010000}"/>
    <cellStyle name="Vérification" xfId="375" xr:uid="{00000000-0005-0000-0000-000074010000}"/>
    <cellStyle name="viet" xfId="376" xr:uid="{00000000-0005-0000-0000-000075010000}"/>
    <cellStyle name="viet2" xfId="377" xr:uid="{00000000-0005-0000-0000-000076010000}"/>
    <cellStyle name="VN new romanNormal" xfId="378" xr:uid="{00000000-0005-0000-0000-000077010000}"/>
    <cellStyle name="VN time new roman" xfId="379" xr:uid="{00000000-0005-0000-0000-000078010000}"/>
    <cellStyle name="vnhead1" xfId="382" xr:uid="{00000000-0005-0000-0000-000079010000}"/>
    <cellStyle name="vnhead3" xfId="383" xr:uid="{00000000-0005-0000-0000-00007A010000}"/>
    <cellStyle name="vntxt1" xfId="380" xr:uid="{00000000-0005-0000-0000-00007B010000}"/>
    <cellStyle name="vntxt2" xfId="381" xr:uid="{00000000-0005-0000-0000-00007C010000}"/>
    <cellStyle name="Warning Text 2" xfId="384" xr:uid="{00000000-0005-0000-0000-00007D010000}"/>
    <cellStyle name="Warning Text 3" xfId="385" xr:uid="{00000000-0005-0000-0000-00007E010000}"/>
    <cellStyle name="xuan" xfId="386" xr:uid="{00000000-0005-0000-0000-00007F010000}"/>
    <cellStyle name="Обычный_Лист1" xfId="47" xr:uid="{00000000-0005-0000-0000-000080010000}"/>
    <cellStyle name=" [0.00]_ Att. 1- Cover" xfId="387" xr:uid="{00000000-0005-0000-0000-000081010000}"/>
    <cellStyle name="_ Att. 1- Cover" xfId="388" xr:uid="{00000000-0005-0000-0000-000082010000}"/>
    <cellStyle name="?_ Att. 1- Cover" xfId="389" xr:uid="{00000000-0005-0000-0000-000083010000}"/>
    <cellStyle name="똿뗦먛귟 [0.00]_PRODUCT DETAIL Q1" xfId="48" xr:uid="{00000000-0005-0000-0000-000084010000}"/>
    <cellStyle name="똿뗦먛귟_PRODUCT DETAIL Q1" xfId="49" xr:uid="{00000000-0005-0000-0000-000085010000}"/>
    <cellStyle name="믅됞 [0.00]_PRODUCT DETAIL Q1" xfId="50" xr:uid="{00000000-0005-0000-0000-000086010000}"/>
    <cellStyle name="믅됞_PRODUCT DETAIL Q1" xfId="51" xr:uid="{00000000-0005-0000-0000-000087010000}"/>
    <cellStyle name="백분율_95" xfId="390" xr:uid="{00000000-0005-0000-0000-000088010000}"/>
    <cellStyle name="뷭?_BOOKSHIP" xfId="52" xr:uid="{00000000-0005-0000-0000-000089010000}"/>
    <cellStyle name="콤마 [ - 유형1" xfId="391" xr:uid="{00000000-0005-0000-0000-00008A010000}"/>
    <cellStyle name="콤마 [ - 유형2" xfId="392" xr:uid="{00000000-0005-0000-0000-00008B010000}"/>
    <cellStyle name="콤마 [ - 유형3" xfId="393" xr:uid="{00000000-0005-0000-0000-00008C010000}"/>
    <cellStyle name="콤마 [ - 유형4" xfId="394" xr:uid="{00000000-0005-0000-0000-00008D010000}"/>
    <cellStyle name="콤마 [ - 유형5" xfId="395" xr:uid="{00000000-0005-0000-0000-00008E010000}"/>
    <cellStyle name="콤마 [ - 유형6" xfId="396" xr:uid="{00000000-0005-0000-0000-00008F010000}"/>
    <cellStyle name="콤마 [ - 유형7" xfId="397" xr:uid="{00000000-0005-0000-0000-000090010000}"/>
    <cellStyle name="콤마 [ - 유형8" xfId="398" xr:uid="{00000000-0005-0000-0000-000091010000}"/>
    <cellStyle name="콤마 [0]_0004 MECH COST  " xfId="399" xr:uid="{00000000-0005-0000-0000-000092010000}"/>
    <cellStyle name="콤마_0004 MECH COST  " xfId="400" xr:uid="{00000000-0005-0000-0000-000093010000}"/>
    <cellStyle name="통화 [0]_00ss ordersheet" xfId="401" xr:uid="{00000000-0005-0000-0000-000094010000}"/>
    <cellStyle name="통화_00ss ordersheet" xfId="402" xr:uid="{00000000-0005-0000-0000-000095010000}"/>
    <cellStyle name="표준_(정보부문)월별인원계획" xfId="53" xr:uid="{00000000-0005-0000-0000-000096010000}"/>
    <cellStyle name="一般_00Q3902REV.1" xfId="403" xr:uid="{00000000-0005-0000-0000-000097010000}"/>
    <cellStyle name="中等" xfId="404" xr:uid="{00000000-0005-0000-0000-000098010000}"/>
    <cellStyle name="備註" xfId="405" xr:uid="{00000000-0005-0000-0000-000099010000}"/>
    <cellStyle name="備註 2" xfId="406" xr:uid="{00000000-0005-0000-0000-00009A010000}"/>
    <cellStyle name="千分位[0]_00Q3902REV.1" xfId="407" xr:uid="{00000000-0005-0000-0000-00009B010000}"/>
    <cellStyle name="千分位_00Q3902REV.1" xfId="408" xr:uid="{00000000-0005-0000-0000-00009C010000}"/>
    <cellStyle name="合計" xfId="409" xr:uid="{00000000-0005-0000-0000-00009D010000}"/>
    <cellStyle name="壞" xfId="410" xr:uid="{00000000-0005-0000-0000-00009E010000}"/>
    <cellStyle name="好" xfId="411" xr:uid="{00000000-0005-0000-0000-00009F010000}"/>
    <cellStyle name="桁区切り_工費" xfId="412" xr:uid="{00000000-0005-0000-0000-0000A0010000}"/>
    <cellStyle name="標準_工費" xfId="413" xr:uid="{00000000-0005-0000-0000-0000A1010000}"/>
    <cellStyle name="標題" xfId="414" xr:uid="{00000000-0005-0000-0000-0000A2010000}"/>
    <cellStyle name="標題 1" xfId="415" xr:uid="{00000000-0005-0000-0000-0000A3010000}"/>
    <cellStyle name="標題 2" xfId="416" xr:uid="{00000000-0005-0000-0000-0000A4010000}"/>
    <cellStyle name="標題 3" xfId="417" xr:uid="{00000000-0005-0000-0000-0000A5010000}"/>
    <cellStyle name="標題 4" xfId="418" xr:uid="{00000000-0005-0000-0000-0000A6010000}"/>
    <cellStyle name="檢查儲存格" xfId="419" xr:uid="{00000000-0005-0000-0000-0000A7010000}"/>
    <cellStyle name="計算方式" xfId="420" xr:uid="{00000000-0005-0000-0000-0000A8010000}"/>
    <cellStyle name="說明文字" xfId="421" xr:uid="{00000000-0005-0000-0000-0000A9010000}"/>
    <cellStyle name="警告文字" xfId="422" xr:uid="{00000000-0005-0000-0000-0000AA010000}"/>
    <cellStyle name="貨幣 [0]_00Q3902REV.1" xfId="423" xr:uid="{00000000-0005-0000-0000-0000AB010000}"/>
    <cellStyle name="貨幣[0]_BRE" xfId="424" xr:uid="{00000000-0005-0000-0000-0000AC010000}"/>
    <cellStyle name="貨幣_00Q3902REV.1" xfId="425" xr:uid="{00000000-0005-0000-0000-0000AD010000}"/>
    <cellStyle name="輔色1" xfId="426" xr:uid="{00000000-0005-0000-0000-0000AE010000}"/>
    <cellStyle name="輔色2" xfId="427" xr:uid="{00000000-0005-0000-0000-0000AF010000}"/>
    <cellStyle name="輔色3" xfId="428" xr:uid="{00000000-0005-0000-0000-0000B0010000}"/>
    <cellStyle name="輔色4" xfId="429" xr:uid="{00000000-0005-0000-0000-0000B1010000}"/>
    <cellStyle name="輔色5" xfId="430" xr:uid="{00000000-0005-0000-0000-0000B2010000}"/>
    <cellStyle name="輔色6" xfId="431" xr:uid="{00000000-0005-0000-0000-0000B3010000}"/>
    <cellStyle name="輸入" xfId="432" xr:uid="{00000000-0005-0000-0000-0000B4010000}"/>
    <cellStyle name="輸出" xfId="433" xr:uid="{00000000-0005-0000-0000-0000B5010000}"/>
    <cellStyle name="連結的儲存格" xfId="434" xr:uid="{00000000-0005-0000-0000-0000B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9.png"/><Relationship Id="rId7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1.jpeg"/><Relationship Id="rId5" Type="http://schemas.openxmlformats.org/officeDocument/2006/relationships/image" Target="../media/image10.pn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7.png"/><Relationship Id="rId18" Type="http://schemas.openxmlformats.org/officeDocument/2006/relationships/image" Target="../media/image32.png"/><Relationship Id="rId26" Type="http://schemas.openxmlformats.org/officeDocument/2006/relationships/image" Target="../media/image40.png"/><Relationship Id="rId3" Type="http://schemas.openxmlformats.org/officeDocument/2006/relationships/image" Target="../media/image17.png"/><Relationship Id="rId21" Type="http://schemas.openxmlformats.org/officeDocument/2006/relationships/image" Target="../media/image35.png"/><Relationship Id="rId34" Type="http://schemas.openxmlformats.org/officeDocument/2006/relationships/image" Target="../media/image48.png"/><Relationship Id="rId7" Type="http://schemas.openxmlformats.org/officeDocument/2006/relationships/image" Target="../media/image21.png"/><Relationship Id="rId12" Type="http://schemas.openxmlformats.org/officeDocument/2006/relationships/image" Target="../media/image26.png"/><Relationship Id="rId17" Type="http://schemas.openxmlformats.org/officeDocument/2006/relationships/image" Target="../media/image31.png"/><Relationship Id="rId25" Type="http://schemas.openxmlformats.org/officeDocument/2006/relationships/image" Target="../media/image39.png"/><Relationship Id="rId33" Type="http://schemas.openxmlformats.org/officeDocument/2006/relationships/image" Target="../media/image47.png"/><Relationship Id="rId2" Type="http://schemas.openxmlformats.org/officeDocument/2006/relationships/image" Target="../media/image16.png"/><Relationship Id="rId16" Type="http://schemas.openxmlformats.org/officeDocument/2006/relationships/image" Target="../media/image30.png"/><Relationship Id="rId20" Type="http://schemas.openxmlformats.org/officeDocument/2006/relationships/image" Target="../media/image34.png"/><Relationship Id="rId29" Type="http://schemas.openxmlformats.org/officeDocument/2006/relationships/image" Target="../media/image43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11" Type="http://schemas.openxmlformats.org/officeDocument/2006/relationships/image" Target="../media/image25.png"/><Relationship Id="rId24" Type="http://schemas.openxmlformats.org/officeDocument/2006/relationships/image" Target="../media/image38.png"/><Relationship Id="rId32" Type="http://schemas.openxmlformats.org/officeDocument/2006/relationships/image" Target="../media/image46.png"/><Relationship Id="rId5" Type="http://schemas.openxmlformats.org/officeDocument/2006/relationships/image" Target="../media/image19.jpeg"/><Relationship Id="rId15" Type="http://schemas.openxmlformats.org/officeDocument/2006/relationships/image" Target="../media/image29.png"/><Relationship Id="rId23" Type="http://schemas.openxmlformats.org/officeDocument/2006/relationships/image" Target="../media/image37.png"/><Relationship Id="rId28" Type="http://schemas.openxmlformats.org/officeDocument/2006/relationships/image" Target="../media/image42.png"/><Relationship Id="rId10" Type="http://schemas.openxmlformats.org/officeDocument/2006/relationships/image" Target="../media/image24.png"/><Relationship Id="rId19" Type="http://schemas.openxmlformats.org/officeDocument/2006/relationships/image" Target="../media/image33.png"/><Relationship Id="rId31" Type="http://schemas.openxmlformats.org/officeDocument/2006/relationships/image" Target="../media/image45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Relationship Id="rId14" Type="http://schemas.openxmlformats.org/officeDocument/2006/relationships/image" Target="../media/image28.png"/><Relationship Id="rId22" Type="http://schemas.openxmlformats.org/officeDocument/2006/relationships/image" Target="../media/image36.png"/><Relationship Id="rId27" Type="http://schemas.openxmlformats.org/officeDocument/2006/relationships/image" Target="../media/image41.png"/><Relationship Id="rId30" Type="http://schemas.openxmlformats.org/officeDocument/2006/relationships/image" Target="../media/image44.png"/><Relationship Id="rId35" Type="http://schemas.openxmlformats.org/officeDocument/2006/relationships/image" Target="../media/image49.png"/><Relationship Id="rId8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833761</xdr:colOff>
      <xdr:row>75</xdr:row>
      <xdr:rowOff>324230</xdr:rowOff>
    </xdr:from>
    <xdr:to>
      <xdr:col>13</xdr:col>
      <xdr:colOff>310156</xdr:colOff>
      <xdr:row>79</xdr:row>
      <xdr:rowOff>229089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8269555-2324-4B17-9D38-DE3FCF542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30699" y="54545293"/>
          <a:ext cx="3238770" cy="3857734"/>
        </a:xfrm>
        <a:prstGeom prst="rect">
          <a:avLst/>
        </a:prstGeom>
      </xdr:spPr>
    </xdr:pic>
    <xdr:clientData/>
  </xdr:twoCellAnchor>
  <xdr:twoCellAnchor>
    <xdr:from>
      <xdr:col>12</xdr:col>
      <xdr:colOff>954733</xdr:colOff>
      <xdr:row>4</xdr:row>
      <xdr:rowOff>484456</xdr:rowOff>
    </xdr:from>
    <xdr:to>
      <xdr:col>15</xdr:col>
      <xdr:colOff>738187</xdr:colOff>
      <xdr:row>8</xdr:row>
      <xdr:rowOff>157960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AF160B-E75A-4DFE-9B22-92911E4D4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71046" y="2841894"/>
          <a:ext cx="2736204" cy="2459566"/>
        </a:xfrm>
        <a:prstGeom prst="rect">
          <a:avLst/>
        </a:prstGeom>
      </xdr:spPr>
    </xdr:pic>
    <xdr:clientData/>
  </xdr:twoCellAnchor>
  <xdr:twoCellAnchor>
    <xdr:from>
      <xdr:col>11</xdr:col>
      <xdr:colOff>378768</xdr:colOff>
      <xdr:row>66</xdr:row>
      <xdr:rowOff>192989</xdr:rowOff>
    </xdr:from>
    <xdr:to>
      <xdr:col>14</xdr:col>
      <xdr:colOff>380999</xdr:colOff>
      <xdr:row>71</xdr:row>
      <xdr:rowOff>248846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11B082-0416-412E-819F-D12F13869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85393" y="45793927"/>
          <a:ext cx="3359794" cy="3508669"/>
        </a:xfrm>
        <a:prstGeom prst="rect">
          <a:avLst/>
        </a:prstGeom>
      </xdr:spPr>
    </xdr:pic>
    <xdr:clientData/>
  </xdr:twoCellAnchor>
  <xdr:twoCellAnchor editAs="oneCell">
    <xdr:from>
      <xdr:col>9</xdr:col>
      <xdr:colOff>642937</xdr:colOff>
      <xdr:row>70</xdr:row>
      <xdr:rowOff>1047750</xdr:rowOff>
    </xdr:from>
    <xdr:to>
      <xdr:col>15</xdr:col>
      <xdr:colOff>89711</xdr:colOff>
      <xdr:row>76</xdr:row>
      <xdr:rowOff>18363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F78C14-45F1-404F-8895-7C24E5A82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49250" y="48934688"/>
          <a:ext cx="6209524" cy="54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833761</xdr:colOff>
      <xdr:row>75</xdr:row>
      <xdr:rowOff>324230</xdr:rowOff>
    </xdr:from>
    <xdr:to>
      <xdr:col>13</xdr:col>
      <xdr:colOff>310156</xdr:colOff>
      <xdr:row>79</xdr:row>
      <xdr:rowOff>229089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3266EC-BEF5-4DD2-A4E3-5FA09739E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02211" y="54699280"/>
          <a:ext cx="3413395" cy="3867259"/>
        </a:xfrm>
        <a:prstGeom prst="rect">
          <a:avLst/>
        </a:prstGeom>
      </xdr:spPr>
    </xdr:pic>
    <xdr:clientData/>
  </xdr:twoCellAnchor>
  <xdr:twoCellAnchor>
    <xdr:from>
      <xdr:col>12</xdr:col>
      <xdr:colOff>954733</xdr:colOff>
      <xdr:row>4</xdr:row>
      <xdr:rowOff>484456</xdr:rowOff>
    </xdr:from>
    <xdr:to>
      <xdr:col>15</xdr:col>
      <xdr:colOff>738187</xdr:colOff>
      <xdr:row>8</xdr:row>
      <xdr:rowOff>157960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9FBD68-2B48-46A6-B759-F56FC32D5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53683" y="2878406"/>
          <a:ext cx="2869554" cy="2384954"/>
        </a:xfrm>
        <a:prstGeom prst="rect">
          <a:avLst/>
        </a:prstGeom>
      </xdr:spPr>
    </xdr:pic>
    <xdr:clientData/>
  </xdr:twoCellAnchor>
  <xdr:twoCellAnchor>
    <xdr:from>
      <xdr:col>11</xdr:col>
      <xdr:colOff>378768</xdr:colOff>
      <xdr:row>66</xdr:row>
      <xdr:rowOff>192989</xdr:rowOff>
    </xdr:from>
    <xdr:to>
      <xdr:col>14</xdr:col>
      <xdr:colOff>380999</xdr:colOff>
      <xdr:row>71</xdr:row>
      <xdr:rowOff>248846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327581-A84F-434B-811E-BF167CF4B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12468" y="46497189"/>
          <a:ext cx="3513781" cy="3510257"/>
        </a:xfrm>
        <a:prstGeom prst="rect">
          <a:avLst/>
        </a:prstGeom>
      </xdr:spPr>
    </xdr:pic>
    <xdr:clientData/>
  </xdr:twoCellAnchor>
  <xdr:twoCellAnchor editAs="oneCell">
    <xdr:from>
      <xdr:col>9</xdr:col>
      <xdr:colOff>642937</xdr:colOff>
      <xdr:row>70</xdr:row>
      <xdr:rowOff>1047750</xdr:rowOff>
    </xdr:from>
    <xdr:to>
      <xdr:col>15</xdr:col>
      <xdr:colOff>89711</xdr:colOff>
      <xdr:row>76</xdr:row>
      <xdr:rowOff>18363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40D5CBC-D8FA-48BE-BDE1-4FFF3CAFD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66787" y="49637950"/>
          <a:ext cx="6507974" cy="5492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4197350</xdr:colOff>
      <xdr:row>24</xdr:row>
      <xdr:rowOff>457200</xdr:rowOff>
    </xdr:from>
    <xdr:to>
      <xdr:col>2</xdr:col>
      <xdr:colOff>2692400</xdr:colOff>
      <xdr:row>24</xdr:row>
      <xdr:rowOff>4622800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FE4629-6CD2-4D3D-98FE-83A2F019772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3650" y="33604200"/>
          <a:ext cx="5200650" cy="4165600"/>
        </a:xfrm>
        <a:prstGeom prst="rect">
          <a:avLst/>
        </a:prstGeom>
      </xdr:spPr>
    </xdr:pic>
    <xdr:clientData/>
  </xdr:twoCellAnchor>
  <xdr:twoCellAnchor>
    <xdr:from>
      <xdr:col>1</xdr:col>
      <xdr:colOff>1396999</xdr:colOff>
      <xdr:row>22</xdr:row>
      <xdr:rowOff>228600</xdr:rowOff>
    </xdr:from>
    <xdr:to>
      <xdr:col>1</xdr:col>
      <xdr:colOff>5949950</xdr:colOff>
      <xdr:row>22</xdr:row>
      <xdr:rowOff>4394200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D987B7-0DA2-4685-958A-3A14EFB01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49" y="26593800"/>
          <a:ext cx="4552951" cy="41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4394200</xdr:colOff>
      <xdr:row>28</xdr:row>
      <xdr:rowOff>508000</xdr:rowOff>
    </xdr:from>
    <xdr:to>
      <xdr:col>2</xdr:col>
      <xdr:colOff>4524375</xdr:colOff>
      <xdr:row>28</xdr:row>
      <xdr:rowOff>4953000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12FB40-3096-4E18-BFBE-6A52FD7FC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80500" y="45427900"/>
          <a:ext cx="6835775" cy="4445000"/>
        </a:xfrm>
        <a:prstGeom prst="rect">
          <a:avLst/>
        </a:prstGeom>
      </xdr:spPr>
    </xdr:pic>
    <xdr:clientData/>
  </xdr:twoCellAnchor>
  <xdr:twoCellAnchor>
    <xdr:from>
      <xdr:col>3</xdr:col>
      <xdr:colOff>1166812</xdr:colOff>
      <xdr:row>22</xdr:row>
      <xdr:rowOff>71438</xdr:rowOff>
    </xdr:from>
    <xdr:to>
      <xdr:col>3</xdr:col>
      <xdr:colOff>5719763</xdr:colOff>
      <xdr:row>22</xdr:row>
      <xdr:rowOff>4237038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13EAF86-F523-4AD7-BC4F-CD1932FFF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26717626"/>
          <a:ext cx="4552951" cy="41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2333624</xdr:colOff>
      <xdr:row>24</xdr:row>
      <xdr:rowOff>333375</xdr:rowOff>
    </xdr:from>
    <xdr:to>
      <xdr:col>3</xdr:col>
      <xdr:colOff>8691561</xdr:colOff>
      <xdr:row>24</xdr:row>
      <xdr:rowOff>4286250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043FAC4-4ACF-47A4-91CB-B4BF8E435E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4687" y="47815500"/>
          <a:ext cx="6357937" cy="3952875"/>
        </a:xfrm>
        <a:prstGeom prst="rect">
          <a:avLst/>
        </a:prstGeom>
      </xdr:spPr>
    </xdr:pic>
    <xdr:clientData/>
  </xdr:twoCellAnchor>
  <xdr:twoCellAnchor>
    <xdr:from>
      <xdr:col>3</xdr:col>
      <xdr:colOff>2381250</xdr:colOff>
      <xdr:row>28</xdr:row>
      <xdr:rowOff>309562</xdr:rowOff>
    </xdr:from>
    <xdr:to>
      <xdr:col>3</xdr:col>
      <xdr:colOff>9202737</xdr:colOff>
      <xdr:row>28</xdr:row>
      <xdr:rowOff>4754562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547A853-D379-4D64-B634-BB4A646FA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72313" y="44457937"/>
          <a:ext cx="6821487" cy="444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3619772</xdr:colOff>
      <xdr:row>16</xdr:row>
      <xdr:rowOff>424262</xdr:rowOff>
    </xdr:from>
    <xdr:to>
      <xdr:col>3</xdr:col>
      <xdr:colOff>8905874</xdr:colOff>
      <xdr:row>16</xdr:row>
      <xdr:rowOff>4862222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C1B625A-677E-4B81-944C-C379747A1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8965093" y="21733066"/>
          <a:ext cx="4437960" cy="5286102"/>
        </a:xfrm>
        <a:prstGeom prst="rect">
          <a:avLst/>
        </a:prstGeom>
      </xdr:spPr>
    </xdr:pic>
    <xdr:clientData/>
  </xdr:twoCellAnchor>
  <xdr:twoCellAnchor editAs="oneCell">
    <xdr:from>
      <xdr:col>3</xdr:col>
      <xdr:colOff>3842642</xdr:colOff>
      <xdr:row>20</xdr:row>
      <xdr:rowOff>120461</xdr:rowOff>
    </xdr:from>
    <xdr:to>
      <xdr:col>3</xdr:col>
      <xdr:colOff>9390062</xdr:colOff>
      <xdr:row>20</xdr:row>
      <xdr:rowOff>3784997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B4F99C1-3E5A-4AD1-8AEB-EB1BE0A58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9705334" y="34786644"/>
          <a:ext cx="3664536" cy="5547420"/>
        </a:xfrm>
        <a:prstGeom prst="rect">
          <a:avLst/>
        </a:prstGeom>
      </xdr:spPr>
    </xdr:pic>
    <xdr:clientData/>
  </xdr:twoCellAnchor>
  <xdr:twoCellAnchor editAs="oneCell">
    <xdr:from>
      <xdr:col>3</xdr:col>
      <xdr:colOff>3922714</xdr:colOff>
      <xdr:row>18</xdr:row>
      <xdr:rowOff>780694</xdr:rowOff>
    </xdr:from>
    <xdr:to>
      <xdr:col>3</xdr:col>
      <xdr:colOff>7961312</xdr:colOff>
      <xdr:row>18</xdr:row>
      <xdr:rowOff>4048486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FF3EBE9-B59B-733A-3280-B1CB619B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229367" y="29541791"/>
          <a:ext cx="3267792" cy="4038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6257495</xdr:colOff>
      <xdr:row>22</xdr:row>
      <xdr:rowOff>271010</xdr:rowOff>
    </xdr:from>
    <xdr:to>
      <xdr:col>3</xdr:col>
      <xdr:colOff>11049001</xdr:colOff>
      <xdr:row>22</xdr:row>
      <xdr:rowOff>4281578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C9327A2-4BB7-4D5C-A1A5-B35B9D52C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48558" y="41395198"/>
          <a:ext cx="4791506" cy="4010568"/>
        </a:xfrm>
        <a:prstGeom prst="rect">
          <a:avLst/>
        </a:prstGeom>
      </xdr:spPr>
    </xdr:pic>
    <xdr:clientData/>
  </xdr:twoCellAnchor>
  <xdr:twoCellAnchor>
    <xdr:from>
      <xdr:col>3</xdr:col>
      <xdr:colOff>9725117</xdr:colOff>
      <xdr:row>0</xdr:row>
      <xdr:rowOff>441834</xdr:rowOff>
    </xdr:from>
    <xdr:to>
      <xdr:col>3</xdr:col>
      <xdr:colOff>12061087</xdr:colOff>
      <xdr:row>3</xdr:row>
      <xdr:rowOff>214312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E3E0827-26C3-491A-A157-16D8866EA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416180" y="441834"/>
          <a:ext cx="2335970" cy="2439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866901</xdr:colOff>
      <xdr:row>0</xdr:row>
      <xdr:rowOff>0</xdr:rowOff>
    </xdr:from>
    <xdr:to>
      <xdr:col>11</xdr:col>
      <xdr:colOff>4078</xdr:colOff>
      <xdr:row>55</xdr:row>
      <xdr:rowOff>71438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EE2A88-9A09-49C2-92A5-8F9FFC099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726" y="0"/>
          <a:ext cx="13234177" cy="163782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554182</xdr:colOff>
      <xdr:row>0</xdr:row>
      <xdr:rowOff>152400</xdr:rowOff>
    </xdr:from>
    <xdr:to>
      <xdr:col>13</xdr:col>
      <xdr:colOff>763678</xdr:colOff>
      <xdr:row>4</xdr:row>
      <xdr:rowOff>124823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851AC9-25EB-4383-AD08-D601B4B04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3857" y="152400"/>
          <a:ext cx="3267021" cy="15345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</xdr:row>
      <xdr:rowOff>0</xdr:rowOff>
    </xdr:from>
    <xdr:ext cx="304800" cy="310861"/>
    <xdr:sp macro="" textlink="">
      <xdr:nvSpPr>
        <xdr:cNvPr id="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452541F2-736C-4E6E-A39D-5C648FC8EC96}"/>
            </a:ext>
          </a:extLst>
        </xdr:cNvPr>
        <xdr:cNvSpPr>
          <a:spLocks noChangeAspect="1" noChangeArrowheads="1"/>
        </xdr:cNvSpPr>
      </xdr:nvSpPr>
      <xdr:spPr bwMode="auto">
        <a:xfrm>
          <a:off x="3038475" y="196215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50346</xdr:colOff>
      <xdr:row>5</xdr:row>
      <xdr:rowOff>47624</xdr:rowOff>
    </xdr:from>
    <xdr:ext cx="1855167" cy="1880754"/>
    <xdr:pic>
      <xdr:nvPicPr>
        <xdr:cNvPr id="3" name="Picture 2">
          <a:extLst>
            <a:ext uri="{FF2B5EF4-FFF2-40B4-BE49-F238E27FC236}">
              <a16:creationId xmlns:a16="http://schemas.microsoft.com/office/drawing/2014/main" id="{2A1333A0-68B2-4A1A-9A35-F611695BA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5721" y="2009774"/>
          <a:ext cx="1855167" cy="1880754"/>
        </a:xfrm>
        <a:prstGeom prst="rect">
          <a:avLst/>
        </a:prstGeom>
      </xdr:spPr>
    </xdr:pic>
    <xdr:clientData/>
  </xdr:oneCellAnchor>
  <xdr:oneCellAnchor>
    <xdr:from>
      <xdr:col>2</xdr:col>
      <xdr:colOff>1123949</xdr:colOff>
      <xdr:row>5</xdr:row>
      <xdr:rowOff>25854</xdr:rowOff>
    </xdr:from>
    <xdr:ext cx="2038420" cy="1880754"/>
    <xdr:pic>
      <xdr:nvPicPr>
        <xdr:cNvPr id="4" name="Picture 3">
          <a:extLst>
            <a:ext uri="{FF2B5EF4-FFF2-40B4-BE49-F238E27FC236}">
              <a16:creationId xmlns:a16="http://schemas.microsoft.com/office/drawing/2014/main" id="{397BB565-325D-4169-B858-348526737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6649" y="1988004"/>
          <a:ext cx="2038420" cy="1880754"/>
        </a:xfrm>
        <a:prstGeom prst="rect">
          <a:avLst/>
        </a:prstGeom>
      </xdr:spPr>
    </xdr:pic>
    <xdr:clientData/>
  </xdr:oneCellAnchor>
  <xdr:oneCellAnchor>
    <xdr:from>
      <xdr:col>5</xdr:col>
      <xdr:colOff>28574</xdr:colOff>
      <xdr:row>5</xdr:row>
      <xdr:rowOff>6803</xdr:rowOff>
    </xdr:from>
    <xdr:ext cx="1668607" cy="2426278"/>
    <xdr:pic>
      <xdr:nvPicPr>
        <xdr:cNvPr id="5" name="Picture 4">
          <a:extLst>
            <a:ext uri="{FF2B5EF4-FFF2-40B4-BE49-F238E27FC236}">
              <a16:creationId xmlns:a16="http://schemas.microsoft.com/office/drawing/2014/main" id="{0AD1A58F-7D13-4ED8-ADC4-2A839CF1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7449" y="1968953"/>
          <a:ext cx="1668607" cy="2426278"/>
        </a:xfrm>
        <a:prstGeom prst="rect">
          <a:avLst/>
        </a:prstGeom>
      </xdr:spPr>
    </xdr:pic>
    <xdr:clientData/>
  </xdr:oneCellAnchor>
  <xdr:oneCellAnchor>
    <xdr:from>
      <xdr:col>7</xdr:col>
      <xdr:colOff>1361</xdr:colOff>
      <xdr:row>5</xdr:row>
      <xdr:rowOff>31296</xdr:rowOff>
    </xdr:from>
    <xdr:ext cx="1720391" cy="1880754"/>
    <xdr:pic>
      <xdr:nvPicPr>
        <xdr:cNvPr id="6" name="Picture 5">
          <a:extLst>
            <a:ext uri="{FF2B5EF4-FFF2-40B4-BE49-F238E27FC236}">
              <a16:creationId xmlns:a16="http://schemas.microsoft.com/office/drawing/2014/main" id="{20571986-6112-48FB-95C3-C75E7D991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02461" y="1993446"/>
          <a:ext cx="1720391" cy="1880754"/>
        </a:xfrm>
        <a:prstGeom prst="rect">
          <a:avLst/>
        </a:prstGeom>
      </xdr:spPr>
    </xdr:pic>
    <xdr:clientData/>
  </xdr:oneCellAnchor>
  <xdr:oneCellAnchor>
    <xdr:from>
      <xdr:col>9</xdr:col>
      <xdr:colOff>13607</xdr:colOff>
      <xdr:row>5</xdr:row>
      <xdr:rowOff>29333</xdr:rowOff>
    </xdr:from>
    <xdr:ext cx="1997226" cy="2436032"/>
    <xdr:pic>
      <xdr:nvPicPr>
        <xdr:cNvPr id="7" name="Picture 6" descr="https://f20-zpg.zdn.vn/805535576838606400/e82cc6d58fed7ab323fc.jpg">
          <a:extLst>
            <a:ext uri="{FF2B5EF4-FFF2-40B4-BE49-F238E27FC236}">
              <a16:creationId xmlns:a16="http://schemas.microsoft.com/office/drawing/2014/main" id="{BD5A52A9-6713-44B6-9AB8-6C2C186D4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157529" y="2210886"/>
          <a:ext cx="2436032" cy="1997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72982</xdr:colOff>
      <xdr:row>5</xdr:row>
      <xdr:rowOff>13607</xdr:rowOff>
    </xdr:from>
    <xdr:ext cx="1832017" cy="2362695"/>
    <xdr:pic>
      <xdr:nvPicPr>
        <xdr:cNvPr id="8" name="Picture 7">
          <a:extLst>
            <a:ext uri="{FF2B5EF4-FFF2-40B4-BE49-F238E27FC236}">
              <a16:creationId xmlns:a16="http://schemas.microsoft.com/office/drawing/2014/main" id="{50E6F5B7-C7FC-4262-81CF-76B2B6FB2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98532" y="1975757"/>
          <a:ext cx="1832017" cy="2362695"/>
        </a:xfrm>
        <a:prstGeom prst="rect">
          <a:avLst/>
        </a:prstGeom>
      </xdr:spPr>
    </xdr:pic>
    <xdr:clientData/>
  </xdr:oneCellAnchor>
  <xdr:twoCellAnchor>
    <xdr:from>
      <xdr:col>2</xdr:col>
      <xdr:colOff>64326</xdr:colOff>
      <xdr:row>5</xdr:row>
      <xdr:rowOff>792925</xdr:rowOff>
    </xdr:from>
    <xdr:to>
      <xdr:col>2</xdr:col>
      <xdr:colOff>605892</xdr:colOff>
      <xdr:row>5</xdr:row>
      <xdr:rowOff>1079913</xdr:rowOff>
    </xdr:to>
    <xdr:sp macro="" textlink="">
      <xdr:nvSpPr>
        <xdr:cNvPr id="9" name="Right Arrow 16">
          <a:extLst>
            <a:ext uri="{FF2B5EF4-FFF2-40B4-BE49-F238E27FC236}">
              <a16:creationId xmlns:a16="http://schemas.microsoft.com/office/drawing/2014/main" id="{3B8C95CA-C424-4394-9AF0-95CEFBF7D825}"/>
            </a:ext>
          </a:extLst>
        </xdr:cNvPr>
        <xdr:cNvSpPr/>
      </xdr:nvSpPr>
      <xdr:spPr>
        <a:xfrm>
          <a:off x="3102801" y="2755075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63087</xdr:colOff>
      <xdr:row>5</xdr:row>
      <xdr:rowOff>823849</xdr:rowOff>
    </xdr:from>
    <xdr:to>
      <xdr:col>4</xdr:col>
      <xdr:colOff>554181</xdr:colOff>
      <xdr:row>5</xdr:row>
      <xdr:rowOff>1097231</xdr:rowOff>
    </xdr:to>
    <xdr:sp macro="" textlink="">
      <xdr:nvSpPr>
        <xdr:cNvPr id="10" name="Right Arrow 18">
          <a:extLst>
            <a:ext uri="{FF2B5EF4-FFF2-40B4-BE49-F238E27FC236}">
              <a16:creationId xmlns:a16="http://schemas.microsoft.com/office/drawing/2014/main" id="{AF949F96-5C4E-4509-B4E6-365D88A27FF0}"/>
            </a:ext>
          </a:extLst>
        </xdr:cNvPr>
        <xdr:cNvSpPr/>
      </xdr:nvSpPr>
      <xdr:spPr>
        <a:xfrm>
          <a:off x="5663787" y="2785999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9895</xdr:colOff>
      <xdr:row>5</xdr:row>
      <xdr:rowOff>779318</xdr:rowOff>
    </xdr:from>
    <xdr:to>
      <xdr:col>6</xdr:col>
      <xdr:colOff>536862</xdr:colOff>
      <xdr:row>5</xdr:row>
      <xdr:rowOff>1039091</xdr:rowOff>
    </xdr:to>
    <xdr:sp macro="" textlink="">
      <xdr:nvSpPr>
        <xdr:cNvPr id="11" name="Right Arrow 19">
          <a:extLst>
            <a:ext uri="{FF2B5EF4-FFF2-40B4-BE49-F238E27FC236}">
              <a16:creationId xmlns:a16="http://schemas.microsoft.com/office/drawing/2014/main" id="{C7AA503C-DEFF-4282-8221-BBF678A1462E}"/>
            </a:ext>
          </a:extLst>
        </xdr:cNvPr>
        <xdr:cNvSpPr/>
      </xdr:nvSpPr>
      <xdr:spPr>
        <a:xfrm>
          <a:off x="8172820" y="2741468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65561</xdr:colOff>
      <xdr:row>11</xdr:row>
      <xdr:rowOff>17318</xdr:rowOff>
    </xdr:from>
    <xdr:ext cx="1839439" cy="2199409"/>
    <xdr:pic>
      <xdr:nvPicPr>
        <xdr:cNvPr id="12" name="Picture 11">
          <a:extLst>
            <a:ext uri="{FF2B5EF4-FFF2-40B4-BE49-F238E27FC236}">
              <a16:creationId xmlns:a16="http://schemas.microsoft.com/office/drawing/2014/main" id="{5DFCF337-8418-461F-AAB8-5F52124B8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60936" y="9227993"/>
          <a:ext cx="1839439" cy="2199409"/>
        </a:xfrm>
        <a:prstGeom prst="rect">
          <a:avLst/>
        </a:prstGeom>
      </xdr:spPr>
    </xdr:pic>
    <xdr:clientData/>
  </xdr:oneCellAnchor>
  <xdr:oneCellAnchor>
    <xdr:from>
      <xdr:col>3</xdr:col>
      <xdr:colOff>121352</xdr:colOff>
      <xdr:row>11</xdr:row>
      <xdr:rowOff>0</xdr:rowOff>
    </xdr:from>
    <xdr:ext cx="1889482" cy="2182091"/>
    <xdr:pic>
      <xdr:nvPicPr>
        <xdr:cNvPr id="13" name="Picture 12">
          <a:extLst>
            <a:ext uri="{FF2B5EF4-FFF2-40B4-BE49-F238E27FC236}">
              <a16:creationId xmlns:a16="http://schemas.microsoft.com/office/drawing/2014/main" id="{84A2BE08-B6BF-494A-A531-050C01A84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98002" y="9210675"/>
          <a:ext cx="1889482" cy="2182091"/>
        </a:xfrm>
        <a:prstGeom prst="rect">
          <a:avLst/>
        </a:prstGeom>
      </xdr:spPr>
    </xdr:pic>
    <xdr:clientData/>
  </xdr:oneCellAnchor>
  <xdr:oneCellAnchor>
    <xdr:from>
      <xdr:col>5</xdr:col>
      <xdr:colOff>7422</xdr:colOff>
      <xdr:row>10</xdr:row>
      <xdr:rowOff>911677</xdr:rowOff>
    </xdr:from>
    <xdr:ext cx="1447619" cy="2553867"/>
    <xdr:pic>
      <xdr:nvPicPr>
        <xdr:cNvPr id="14" name="Picture 13">
          <a:extLst>
            <a:ext uri="{FF2B5EF4-FFF2-40B4-BE49-F238E27FC236}">
              <a16:creationId xmlns:a16="http://schemas.microsoft.com/office/drawing/2014/main" id="{F6A3E226-60C8-45A5-AFE0-F223DEF2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46297" y="9207952"/>
          <a:ext cx="1447619" cy="2553867"/>
        </a:xfrm>
        <a:prstGeom prst="rect">
          <a:avLst/>
        </a:prstGeom>
      </xdr:spPr>
    </xdr:pic>
    <xdr:clientData/>
  </xdr:oneCellAnchor>
  <xdr:oneCellAnchor>
    <xdr:from>
      <xdr:col>7</xdr:col>
      <xdr:colOff>51953</xdr:colOff>
      <xdr:row>11</xdr:row>
      <xdr:rowOff>17318</xdr:rowOff>
    </xdr:from>
    <xdr:ext cx="1610591" cy="2540028"/>
    <xdr:pic>
      <xdr:nvPicPr>
        <xdr:cNvPr id="15" name="Picture 14">
          <a:extLst>
            <a:ext uri="{FF2B5EF4-FFF2-40B4-BE49-F238E27FC236}">
              <a16:creationId xmlns:a16="http://schemas.microsoft.com/office/drawing/2014/main" id="{70D34210-B16F-45E8-AA9C-43BA89585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53053" y="9227993"/>
          <a:ext cx="1610591" cy="2540028"/>
        </a:xfrm>
        <a:prstGeom prst="rect">
          <a:avLst/>
        </a:prstGeom>
      </xdr:spPr>
    </xdr:pic>
    <xdr:clientData/>
  </xdr:oneCellAnchor>
  <xdr:oneCellAnchor>
    <xdr:from>
      <xdr:col>9</xdr:col>
      <xdr:colOff>17318</xdr:colOff>
      <xdr:row>11</xdr:row>
      <xdr:rowOff>17318</xdr:rowOff>
    </xdr:from>
    <xdr:ext cx="1825725" cy="2170443"/>
    <xdr:pic>
      <xdr:nvPicPr>
        <xdr:cNvPr id="16" name="Picture 15">
          <a:extLst>
            <a:ext uri="{FF2B5EF4-FFF2-40B4-BE49-F238E27FC236}">
              <a16:creationId xmlns:a16="http://schemas.microsoft.com/office/drawing/2014/main" id="{F78D5E9F-BD0B-49CB-9914-9E1F5338B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80643" y="9227993"/>
          <a:ext cx="1825725" cy="2170443"/>
        </a:xfrm>
        <a:prstGeom prst="rect">
          <a:avLst/>
        </a:prstGeom>
      </xdr:spPr>
    </xdr:pic>
    <xdr:clientData/>
  </xdr:oneCellAnchor>
  <xdr:oneCellAnchor>
    <xdr:from>
      <xdr:col>10</xdr:col>
      <xdr:colOff>639535</xdr:colOff>
      <xdr:row>11</xdr:row>
      <xdr:rowOff>0</xdr:rowOff>
    </xdr:from>
    <xdr:ext cx="1850571" cy="2095500"/>
    <xdr:pic>
      <xdr:nvPicPr>
        <xdr:cNvPr id="17" name="Picture 16">
          <a:extLst>
            <a:ext uri="{FF2B5EF4-FFF2-40B4-BE49-F238E27FC236}">
              <a16:creationId xmlns:a16="http://schemas.microsoft.com/office/drawing/2014/main" id="{4367CD39-18AC-4F02-AE22-6B70E6C0E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926910" y="9210675"/>
          <a:ext cx="1850571" cy="2095500"/>
        </a:xfrm>
        <a:prstGeom prst="rect">
          <a:avLst/>
        </a:prstGeom>
      </xdr:spPr>
    </xdr:pic>
    <xdr:clientData/>
  </xdr:oneCellAnchor>
  <xdr:oneCellAnchor>
    <xdr:from>
      <xdr:col>13</xdr:col>
      <xdr:colOff>34637</xdr:colOff>
      <xdr:row>11</xdr:row>
      <xdr:rowOff>17319</xdr:rowOff>
    </xdr:from>
    <xdr:ext cx="1788720" cy="2043545"/>
    <xdr:pic>
      <xdr:nvPicPr>
        <xdr:cNvPr id="18" name="Picture 17">
          <a:extLst>
            <a:ext uri="{FF2B5EF4-FFF2-40B4-BE49-F238E27FC236}">
              <a16:creationId xmlns:a16="http://schemas.microsoft.com/office/drawing/2014/main" id="{D7D84C2E-324B-4E4A-9E3E-364064E4A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512887" y="9227994"/>
          <a:ext cx="1788720" cy="2043545"/>
        </a:xfrm>
        <a:prstGeom prst="rect">
          <a:avLst/>
        </a:prstGeom>
      </xdr:spPr>
    </xdr:pic>
    <xdr:clientData/>
  </xdr:oneCellAnchor>
  <xdr:twoCellAnchor>
    <xdr:from>
      <xdr:col>7</xdr:col>
      <xdr:colOff>1905000</xdr:colOff>
      <xdr:row>5</xdr:row>
      <xdr:rowOff>813954</xdr:rowOff>
    </xdr:from>
    <xdr:to>
      <xdr:col>8</xdr:col>
      <xdr:colOff>509649</xdr:colOff>
      <xdr:row>5</xdr:row>
      <xdr:rowOff>1073727</xdr:rowOff>
    </xdr:to>
    <xdr:sp macro="" textlink="">
      <xdr:nvSpPr>
        <xdr:cNvPr id="19" name="Right Arrow 41">
          <a:extLst>
            <a:ext uri="{FF2B5EF4-FFF2-40B4-BE49-F238E27FC236}">
              <a16:creationId xmlns:a16="http://schemas.microsoft.com/office/drawing/2014/main" id="{E4F391FF-DCB1-4C94-B96E-2F3F7C088234}"/>
            </a:ext>
          </a:extLst>
        </xdr:cNvPr>
        <xdr:cNvSpPr/>
      </xdr:nvSpPr>
      <xdr:spPr>
        <a:xfrm>
          <a:off x="10706100" y="2776104"/>
          <a:ext cx="5286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1905000</xdr:colOff>
      <xdr:row>5</xdr:row>
      <xdr:rowOff>813954</xdr:rowOff>
    </xdr:from>
    <xdr:to>
      <xdr:col>10</xdr:col>
      <xdr:colOff>509649</xdr:colOff>
      <xdr:row>5</xdr:row>
      <xdr:rowOff>1073727</xdr:rowOff>
    </xdr:to>
    <xdr:sp macro="" textlink="">
      <xdr:nvSpPr>
        <xdr:cNvPr id="20" name="Right Arrow 42">
          <a:extLst>
            <a:ext uri="{FF2B5EF4-FFF2-40B4-BE49-F238E27FC236}">
              <a16:creationId xmlns:a16="http://schemas.microsoft.com/office/drawing/2014/main" id="{8F9C78AD-58D0-46EB-9F9A-8DD2A26403D5}"/>
            </a:ext>
          </a:extLst>
        </xdr:cNvPr>
        <xdr:cNvSpPr/>
      </xdr:nvSpPr>
      <xdr:spPr>
        <a:xfrm>
          <a:off x="13268325" y="2776104"/>
          <a:ext cx="5286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51955</xdr:colOff>
      <xdr:row>11</xdr:row>
      <xdr:rowOff>844879</xdr:rowOff>
    </xdr:from>
    <xdr:to>
      <xdr:col>2</xdr:col>
      <xdr:colOff>593521</xdr:colOff>
      <xdr:row>11</xdr:row>
      <xdr:rowOff>1131867</xdr:rowOff>
    </xdr:to>
    <xdr:sp macro="" textlink="">
      <xdr:nvSpPr>
        <xdr:cNvPr id="21" name="Right Arrow 43">
          <a:extLst>
            <a:ext uri="{FF2B5EF4-FFF2-40B4-BE49-F238E27FC236}">
              <a16:creationId xmlns:a16="http://schemas.microsoft.com/office/drawing/2014/main" id="{CD938A14-6448-4050-B811-27ECC59DA0C8}"/>
            </a:ext>
          </a:extLst>
        </xdr:cNvPr>
        <xdr:cNvSpPr/>
      </xdr:nvSpPr>
      <xdr:spPr>
        <a:xfrm>
          <a:off x="3090430" y="10055554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11</xdr:row>
      <xdr:rowOff>875803</xdr:rowOff>
    </xdr:from>
    <xdr:to>
      <xdr:col>4</xdr:col>
      <xdr:colOff>541810</xdr:colOff>
      <xdr:row>11</xdr:row>
      <xdr:rowOff>1149185</xdr:rowOff>
    </xdr:to>
    <xdr:sp macro="" textlink="">
      <xdr:nvSpPr>
        <xdr:cNvPr id="22" name="Right Arrow 44">
          <a:extLst>
            <a:ext uri="{FF2B5EF4-FFF2-40B4-BE49-F238E27FC236}">
              <a16:creationId xmlns:a16="http://schemas.microsoft.com/office/drawing/2014/main" id="{A9E5257D-7A1A-4F16-B541-D17C7FAF8F0C}"/>
            </a:ext>
          </a:extLst>
        </xdr:cNvPr>
        <xdr:cNvSpPr/>
      </xdr:nvSpPr>
      <xdr:spPr>
        <a:xfrm>
          <a:off x="5651416" y="10086478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11</xdr:row>
      <xdr:rowOff>831272</xdr:rowOff>
    </xdr:from>
    <xdr:to>
      <xdr:col>6</xdr:col>
      <xdr:colOff>524491</xdr:colOff>
      <xdr:row>11</xdr:row>
      <xdr:rowOff>1091045</xdr:rowOff>
    </xdr:to>
    <xdr:sp macro="" textlink="">
      <xdr:nvSpPr>
        <xdr:cNvPr id="23" name="Right Arrow 45">
          <a:extLst>
            <a:ext uri="{FF2B5EF4-FFF2-40B4-BE49-F238E27FC236}">
              <a16:creationId xmlns:a16="http://schemas.microsoft.com/office/drawing/2014/main" id="{4AF39FF3-AB93-4571-82C9-71D537143CB9}"/>
            </a:ext>
          </a:extLst>
        </xdr:cNvPr>
        <xdr:cNvSpPr/>
      </xdr:nvSpPr>
      <xdr:spPr>
        <a:xfrm>
          <a:off x="8158718" y="10041947"/>
          <a:ext cx="5286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11</xdr:row>
      <xdr:rowOff>865908</xdr:rowOff>
    </xdr:from>
    <xdr:to>
      <xdr:col>8</xdr:col>
      <xdr:colOff>497278</xdr:colOff>
      <xdr:row>11</xdr:row>
      <xdr:rowOff>1125681</xdr:rowOff>
    </xdr:to>
    <xdr:sp macro="" textlink="">
      <xdr:nvSpPr>
        <xdr:cNvPr id="24" name="Right Arrow 46">
          <a:extLst>
            <a:ext uri="{FF2B5EF4-FFF2-40B4-BE49-F238E27FC236}">
              <a16:creationId xmlns:a16="http://schemas.microsoft.com/office/drawing/2014/main" id="{DFA0A8F7-4E02-4101-83EC-1157DAA41239}"/>
            </a:ext>
          </a:extLst>
        </xdr:cNvPr>
        <xdr:cNvSpPr/>
      </xdr:nvSpPr>
      <xdr:spPr>
        <a:xfrm>
          <a:off x="10693729" y="10076583"/>
          <a:ext cx="5286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11</xdr:row>
      <xdr:rowOff>865908</xdr:rowOff>
    </xdr:from>
    <xdr:to>
      <xdr:col>10</xdr:col>
      <xdr:colOff>497278</xdr:colOff>
      <xdr:row>11</xdr:row>
      <xdr:rowOff>1125681</xdr:rowOff>
    </xdr:to>
    <xdr:sp macro="" textlink="">
      <xdr:nvSpPr>
        <xdr:cNvPr id="25" name="Right Arrow 47">
          <a:extLst>
            <a:ext uri="{FF2B5EF4-FFF2-40B4-BE49-F238E27FC236}">
              <a16:creationId xmlns:a16="http://schemas.microsoft.com/office/drawing/2014/main" id="{C833258F-6FCA-414F-910A-09A2C1B7E395}"/>
            </a:ext>
          </a:extLst>
        </xdr:cNvPr>
        <xdr:cNvSpPr/>
      </xdr:nvSpPr>
      <xdr:spPr>
        <a:xfrm>
          <a:off x="13255954" y="10076583"/>
          <a:ext cx="5286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39584</xdr:colOff>
      <xdr:row>11</xdr:row>
      <xdr:rowOff>900545</xdr:rowOff>
    </xdr:from>
    <xdr:to>
      <xdr:col>12</xdr:col>
      <xdr:colOff>566551</xdr:colOff>
      <xdr:row>11</xdr:row>
      <xdr:rowOff>1160318</xdr:rowOff>
    </xdr:to>
    <xdr:sp macro="" textlink="">
      <xdr:nvSpPr>
        <xdr:cNvPr id="26" name="Right Arrow 53">
          <a:extLst>
            <a:ext uri="{FF2B5EF4-FFF2-40B4-BE49-F238E27FC236}">
              <a16:creationId xmlns:a16="http://schemas.microsoft.com/office/drawing/2014/main" id="{E5D408BC-C727-4C21-B5F9-641836A0F899}"/>
            </a:ext>
          </a:extLst>
        </xdr:cNvPr>
        <xdr:cNvSpPr/>
      </xdr:nvSpPr>
      <xdr:spPr>
        <a:xfrm>
          <a:off x="15908234" y="10111220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51955</xdr:colOff>
      <xdr:row>14</xdr:row>
      <xdr:rowOff>844879</xdr:rowOff>
    </xdr:from>
    <xdr:to>
      <xdr:col>2</xdr:col>
      <xdr:colOff>593521</xdr:colOff>
      <xdr:row>14</xdr:row>
      <xdr:rowOff>1131867</xdr:rowOff>
    </xdr:to>
    <xdr:sp macro="" textlink="">
      <xdr:nvSpPr>
        <xdr:cNvPr id="27" name="Right Arrow 61">
          <a:extLst>
            <a:ext uri="{FF2B5EF4-FFF2-40B4-BE49-F238E27FC236}">
              <a16:creationId xmlns:a16="http://schemas.microsoft.com/office/drawing/2014/main" id="{819854FF-04C6-4F0A-B6B9-98082854FFE3}"/>
            </a:ext>
          </a:extLst>
        </xdr:cNvPr>
        <xdr:cNvSpPr/>
      </xdr:nvSpPr>
      <xdr:spPr>
        <a:xfrm>
          <a:off x="3090430" y="13675054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14</xdr:row>
      <xdr:rowOff>875803</xdr:rowOff>
    </xdr:from>
    <xdr:to>
      <xdr:col>4</xdr:col>
      <xdr:colOff>541810</xdr:colOff>
      <xdr:row>14</xdr:row>
      <xdr:rowOff>1149185</xdr:rowOff>
    </xdr:to>
    <xdr:sp macro="" textlink="">
      <xdr:nvSpPr>
        <xdr:cNvPr id="28" name="Right Arrow 62">
          <a:extLst>
            <a:ext uri="{FF2B5EF4-FFF2-40B4-BE49-F238E27FC236}">
              <a16:creationId xmlns:a16="http://schemas.microsoft.com/office/drawing/2014/main" id="{F8C5F880-D9CD-4E37-848C-DB32AD0CBD48}"/>
            </a:ext>
          </a:extLst>
        </xdr:cNvPr>
        <xdr:cNvSpPr/>
      </xdr:nvSpPr>
      <xdr:spPr>
        <a:xfrm>
          <a:off x="5651416" y="13705978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14</xdr:row>
      <xdr:rowOff>831272</xdr:rowOff>
    </xdr:from>
    <xdr:to>
      <xdr:col>6</xdr:col>
      <xdr:colOff>524491</xdr:colOff>
      <xdr:row>14</xdr:row>
      <xdr:rowOff>1091045</xdr:rowOff>
    </xdr:to>
    <xdr:sp macro="" textlink="">
      <xdr:nvSpPr>
        <xdr:cNvPr id="29" name="Right Arrow 63">
          <a:extLst>
            <a:ext uri="{FF2B5EF4-FFF2-40B4-BE49-F238E27FC236}">
              <a16:creationId xmlns:a16="http://schemas.microsoft.com/office/drawing/2014/main" id="{8D63C80A-1F66-4509-9DF6-42FE904D9F0F}"/>
            </a:ext>
          </a:extLst>
        </xdr:cNvPr>
        <xdr:cNvSpPr/>
      </xdr:nvSpPr>
      <xdr:spPr>
        <a:xfrm>
          <a:off x="8158718" y="13661447"/>
          <a:ext cx="5286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14</xdr:row>
      <xdr:rowOff>865908</xdr:rowOff>
    </xdr:from>
    <xdr:to>
      <xdr:col>8</xdr:col>
      <xdr:colOff>497278</xdr:colOff>
      <xdr:row>14</xdr:row>
      <xdr:rowOff>1125681</xdr:rowOff>
    </xdr:to>
    <xdr:sp macro="" textlink="">
      <xdr:nvSpPr>
        <xdr:cNvPr id="30" name="Right Arrow 64">
          <a:extLst>
            <a:ext uri="{FF2B5EF4-FFF2-40B4-BE49-F238E27FC236}">
              <a16:creationId xmlns:a16="http://schemas.microsoft.com/office/drawing/2014/main" id="{433E270F-6A36-457D-A933-584209660654}"/>
            </a:ext>
          </a:extLst>
        </xdr:cNvPr>
        <xdr:cNvSpPr/>
      </xdr:nvSpPr>
      <xdr:spPr>
        <a:xfrm>
          <a:off x="10693729" y="13696083"/>
          <a:ext cx="5286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14</xdr:row>
      <xdr:rowOff>865908</xdr:rowOff>
    </xdr:from>
    <xdr:to>
      <xdr:col>10</xdr:col>
      <xdr:colOff>497278</xdr:colOff>
      <xdr:row>14</xdr:row>
      <xdr:rowOff>1125681</xdr:rowOff>
    </xdr:to>
    <xdr:sp macro="" textlink="">
      <xdr:nvSpPr>
        <xdr:cNvPr id="31" name="Right Arrow 65">
          <a:extLst>
            <a:ext uri="{FF2B5EF4-FFF2-40B4-BE49-F238E27FC236}">
              <a16:creationId xmlns:a16="http://schemas.microsoft.com/office/drawing/2014/main" id="{C7BD09B4-81A1-4148-8D52-03A7F846A1B3}"/>
            </a:ext>
          </a:extLst>
        </xdr:cNvPr>
        <xdr:cNvSpPr/>
      </xdr:nvSpPr>
      <xdr:spPr>
        <a:xfrm>
          <a:off x="13255954" y="13696083"/>
          <a:ext cx="5286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39584</xdr:colOff>
      <xdr:row>14</xdr:row>
      <xdr:rowOff>900545</xdr:rowOff>
    </xdr:from>
    <xdr:to>
      <xdr:col>12</xdr:col>
      <xdr:colOff>566551</xdr:colOff>
      <xdr:row>14</xdr:row>
      <xdr:rowOff>1160318</xdr:rowOff>
    </xdr:to>
    <xdr:sp macro="" textlink="">
      <xdr:nvSpPr>
        <xdr:cNvPr id="32" name="Right Arrow 66">
          <a:extLst>
            <a:ext uri="{FF2B5EF4-FFF2-40B4-BE49-F238E27FC236}">
              <a16:creationId xmlns:a16="http://schemas.microsoft.com/office/drawing/2014/main" id="{C5C48082-206B-405E-8A57-8224F68EE1FE}"/>
            </a:ext>
          </a:extLst>
        </xdr:cNvPr>
        <xdr:cNvSpPr/>
      </xdr:nvSpPr>
      <xdr:spPr>
        <a:xfrm>
          <a:off x="15908234" y="13730720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51955</xdr:colOff>
      <xdr:row>8</xdr:row>
      <xdr:rowOff>844879</xdr:rowOff>
    </xdr:from>
    <xdr:to>
      <xdr:col>2</xdr:col>
      <xdr:colOff>593521</xdr:colOff>
      <xdr:row>8</xdr:row>
      <xdr:rowOff>1131867</xdr:rowOff>
    </xdr:to>
    <xdr:sp macro="" textlink="">
      <xdr:nvSpPr>
        <xdr:cNvPr id="33" name="Right Arrow 68">
          <a:extLst>
            <a:ext uri="{FF2B5EF4-FFF2-40B4-BE49-F238E27FC236}">
              <a16:creationId xmlns:a16="http://schemas.microsoft.com/office/drawing/2014/main" id="{D83F1401-908C-4720-A809-F2E5FA415DE6}"/>
            </a:ext>
          </a:extLst>
        </xdr:cNvPr>
        <xdr:cNvSpPr/>
      </xdr:nvSpPr>
      <xdr:spPr>
        <a:xfrm>
          <a:off x="3090430" y="6436054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8</xdr:row>
      <xdr:rowOff>875803</xdr:rowOff>
    </xdr:from>
    <xdr:to>
      <xdr:col>4</xdr:col>
      <xdr:colOff>541810</xdr:colOff>
      <xdr:row>8</xdr:row>
      <xdr:rowOff>1149185</xdr:rowOff>
    </xdr:to>
    <xdr:sp macro="" textlink="">
      <xdr:nvSpPr>
        <xdr:cNvPr id="34" name="Right Arrow 69">
          <a:extLst>
            <a:ext uri="{FF2B5EF4-FFF2-40B4-BE49-F238E27FC236}">
              <a16:creationId xmlns:a16="http://schemas.microsoft.com/office/drawing/2014/main" id="{774CB0D8-0C96-470F-8124-6999A0D03905}"/>
            </a:ext>
          </a:extLst>
        </xdr:cNvPr>
        <xdr:cNvSpPr/>
      </xdr:nvSpPr>
      <xdr:spPr>
        <a:xfrm>
          <a:off x="5651416" y="6466978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8</xdr:row>
      <xdr:rowOff>831272</xdr:rowOff>
    </xdr:from>
    <xdr:to>
      <xdr:col>6</xdr:col>
      <xdr:colOff>524491</xdr:colOff>
      <xdr:row>8</xdr:row>
      <xdr:rowOff>1091045</xdr:rowOff>
    </xdr:to>
    <xdr:sp macro="" textlink="">
      <xdr:nvSpPr>
        <xdr:cNvPr id="35" name="Right Arrow 70">
          <a:extLst>
            <a:ext uri="{FF2B5EF4-FFF2-40B4-BE49-F238E27FC236}">
              <a16:creationId xmlns:a16="http://schemas.microsoft.com/office/drawing/2014/main" id="{D5098D96-B0ED-40E6-81CB-37EB19FB63F6}"/>
            </a:ext>
          </a:extLst>
        </xdr:cNvPr>
        <xdr:cNvSpPr/>
      </xdr:nvSpPr>
      <xdr:spPr>
        <a:xfrm>
          <a:off x="8158718" y="6422447"/>
          <a:ext cx="5286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8</xdr:row>
      <xdr:rowOff>865908</xdr:rowOff>
    </xdr:from>
    <xdr:to>
      <xdr:col>8</xdr:col>
      <xdr:colOff>497278</xdr:colOff>
      <xdr:row>8</xdr:row>
      <xdr:rowOff>1125681</xdr:rowOff>
    </xdr:to>
    <xdr:sp macro="" textlink="">
      <xdr:nvSpPr>
        <xdr:cNvPr id="36" name="Right Arrow 71">
          <a:extLst>
            <a:ext uri="{FF2B5EF4-FFF2-40B4-BE49-F238E27FC236}">
              <a16:creationId xmlns:a16="http://schemas.microsoft.com/office/drawing/2014/main" id="{B2EF8094-50B9-4F7C-B024-AA63F9C0E2E0}"/>
            </a:ext>
          </a:extLst>
        </xdr:cNvPr>
        <xdr:cNvSpPr/>
      </xdr:nvSpPr>
      <xdr:spPr>
        <a:xfrm>
          <a:off x="10693729" y="6457083"/>
          <a:ext cx="5286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8</xdr:row>
      <xdr:rowOff>865908</xdr:rowOff>
    </xdr:from>
    <xdr:to>
      <xdr:col>10</xdr:col>
      <xdr:colOff>497278</xdr:colOff>
      <xdr:row>8</xdr:row>
      <xdr:rowOff>1125681</xdr:rowOff>
    </xdr:to>
    <xdr:sp macro="" textlink="">
      <xdr:nvSpPr>
        <xdr:cNvPr id="37" name="Right Arrow 72">
          <a:extLst>
            <a:ext uri="{FF2B5EF4-FFF2-40B4-BE49-F238E27FC236}">
              <a16:creationId xmlns:a16="http://schemas.microsoft.com/office/drawing/2014/main" id="{4B332CAC-3E6E-467D-8C07-2BDE472CC040}"/>
            </a:ext>
          </a:extLst>
        </xdr:cNvPr>
        <xdr:cNvSpPr/>
      </xdr:nvSpPr>
      <xdr:spPr>
        <a:xfrm>
          <a:off x="13255954" y="6457083"/>
          <a:ext cx="5286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38348</xdr:colOff>
      <xdr:row>8</xdr:row>
      <xdr:rowOff>17317</xdr:rowOff>
    </xdr:from>
    <xdr:ext cx="1818409" cy="2026228"/>
    <xdr:pic>
      <xdr:nvPicPr>
        <xdr:cNvPr id="38" name="Picture 37">
          <a:extLst>
            <a:ext uri="{FF2B5EF4-FFF2-40B4-BE49-F238E27FC236}">
              <a16:creationId xmlns:a16="http://schemas.microsoft.com/office/drawing/2014/main" id="{6B970B5A-8D16-4253-AFFF-FC677449C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33723" y="5608492"/>
          <a:ext cx="1818409" cy="202622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0</xdr:rowOff>
    </xdr:from>
    <xdr:ext cx="2028151" cy="2095238"/>
    <xdr:pic>
      <xdr:nvPicPr>
        <xdr:cNvPr id="39" name="Picture 38">
          <a:extLst>
            <a:ext uri="{FF2B5EF4-FFF2-40B4-BE49-F238E27FC236}">
              <a16:creationId xmlns:a16="http://schemas.microsoft.com/office/drawing/2014/main" id="{D8CB18E2-3319-4CAA-9AAC-264E093AE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676650" y="5591175"/>
          <a:ext cx="2028151" cy="2095238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8</xdr:row>
      <xdr:rowOff>0</xdr:rowOff>
    </xdr:from>
    <xdr:ext cx="1580952" cy="2389909"/>
    <xdr:pic>
      <xdr:nvPicPr>
        <xdr:cNvPr id="40" name="Picture 39">
          <a:extLst>
            <a:ext uri="{FF2B5EF4-FFF2-40B4-BE49-F238E27FC236}">
              <a16:creationId xmlns:a16="http://schemas.microsoft.com/office/drawing/2014/main" id="{CB97A36F-FD08-4CD0-A459-662F18CF2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238875" y="5591175"/>
          <a:ext cx="1580952" cy="2389909"/>
        </a:xfrm>
        <a:prstGeom prst="rect">
          <a:avLst/>
        </a:prstGeom>
      </xdr:spPr>
    </xdr:pic>
    <xdr:clientData/>
  </xdr:oneCellAnchor>
  <xdr:oneCellAnchor>
    <xdr:from>
      <xdr:col>7</xdr:col>
      <xdr:colOff>1</xdr:colOff>
      <xdr:row>8</xdr:row>
      <xdr:rowOff>0</xdr:rowOff>
    </xdr:from>
    <xdr:ext cx="2010833" cy="2130136"/>
    <xdr:pic>
      <xdr:nvPicPr>
        <xdr:cNvPr id="41" name="Picture 40">
          <a:extLst>
            <a:ext uri="{FF2B5EF4-FFF2-40B4-BE49-F238E27FC236}">
              <a16:creationId xmlns:a16="http://schemas.microsoft.com/office/drawing/2014/main" id="{B9FF6776-487C-45F4-9E42-E6CD21964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01101" y="5591175"/>
          <a:ext cx="2010833" cy="2130136"/>
        </a:xfrm>
        <a:prstGeom prst="rect">
          <a:avLst/>
        </a:prstGeom>
      </xdr:spPr>
    </xdr:pic>
    <xdr:clientData/>
  </xdr:oneCellAnchor>
  <xdr:oneCellAnchor>
    <xdr:from>
      <xdr:col>9</xdr:col>
      <xdr:colOff>40823</xdr:colOff>
      <xdr:row>8</xdr:row>
      <xdr:rowOff>40821</xdr:rowOff>
    </xdr:from>
    <xdr:ext cx="1768928" cy="2164773"/>
    <xdr:pic>
      <xdr:nvPicPr>
        <xdr:cNvPr id="42" name="Picture 41">
          <a:extLst>
            <a:ext uri="{FF2B5EF4-FFF2-40B4-BE49-F238E27FC236}">
              <a16:creationId xmlns:a16="http://schemas.microsoft.com/office/drawing/2014/main" id="{B5638B4D-C06C-4D47-95B7-62AC8865F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404148" y="5631996"/>
          <a:ext cx="1768928" cy="2164773"/>
        </a:xfrm>
        <a:prstGeom prst="rect">
          <a:avLst/>
        </a:prstGeom>
      </xdr:spPr>
    </xdr:pic>
    <xdr:clientData/>
  </xdr:oneCellAnchor>
  <xdr:oneCellAnchor>
    <xdr:from>
      <xdr:col>11</xdr:col>
      <xdr:colOff>81644</xdr:colOff>
      <xdr:row>8</xdr:row>
      <xdr:rowOff>27214</xdr:rowOff>
    </xdr:from>
    <xdr:ext cx="1809749" cy="2147454"/>
    <xdr:pic>
      <xdr:nvPicPr>
        <xdr:cNvPr id="43" name="Picture 42">
          <a:extLst>
            <a:ext uri="{FF2B5EF4-FFF2-40B4-BE49-F238E27FC236}">
              <a16:creationId xmlns:a16="http://schemas.microsoft.com/office/drawing/2014/main" id="{9FE1907A-4E0D-42F0-85BC-CE13EB66D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007194" y="5618389"/>
          <a:ext cx="1809749" cy="2147454"/>
        </a:xfrm>
        <a:prstGeom prst="rect">
          <a:avLst/>
        </a:prstGeom>
      </xdr:spPr>
    </xdr:pic>
    <xdr:clientData/>
  </xdr:oneCellAnchor>
  <xdr:oneCellAnchor>
    <xdr:from>
      <xdr:col>1</xdr:col>
      <xdr:colOff>34637</xdr:colOff>
      <xdr:row>14</xdr:row>
      <xdr:rowOff>34636</xdr:rowOff>
    </xdr:from>
    <xdr:ext cx="1783772" cy="2257143"/>
    <xdr:pic>
      <xdr:nvPicPr>
        <xdr:cNvPr id="44" name="Picture 43">
          <a:extLst>
            <a:ext uri="{FF2B5EF4-FFF2-40B4-BE49-F238E27FC236}">
              <a16:creationId xmlns:a16="http://schemas.microsoft.com/office/drawing/2014/main" id="{A19B21A0-35C9-4B81-B5B5-1F32D95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30012" y="12864811"/>
          <a:ext cx="1783772" cy="225714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</xdr:row>
      <xdr:rowOff>0</xdr:rowOff>
    </xdr:from>
    <xdr:ext cx="1801091" cy="2320637"/>
    <xdr:pic>
      <xdr:nvPicPr>
        <xdr:cNvPr id="45" name="Picture 44">
          <a:extLst>
            <a:ext uri="{FF2B5EF4-FFF2-40B4-BE49-F238E27FC236}">
              <a16:creationId xmlns:a16="http://schemas.microsoft.com/office/drawing/2014/main" id="{3C0F9DB3-C3AC-4BF2-BEC4-9569A1823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676650" y="12830175"/>
          <a:ext cx="1801091" cy="2320637"/>
        </a:xfrm>
        <a:prstGeom prst="rect">
          <a:avLst/>
        </a:prstGeom>
      </xdr:spPr>
    </xdr:pic>
    <xdr:clientData/>
  </xdr:oneCellAnchor>
  <xdr:oneCellAnchor>
    <xdr:from>
      <xdr:col>5</xdr:col>
      <xdr:colOff>51955</xdr:colOff>
      <xdr:row>14</xdr:row>
      <xdr:rowOff>34637</xdr:rowOff>
    </xdr:from>
    <xdr:ext cx="1428571" cy="2424545"/>
    <xdr:pic>
      <xdr:nvPicPr>
        <xdr:cNvPr id="46" name="Picture 45">
          <a:extLst>
            <a:ext uri="{FF2B5EF4-FFF2-40B4-BE49-F238E27FC236}">
              <a16:creationId xmlns:a16="http://schemas.microsoft.com/office/drawing/2014/main" id="{AC20C075-B21E-44CB-8521-37C307E4A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290830" y="12864812"/>
          <a:ext cx="1428571" cy="2424545"/>
        </a:xfrm>
        <a:prstGeom prst="rect">
          <a:avLst/>
        </a:prstGeom>
      </xdr:spPr>
    </xdr:pic>
    <xdr:clientData/>
  </xdr:oneCellAnchor>
  <xdr:oneCellAnchor>
    <xdr:from>
      <xdr:col>7</xdr:col>
      <xdr:colOff>69273</xdr:colOff>
      <xdr:row>14</xdr:row>
      <xdr:rowOff>51955</xdr:rowOff>
    </xdr:from>
    <xdr:ext cx="1385455" cy="2424546"/>
    <xdr:pic>
      <xdr:nvPicPr>
        <xdr:cNvPr id="47" name="Picture 46">
          <a:extLst>
            <a:ext uri="{FF2B5EF4-FFF2-40B4-BE49-F238E27FC236}">
              <a16:creationId xmlns:a16="http://schemas.microsoft.com/office/drawing/2014/main" id="{48DD3060-C715-4F7A-82E8-4B8F989E6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870373" y="12882130"/>
          <a:ext cx="1385455" cy="2424546"/>
        </a:xfrm>
        <a:prstGeom prst="rect">
          <a:avLst/>
        </a:prstGeom>
      </xdr:spPr>
    </xdr:pic>
    <xdr:clientData/>
  </xdr:oneCellAnchor>
  <xdr:oneCellAnchor>
    <xdr:from>
      <xdr:col>9</xdr:col>
      <xdr:colOff>86591</xdr:colOff>
      <xdr:row>14</xdr:row>
      <xdr:rowOff>51955</xdr:rowOff>
    </xdr:from>
    <xdr:ext cx="1298864" cy="2449392"/>
    <xdr:pic>
      <xdr:nvPicPr>
        <xdr:cNvPr id="48" name="Picture 47">
          <a:extLst>
            <a:ext uri="{FF2B5EF4-FFF2-40B4-BE49-F238E27FC236}">
              <a16:creationId xmlns:a16="http://schemas.microsoft.com/office/drawing/2014/main" id="{A24F2445-B055-4592-9420-3B231A8A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449916" y="12882130"/>
          <a:ext cx="1298864" cy="2449392"/>
        </a:xfrm>
        <a:prstGeom prst="rect">
          <a:avLst/>
        </a:prstGeom>
      </xdr:spPr>
    </xdr:pic>
    <xdr:clientData/>
  </xdr:oneCellAnchor>
  <xdr:oneCellAnchor>
    <xdr:from>
      <xdr:col>11</xdr:col>
      <xdr:colOff>69273</xdr:colOff>
      <xdr:row>14</xdr:row>
      <xdr:rowOff>51954</xdr:rowOff>
    </xdr:from>
    <xdr:ext cx="1514286" cy="2389910"/>
    <xdr:pic>
      <xdr:nvPicPr>
        <xdr:cNvPr id="49" name="Picture 48">
          <a:extLst>
            <a:ext uri="{FF2B5EF4-FFF2-40B4-BE49-F238E27FC236}">
              <a16:creationId xmlns:a16="http://schemas.microsoft.com/office/drawing/2014/main" id="{4EF4FED2-0A22-4BA6-AD25-94A52F81C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994823" y="12882129"/>
          <a:ext cx="1514286" cy="2389910"/>
        </a:xfrm>
        <a:prstGeom prst="rect">
          <a:avLst/>
        </a:prstGeom>
      </xdr:spPr>
    </xdr:pic>
    <xdr:clientData/>
  </xdr:oneCellAnchor>
  <xdr:oneCellAnchor>
    <xdr:from>
      <xdr:col>15</xdr:col>
      <xdr:colOff>51954</xdr:colOff>
      <xdr:row>14</xdr:row>
      <xdr:rowOff>34636</xdr:rowOff>
    </xdr:from>
    <xdr:ext cx="1853045" cy="2447619"/>
    <xdr:pic>
      <xdr:nvPicPr>
        <xdr:cNvPr id="50" name="Picture 49">
          <a:extLst>
            <a:ext uri="{FF2B5EF4-FFF2-40B4-BE49-F238E27FC236}">
              <a16:creationId xmlns:a16="http://schemas.microsoft.com/office/drawing/2014/main" id="{7BA872AC-A2B7-49CC-9926-1C90EF798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111479" y="12864811"/>
          <a:ext cx="1853045" cy="2447619"/>
        </a:xfrm>
        <a:prstGeom prst="rect">
          <a:avLst/>
        </a:prstGeom>
      </xdr:spPr>
    </xdr:pic>
    <xdr:clientData/>
  </xdr:oneCellAnchor>
  <xdr:oneCellAnchor>
    <xdr:from>
      <xdr:col>17</xdr:col>
      <xdr:colOff>34636</xdr:colOff>
      <xdr:row>14</xdr:row>
      <xdr:rowOff>86591</xdr:rowOff>
    </xdr:from>
    <xdr:ext cx="1870364" cy="2434148"/>
    <xdr:pic>
      <xdr:nvPicPr>
        <xdr:cNvPr id="51" name="Picture 50">
          <a:extLst>
            <a:ext uri="{FF2B5EF4-FFF2-40B4-BE49-F238E27FC236}">
              <a16:creationId xmlns:a16="http://schemas.microsoft.com/office/drawing/2014/main" id="{B1BA48FF-8E45-4680-9F9B-0B6419E3C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1675436" y="12916766"/>
          <a:ext cx="1870364" cy="2434148"/>
        </a:xfrm>
        <a:prstGeom prst="rect">
          <a:avLst/>
        </a:prstGeom>
      </xdr:spPr>
    </xdr:pic>
    <xdr:clientData/>
  </xdr:oneCellAnchor>
  <xdr:twoCellAnchor>
    <xdr:from>
      <xdr:col>2</xdr:col>
      <xdr:colOff>51955</xdr:colOff>
      <xdr:row>18</xdr:row>
      <xdr:rowOff>844879</xdr:rowOff>
    </xdr:from>
    <xdr:to>
      <xdr:col>2</xdr:col>
      <xdr:colOff>593521</xdr:colOff>
      <xdr:row>18</xdr:row>
      <xdr:rowOff>1131867</xdr:rowOff>
    </xdr:to>
    <xdr:sp macro="" textlink="">
      <xdr:nvSpPr>
        <xdr:cNvPr id="52" name="Right Arrow 91">
          <a:extLst>
            <a:ext uri="{FF2B5EF4-FFF2-40B4-BE49-F238E27FC236}">
              <a16:creationId xmlns:a16="http://schemas.microsoft.com/office/drawing/2014/main" id="{1267FE78-A0CD-4BD6-9D33-5730E5F1CBB6}"/>
            </a:ext>
          </a:extLst>
        </xdr:cNvPr>
        <xdr:cNvSpPr/>
      </xdr:nvSpPr>
      <xdr:spPr>
        <a:xfrm>
          <a:off x="3090430" y="17504104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18</xdr:row>
      <xdr:rowOff>875803</xdr:rowOff>
    </xdr:from>
    <xdr:to>
      <xdr:col>4</xdr:col>
      <xdr:colOff>541810</xdr:colOff>
      <xdr:row>18</xdr:row>
      <xdr:rowOff>1149185</xdr:rowOff>
    </xdr:to>
    <xdr:sp macro="" textlink="">
      <xdr:nvSpPr>
        <xdr:cNvPr id="53" name="Right Arrow 92">
          <a:extLst>
            <a:ext uri="{FF2B5EF4-FFF2-40B4-BE49-F238E27FC236}">
              <a16:creationId xmlns:a16="http://schemas.microsoft.com/office/drawing/2014/main" id="{32F393B4-BD54-421B-8447-521B7C662BD4}"/>
            </a:ext>
          </a:extLst>
        </xdr:cNvPr>
        <xdr:cNvSpPr/>
      </xdr:nvSpPr>
      <xdr:spPr>
        <a:xfrm>
          <a:off x="5651416" y="17535028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18</xdr:row>
      <xdr:rowOff>831272</xdr:rowOff>
    </xdr:from>
    <xdr:to>
      <xdr:col>6</xdr:col>
      <xdr:colOff>524491</xdr:colOff>
      <xdr:row>18</xdr:row>
      <xdr:rowOff>1091045</xdr:rowOff>
    </xdr:to>
    <xdr:sp macro="" textlink="">
      <xdr:nvSpPr>
        <xdr:cNvPr id="54" name="Right Arrow 93">
          <a:extLst>
            <a:ext uri="{FF2B5EF4-FFF2-40B4-BE49-F238E27FC236}">
              <a16:creationId xmlns:a16="http://schemas.microsoft.com/office/drawing/2014/main" id="{8E20AD27-D054-4185-82EF-7BCC9692CA57}"/>
            </a:ext>
          </a:extLst>
        </xdr:cNvPr>
        <xdr:cNvSpPr/>
      </xdr:nvSpPr>
      <xdr:spPr>
        <a:xfrm>
          <a:off x="8158718" y="17490497"/>
          <a:ext cx="5286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18</xdr:row>
      <xdr:rowOff>865908</xdr:rowOff>
    </xdr:from>
    <xdr:to>
      <xdr:col>8</xdr:col>
      <xdr:colOff>497278</xdr:colOff>
      <xdr:row>18</xdr:row>
      <xdr:rowOff>1125681</xdr:rowOff>
    </xdr:to>
    <xdr:sp macro="" textlink="">
      <xdr:nvSpPr>
        <xdr:cNvPr id="55" name="Right Arrow 94">
          <a:extLst>
            <a:ext uri="{FF2B5EF4-FFF2-40B4-BE49-F238E27FC236}">
              <a16:creationId xmlns:a16="http://schemas.microsoft.com/office/drawing/2014/main" id="{AE16DFF7-0079-4C2E-A23F-4D1A2BD78C84}"/>
            </a:ext>
          </a:extLst>
        </xdr:cNvPr>
        <xdr:cNvSpPr/>
      </xdr:nvSpPr>
      <xdr:spPr>
        <a:xfrm>
          <a:off x="10693729" y="17525133"/>
          <a:ext cx="5286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18</xdr:row>
      <xdr:rowOff>865908</xdr:rowOff>
    </xdr:from>
    <xdr:to>
      <xdr:col>10</xdr:col>
      <xdr:colOff>497278</xdr:colOff>
      <xdr:row>18</xdr:row>
      <xdr:rowOff>1125681</xdr:rowOff>
    </xdr:to>
    <xdr:sp macro="" textlink="">
      <xdr:nvSpPr>
        <xdr:cNvPr id="56" name="Right Arrow 95">
          <a:extLst>
            <a:ext uri="{FF2B5EF4-FFF2-40B4-BE49-F238E27FC236}">
              <a16:creationId xmlns:a16="http://schemas.microsoft.com/office/drawing/2014/main" id="{6A874D69-9E17-40D5-9679-BA07ECB11B01}"/>
            </a:ext>
          </a:extLst>
        </xdr:cNvPr>
        <xdr:cNvSpPr/>
      </xdr:nvSpPr>
      <xdr:spPr>
        <a:xfrm>
          <a:off x="13255954" y="17525133"/>
          <a:ext cx="5286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39584</xdr:colOff>
      <xdr:row>18</xdr:row>
      <xdr:rowOff>900545</xdr:rowOff>
    </xdr:from>
    <xdr:to>
      <xdr:col>12</xdr:col>
      <xdr:colOff>566551</xdr:colOff>
      <xdr:row>18</xdr:row>
      <xdr:rowOff>1160318</xdr:rowOff>
    </xdr:to>
    <xdr:sp macro="" textlink="">
      <xdr:nvSpPr>
        <xdr:cNvPr id="57" name="Right Arrow 96">
          <a:extLst>
            <a:ext uri="{FF2B5EF4-FFF2-40B4-BE49-F238E27FC236}">
              <a16:creationId xmlns:a16="http://schemas.microsoft.com/office/drawing/2014/main" id="{FCCC4B76-DC17-41DD-B633-F122C852DCA6}"/>
            </a:ext>
          </a:extLst>
        </xdr:cNvPr>
        <xdr:cNvSpPr/>
      </xdr:nvSpPr>
      <xdr:spPr>
        <a:xfrm>
          <a:off x="15908234" y="17559770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56902</xdr:colOff>
      <xdr:row>14</xdr:row>
      <xdr:rowOff>848590</xdr:rowOff>
    </xdr:from>
    <xdr:to>
      <xdr:col>16</xdr:col>
      <xdr:colOff>583869</xdr:colOff>
      <xdr:row>14</xdr:row>
      <xdr:rowOff>1108363</xdr:rowOff>
    </xdr:to>
    <xdr:sp macro="" textlink="">
      <xdr:nvSpPr>
        <xdr:cNvPr id="58" name="Right Arrow 106">
          <a:extLst>
            <a:ext uri="{FF2B5EF4-FFF2-40B4-BE49-F238E27FC236}">
              <a16:creationId xmlns:a16="http://schemas.microsoft.com/office/drawing/2014/main" id="{316C5AD2-B05A-4D8F-BC82-D46F97FC1B94}"/>
            </a:ext>
          </a:extLst>
        </xdr:cNvPr>
        <xdr:cNvSpPr/>
      </xdr:nvSpPr>
      <xdr:spPr>
        <a:xfrm>
          <a:off x="21059527" y="13678765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74220</xdr:colOff>
      <xdr:row>14</xdr:row>
      <xdr:rowOff>883226</xdr:rowOff>
    </xdr:from>
    <xdr:to>
      <xdr:col>14</xdr:col>
      <xdr:colOff>601187</xdr:colOff>
      <xdr:row>14</xdr:row>
      <xdr:rowOff>1142999</xdr:rowOff>
    </xdr:to>
    <xdr:sp macro="" textlink="">
      <xdr:nvSpPr>
        <xdr:cNvPr id="59" name="Right Arrow 107">
          <a:extLst>
            <a:ext uri="{FF2B5EF4-FFF2-40B4-BE49-F238E27FC236}">
              <a16:creationId xmlns:a16="http://schemas.microsoft.com/office/drawing/2014/main" id="{9C4DEDB7-FB50-4171-BBFB-868F016A1CCE}"/>
            </a:ext>
          </a:extLst>
        </xdr:cNvPr>
        <xdr:cNvSpPr/>
      </xdr:nvSpPr>
      <xdr:spPr>
        <a:xfrm>
          <a:off x="18495570" y="13713401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13</xdr:col>
      <xdr:colOff>51955</xdr:colOff>
      <xdr:row>14</xdr:row>
      <xdr:rowOff>34636</xdr:rowOff>
    </xdr:from>
    <xdr:ext cx="1835727" cy="2361905"/>
    <xdr:pic>
      <xdr:nvPicPr>
        <xdr:cNvPr id="60" name="Picture 59">
          <a:extLst>
            <a:ext uri="{FF2B5EF4-FFF2-40B4-BE49-F238E27FC236}">
              <a16:creationId xmlns:a16="http://schemas.microsoft.com/office/drawing/2014/main" id="{52DB1148-C923-4C0B-99B1-C56466BB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6530205" y="12864811"/>
          <a:ext cx="1835727" cy="23619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</xdr:row>
      <xdr:rowOff>0</xdr:rowOff>
    </xdr:from>
    <xdr:ext cx="1818409" cy="1974273"/>
    <xdr:pic>
      <xdr:nvPicPr>
        <xdr:cNvPr id="61" name="Picture 60">
          <a:extLst>
            <a:ext uri="{FF2B5EF4-FFF2-40B4-BE49-F238E27FC236}">
              <a16:creationId xmlns:a16="http://schemas.microsoft.com/office/drawing/2014/main" id="{3E588E05-95A7-4385-A21B-AEEC4AA97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95375" y="16659225"/>
          <a:ext cx="1818409" cy="197427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</xdr:row>
      <xdr:rowOff>0</xdr:rowOff>
    </xdr:from>
    <xdr:ext cx="1801091" cy="2008909"/>
    <xdr:pic>
      <xdr:nvPicPr>
        <xdr:cNvPr id="62" name="Picture 61">
          <a:extLst>
            <a:ext uri="{FF2B5EF4-FFF2-40B4-BE49-F238E27FC236}">
              <a16:creationId xmlns:a16="http://schemas.microsoft.com/office/drawing/2014/main" id="{FDFE793D-5C04-4F74-9FFD-37939AE3B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676650" y="16659225"/>
          <a:ext cx="1801091" cy="2008909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18</xdr:row>
      <xdr:rowOff>1</xdr:rowOff>
    </xdr:from>
    <xdr:ext cx="1835728" cy="2112818"/>
    <xdr:pic>
      <xdr:nvPicPr>
        <xdr:cNvPr id="63" name="Picture 62">
          <a:extLst>
            <a:ext uri="{FF2B5EF4-FFF2-40B4-BE49-F238E27FC236}">
              <a16:creationId xmlns:a16="http://schemas.microsoft.com/office/drawing/2014/main" id="{A70F5A1B-DCBD-47D1-8440-4215CA6D6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238875" y="16659226"/>
          <a:ext cx="1835728" cy="2112818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18</xdr:row>
      <xdr:rowOff>0</xdr:rowOff>
    </xdr:from>
    <xdr:ext cx="1766455" cy="2147455"/>
    <xdr:pic>
      <xdr:nvPicPr>
        <xdr:cNvPr id="64" name="Picture 63">
          <a:extLst>
            <a:ext uri="{FF2B5EF4-FFF2-40B4-BE49-F238E27FC236}">
              <a16:creationId xmlns:a16="http://schemas.microsoft.com/office/drawing/2014/main" id="{D6DA64C5-481A-4E86-926D-4382A3407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801100" y="16659225"/>
          <a:ext cx="1766455" cy="2147455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18</xdr:row>
      <xdr:rowOff>0</xdr:rowOff>
    </xdr:from>
    <xdr:ext cx="1818409" cy="2147455"/>
    <xdr:pic>
      <xdr:nvPicPr>
        <xdr:cNvPr id="65" name="Picture 64">
          <a:extLst>
            <a:ext uri="{FF2B5EF4-FFF2-40B4-BE49-F238E27FC236}">
              <a16:creationId xmlns:a16="http://schemas.microsoft.com/office/drawing/2014/main" id="{90C74901-5D5C-41C5-AF5A-034FDD3A0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363325" y="16659225"/>
          <a:ext cx="1818409" cy="2147455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</xdr:row>
      <xdr:rowOff>1</xdr:rowOff>
    </xdr:from>
    <xdr:ext cx="1801090" cy="2286000"/>
    <xdr:pic>
      <xdr:nvPicPr>
        <xdr:cNvPr id="66" name="Picture 65">
          <a:extLst>
            <a:ext uri="{FF2B5EF4-FFF2-40B4-BE49-F238E27FC236}">
              <a16:creationId xmlns:a16="http://schemas.microsoft.com/office/drawing/2014/main" id="{AD634D08-8240-4601-BF8A-4C94D8AC3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3925551" y="16659226"/>
          <a:ext cx="1801090" cy="22860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18</xdr:row>
      <xdr:rowOff>0</xdr:rowOff>
    </xdr:from>
    <xdr:ext cx="1835727" cy="2337955"/>
    <xdr:pic>
      <xdr:nvPicPr>
        <xdr:cNvPr id="67" name="Picture 66">
          <a:extLst>
            <a:ext uri="{FF2B5EF4-FFF2-40B4-BE49-F238E27FC236}">
              <a16:creationId xmlns:a16="http://schemas.microsoft.com/office/drawing/2014/main" id="{6B1B9417-36E9-4041-BFDF-9BF892D99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6478250" y="16659225"/>
          <a:ext cx="1835727" cy="233795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THERS\TRIMS%20&amp;%20FABRIC%20LIST\MARSHALL%20ARTIST\SP12%20PRODUCTION\trim\TRIMLIST\MAI\BCThue\Nam%202009\Tu%20van%20ke%20toan\Monthly%20report%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THERS/TRIMS%20&amp;%20FABRIC%20LIST/MARSHALL%20ARTIST/SP12%20PRODUCTION/trim/TRIMLIST/MAI/BCThue/Nam%202009/Tu%20van%20ke%20toan/Monthly%20report%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.%20HAI%20PLANNING\WovenForm.xlsb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R.%20HAI%20PLANNING/WovenForm.xlsb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huTo\Desktop\Unavailable\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MERS/MARSHALL%20ARTIST/SAMPLING/SALESMAN%20SP12/STYLES%20FILE/TRIMS%20LIST/MAI/BCThue/Nam%202009/Tu%20van%20ke%20toan/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  <sheetName val="DATABASE"/>
      <sheetName val="STEP 5.0- STYLE COSTING SHEE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5"/>
  <sheetViews>
    <sheetView showGridLines="0" view="pageBreakPreview" topLeftCell="A34" zoomScale="40" zoomScaleNormal="25" zoomScaleSheetLayoutView="40" zoomScalePageLayoutView="40" workbookViewId="0">
      <selection activeCell="I12" sqref="I12"/>
    </sheetView>
  </sheetViews>
  <sheetFormatPr defaultColWidth="9.26953125" defaultRowHeight="15"/>
  <cols>
    <col min="1" max="1" width="7.54296875" style="78" customWidth="1"/>
    <col min="2" max="2" width="24.1796875" style="78" customWidth="1"/>
    <col min="3" max="3" width="23.7265625" style="78" bestFit="1" customWidth="1"/>
    <col min="4" max="4" width="22.54296875" style="78" customWidth="1"/>
    <col min="5" max="5" width="23.81640625" style="78" customWidth="1"/>
    <col min="6" max="6" width="20.1796875" style="78" customWidth="1"/>
    <col min="7" max="7" width="19.453125" style="79" customWidth="1"/>
    <col min="8" max="8" width="21.81640625" style="110" customWidth="1"/>
    <col min="9" max="9" width="23.1796875" style="78" customWidth="1"/>
    <col min="10" max="10" width="17.81640625" style="78" customWidth="1"/>
    <col min="11" max="12" width="19.54296875" style="78" customWidth="1"/>
    <col min="13" max="13" width="17.26953125" style="78" customWidth="1"/>
    <col min="14" max="15" width="13.453125" style="78" customWidth="1"/>
    <col min="16" max="16" width="21.54296875" style="78" customWidth="1"/>
    <col min="17" max="17" width="14.7265625" style="78" bestFit="1" customWidth="1"/>
    <col min="18" max="18" width="13.453125" style="78" bestFit="1" customWidth="1"/>
    <col min="19" max="16384" width="9.26953125" style="78"/>
  </cols>
  <sheetData>
    <row r="1" spans="1:16" s="1" customFormat="1" ht="49.5" customHeight="1">
      <c r="A1" s="411" t="s">
        <v>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8" t="s">
        <v>1</v>
      </c>
      <c r="N1" s="418" t="s">
        <v>1</v>
      </c>
      <c r="O1" s="419" t="s">
        <v>2</v>
      </c>
      <c r="P1" s="419"/>
    </row>
    <row r="2" spans="1:16" s="1" customFormat="1" ht="49.5" customHeight="1">
      <c r="A2" s="413"/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8" t="s">
        <v>3</v>
      </c>
      <c r="N2" s="418" t="s">
        <v>3</v>
      </c>
      <c r="O2" s="420" t="s">
        <v>4</v>
      </c>
      <c r="P2" s="420"/>
    </row>
    <row r="3" spans="1:16" s="1" customFormat="1" ht="49.5" customHeight="1" thickBot="1">
      <c r="A3" s="415"/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8" t="s">
        <v>5</v>
      </c>
      <c r="N3" s="418" t="s">
        <v>5</v>
      </c>
      <c r="O3" s="419">
        <v>1</v>
      </c>
      <c r="P3" s="419"/>
    </row>
    <row r="4" spans="1:16" s="2" customFormat="1" ht="40.15" customHeight="1">
      <c r="A4" s="84"/>
      <c r="B4" s="149" t="s">
        <v>6</v>
      </c>
      <c r="C4" s="150"/>
      <c r="D4" s="150"/>
      <c r="E4" s="150"/>
      <c r="F4" s="150"/>
      <c r="G4" s="86"/>
      <c r="H4" s="103"/>
      <c r="I4" s="84"/>
      <c r="J4" s="84"/>
      <c r="K4" s="84"/>
      <c r="L4" s="84"/>
      <c r="M4" s="84"/>
      <c r="N4" s="84"/>
      <c r="O4" s="84"/>
      <c r="P4" s="84"/>
    </row>
    <row r="5" spans="1:16" s="2" customFormat="1" ht="50.25" customHeight="1">
      <c r="A5" s="84"/>
      <c r="B5" s="151" t="s">
        <v>7</v>
      </c>
      <c r="C5" s="151"/>
      <c r="D5" s="149"/>
      <c r="E5" s="150"/>
      <c r="F5" s="152"/>
      <c r="G5" s="432" t="s">
        <v>8</v>
      </c>
      <c r="H5" s="432"/>
      <c r="I5" s="432"/>
      <c r="J5" s="432"/>
      <c r="K5" s="432"/>
      <c r="L5" s="432"/>
      <c r="M5" s="84"/>
      <c r="N5" s="84"/>
      <c r="O5" s="84"/>
      <c r="P5" s="84"/>
    </row>
    <row r="6" spans="1:16" s="4" customFormat="1" ht="37">
      <c r="A6" s="84"/>
      <c r="B6" s="149" t="s">
        <v>9</v>
      </c>
      <c r="C6" s="149"/>
      <c r="D6" s="5" t="s">
        <v>10</v>
      </c>
      <c r="E6" s="154"/>
      <c r="F6" s="149"/>
      <c r="G6" s="432"/>
      <c r="H6" s="432"/>
      <c r="I6" s="432"/>
      <c r="J6" s="432"/>
      <c r="K6" s="432"/>
      <c r="L6" s="432"/>
      <c r="M6" s="87"/>
      <c r="N6" s="87"/>
      <c r="O6" s="87"/>
      <c r="P6" s="87"/>
    </row>
    <row r="7" spans="1:16" s="4" customFormat="1" ht="50.25" customHeight="1">
      <c r="A7" s="84"/>
      <c r="B7" s="149" t="s">
        <v>11</v>
      </c>
      <c r="C7" s="149"/>
      <c r="D7" s="153" t="s">
        <v>12</v>
      </c>
      <c r="E7" s="153"/>
      <c r="F7" s="149"/>
      <c r="G7" s="432"/>
      <c r="H7" s="432"/>
      <c r="I7" s="432"/>
      <c r="J7" s="432"/>
      <c r="K7" s="432"/>
      <c r="L7" s="432"/>
      <c r="M7" s="87"/>
      <c r="N7" s="87"/>
      <c r="O7" s="87"/>
      <c r="P7" s="87"/>
    </row>
    <row r="8" spans="1:16" s="4" customFormat="1" ht="76.5" customHeight="1">
      <c r="A8" s="84"/>
      <c r="B8" s="149" t="s">
        <v>13</v>
      </c>
      <c r="C8" s="149"/>
      <c r="D8" s="401" t="s">
        <v>626</v>
      </c>
      <c r="E8" s="401"/>
      <c r="F8" s="401"/>
      <c r="G8" s="432"/>
      <c r="H8" s="432"/>
      <c r="I8" s="432"/>
      <c r="J8" s="432"/>
      <c r="K8" s="432"/>
      <c r="L8" s="432"/>
      <c r="M8" s="87"/>
      <c r="N8" s="87"/>
      <c r="O8" s="87"/>
      <c r="P8" s="87"/>
    </row>
    <row r="9" spans="1:16" s="6" customFormat="1" ht="37">
      <c r="A9" s="88"/>
      <c r="B9" s="153" t="s">
        <v>15</v>
      </c>
      <c r="C9" s="153"/>
      <c r="D9" s="85" t="s">
        <v>16</v>
      </c>
      <c r="E9" s="149"/>
      <c r="F9" s="149"/>
      <c r="G9" s="432"/>
      <c r="H9" s="432"/>
      <c r="I9" s="432"/>
      <c r="J9" s="432"/>
      <c r="K9" s="432"/>
      <c r="L9" s="432"/>
      <c r="M9" s="8"/>
      <c r="N9" s="8"/>
      <c r="O9" s="8"/>
      <c r="P9" s="8"/>
    </row>
    <row r="10" spans="1:16" s="6" customFormat="1" ht="39" customHeight="1">
      <c r="B10" s="155" t="s">
        <v>17</v>
      </c>
      <c r="C10" s="155"/>
      <c r="D10" s="156" t="s">
        <v>18</v>
      </c>
      <c r="E10" s="156"/>
      <c r="F10" s="156"/>
      <c r="G10" s="82"/>
      <c r="H10" s="104"/>
      <c r="I10" s="83"/>
      <c r="J10" s="147" t="s">
        <v>19</v>
      </c>
      <c r="K10" s="83"/>
      <c r="L10" s="143" t="s">
        <v>20</v>
      </c>
      <c r="M10" s="143"/>
      <c r="N10" s="143"/>
      <c r="O10" s="143"/>
      <c r="P10" s="143"/>
    </row>
    <row r="11" spans="1:16" s="6" customFormat="1" ht="73.5" customHeight="1">
      <c r="B11" s="157" t="s">
        <v>21</v>
      </c>
      <c r="C11" s="157"/>
      <c r="D11" s="402"/>
      <c r="E11" s="403"/>
      <c r="F11" s="403"/>
      <c r="G11" s="10"/>
      <c r="H11" s="105"/>
      <c r="I11" s="9"/>
      <c r="J11" s="148" t="s">
        <v>22</v>
      </c>
      <c r="K11" s="9"/>
      <c r="L11" s="417" t="s">
        <v>23</v>
      </c>
      <c r="M11" s="417"/>
      <c r="N11" s="417"/>
      <c r="O11" s="417"/>
      <c r="P11" s="417"/>
    </row>
    <row r="12" spans="1:16" s="6" customFormat="1" ht="45.65" customHeight="1">
      <c r="B12" s="157" t="s">
        <v>24</v>
      </c>
      <c r="C12" s="157"/>
      <c r="D12" s="158"/>
      <c r="E12" s="157"/>
      <c r="F12" s="157"/>
      <c r="G12" s="11"/>
      <c r="H12" s="114"/>
      <c r="I12" s="9"/>
      <c r="J12" s="148" t="s">
        <v>25</v>
      </c>
      <c r="L12" s="144" t="s">
        <v>26</v>
      </c>
      <c r="M12" s="144"/>
      <c r="N12" s="145"/>
      <c r="O12" s="145"/>
      <c r="P12" s="146"/>
    </row>
    <row r="13" spans="1:16" s="6" customFormat="1" ht="40.5" customHeight="1">
      <c r="B13" s="404"/>
      <c r="C13" s="404"/>
      <c r="D13" s="404"/>
      <c r="E13" s="404"/>
      <c r="F13" s="404"/>
      <c r="G13" s="11"/>
      <c r="H13" s="114"/>
      <c r="I13" s="9"/>
      <c r="J13" s="148" t="s">
        <v>27</v>
      </c>
      <c r="K13" s="9"/>
      <c r="L13" s="144" t="s">
        <v>28</v>
      </c>
      <c r="M13" s="145"/>
      <c r="N13" s="146"/>
      <c r="O13" s="146"/>
      <c r="P13" s="145"/>
    </row>
    <row r="14" spans="1:16" s="6" customFormat="1" ht="44.15" customHeight="1">
      <c r="B14" s="157" t="s">
        <v>29</v>
      </c>
      <c r="C14" s="157"/>
      <c r="D14" s="157" t="s">
        <v>30</v>
      </c>
      <c r="E14" s="157"/>
      <c r="F14" s="157"/>
      <c r="G14" s="12"/>
      <c r="H14" s="114"/>
      <c r="I14" s="9"/>
      <c r="J14" s="148" t="s">
        <v>31</v>
      </c>
      <c r="K14" s="9"/>
      <c r="L14" s="146" t="s">
        <v>32</v>
      </c>
      <c r="M14" s="146"/>
      <c r="N14" s="146"/>
      <c r="O14" s="146"/>
      <c r="P14" s="146"/>
    </row>
    <row r="15" spans="1:16" s="6" customFormat="1" ht="33" customHeight="1">
      <c r="B15" s="153" t="s">
        <v>33</v>
      </c>
      <c r="C15" s="153"/>
      <c r="D15" s="153"/>
      <c r="E15" s="159"/>
      <c r="F15" s="159"/>
      <c r="G15" s="13"/>
      <c r="H15" s="77"/>
      <c r="I15" s="7"/>
      <c r="J15" s="7"/>
      <c r="K15" s="7"/>
      <c r="L15" s="7"/>
      <c r="M15" s="7"/>
      <c r="N15" s="7"/>
      <c r="O15" s="7"/>
      <c r="P15" s="7"/>
    </row>
    <row r="16" spans="1:16" s="14" customFormat="1" ht="18.649999999999999" customHeight="1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2" customFormat="1" ht="34.5" hidden="1">
      <c r="B17" s="16"/>
      <c r="C17" s="16" t="s">
        <v>34</v>
      </c>
      <c r="D17" s="97" t="s">
        <v>35</v>
      </c>
      <c r="E17" s="17" t="s">
        <v>36</v>
      </c>
      <c r="F17" s="17"/>
      <c r="G17" s="17" t="s">
        <v>37</v>
      </c>
      <c r="H17" s="17" t="s">
        <v>38</v>
      </c>
      <c r="I17" s="17" t="s">
        <v>39</v>
      </c>
      <c r="J17" s="17" t="s">
        <v>40</v>
      </c>
      <c r="K17" s="17" t="s">
        <v>41</v>
      </c>
      <c r="L17" s="17"/>
      <c r="M17" s="17"/>
      <c r="N17" s="17"/>
      <c r="O17" s="17"/>
      <c r="P17" s="16" t="s">
        <v>42</v>
      </c>
    </row>
    <row r="18" spans="2:16" s="2" customFormat="1" ht="69" hidden="1">
      <c r="B18" s="18" t="s">
        <v>43</v>
      </c>
      <c r="C18" s="180" t="s">
        <v>44</v>
      </c>
      <c r="D18" s="19" t="s">
        <v>45</v>
      </c>
      <c r="E18" s="20"/>
      <c r="F18" s="21"/>
      <c r="G18" s="21"/>
      <c r="H18" s="21" t="s">
        <v>46</v>
      </c>
      <c r="I18" s="21"/>
      <c r="J18" s="21"/>
      <c r="K18" s="21"/>
      <c r="L18" s="21"/>
      <c r="M18" s="21"/>
      <c r="N18" s="21"/>
      <c r="O18" s="21"/>
      <c r="P18" s="22">
        <f>SUM(E18:O18)</f>
        <v>0</v>
      </c>
    </row>
    <row r="19" spans="2:16" s="2" customFormat="1" ht="69" hidden="1">
      <c r="B19" s="18" t="s">
        <v>47</v>
      </c>
      <c r="C19" s="180" t="str">
        <f>$C$18</f>
        <v>FW23T1008</v>
      </c>
      <c r="D19" s="19" t="str">
        <f>+D18</f>
        <v>PINK</v>
      </c>
      <c r="E19" s="2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2">
        <f>SUM(E19:O19)</f>
        <v>0</v>
      </c>
    </row>
    <row r="20" spans="2:16" s="3" customFormat="1" ht="69" hidden="1">
      <c r="B20" s="23" t="s">
        <v>48</v>
      </c>
      <c r="C20" s="179" t="str">
        <f>$C$18</f>
        <v>FW23T1008</v>
      </c>
      <c r="D20" s="31" t="str">
        <f>+D19</f>
        <v>PINK</v>
      </c>
      <c r="E20" s="24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>
        <f>SUM(P18:P19)</f>
        <v>0</v>
      </c>
    </row>
    <row r="21" spans="2:16" s="2" customFormat="1" ht="29.25" hidden="1" customHeight="1">
      <c r="B21" s="5"/>
      <c r="C21" s="5"/>
      <c r="D21" s="5"/>
      <c r="E21" s="26"/>
      <c r="F21" s="27"/>
      <c r="G21" s="27"/>
      <c r="H21" s="106"/>
      <c r="I21" s="26"/>
      <c r="J21" s="26"/>
      <c r="K21" s="26"/>
      <c r="L21" s="26"/>
      <c r="M21" s="28"/>
      <c r="N21" s="29"/>
      <c r="O21" s="29"/>
      <c r="P21" s="30"/>
    </row>
    <row r="22" spans="2:16" s="2" customFormat="1" ht="34.5" hidden="1">
      <c r="B22" s="16"/>
      <c r="C22" s="16" t="s">
        <v>34</v>
      </c>
      <c r="D22" s="97" t="s">
        <v>49</v>
      </c>
      <c r="E22" s="17" t="s">
        <v>36</v>
      </c>
      <c r="F22" s="17"/>
      <c r="G22" s="17" t="s">
        <v>37</v>
      </c>
      <c r="H22" s="17" t="s">
        <v>38</v>
      </c>
      <c r="I22" s="17" t="s">
        <v>39</v>
      </c>
      <c r="J22" s="17" t="s">
        <v>40</v>
      </c>
      <c r="K22" s="17" t="s">
        <v>41</v>
      </c>
      <c r="L22" s="17"/>
      <c r="M22" s="17"/>
      <c r="N22" s="17"/>
      <c r="O22" s="17"/>
      <c r="P22" s="16" t="s">
        <v>42</v>
      </c>
    </row>
    <row r="23" spans="2:16" s="2" customFormat="1" ht="69" hidden="1">
      <c r="B23" s="18" t="s">
        <v>43</v>
      </c>
      <c r="C23" s="180" t="s">
        <v>44</v>
      </c>
      <c r="D23" s="19" t="s">
        <v>50</v>
      </c>
      <c r="E23" s="20"/>
      <c r="F23" s="21"/>
      <c r="G23" s="21"/>
      <c r="H23" s="21" t="s">
        <v>46</v>
      </c>
      <c r="I23" s="21"/>
      <c r="J23" s="21"/>
      <c r="K23" s="21"/>
      <c r="L23" s="21"/>
      <c r="M23" s="21"/>
      <c r="N23" s="21"/>
      <c r="O23" s="21"/>
      <c r="P23" s="22">
        <f>SUM(E23:O23)</f>
        <v>0</v>
      </c>
    </row>
    <row r="24" spans="2:16" s="2" customFormat="1" ht="69" hidden="1">
      <c r="B24" s="18" t="s">
        <v>47</v>
      </c>
      <c r="C24" s="180" t="str">
        <f>$C$18</f>
        <v>FW23T1008</v>
      </c>
      <c r="D24" s="19" t="str">
        <f>+D23</f>
        <v>GREEN</v>
      </c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2">
        <f>SUM(E24:O24)</f>
        <v>0</v>
      </c>
    </row>
    <row r="25" spans="2:16" s="3" customFormat="1" ht="69" hidden="1">
      <c r="B25" s="23" t="s">
        <v>48</v>
      </c>
      <c r="C25" s="179" t="str">
        <f>$C$18</f>
        <v>FW23T1008</v>
      </c>
      <c r="D25" s="31" t="str">
        <f>+D24</f>
        <v>GREEN</v>
      </c>
      <c r="E25" s="24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>
        <f>SUM(P23:P24)</f>
        <v>0</v>
      </c>
    </row>
    <row r="26" spans="2:16" s="3" customFormat="1" ht="31.5" hidden="1" customHeight="1">
      <c r="B26" s="163"/>
      <c r="C26" s="163"/>
      <c r="D26" s="164"/>
      <c r="E26" s="165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</row>
    <row r="27" spans="2:16" s="2" customFormat="1" ht="45" customHeight="1">
      <c r="B27" s="16"/>
      <c r="C27" s="16" t="s">
        <v>34</v>
      </c>
      <c r="D27" s="97" t="s">
        <v>51</v>
      </c>
      <c r="E27" s="17" t="s">
        <v>36</v>
      </c>
      <c r="F27" s="17"/>
      <c r="G27" s="17" t="s">
        <v>37</v>
      </c>
      <c r="H27" s="17" t="s">
        <v>38</v>
      </c>
      <c r="I27" s="17" t="s">
        <v>39</v>
      </c>
      <c r="J27" s="17" t="s">
        <v>40</v>
      </c>
      <c r="K27" s="17" t="s">
        <v>41</v>
      </c>
      <c r="L27" s="17"/>
      <c r="M27" s="17"/>
      <c r="N27" s="17"/>
      <c r="O27" s="17"/>
      <c r="P27" s="16" t="s">
        <v>42</v>
      </c>
    </row>
    <row r="28" spans="2:16" s="267" customFormat="1" ht="45" customHeight="1">
      <c r="B28" s="269" t="s">
        <v>43</v>
      </c>
      <c r="C28" s="269"/>
      <c r="D28" s="270" t="s">
        <v>45</v>
      </c>
      <c r="E28" s="271"/>
      <c r="F28" s="272"/>
      <c r="G28" s="272">
        <v>96</v>
      </c>
      <c r="H28" s="272">
        <v>186</v>
      </c>
      <c r="I28" s="272">
        <v>186</v>
      </c>
      <c r="J28" s="272">
        <v>96</v>
      </c>
      <c r="K28" s="272">
        <v>36</v>
      </c>
      <c r="L28" s="272"/>
      <c r="M28" s="272"/>
      <c r="N28" s="272"/>
      <c r="O28" s="272"/>
      <c r="P28" s="273">
        <f>SUM(E28:O28)</f>
        <v>600</v>
      </c>
    </row>
    <row r="29" spans="2:16" s="267" customFormat="1" ht="45" customHeight="1">
      <c r="B29" s="269" t="s">
        <v>47</v>
      </c>
      <c r="C29" s="269"/>
      <c r="D29" s="270" t="str">
        <f>+D28</f>
        <v>PINK</v>
      </c>
      <c r="E29" s="271"/>
      <c r="F29" s="272"/>
      <c r="G29" s="342">
        <f>ROUNDUP(G28*5%,0)+2</f>
        <v>7</v>
      </c>
      <c r="H29" s="342">
        <f>ROUNDUP(H28*5%,0)-1</f>
        <v>9</v>
      </c>
      <c r="I29" s="342">
        <f>ROUNDUP(I28*5%,0)-1</f>
        <v>9</v>
      </c>
      <c r="J29" s="342">
        <f t="shared" ref="J29:K29" si="0">ROUNDUP(J28*5%,0)</f>
        <v>5</v>
      </c>
      <c r="K29" s="342">
        <f t="shared" si="0"/>
        <v>2</v>
      </c>
      <c r="L29" s="331"/>
      <c r="M29" s="272"/>
      <c r="N29" s="272"/>
      <c r="O29" s="272"/>
      <c r="P29" s="273">
        <f>SUM(E29:O29)</f>
        <v>32</v>
      </c>
    </row>
    <row r="30" spans="2:16" s="185" customFormat="1" ht="45" customHeight="1">
      <c r="B30" s="274" t="s">
        <v>48</v>
      </c>
      <c r="C30" s="274"/>
      <c r="D30" s="275" t="str">
        <f>+D29</f>
        <v>PINK</v>
      </c>
      <c r="E30" s="276"/>
      <c r="F30" s="277"/>
      <c r="G30" s="277">
        <f t="shared" ref="G30:H30" si="1">SUM(G28:G29)</f>
        <v>103</v>
      </c>
      <c r="H30" s="277">
        <f t="shared" si="1"/>
        <v>195</v>
      </c>
      <c r="I30" s="277">
        <f>SUM(I28:I29)</f>
        <v>195</v>
      </c>
      <c r="J30" s="277">
        <f t="shared" ref="J30:K30" si="2">SUM(J28:J29)</f>
        <v>101</v>
      </c>
      <c r="K30" s="277">
        <f t="shared" si="2"/>
        <v>38</v>
      </c>
      <c r="L30" s="277"/>
      <c r="M30" s="277"/>
      <c r="N30" s="277"/>
      <c r="O30" s="277"/>
      <c r="P30" s="277">
        <f>SUM(P28:P29)</f>
        <v>632</v>
      </c>
    </row>
    <row r="31" spans="2:16" s="3" customFormat="1" ht="18" customHeight="1">
      <c r="B31" s="167"/>
      <c r="C31" s="167"/>
      <c r="D31" s="168"/>
      <c r="E31" s="169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</row>
    <row r="32" spans="2:16" s="185" customFormat="1" ht="42.75" customHeight="1">
      <c r="B32" s="181" t="s">
        <v>52</v>
      </c>
      <c r="C32" s="182"/>
      <c r="D32" s="181"/>
      <c r="E32" s="183"/>
      <c r="F32" s="184"/>
      <c r="G32" s="184">
        <f>G20+G25+G30</f>
        <v>103</v>
      </c>
      <c r="H32" s="184">
        <f t="shared" ref="H32:K32" si="3">H20+H25+H30</f>
        <v>195</v>
      </c>
      <c r="I32" s="184">
        <f t="shared" si="3"/>
        <v>195</v>
      </c>
      <c r="J32" s="184">
        <f t="shared" si="3"/>
        <v>101</v>
      </c>
      <c r="K32" s="184">
        <f t="shared" si="3"/>
        <v>38</v>
      </c>
      <c r="L32" s="184"/>
      <c r="M32" s="184"/>
      <c r="N32" s="184"/>
      <c r="O32" s="184"/>
      <c r="P32" s="184">
        <f t="shared" ref="P32" si="4">SUM(P20,P25,P30)</f>
        <v>632</v>
      </c>
    </row>
    <row r="33" spans="1:16" s="32" customFormat="1" ht="14.25" customHeight="1">
      <c r="B33" s="33"/>
      <c r="C33" s="33"/>
      <c r="D33" s="34"/>
      <c r="E33" s="35"/>
      <c r="F33" s="36"/>
      <c r="G33" s="37"/>
      <c r="H33" s="38"/>
      <c r="I33" s="38"/>
      <c r="J33" s="38"/>
      <c r="K33" s="38"/>
      <c r="L33" s="39"/>
      <c r="M33" s="40"/>
      <c r="N33" s="36"/>
      <c r="O33" s="36"/>
      <c r="P33" s="36"/>
    </row>
    <row r="34" spans="1:16" s="32" customFormat="1" ht="125.25" customHeight="1">
      <c r="B34" s="332" t="s">
        <v>53</v>
      </c>
      <c r="C34" s="333"/>
      <c r="D34" s="334"/>
      <c r="E34" s="335"/>
      <c r="F34" s="336"/>
      <c r="G34" s="337"/>
      <c r="H34" s="338"/>
      <c r="I34" s="338"/>
      <c r="J34" s="338"/>
      <c r="K34" s="338"/>
      <c r="L34" s="339"/>
      <c r="M34" s="340"/>
      <c r="N34" s="336"/>
      <c r="O34" s="336"/>
      <c r="P34" s="336"/>
    </row>
    <row r="35" spans="1:16" s="1" customFormat="1" ht="30.75" customHeight="1" thickBot="1">
      <c r="B35" s="41" t="s">
        <v>54</v>
      </c>
      <c r="C35" s="42"/>
      <c r="D35" s="42"/>
      <c r="E35" s="42"/>
      <c r="F35" s="43"/>
      <c r="G35" s="44"/>
      <c r="H35" s="115"/>
      <c r="I35" s="43"/>
      <c r="J35" s="43"/>
      <c r="K35" s="43"/>
      <c r="L35" s="43"/>
      <c r="N35" s="115"/>
      <c r="O35" s="115"/>
      <c r="P35" s="45"/>
    </row>
    <row r="36" spans="1:16" s="119" customFormat="1" ht="182.15" customHeight="1" thickBot="1">
      <c r="A36" s="405" t="s">
        <v>55</v>
      </c>
      <c r="B36" s="406"/>
      <c r="C36" s="407"/>
      <c r="D36" s="116" t="s">
        <v>56</v>
      </c>
      <c r="E36" s="117" t="s">
        <v>57</v>
      </c>
      <c r="F36" s="116" t="s">
        <v>58</v>
      </c>
      <c r="G36" s="118" t="s">
        <v>59</v>
      </c>
      <c r="H36" s="118" t="s">
        <v>60</v>
      </c>
      <c r="I36" s="118" t="s">
        <v>61</v>
      </c>
      <c r="J36" s="118" t="s">
        <v>62</v>
      </c>
      <c r="K36" s="118" t="s">
        <v>63</v>
      </c>
      <c r="L36" s="118" t="s">
        <v>64</v>
      </c>
      <c r="M36" s="424" t="s">
        <v>65</v>
      </c>
      <c r="N36" s="425"/>
      <c r="O36" s="425"/>
      <c r="P36" s="426"/>
    </row>
    <row r="37" spans="1:16" s="8" customFormat="1" ht="57.65" customHeight="1">
      <c r="A37" s="196" t="str">
        <f>D28</f>
        <v>PINK</v>
      </c>
      <c r="B37" s="373"/>
      <c r="C37" s="373"/>
      <c r="D37" s="374" t="s">
        <v>66</v>
      </c>
      <c r="E37" s="373"/>
      <c r="F37" s="373"/>
      <c r="G37" s="373"/>
      <c r="H37" s="375"/>
      <c r="I37" s="373"/>
      <c r="J37" s="373"/>
      <c r="K37" s="373"/>
      <c r="L37" s="373"/>
      <c r="M37" s="373"/>
      <c r="N37" s="373"/>
      <c r="O37" s="373"/>
      <c r="P37" s="80"/>
    </row>
    <row r="38" spans="1:16" s="6" customFormat="1" ht="148" customHeight="1">
      <c r="A38" s="46">
        <v>1</v>
      </c>
      <c r="B38" s="391" t="str">
        <f>L11</f>
        <v>100% COTTON 200GSM (6.5oz)</v>
      </c>
      <c r="C38" s="393"/>
      <c r="D38" s="47" t="s">
        <v>67</v>
      </c>
      <c r="E38" s="48" t="s">
        <v>68</v>
      </c>
      <c r="F38" s="102" t="s">
        <v>38</v>
      </c>
      <c r="G38" s="49">
        <f>$P$32</f>
        <v>632</v>
      </c>
      <c r="H38" s="102">
        <v>0.88</v>
      </c>
      <c r="I38" s="50">
        <f>G38*H38</f>
        <v>556.16</v>
      </c>
      <c r="J38" s="50">
        <f>I38*3.2%+I38/30*0.5</f>
        <v>27.066453333333332</v>
      </c>
      <c r="K38" s="50">
        <v>3</v>
      </c>
      <c r="L38" s="51">
        <f>+K38+J38+I38</f>
        <v>586.22645333333332</v>
      </c>
      <c r="M38" s="429" t="s">
        <v>69</v>
      </c>
      <c r="N38" s="430"/>
      <c r="O38" s="430"/>
      <c r="P38" s="431"/>
    </row>
    <row r="39" spans="1:16" s="6" customFormat="1" ht="103" customHeight="1">
      <c r="A39" s="46">
        <v>2</v>
      </c>
      <c r="B39" s="391" t="s">
        <v>70</v>
      </c>
      <c r="C39" s="393"/>
      <c r="D39" s="47" t="s">
        <v>71</v>
      </c>
      <c r="E39" s="48" t="str">
        <f>E38</f>
        <v>PFD</v>
      </c>
      <c r="F39" s="102" t="s">
        <v>38</v>
      </c>
      <c r="G39" s="49">
        <f>$P$32</f>
        <v>632</v>
      </c>
      <c r="H39" s="102">
        <v>2.1999999999999999E-2</v>
      </c>
      <c r="I39" s="50">
        <f>G39*H39</f>
        <v>13.904</v>
      </c>
      <c r="J39" s="50">
        <f>I39*2.1%+1</f>
        <v>1.291984</v>
      </c>
      <c r="K39" s="50"/>
      <c r="L39" s="51">
        <f>+K39+J39+I39</f>
        <v>15.195983999999999</v>
      </c>
      <c r="M39" s="429" t="s">
        <v>72</v>
      </c>
      <c r="N39" s="430"/>
      <c r="O39" s="430"/>
      <c r="P39" s="431"/>
    </row>
    <row r="40" spans="1:16" s="6" customFormat="1" ht="129.75" customHeight="1">
      <c r="A40" s="71"/>
      <c r="B40" s="460" t="s">
        <v>73</v>
      </c>
      <c r="C40" s="460"/>
      <c r="D40" s="460"/>
      <c r="E40" s="460"/>
      <c r="F40" s="460"/>
      <c r="G40" s="460"/>
      <c r="H40" s="460"/>
      <c r="I40" s="460"/>
      <c r="J40" s="460"/>
      <c r="K40" s="460"/>
      <c r="L40" s="460"/>
      <c r="M40" s="460"/>
      <c r="N40" s="460"/>
      <c r="O40" s="460"/>
      <c r="P40" s="460"/>
    </row>
    <row r="41" spans="1:16" s="6" customFormat="1" ht="88.5" customHeight="1">
      <c r="A41" s="71"/>
      <c r="B41" s="461" t="s">
        <v>74</v>
      </c>
      <c r="C41" s="461"/>
      <c r="D41" s="461"/>
      <c r="E41" s="461"/>
      <c r="F41" s="356" t="s">
        <v>37</v>
      </c>
      <c r="G41" s="356" t="s">
        <v>38</v>
      </c>
      <c r="H41" s="356" t="s">
        <v>39</v>
      </c>
      <c r="I41" s="357" t="s">
        <v>75</v>
      </c>
      <c r="J41" s="462"/>
      <c r="K41" s="462"/>
      <c r="L41" s="462"/>
      <c r="M41" s="462"/>
      <c r="N41" s="462"/>
      <c r="O41" s="462"/>
      <c r="P41" s="462"/>
    </row>
    <row r="42" spans="1:16" s="6" customFormat="1" ht="63">
      <c r="A42" s="71"/>
      <c r="B42" s="461" t="s">
        <v>76</v>
      </c>
      <c r="C42" s="461"/>
      <c r="D42" s="461"/>
      <c r="E42" s="461"/>
      <c r="F42" s="358"/>
      <c r="G42" s="358">
        <v>1</v>
      </c>
      <c r="H42" s="358">
        <v>1</v>
      </c>
      <c r="I42" s="359">
        <f>SUM(G42:H42)</f>
        <v>2</v>
      </c>
      <c r="J42" s="462"/>
      <c r="K42" s="462"/>
      <c r="L42" s="462"/>
      <c r="M42" s="462"/>
      <c r="N42" s="462"/>
      <c r="O42" s="462"/>
      <c r="P42" s="462"/>
    </row>
    <row r="43" spans="1:16" s="6" customFormat="1" ht="63">
      <c r="A43" s="71"/>
      <c r="B43" s="461" t="s">
        <v>77</v>
      </c>
      <c r="C43" s="461"/>
      <c r="D43" s="461"/>
      <c r="E43" s="461"/>
      <c r="F43" s="358">
        <v>2</v>
      </c>
      <c r="G43" s="358">
        <v>2</v>
      </c>
      <c r="H43" s="358">
        <v>2</v>
      </c>
      <c r="I43" s="359">
        <f>SUM(F43:H43)</f>
        <v>6</v>
      </c>
      <c r="J43" s="462"/>
      <c r="K43" s="462"/>
      <c r="L43" s="462"/>
      <c r="M43" s="462"/>
      <c r="N43" s="462"/>
      <c r="O43" s="462"/>
      <c r="P43" s="462"/>
    </row>
    <row r="44" spans="1:16" s="6" customFormat="1" ht="63">
      <c r="A44" s="71"/>
      <c r="B44" s="463" t="s">
        <v>75</v>
      </c>
      <c r="C44" s="463"/>
      <c r="D44" s="463"/>
      <c r="E44" s="463"/>
      <c r="F44" s="360">
        <f>SUM(F43)</f>
        <v>2</v>
      </c>
      <c r="G44" s="360">
        <f>SUM(G42:G43)</f>
        <v>3</v>
      </c>
      <c r="H44" s="360">
        <f>SUM(H42:H43)</f>
        <v>3</v>
      </c>
      <c r="I44" s="359">
        <f>SUM(I42:I43)</f>
        <v>8</v>
      </c>
      <c r="J44" s="462"/>
      <c r="K44" s="462"/>
      <c r="L44" s="462"/>
      <c r="M44" s="462"/>
      <c r="N44" s="462"/>
      <c r="O44" s="462"/>
      <c r="P44" s="462"/>
    </row>
    <row r="45" spans="1:16" s="53" customFormat="1" ht="52" customHeight="1" thickBot="1">
      <c r="B45" s="41" t="s">
        <v>78</v>
      </c>
      <c r="C45" s="54"/>
      <c r="D45" s="54"/>
      <c r="E45" s="54"/>
      <c r="G45" s="55"/>
      <c r="H45" s="56"/>
      <c r="P45" s="56"/>
    </row>
    <row r="46" spans="1:16" s="124" customFormat="1" ht="139" customHeight="1">
      <c r="A46" s="421" t="s">
        <v>79</v>
      </c>
      <c r="B46" s="422"/>
      <c r="C46" s="422"/>
      <c r="D46" s="422"/>
      <c r="E46" s="423"/>
      <c r="F46" s="120" t="s">
        <v>80</v>
      </c>
      <c r="G46" s="120" t="s">
        <v>81</v>
      </c>
      <c r="H46" s="427" t="s">
        <v>82</v>
      </c>
      <c r="I46" s="428"/>
      <c r="J46" s="121" t="s">
        <v>58</v>
      </c>
      <c r="K46" s="120" t="s">
        <v>83</v>
      </c>
      <c r="L46" s="120" t="s">
        <v>84</v>
      </c>
      <c r="M46" s="122" t="s">
        <v>85</v>
      </c>
      <c r="N46" s="122" t="s">
        <v>86</v>
      </c>
      <c r="O46" s="122" t="s">
        <v>87</v>
      </c>
      <c r="P46" s="123" t="s">
        <v>88</v>
      </c>
    </row>
    <row r="47" spans="1:16" s="6" customFormat="1" ht="96" customHeight="1">
      <c r="A47" s="178">
        <v>1</v>
      </c>
      <c r="B47" s="391" t="s">
        <v>89</v>
      </c>
      <c r="C47" s="392"/>
      <c r="D47" s="392"/>
      <c r="E47" s="393"/>
      <c r="F47" s="191" t="s">
        <v>90</v>
      </c>
      <c r="G47" s="376" t="s">
        <v>91</v>
      </c>
      <c r="H47" s="394" t="str">
        <f t="shared" ref="H47:H55" si="5">$D$28</f>
        <v>PINK</v>
      </c>
      <c r="I47" s="394"/>
      <c r="J47" s="377" t="s">
        <v>92</v>
      </c>
      <c r="K47" s="49">
        <f>$P$32</f>
        <v>632</v>
      </c>
      <c r="L47" s="193">
        <f>130/4500</f>
        <v>2.8888888888888888E-2</v>
      </c>
      <c r="M47" s="280">
        <f>K47*L47</f>
        <v>18.257777777777775</v>
      </c>
      <c r="N47" s="280"/>
      <c r="O47" s="189">
        <f>ROUNDUP(N47+M47,0)</f>
        <v>19</v>
      </c>
      <c r="P47" s="281"/>
    </row>
    <row r="48" spans="1:16" s="6" customFormat="1" ht="88.5" customHeight="1">
      <c r="A48" s="178">
        <v>2</v>
      </c>
      <c r="B48" s="408" t="s">
        <v>93</v>
      </c>
      <c r="C48" s="409"/>
      <c r="D48" s="409"/>
      <c r="E48" s="410"/>
      <c r="F48" s="191" t="s">
        <v>94</v>
      </c>
      <c r="G48" s="376" t="s">
        <v>95</v>
      </c>
      <c r="H48" s="394" t="str">
        <f t="shared" si="5"/>
        <v>PINK</v>
      </c>
      <c r="I48" s="394"/>
      <c r="J48" s="377" t="s">
        <v>92</v>
      </c>
      <c r="K48" s="49">
        <f>$P$32</f>
        <v>632</v>
      </c>
      <c r="L48" s="344">
        <f>(O47*5%)/K48</f>
        <v>1.5031645569620255E-3</v>
      </c>
      <c r="M48" s="280">
        <f>K48*L48+2</f>
        <v>2.95</v>
      </c>
      <c r="N48" s="280"/>
      <c r="O48" s="189">
        <f>ROUNDUP(N48+M48,0)</f>
        <v>3</v>
      </c>
      <c r="P48" s="281"/>
    </row>
    <row r="49" spans="1:19" s="6" customFormat="1" ht="88.5" customHeight="1">
      <c r="A49" s="178">
        <v>3</v>
      </c>
      <c r="B49" s="391" t="s">
        <v>96</v>
      </c>
      <c r="C49" s="392"/>
      <c r="D49" s="392"/>
      <c r="E49" s="393"/>
      <c r="F49" s="191" t="s">
        <v>45</v>
      </c>
      <c r="G49" s="278" t="str">
        <f t="shared" ref="G49:G55" si="6">F49</f>
        <v>PINK</v>
      </c>
      <c r="H49" s="394" t="str">
        <f t="shared" si="5"/>
        <v>PINK</v>
      </c>
      <c r="I49" s="394"/>
      <c r="J49" s="187" t="s">
        <v>97</v>
      </c>
      <c r="K49" s="49">
        <f>G32</f>
        <v>103</v>
      </c>
      <c r="L49" s="188">
        <v>1</v>
      </c>
      <c r="M49" s="188">
        <f t="shared" ref="M49:M55" si="7">L49*K49</f>
        <v>103</v>
      </c>
      <c r="N49" s="280">
        <v>16</v>
      </c>
      <c r="O49" s="189">
        <f t="shared" ref="O49:O55" si="8">N49+M49</f>
        <v>119</v>
      </c>
      <c r="P49" s="388" t="s">
        <v>98</v>
      </c>
      <c r="Q49" s="6">
        <v>227</v>
      </c>
      <c r="R49" s="343">
        <v>17</v>
      </c>
      <c r="S49" s="6">
        <f>R49*13</f>
        <v>221</v>
      </c>
    </row>
    <row r="50" spans="1:19" s="6" customFormat="1" ht="88.5" customHeight="1">
      <c r="A50" s="178">
        <v>3</v>
      </c>
      <c r="B50" s="391" t="s">
        <v>99</v>
      </c>
      <c r="C50" s="392"/>
      <c r="D50" s="392"/>
      <c r="E50" s="393"/>
      <c r="F50" s="191" t="s">
        <v>45</v>
      </c>
      <c r="G50" s="278" t="str">
        <f t="shared" si="6"/>
        <v>PINK</v>
      </c>
      <c r="H50" s="394" t="str">
        <f t="shared" si="5"/>
        <v>PINK</v>
      </c>
      <c r="I50" s="394"/>
      <c r="J50" s="187" t="s">
        <v>97</v>
      </c>
      <c r="K50" s="49">
        <f>H32</f>
        <v>195</v>
      </c>
      <c r="L50" s="188">
        <v>1</v>
      </c>
      <c r="M50" s="188">
        <f t="shared" si="7"/>
        <v>195</v>
      </c>
      <c r="N50" s="280">
        <v>16</v>
      </c>
      <c r="O50" s="189">
        <f t="shared" si="8"/>
        <v>211</v>
      </c>
      <c r="P50" s="389"/>
      <c r="Q50" s="6">
        <v>227</v>
      </c>
      <c r="R50" s="343">
        <v>17</v>
      </c>
      <c r="S50" s="6">
        <f>R50*13</f>
        <v>221</v>
      </c>
    </row>
    <row r="51" spans="1:19" s="6" customFormat="1" ht="88.5" customHeight="1">
      <c r="A51" s="178">
        <v>3</v>
      </c>
      <c r="B51" s="391" t="s">
        <v>100</v>
      </c>
      <c r="C51" s="392"/>
      <c r="D51" s="392"/>
      <c r="E51" s="393"/>
      <c r="F51" s="191" t="s">
        <v>45</v>
      </c>
      <c r="G51" s="278" t="str">
        <f t="shared" si="6"/>
        <v>PINK</v>
      </c>
      <c r="H51" s="394" t="str">
        <f t="shared" si="5"/>
        <v>PINK</v>
      </c>
      <c r="I51" s="394"/>
      <c r="J51" s="187" t="s">
        <v>97</v>
      </c>
      <c r="K51" s="49">
        <f>I32</f>
        <v>195</v>
      </c>
      <c r="L51" s="188">
        <v>1</v>
      </c>
      <c r="M51" s="188">
        <f t="shared" si="7"/>
        <v>195</v>
      </c>
      <c r="N51" s="280"/>
      <c r="O51" s="189">
        <f t="shared" si="8"/>
        <v>195</v>
      </c>
      <c r="P51" s="389"/>
    </row>
    <row r="52" spans="1:19" s="6" customFormat="1" ht="88.5" customHeight="1">
      <c r="A52" s="178">
        <v>3</v>
      </c>
      <c r="B52" s="391" t="s">
        <v>101</v>
      </c>
      <c r="C52" s="392"/>
      <c r="D52" s="392"/>
      <c r="E52" s="393"/>
      <c r="F52" s="191" t="s">
        <v>45</v>
      </c>
      <c r="G52" s="278" t="str">
        <f t="shared" si="6"/>
        <v>PINK</v>
      </c>
      <c r="H52" s="394" t="str">
        <f t="shared" si="5"/>
        <v>PINK</v>
      </c>
      <c r="I52" s="394"/>
      <c r="J52" s="187" t="s">
        <v>97</v>
      </c>
      <c r="K52" s="49">
        <f>J32</f>
        <v>101</v>
      </c>
      <c r="L52" s="188">
        <v>1</v>
      </c>
      <c r="M52" s="188">
        <f t="shared" si="7"/>
        <v>101</v>
      </c>
      <c r="N52" s="280"/>
      <c r="O52" s="189">
        <f t="shared" si="8"/>
        <v>101</v>
      </c>
      <c r="P52" s="389"/>
    </row>
    <row r="53" spans="1:19" s="6" customFormat="1" ht="88.5" customHeight="1">
      <c r="A53" s="178">
        <v>3</v>
      </c>
      <c r="B53" s="391" t="s">
        <v>102</v>
      </c>
      <c r="C53" s="392"/>
      <c r="D53" s="392"/>
      <c r="E53" s="393"/>
      <c r="F53" s="191" t="s">
        <v>45</v>
      </c>
      <c r="G53" s="278" t="str">
        <f t="shared" si="6"/>
        <v>PINK</v>
      </c>
      <c r="H53" s="394" t="str">
        <f t="shared" si="5"/>
        <v>PINK</v>
      </c>
      <c r="I53" s="394"/>
      <c r="J53" s="187" t="s">
        <v>97</v>
      </c>
      <c r="K53" s="49">
        <f>K32</f>
        <v>38</v>
      </c>
      <c r="L53" s="188">
        <v>1</v>
      </c>
      <c r="M53" s="188">
        <f t="shared" si="7"/>
        <v>38</v>
      </c>
      <c r="N53" s="280">
        <v>6</v>
      </c>
      <c r="O53" s="189">
        <f t="shared" si="8"/>
        <v>44</v>
      </c>
      <c r="P53" s="390"/>
      <c r="Q53" s="6">
        <v>84</v>
      </c>
      <c r="R53" s="343">
        <v>6</v>
      </c>
      <c r="S53" s="6">
        <f>R53*13</f>
        <v>78</v>
      </c>
    </row>
    <row r="54" spans="1:19" s="6" customFormat="1" ht="88.5" customHeight="1">
      <c r="A54" s="178">
        <v>4</v>
      </c>
      <c r="B54" s="391" t="s">
        <v>103</v>
      </c>
      <c r="C54" s="392"/>
      <c r="D54" s="392"/>
      <c r="E54" s="393"/>
      <c r="F54" s="278" t="s">
        <v>104</v>
      </c>
      <c r="G54" s="278" t="str">
        <f t="shared" si="6"/>
        <v xml:space="preserve">BLACK /WHITE </v>
      </c>
      <c r="H54" s="394" t="str">
        <f t="shared" si="5"/>
        <v>PINK</v>
      </c>
      <c r="I54" s="394"/>
      <c r="J54" s="187" t="s">
        <v>97</v>
      </c>
      <c r="K54" s="279">
        <f>$P$32</f>
        <v>632</v>
      </c>
      <c r="L54" s="188">
        <v>1</v>
      </c>
      <c r="M54" s="188">
        <f t="shared" si="7"/>
        <v>632</v>
      </c>
      <c r="N54" s="280"/>
      <c r="O54" s="189">
        <f t="shared" si="8"/>
        <v>632</v>
      </c>
      <c r="P54" s="281" t="s">
        <v>105</v>
      </c>
    </row>
    <row r="55" spans="1:19" s="6" customFormat="1" ht="88.5" customHeight="1">
      <c r="A55" s="178">
        <v>5</v>
      </c>
      <c r="B55" s="391" t="s">
        <v>106</v>
      </c>
      <c r="C55" s="392"/>
      <c r="D55" s="392"/>
      <c r="E55" s="393"/>
      <c r="F55" s="278" t="s">
        <v>104</v>
      </c>
      <c r="G55" s="278" t="str">
        <f t="shared" si="6"/>
        <v xml:space="preserve">BLACK /WHITE </v>
      </c>
      <c r="H55" s="394" t="str">
        <f t="shared" si="5"/>
        <v>PINK</v>
      </c>
      <c r="I55" s="394"/>
      <c r="J55" s="187" t="s">
        <v>97</v>
      </c>
      <c r="K55" s="279">
        <f>$P$32</f>
        <v>632</v>
      </c>
      <c r="L55" s="188">
        <v>1</v>
      </c>
      <c r="M55" s="188">
        <f t="shared" si="7"/>
        <v>632</v>
      </c>
      <c r="N55" s="280"/>
      <c r="O55" s="189">
        <f t="shared" si="8"/>
        <v>632</v>
      </c>
      <c r="P55" s="341" t="s">
        <v>107</v>
      </c>
    </row>
    <row r="56" spans="1:19" s="52" customFormat="1" ht="19.5" customHeight="1">
      <c r="A56" s="115"/>
      <c r="B56" s="115"/>
      <c r="C56" s="115"/>
      <c r="D56" s="115"/>
      <c r="E56" s="115"/>
      <c r="F56" s="115"/>
      <c r="G56" s="59"/>
      <c r="H56" s="115"/>
      <c r="I56" s="115"/>
      <c r="J56" s="115"/>
      <c r="K56" s="115"/>
      <c r="L56" s="115"/>
      <c r="M56" s="115"/>
      <c r="N56" s="115"/>
      <c r="O56" s="115"/>
      <c r="P56" s="115"/>
    </row>
    <row r="57" spans="1:19" s="53" customFormat="1" ht="44.5" customHeight="1" thickBot="1">
      <c r="B57" s="41" t="s">
        <v>108</v>
      </c>
      <c r="C57" s="54"/>
      <c r="D57" s="54"/>
      <c r="E57" s="54"/>
      <c r="F57" s="60"/>
      <c r="G57" s="61"/>
      <c r="H57" s="62"/>
      <c r="I57" s="60"/>
      <c r="J57" s="60"/>
      <c r="K57" s="60"/>
      <c r="L57" s="60"/>
      <c r="M57" s="60"/>
      <c r="N57" s="60"/>
      <c r="O57" s="60"/>
      <c r="P57" s="62"/>
    </row>
    <row r="58" spans="1:19" s="6" customFormat="1" ht="181.5" customHeight="1">
      <c r="A58" s="396" t="s">
        <v>79</v>
      </c>
      <c r="B58" s="397"/>
      <c r="C58" s="397"/>
      <c r="D58" s="397"/>
      <c r="E58" s="398"/>
      <c r="F58" s="125" t="s">
        <v>80</v>
      </c>
      <c r="G58" s="125" t="s">
        <v>81</v>
      </c>
      <c r="H58" s="399" t="s">
        <v>82</v>
      </c>
      <c r="I58" s="400"/>
      <c r="J58" s="126" t="s">
        <v>58</v>
      </c>
      <c r="K58" s="125" t="s">
        <v>83</v>
      </c>
      <c r="L58" s="125" t="s">
        <v>84</v>
      </c>
      <c r="M58" s="127" t="s">
        <v>85</v>
      </c>
      <c r="N58" s="127" t="s">
        <v>86</v>
      </c>
      <c r="O58" s="127" t="s">
        <v>87</v>
      </c>
      <c r="P58" s="128" t="s">
        <v>88</v>
      </c>
    </row>
    <row r="59" spans="1:19" s="6" customFormat="1" ht="48" customHeight="1">
      <c r="A59" s="178">
        <v>1</v>
      </c>
      <c r="B59" s="391" t="s">
        <v>109</v>
      </c>
      <c r="C59" s="392"/>
      <c r="D59" s="392"/>
      <c r="E59" s="393"/>
      <c r="F59" s="186" t="s">
        <v>110</v>
      </c>
      <c r="G59" s="186" t="str">
        <f>F59</f>
        <v>WHITE</v>
      </c>
      <c r="H59" s="394" t="str">
        <f>$D$28</f>
        <v>PINK</v>
      </c>
      <c r="I59" s="394"/>
      <c r="J59" s="187" t="s">
        <v>97</v>
      </c>
      <c r="K59" s="49">
        <f>$P$32</f>
        <v>632</v>
      </c>
      <c r="L59" s="188">
        <v>1</v>
      </c>
      <c r="M59" s="188">
        <f t="shared" ref="M59:M64" si="9">L59*K59</f>
        <v>632</v>
      </c>
      <c r="N59" s="188"/>
      <c r="O59" s="189">
        <f t="shared" ref="O59:O64" si="10">N59+M59</f>
        <v>632</v>
      </c>
      <c r="P59" s="190"/>
    </row>
    <row r="60" spans="1:19" s="6" customFormat="1" ht="48" customHeight="1">
      <c r="A60" s="178">
        <v>2</v>
      </c>
      <c r="B60" s="391" t="s">
        <v>111</v>
      </c>
      <c r="C60" s="392"/>
      <c r="D60" s="392"/>
      <c r="E60" s="393"/>
      <c r="F60" s="186" t="s">
        <v>110</v>
      </c>
      <c r="G60" s="186" t="str">
        <f>F60</f>
        <v>WHITE</v>
      </c>
      <c r="H60" s="394" t="str">
        <f>$D$28</f>
        <v>PINK</v>
      </c>
      <c r="I60" s="394"/>
      <c r="J60" s="187" t="s">
        <v>97</v>
      </c>
      <c r="K60" s="49">
        <f>$P$32</f>
        <v>632</v>
      </c>
      <c r="L60" s="188">
        <v>1</v>
      </c>
      <c r="M60" s="188">
        <f t="shared" si="9"/>
        <v>632</v>
      </c>
      <c r="N60" s="188"/>
      <c r="O60" s="189">
        <f t="shared" si="10"/>
        <v>632</v>
      </c>
      <c r="P60" s="190"/>
    </row>
    <row r="61" spans="1:19" s="6" customFormat="1" ht="54" customHeight="1">
      <c r="A61" s="178">
        <v>3</v>
      </c>
      <c r="B61" s="391" t="s">
        <v>112</v>
      </c>
      <c r="C61" s="392"/>
      <c r="D61" s="392"/>
      <c r="E61" s="393"/>
      <c r="F61" s="191" t="s">
        <v>113</v>
      </c>
      <c r="G61" s="186" t="str">
        <f t="shared" ref="G61:G64" si="11">F61</f>
        <v>CLEAR</v>
      </c>
      <c r="H61" s="394" t="str">
        <f t="shared" ref="H61:H64" si="12">$D$28</f>
        <v>PINK</v>
      </c>
      <c r="I61" s="394"/>
      <c r="J61" s="187" t="s">
        <v>97</v>
      </c>
      <c r="K61" s="49">
        <f t="shared" ref="K61:K64" si="13">$P$32</f>
        <v>632</v>
      </c>
      <c r="L61" s="188">
        <v>1</v>
      </c>
      <c r="M61" s="188">
        <f t="shared" si="9"/>
        <v>632</v>
      </c>
      <c r="N61" s="188"/>
      <c r="O61" s="189">
        <f t="shared" si="10"/>
        <v>632</v>
      </c>
      <c r="P61" s="192"/>
    </row>
    <row r="62" spans="1:19" s="6" customFormat="1" ht="54" customHeight="1">
      <c r="A62" s="178">
        <v>4</v>
      </c>
      <c r="B62" s="391" t="s">
        <v>114</v>
      </c>
      <c r="C62" s="392"/>
      <c r="D62" s="392"/>
      <c r="E62" s="393"/>
      <c r="F62" s="191" t="s">
        <v>113</v>
      </c>
      <c r="G62" s="186" t="str">
        <f t="shared" si="11"/>
        <v>CLEAR</v>
      </c>
      <c r="H62" s="394" t="str">
        <f t="shared" si="12"/>
        <v>PINK</v>
      </c>
      <c r="I62" s="394"/>
      <c r="J62" s="187" t="s">
        <v>97</v>
      </c>
      <c r="K62" s="49">
        <f t="shared" si="13"/>
        <v>632</v>
      </c>
      <c r="L62" s="193">
        <f t="shared" ref="L62:L63" si="14">1/50</f>
        <v>0.02</v>
      </c>
      <c r="M62" s="188">
        <f t="shared" si="9"/>
        <v>12.64</v>
      </c>
      <c r="N62" s="188"/>
      <c r="O62" s="189">
        <f t="shared" si="10"/>
        <v>12.64</v>
      </c>
      <c r="P62" s="58"/>
    </row>
    <row r="63" spans="1:19" s="6" customFormat="1" ht="54" customHeight="1">
      <c r="A63" s="178">
        <v>5</v>
      </c>
      <c r="B63" s="391" t="s">
        <v>115</v>
      </c>
      <c r="C63" s="392"/>
      <c r="D63" s="392"/>
      <c r="E63" s="393"/>
      <c r="F63" s="194" t="s">
        <v>116</v>
      </c>
      <c r="G63" s="195" t="str">
        <f t="shared" si="11"/>
        <v>NATURAL</v>
      </c>
      <c r="H63" s="394" t="str">
        <f t="shared" si="12"/>
        <v>PINK</v>
      </c>
      <c r="I63" s="394"/>
      <c r="J63" s="187" t="s">
        <v>97</v>
      </c>
      <c r="K63" s="49">
        <f t="shared" si="13"/>
        <v>632</v>
      </c>
      <c r="L63" s="193">
        <f t="shared" si="14"/>
        <v>0.02</v>
      </c>
      <c r="M63" s="188">
        <f t="shared" si="9"/>
        <v>12.64</v>
      </c>
      <c r="N63" s="188"/>
      <c r="O63" s="189">
        <f t="shared" si="10"/>
        <v>12.64</v>
      </c>
      <c r="P63" s="58"/>
    </row>
    <row r="64" spans="1:19" s="6" customFormat="1" ht="54" customHeight="1">
      <c r="A64" s="178">
        <v>6</v>
      </c>
      <c r="B64" s="391" t="s">
        <v>117</v>
      </c>
      <c r="C64" s="392"/>
      <c r="D64" s="392"/>
      <c r="E64" s="393"/>
      <c r="F64" s="194" t="s">
        <v>116</v>
      </c>
      <c r="G64" s="195" t="str">
        <f t="shared" si="11"/>
        <v>NATURAL</v>
      </c>
      <c r="H64" s="394" t="str">
        <f t="shared" si="12"/>
        <v>PINK</v>
      </c>
      <c r="I64" s="394"/>
      <c r="J64" s="187" t="s">
        <v>97</v>
      </c>
      <c r="K64" s="49">
        <f t="shared" si="13"/>
        <v>632</v>
      </c>
      <c r="L64" s="193">
        <f>L63*2</f>
        <v>0.04</v>
      </c>
      <c r="M64" s="188">
        <f t="shared" si="9"/>
        <v>25.28</v>
      </c>
      <c r="N64" s="188"/>
      <c r="O64" s="189">
        <f t="shared" si="10"/>
        <v>25.28</v>
      </c>
      <c r="P64" s="58"/>
    </row>
    <row r="65" spans="1:16" s="63" customFormat="1" ht="20.25" customHeight="1">
      <c r="B65" s="64"/>
      <c r="C65" s="64"/>
      <c r="G65" s="65"/>
      <c r="H65" s="67"/>
      <c r="N65" s="66"/>
      <c r="O65" s="66"/>
      <c r="P65" s="67"/>
    </row>
    <row r="66" spans="1:16" s="6" customFormat="1" ht="33" customHeight="1">
      <c r="B66" s="41" t="s">
        <v>118</v>
      </c>
      <c r="C66" s="68"/>
      <c r="G66" s="69"/>
      <c r="H66" s="71"/>
      <c r="J66" s="444" t="s">
        <v>119</v>
      </c>
      <c r="K66" s="444"/>
      <c r="L66" s="444"/>
      <c r="M66" s="444"/>
      <c r="N66" s="70"/>
      <c r="O66" s="70"/>
      <c r="P66" s="71"/>
    </row>
    <row r="67" spans="1:16" s="68" customFormat="1" ht="90" customHeight="1">
      <c r="A67" s="68">
        <v>1</v>
      </c>
      <c r="B67" s="139" t="s">
        <v>120</v>
      </c>
      <c r="C67" s="395" t="s">
        <v>121</v>
      </c>
      <c r="D67" s="395"/>
      <c r="E67" s="395"/>
      <c r="F67" s="395"/>
      <c r="G67" s="395"/>
      <c r="H67" s="395"/>
      <c r="I67" s="395"/>
      <c r="J67" s="140" t="s">
        <v>122</v>
      </c>
      <c r="K67" s="142"/>
      <c r="L67" s="69"/>
      <c r="M67" s="69"/>
      <c r="N67" s="69"/>
      <c r="O67" s="69"/>
      <c r="P67" s="69"/>
    </row>
    <row r="68" spans="1:16" s="6" customFormat="1" ht="0.65" customHeight="1">
      <c r="A68" s="68"/>
      <c r="B68" s="451" t="s">
        <v>123</v>
      </c>
      <c r="C68" s="451"/>
      <c r="D68" s="451"/>
      <c r="E68" s="451"/>
      <c r="F68" s="451"/>
      <c r="G68" s="451"/>
      <c r="H68" s="451"/>
      <c r="I68" s="451"/>
      <c r="J68" s="69"/>
      <c r="K68" s="142"/>
      <c r="L68" s="69"/>
      <c r="M68" s="69"/>
      <c r="N68" s="69"/>
      <c r="O68" s="69"/>
      <c r="P68" s="69"/>
    </row>
    <row r="69" spans="1:16" s="6" customFormat="1" ht="44.25" customHeight="1">
      <c r="A69" s="68"/>
      <c r="B69" s="452" t="s">
        <v>123</v>
      </c>
      <c r="C69" s="452"/>
      <c r="D69" s="452"/>
      <c r="E69" s="452"/>
      <c r="F69" s="452"/>
      <c r="G69" s="452"/>
      <c r="H69" s="452"/>
      <c r="I69" s="452"/>
      <c r="J69" s="69"/>
      <c r="K69" s="142"/>
      <c r="L69" s="69"/>
      <c r="M69" s="69"/>
      <c r="N69" s="69"/>
      <c r="O69" s="69"/>
      <c r="P69" s="69"/>
    </row>
    <row r="70" spans="1:16" s="6" customFormat="1" ht="45.75" customHeight="1">
      <c r="A70" s="68"/>
      <c r="B70" s="378" t="s">
        <v>82</v>
      </c>
      <c r="C70" s="449" t="s">
        <v>124</v>
      </c>
      <c r="D70" s="449"/>
      <c r="E70" s="449"/>
      <c r="F70" s="449"/>
      <c r="G70" s="449"/>
      <c r="H70" s="449"/>
      <c r="I70" s="449"/>
      <c r="J70" s="69"/>
      <c r="K70" s="69"/>
      <c r="L70" s="69"/>
      <c r="M70" s="69"/>
      <c r="N70" s="69"/>
      <c r="O70" s="69"/>
      <c r="P70" s="69"/>
    </row>
    <row r="71" spans="1:16" s="6" customFormat="1" ht="92.25" customHeight="1">
      <c r="A71" s="68"/>
      <c r="B71" s="279" t="str">
        <f>D28</f>
        <v>PINK</v>
      </c>
      <c r="C71" s="450" t="s">
        <v>125</v>
      </c>
      <c r="D71" s="450"/>
      <c r="E71" s="450"/>
      <c r="F71" s="450"/>
      <c r="G71" s="450"/>
      <c r="H71" s="450"/>
      <c r="I71" s="450"/>
      <c r="J71" s="69"/>
      <c r="K71" s="69"/>
      <c r="L71" s="69"/>
      <c r="M71" s="69"/>
      <c r="N71" s="69"/>
    </row>
    <row r="72" spans="1:16" s="6" customFormat="1" ht="89.25" customHeight="1">
      <c r="A72" s="68"/>
      <c r="B72" s="464" t="s">
        <v>126</v>
      </c>
      <c r="C72" s="464"/>
      <c r="D72" s="464"/>
      <c r="E72" s="464"/>
      <c r="F72" s="464"/>
      <c r="G72" s="464"/>
      <c r="H72" s="464"/>
      <c r="I72" s="464"/>
      <c r="J72" s="69"/>
      <c r="K72" s="69"/>
    </row>
    <row r="73" spans="1:16" s="6" customFormat="1" ht="34.5" customHeight="1">
      <c r="A73" s="68"/>
      <c r="B73" s="448" t="s">
        <v>36</v>
      </c>
      <c r="C73" s="448"/>
      <c r="D73" s="345" t="s">
        <v>127</v>
      </c>
      <c r="E73" s="345" t="s">
        <v>37</v>
      </c>
      <c r="F73" s="345" t="s">
        <v>38</v>
      </c>
      <c r="G73" s="345" t="s">
        <v>39</v>
      </c>
      <c r="H73" s="345" t="s">
        <v>40</v>
      </c>
      <c r="I73" s="345" t="s">
        <v>41</v>
      </c>
    </row>
    <row r="74" spans="1:16" s="75" customFormat="1" ht="58" customHeight="1">
      <c r="A74" s="74"/>
      <c r="B74" s="439" t="s">
        <v>128</v>
      </c>
      <c r="C74" s="440"/>
      <c r="D74" s="453" t="s">
        <v>129</v>
      </c>
      <c r="E74" s="454"/>
      <c r="F74" s="454"/>
      <c r="G74" s="454"/>
      <c r="H74" s="454"/>
      <c r="I74" s="455"/>
      <c r="J74" s="72"/>
      <c r="L74" s="171"/>
      <c r="M74" s="171"/>
    </row>
    <row r="75" spans="1:16" s="6" customFormat="1" ht="182.25" customHeight="1">
      <c r="A75" s="68"/>
      <c r="B75" s="456" t="s">
        <v>130</v>
      </c>
      <c r="C75" s="456"/>
      <c r="D75" s="347"/>
      <c r="E75" s="346">
        <v>2.75</v>
      </c>
      <c r="F75" s="348">
        <v>3</v>
      </c>
      <c r="G75" s="346">
        <v>3.25</v>
      </c>
      <c r="H75" s="347">
        <v>3.5</v>
      </c>
      <c r="I75" s="346">
        <v>3.75</v>
      </c>
      <c r="J75" s="69"/>
    </row>
    <row r="76" spans="1:16" s="75" customFormat="1" ht="58" customHeight="1">
      <c r="A76" s="74"/>
      <c r="B76" s="439" t="s">
        <v>128</v>
      </c>
      <c r="C76" s="440"/>
      <c r="D76" s="453" t="s">
        <v>131</v>
      </c>
      <c r="E76" s="454"/>
      <c r="F76" s="454"/>
      <c r="G76" s="454"/>
      <c r="H76" s="454"/>
      <c r="I76" s="455"/>
      <c r="J76" s="72"/>
      <c r="L76" s="171"/>
      <c r="M76" s="171"/>
    </row>
    <row r="77" spans="1:16" s="6" customFormat="1" ht="197.25" customHeight="1">
      <c r="A77" s="68"/>
      <c r="B77" s="456" t="s">
        <v>132</v>
      </c>
      <c r="C77" s="456"/>
      <c r="D77" s="457" t="s">
        <v>133</v>
      </c>
      <c r="E77" s="458"/>
      <c r="F77" s="458"/>
      <c r="G77" s="458"/>
      <c r="H77" s="458"/>
      <c r="I77" s="459"/>
      <c r="J77" s="136"/>
    </row>
    <row r="78" spans="1:16" s="68" customFormat="1" ht="56.25" customHeight="1">
      <c r="A78" s="68">
        <v>3</v>
      </c>
      <c r="B78" s="139" t="s">
        <v>134</v>
      </c>
      <c r="C78" s="268" t="s">
        <v>135</v>
      </c>
      <c r="D78" s="140"/>
      <c r="E78" s="140"/>
      <c r="F78" s="140"/>
      <c r="G78" s="69"/>
      <c r="H78" s="141"/>
      <c r="I78" s="69"/>
      <c r="K78" s="142"/>
      <c r="L78" s="69"/>
      <c r="M78" s="69"/>
      <c r="N78" s="69"/>
      <c r="O78" s="69"/>
      <c r="P78" s="69"/>
    </row>
    <row r="79" spans="1:16" s="57" customFormat="1" ht="1.1499999999999999" customHeight="1">
      <c r="A79" s="73"/>
      <c r="B79" s="81" t="s">
        <v>82</v>
      </c>
      <c r="C79" s="445" t="s">
        <v>136</v>
      </c>
      <c r="D79" s="446"/>
      <c r="E79" s="446"/>
      <c r="F79" s="446"/>
      <c r="G79" s="446"/>
      <c r="H79" s="446"/>
      <c r="I79" s="447"/>
      <c r="J79" s="72"/>
      <c r="K79" s="72"/>
      <c r="L79" s="72"/>
      <c r="M79" s="72"/>
      <c r="N79" s="72"/>
      <c r="O79" s="72"/>
      <c r="P79" s="72"/>
    </row>
    <row r="80" spans="1:16" s="57" customFormat="1" ht="63.75" customHeight="1">
      <c r="A80" s="73"/>
      <c r="B80" s="282" t="s">
        <v>82</v>
      </c>
      <c r="C80" s="436" t="s">
        <v>137</v>
      </c>
      <c r="D80" s="437"/>
      <c r="E80" s="437"/>
      <c r="F80" s="437"/>
      <c r="G80" s="437"/>
      <c r="H80" s="437"/>
      <c r="I80" s="438"/>
      <c r="J80" s="72"/>
      <c r="K80" s="72"/>
      <c r="L80" s="72"/>
      <c r="M80" s="72"/>
      <c r="N80" s="72"/>
    </row>
    <row r="81" spans="1:16" s="57" customFormat="1" ht="118.5" customHeight="1">
      <c r="A81" s="73"/>
      <c r="B81" s="283" t="str">
        <f>D28</f>
        <v>PINK</v>
      </c>
      <c r="C81" s="441" t="s">
        <v>138</v>
      </c>
      <c r="D81" s="442"/>
      <c r="E81" s="442"/>
      <c r="F81" s="442"/>
      <c r="G81" s="442"/>
      <c r="H81" s="442"/>
      <c r="I81" s="443"/>
      <c r="J81" s="72"/>
      <c r="K81" s="72"/>
      <c r="L81" s="72"/>
      <c r="M81" s="72"/>
      <c r="N81" s="72"/>
    </row>
    <row r="82" spans="1:16" s="75" customFormat="1" ht="24.65" customHeight="1">
      <c r="A82" s="74"/>
      <c r="B82" s="74"/>
      <c r="C82" s="76"/>
      <c r="D82" s="76"/>
      <c r="E82" s="76"/>
      <c r="F82" s="76"/>
      <c r="G82" s="76"/>
      <c r="H82" s="107"/>
      <c r="I82" s="76"/>
      <c r="J82" s="76"/>
      <c r="K82" s="76"/>
      <c r="L82" s="76"/>
      <c r="M82" s="76"/>
      <c r="N82" s="76"/>
      <c r="O82" s="76"/>
      <c r="P82" s="76"/>
    </row>
    <row r="83" spans="1:16" s="6" customFormat="1" ht="38.15" customHeight="1">
      <c r="B83" s="435" t="s">
        <v>139</v>
      </c>
      <c r="C83" s="435"/>
      <c r="D83" s="435"/>
      <c r="E83" s="435"/>
      <c r="G83" s="69"/>
      <c r="H83" s="71"/>
      <c r="M83" s="71"/>
      <c r="N83" s="70"/>
      <c r="O83" s="70"/>
      <c r="P83" s="71"/>
    </row>
    <row r="84" spans="1:16" s="131" customFormat="1" ht="45" customHeight="1">
      <c r="A84" s="129">
        <v>1</v>
      </c>
      <c r="B84" s="130" t="s">
        <v>140</v>
      </c>
      <c r="C84" s="129"/>
      <c r="D84" s="129"/>
      <c r="G84" s="132"/>
      <c r="H84" s="133"/>
      <c r="M84" s="133"/>
      <c r="N84" s="134"/>
      <c r="O84" s="134"/>
      <c r="P84" s="133"/>
    </row>
    <row r="85" spans="1:16" s="131" customFormat="1" ht="45" customHeight="1">
      <c r="A85" s="129">
        <v>2</v>
      </c>
      <c r="B85" s="130" t="s">
        <v>141</v>
      </c>
      <c r="C85" s="129"/>
      <c r="D85" s="129"/>
      <c r="G85" s="132"/>
      <c r="H85" s="133"/>
      <c r="M85" s="133"/>
      <c r="N85" s="134"/>
      <c r="O85" s="134"/>
      <c r="P85" s="133"/>
    </row>
    <row r="86" spans="1:16" s="131" customFormat="1" ht="45" customHeight="1">
      <c r="A86" s="129">
        <v>3</v>
      </c>
      <c r="B86" s="130" t="s">
        <v>142</v>
      </c>
      <c r="C86" s="129"/>
      <c r="D86" s="129"/>
      <c r="G86" s="132"/>
      <c r="H86" s="133"/>
      <c r="M86" s="133"/>
      <c r="N86" s="134"/>
      <c r="O86" s="134"/>
      <c r="P86" s="133"/>
    </row>
    <row r="87" spans="1:16" s="136" customFormat="1" ht="32">
      <c r="A87" s="135"/>
      <c r="B87" s="379" t="s">
        <v>143</v>
      </c>
      <c r="C87" s="380" t="s">
        <v>127</v>
      </c>
      <c r="D87" s="380" t="s">
        <v>37</v>
      </c>
      <c r="E87" s="380" t="s">
        <v>38</v>
      </c>
      <c r="F87" s="380" t="s">
        <v>39</v>
      </c>
      <c r="G87" s="380" t="s">
        <v>40</v>
      </c>
      <c r="H87" s="380" t="s">
        <v>41</v>
      </c>
      <c r="I87" s="381" t="s">
        <v>42</v>
      </c>
      <c r="L87" s="137"/>
      <c r="M87" s="138"/>
      <c r="N87" s="138"/>
      <c r="O87" s="137"/>
    </row>
    <row r="88" spans="1:16" s="136" customFormat="1" ht="32">
      <c r="A88" s="135"/>
      <c r="B88" s="379" t="s">
        <v>144</v>
      </c>
      <c r="C88" s="382">
        <f t="shared" ref="C88:H88" si="15">F32</f>
        <v>0</v>
      </c>
      <c r="D88" s="382">
        <f t="shared" si="15"/>
        <v>103</v>
      </c>
      <c r="E88" s="382">
        <f t="shared" si="15"/>
        <v>195</v>
      </c>
      <c r="F88" s="382">
        <f t="shared" si="15"/>
        <v>195</v>
      </c>
      <c r="G88" s="382">
        <f t="shared" si="15"/>
        <v>101</v>
      </c>
      <c r="H88" s="382">
        <f t="shared" si="15"/>
        <v>38</v>
      </c>
      <c r="I88" s="383">
        <f>SUM(C88:H88)</f>
        <v>632</v>
      </c>
      <c r="L88" s="137"/>
      <c r="M88" s="138"/>
      <c r="N88" s="138"/>
      <c r="O88" s="137"/>
    </row>
    <row r="89" spans="1:16" ht="117.75" customHeight="1">
      <c r="A89" s="433" t="s">
        <v>145</v>
      </c>
      <c r="B89" s="434"/>
      <c r="C89" s="434"/>
      <c r="D89" s="434"/>
      <c r="E89" s="434"/>
      <c r="F89" s="434"/>
      <c r="G89" s="434"/>
      <c r="H89" s="434"/>
      <c r="I89" s="434"/>
      <c r="J89" s="434"/>
      <c r="K89" s="434"/>
      <c r="L89" s="434"/>
      <c r="M89" s="434"/>
      <c r="N89" s="434"/>
      <c r="O89" s="434"/>
      <c r="P89" s="434"/>
    </row>
    <row r="90" spans="1:16" ht="46">
      <c r="A90" s="98"/>
      <c r="B90" s="161"/>
      <c r="C90" s="99"/>
      <c r="D90" s="99"/>
      <c r="E90" s="99"/>
      <c r="F90" s="99"/>
      <c r="G90" s="100"/>
      <c r="H90" s="108"/>
      <c r="I90" s="99"/>
      <c r="J90" s="99"/>
      <c r="K90" s="99"/>
      <c r="L90" s="99"/>
      <c r="M90" s="99"/>
      <c r="N90" s="99"/>
      <c r="O90" s="99"/>
      <c r="P90" s="99"/>
    </row>
    <row r="91" spans="1:16" ht="46">
      <c r="A91" s="98"/>
      <c r="B91" s="161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</row>
    <row r="92" spans="1:16" ht="46">
      <c r="A92" s="98"/>
      <c r="B92" s="161"/>
      <c r="C92" s="99"/>
      <c r="D92" s="99"/>
      <c r="E92" s="99"/>
      <c r="F92" s="99"/>
      <c r="G92" s="100"/>
      <c r="H92" s="108"/>
      <c r="I92" s="99"/>
      <c r="J92" s="99"/>
      <c r="K92" s="99"/>
      <c r="L92" s="99"/>
      <c r="M92" s="99"/>
      <c r="N92" s="99"/>
      <c r="O92" s="99"/>
      <c r="P92" s="99"/>
    </row>
    <row r="93" spans="1:16" ht="46">
      <c r="A93" s="98"/>
      <c r="B93" s="162"/>
      <c r="C93" s="99"/>
      <c r="D93" s="99"/>
      <c r="E93" s="99"/>
      <c r="F93" s="99"/>
      <c r="G93" s="100"/>
      <c r="H93" s="108"/>
      <c r="I93" s="99"/>
      <c r="J93" s="99"/>
      <c r="K93" s="99"/>
      <c r="L93" s="99"/>
      <c r="M93" s="99"/>
      <c r="N93" s="99"/>
      <c r="O93" s="99"/>
      <c r="P93" s="99"/>
    </row>
    <row r="94" spans="1:16">
      <c r="A94" s="98"/>
      <c r="B94" s="98"/>
      <c r="C94" s="98"/>
      <c r="D94" s="98"/>
      <c r="E94" s="98"/>
      <c r="F94" s="98"/>
      <c r="G94" s="101"/>
      <c r="H94" s="109"/>
      <c r="I94" s="98"/>
      <c r="J94" s="98"/>
      <c r="K94" s="98"/>
      <c r="L94" s="98"/>
      <c r="M94" s="98"/>
      <c r="N94" s="98"/>
      <c r="O94" s="98"/>
      <c r="P94" s="98"/>
    </row>
    <row r="95" spans="1:16" ht="46">
      <c r="A95" s="98"/>
      <c r="B95" s="161"/>
      <c r="C95" s="99"/>
      <c r="D95" s="99"/>
      <c r="E95" s="99"/>
      <c r="F95" s="99"/>
      <c r="G95" s="100"/>
      <c r="H95" s="108"/>
      <c r="I95" s="99"/>
      <c r="J95" s="99"/>
      <c r="K95" s="99"/>
      <c r="L95" s="99"/>
      <c r="M95" s="99"/>
      <c r="N95" s="99"/>
      <c r="O95" s="99"/>
      <c r="P95" s="99"/>
    </row>
  </sheetData>
  <mergeCells count="82">
    <mergeCell ref="D77:I77"/>
    <mergeCell ref="B75:C75"/>
    <mergeCell ref="B40:P40"/>
    <mergeCell ref="B41:E41"/>
    <mergeCell ref="J41:P41"/>
    <mergeCell ref="B42:E42"/>
    <mergeCell ref="J42:P42"/>
    <mergeCell ref="B43:E43"/>
    <mergeCell ref="J43:P43"/>
    <mergeCell ref="B44:E44"/>
    <mergeCell ref="J44:P44"/>
    <mergeCell ref="B72:I72"/>
    <mergeCell ref="B55:E55"/>
    <mergeCell ref="H55:I55"/>
    <mergeCell ref="B60:E60"/>
    <mergeCell ref="H60:I60"/>
    <mergeCell ref="C79:I79"/>
    <mergeCell ref="B73:C73"/>
    <mergeCell ref="C70:I70"/>
    <mergeCell ref="B62:E62"/>
    <mergeCell ref="H64:I64"/>
    <mergeCell ref="H62:I62"/>
    <mergeCell ref="C71:I71"/>
    <mergeCell ref="B68:I68"/>
    <mergeCell ref="B69:I69"/>
    <mergeCell ref="B63:E63"/>
    <mergeCell ref="H63:I63"/>
    <mergeCell ref="B64:E64"/>
    <mergeCell ref="D74:I74"/>
    <mergeCell ref="B76:C76"/>
    <mergeCell ref="D76:I76"/>
    <mergeCell ref="B77:C77"/>
    <mergeCell ref="M39:P39"/>
    <mergeCell ref="A89:P89"/>
    <mergeCell ref="B83:E83"/>
    <mergeCell ref="C80:I80"/>
    <mergeCell ref="B74:C74"/>
    <mergeCell ref="C81:I81"/>
    <mergeCell ref="J66:M66"/>
    <mergeCell ref="B61:E61"/>
    <mergeCell ref="H61:I61"/>
    <mergeCell ref="B47:E47"/>
    <mergeCell ref="H59:I59"/>
    <mergeCell ref="H49:I49"/>
    <mergeCell ref="B49:E49"/>
    <mergeCell ref="H48:I48"/>
    <mergeCell ref="B54:E54"/>
    <mergeCell ref="H54:I54"/>
    <mergeCell ref="A1:L3"/>
    <mergeCell ref="H47:I47"/>
    <mergeCell ref="B38:C38"/>
    <mergeCell ref="B39:C39"/>
    <mergeCell ref="L11:P11"/>
    <mergeCell ref="M1:N1"/>
    <mergeCell ref="O1:P1"/>
    <mergeCell ref="M2:N2"/>
    <mergeCell ref="O2:P2"/>
    <mergeCell ref="M3:N3"/>
    <mergeCell ref="O3:P3"/>
    <mergeCell ref="A46:E46"/>
    <mergeCell ref="M36:P36"/>
    <mergeCell ref="H46:I46"/>
    <mergeCell ref="M38:P38"/>
    <mergeCell ref="G5:L9"/>
    <mergeCell ref="D8:F8"/>
    <mergeCell ref="D11:F11"/>
    <mergeCell ref="B13:F13"/>
    <mergeCell ref="A36:C36"/>
    <mergeCell ref="B48:E48"/>
    <mergeCell ref="C67:I67"/>
    <mergeCell ref="A58:E58"/>
    <mergeCell ref="B59:E59"/>
    <mergeCell ref="H58:I58"/>
    <mergeCell ref="B53:E53"/>
    <mergeCell ref="H53:I53"/>
    <mergeCell ref="P49:P53"/>
    <mergeCell ref="B50:E50"/>
    <mergeCell ref="H50:I50"/>
    <mergeCell ref="B51:E51"/>
    <mergeCell ref="H51:I51"/>
    <mergeCell ref="B52:E52"/>
    <mergeCell ref="H52:I52"/>
  </mergeCells>
  <printOptions horizontalCentered="1"/>
  <pageMargins left="0" right="0" top="0.75" bottom="0.75" header="0" footer="0"/>
  <pageSetup paperSize="9" scale="32" fitToHeight="0" orientation="portrait" r:id="rId1"/>
  <headerFooter>
    <oddHeader>&amp;L&amp;G&amp;R&amp;"-,Bold"&amp;48CUTTING DOCKET</oddHeader>
    <oddFooter>&amp;L&amp;G&amp;R&amp;G</oddFooter>
  </headerFooter>
  <rowBreaks count="2" manualBreakCount="2">
    <brk id="44" max="15" man="1"/>
    <brk id="65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9555A-F141-4F36-80E6-4261F5A62B8C}">
  <sheetPr>
    <pageSetUpPr fitToPage="1"/>
  </sheetPr>
  <dimension ref="A1:S95"/>
  <sheetViews>
    <sheetView showGridLines="0" tabSelected="1" view="pageBreakPreview" topLeftCell="A34" zoomScale="40" zoomScaleNormal="25" zoomScaleSheetLayoutView="40" zoomScalePageLayoutView="40" workbookViewId="0">
      <selection activeCell="H39" sqref="H39"/>
    </sheetView>
  </sheetViews>
  <sheetFormatPr defaultColWidth="9.26953125" defaultRowHeight="15"/>
  <cols>
    <col min="1" max="1" width="7.54296875" style="78" customWidth="1"/>
    <col min="2" max="2" width="24.1796875" style="78" customWidth="1"/>
    <col min="3" max="3" width="23.7265625" style="78" bestFit="1" customWidth="1"/>
    <col min="4" max="4" width="22.54296875" style="78" customWidth="1"/>
    <col min="5" max="5" width="23.81640625" style="78" customWidth="1"/>
    <col min="6" max="6" width="20.1796875" style="78" customWidth="1"/>
    <col min="7" max="7" width="19.453125" style="79" customWidth="1"/>
    <col min="8" max="8" width="21.81640625" style="110" customWidth="1"/>
    <col min="9" max="9" width="23.1796875" style="78" customWidth="1"/>
    <col min="10" max="10" width="17.81640625" style="78" customWidth="1"/>
    <col min="11" max="12" width="19.54296875" style="78" customWidth="1"/>
    <col min="13" max="13" width="17.26953125" style="78" customWidth="1"/>
    <col min="14" max="15" width="13.453125" style="78" customWidth="1"/>
    <col min="16" max="16" width="21.54296875" style="78" customWidth="1"/>
    <col min="17" max="17" width="14.7265625" style="78" bestFit="1" customWidth="1"/>
    <col min="18" max="18" width="13.453125" style="78" bestFit="1" customWidth="1"/>
    <col min="19" max="16384" width="9.26953125" style="78"/>
  </cols>
  <sheetData>
    <row r="1" spans="1:16" s="1" customFormat="1" ht="49.5" customHeight="1">
      <c r="A1" s="411" t="s">
        <v>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8" t="s">
        <v>1</v>
      </c>
      <c r="N1" s="418" t="s">
        <v>1</v>
      </c>
      <c r="O1" s="419" t="s">
        <v>2</v>
      </c>
      <c r="P1" s="419"/>
    </row>
    <row r="2" spans="1:16" s="1" customFormat="1" ht="49.5" customHeight="1">
      <c r="A2" s="413"/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8" t="s">
        <v>3</v>
      </c>
      <c r="N2" s="418" t="s">
        <v>3</v>
      </c>
      <c r="O2" s="420" t="s">
        <v>4</v>
      </c>
      <c r="P2" s="420"/>
    </row>
    <row r="3" spans="1:16" s="1" customFormat="1" ht="49.5" customHeight="1" thickBot="1">
      <c r="A3" s="415"/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8" t="s">
        <v>5</v>
      </c>
      <c r="N3" s="418" t="s">
        <v>5</v>
      </c>
      <c r="O3" s="419">
        <v>1</v>
      </c>
      <c r="P3" s="419"/>
    </row>
    <row r="4" spans="1:16" s="2" customFormat="1" ht="40.15" customHeight="1">
      <c r="A4" s="84"/>
      <c r="B4" s="149" t="s">
        <v>6</v>
      </c>
      <c r="C4" s="150"/>
      <c r="D4" s="150"/>
      <c r="E4" s="150"/>
      <c r="F4" s="150"/>
      <c r="G4" s="86"/>
      <c r="H4" s="103"/>
      <c r="I4" s="84"/>
      <c r="J4" s="84"/>
      <c r="K4" s="84"/>
      <c r="L4" s="84"/>
      <c r="M4" s="84"/>
      <c r="N4" s="84"/>
      <c r="O4" s="84"/>
      <c r="P4" s="84"/>
    </row>
    <row r="5" spans="1:16" s="2" customFormat="1" ht="50.25" customHeight="1">
      <c r="A5" s="84"/>
      <c r="B5" s="151" t="s">
        <v>7</v>
      </c>
      <c r="C5" s="151"/>
      <c r="D5" s="149"/>
      <c r="E5" s="150"/>
      <c r="F5" s="152"/>
      <c r="G5" s="432" t="s">
        <v>8</v>
      </c>
      <c r="H5" s="432"/>
      <c r="I5" s="432"/>
      <c r="J5" s="432"/>
      <c r="K5" s="432"/>
      <c r="L5" s="432"/>
      <c r="M5" s="84"/>
      <c r="N5" s="84"/>
      <c r="O5" s="84"/>
      <c r="P5" s="84"/>
    </row>
    <row r="6" spans="1:16" s="4" customFormat="1" ht="37">
      <c r="A6" s="84"/>
      <c r="B6" s="149" t="s">
        <v>9</v>
      </c>
      <c r="C6" s="149"/>
      <c r="D6" s="5" t="s">
        <v>10</v>
      </c>
      <c r="E6" s="154"/>
      <c r="F6" s="149"/>
      <c r="G6" s="432"/>
      <c r="H6" s="432"/>
      <c r="I6" s="432"/>
      <c r="J6" s="432"/>
      <c r="K6" s="432"/>
      <c r="L6" s="432"/>
      <c r="M6" s="87"/>
      <c r="N6" s="87"/>
      <c r="O6" s="87"/>
      <c r="P6" s="87"/>
    </row>
    <row r="7" spans="1:16" s="4" customFormat="1" ht="50.25" customHeight="1">
      <c r="A7" s="84"/>
      <c r="B7" s="149" t="s">
        <v>11</v>
      </c>
      <c r="C7" s="149"/>
      <c r="D7" s="153" t="s">
        <v>12</v>
      </c>
      <c r="E7" s="153"/>
      <c r="F7" s="149"/>
      <c r="G7" s="432"/>
      <c r="H7" s="432"/>
      <c r="I7" s="432"/>
      <c r="J7" s="432"/>
      <c r="K7" s="432"/>
      <c r="L7" s="432"/>
      <c r="M7" s="87"/>
      <c r="N7" s="87"/>
      <c r="O7" s="87"/>
      <c r="P7" s="87"/>
    </row>
    <row r="8" spans="1:16" s="4" customFormat="1" ht="76.5" customHeight="1">
      <c r="A8" s="84"/>
      <c r="B8" s="149" t="s">
        <v>13</v>
      </c>
      <c r="C8" s="149"/>
      <c r="D8" s="401" t="s">
        <v>626</v>
      </c>
      <c r="E8" s="401"/>
      <c r="F8" s="401"/>
      <c r="G8" s="432"/>
      <c r="H8" s="432"/>
      <c r="I8" s="432"/>
      <c r="J8" s="432"/>
      <c r="K8" s="432"/>
      <c r="L8" s="432"/>
      <c r="M8" s="87"/>
      <c r="N8" s="87"/>
      <c r="O8" s="87"/>
      <c r="P8" s="87"/>
    </row>
    <row r="9" spans="1:16" s="6" customFormat="1" ht="37">
      <c r="A9" s="88"/>
      <c r="B9" s="153" t="s">
        <v>15</v>
      </c>
      <c r="C9" s="153"/>
      <c r="D9" s="85" t="s">
        <v>16</v>
      </c>
      <c r="E9" s="149"/>
      <c r="F9" s="149"/>
      <c r="G9" s="432"/>
      <c r="H9" s="432"/>
      <c r="I9" s="432"/>
      <c r="J9" s="432"/>
      <c r="K9" s="432"/>
      <c r="L9" s="432"/>
      <c r="M9" s="8"/>
      <c r="N9" s="8"/>
      <c r="O9" s="8"/>
      <c r="P9" s="8"/>
    </row>
    <row r="10" spans="1:16" s="6" customFormat="1" ht="39" customHeight="1">
      <c r="B10" s="155" t="s">
        <v>17</v>
      </c>
      <c r="C10" s="155"/>
      <c r="D10" s="156" t="s">
        <v>18</v>
      </c>
      <c r="E10" s="156"/>
      <c r="F10" s="156"/>
      <c r="G10" s="82"/>
      <c r="H10" s="104"/>
      <c r="I10" s="83"/>
      <c r="J10" s="147" t="s">
        <v>19</v>
      </c>
      <c r="K10" s="83"/>
      <c r="L10" s="143" t="s">
        <v>20</v>
      </c>
      <c r="M10" s="143"/>
      <c r="N10" s="143"/>
      <c r="O10" s="143"/>
      <c r="P10" s="143"/>
    </row>
    <row r="11" spans="1:16" s="6" customFormat="1" ht="73.5" customHeight="1">
      <c r="B11" s="157" t="s">
        <v>21</v>
      </c>
      <c r="C11" s="157"/>
      <c r="D11" s="402"/>
      <c r="E11" s="403"/>
      <c r="F11" s="403"/>
      <c r="G11" s="10"/>
      <c r="H11" s="105"/>
      <c r="I11" s="9"/>
      <c r="J11" s="148" t="s">
        <v>22</v>
      </c>
      <c r="K11" s="9"/>
      <c r="L11" s="417" t="s">
        <v>23</v>
      </c>
      <c r="M11" s="417"/>
      <c r="N11" s="417"/>
      <c r="O11" s="417"/>
      <c r="P11" s="417"/>
    </row>
    <row r="12" spans="1:16" s="6" customFormat="1" ht="45.65" customHeight="1">
      <c r="B12" s="157" t="s">
        <v>24</v>
      </c>
      <c r="C12" s="157"/>
      <c r="D12" s="158"/>
      <c r="E12" s="157"/>
      <c r="F12" s="157"/>
      <c r="G12" s="11"/>
      <c r="H12" s="114"/>
      <c r="I12" s="9"/>
      <c r="J12" s="148" t="s">
        <v>25</v>
      </c>
      <c r="L12" s="144" t="s">
        <v>26</v>
      </c>
      <c r="M12" s="144"/>
      <c r="N12" s="145"/>
      <c r="O12" s="145"/>
      <c r="P12" s="146"/>
    </row>
    <row r="13" spans="1:16" s="6" customFormat="1" ht="40.5" customHeight="1">
      <c r="B13" s="404"/>
      <c r="C13" s="404"/>
      <c r="D13" s="404"/>
      <c r="E13" s="404"/>
      <c r="F13" s="404"/>
      <c r="G13" s="11"/>
      <c r="H13" s="114"/>
      <c r="I13" s="9"/>
      <c r="J13" s="148" t="s">
        <v>27</v>
      </c>
      <c r="K13" s="9"/>
      <c r="L13" s="144" t="s">
        <v>28</v>
      </c>
      <c r="M13" s="145"/>
      <c r="N13" s="146"/>
      <c r="O13" s="146"/>
      <c r="P13" s="145"/>
    </row>
    <row r="14" spans="1:16" s="6" customFormat="1" ht="44.15" customHeight="1">
      <c r="B14" s="157" t="s">
        <v>29</v>
      </c>
      <c r="C14" s="157"/>
      <c r="D14" s="157" t="s">
        <v>30</v>
      </c>
      <c r="E14" s="157"/>
      <c r="F14" s="157"/>
      <c r="G14" s="12"/>
      <c r="H14" s="114"/>
      <c r="I14" s="9"/>
      <c r="J14" s="148" t="s">
        <v>31</v>
      </c>
      <c r="K14" s="9"/>
      <c r="L14" s="146" t="s">
        <v>32</v>
      </c>
      <c r="M14" s="146"/>
      <c r="N14" s="146"/>
      <c r="O14" s="146"/>
      <c r="P14" s="146"/>
    </row>
    <row r="15" spans="1:16" s="6" customFormat="1" ht="33" customHeight="1">
      <c r="B15" s="153" t="s">
        <v>33</v>
      </c>
      <c r="C15" s="153"/>
      <c r="D15" s="153"/>
      <c r="E15" s="159"/>
      <c r="F15" s="159"/>
      <c r="G15" s="13"/>
      <c r="H15" s="77"/>
      <c r="I15" s="7"/>
      <c r="J15" s="7"/>
      <c r="K15" s="7"/>
      <c r="L15" s="7"/>
      <c r="M15" s="7"/>
      <c r="N15" s="7"/>
      <c r="O15" s="7"/>
      <c r="P15" s="7"/>
    </row>
    <row r="16" spans="1:16" s="14" customFormat="1" ht="18.649999999999999" customHeight="1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2" customFormat="1" ht="34.5" hidden="1">
      <c r="B17" s="16"/>
      <c r="C17" s="16" t="s">
        <v>34</v>
      </c>
      <c r="D17" s="97" t="s">
        <v>35</v>
      </c>
      <c r="E17" s="17" t="s">
        <v>36</v>
      </c>
      <c r="F17" s="17"/>
      <c r="G17" s="17" t="s">
        <v>37</v>
      </c>
      <c r="H17" s="17" t="s">
        <v>38</v>
      </c>
      <c r="I17" s="17" t="s">
        <v>39</v>
      </c>
      <c r="J17" s="17" t="s">
        <v>40</v>
      </c>
      <c r="K17" s="17" t="s">
        <v>41</v>
      </c>
      <c r="L17" s="17"/>
      <c r="M17" s="17"/>
      <c r="N17" s="17"/>
      <c r="O17" s="17"/>
      <c r="P17" s="16" t="s">
        <v>42</v>
      </c>
    </row>
    <row r="18" spans="2:16" s="2" customFormat="1" ht="69" hidden="1">
      <c r="B18" s="18" t="s">
        <v>43</v>
      </c>
      <c r="C18" s="180" t="s">
        <v>44</v>
      </c>
      <c r="D18" s="19" t="s">
        <v>45</v>
      </c>
      <c r="E18" s="20"/>
      <c r="F18" s="21"/>
      <c r="G18" s="21"/>
      <c r="H18" s="21" t="s">
        <v>46</v>
      </c>
      <c r="I18" s="21"/>
      <c r="J18" s="21"/>
      <c r="K18" s="21"/>
      <c r="L18" s="21"/>
      <c r="M18" s="21"/>
      <c r="N18" s="21"/>
      <c r="O18" s="21"/>
      <c r="P18" s="22">
        <f>SUM(E18:O18)</f>
        <v>0</v>
      </c>
    </row>
    <row r="19" spans="2:16" s="2" customFormat="1" ht="69" hidden="1">
      <c r="B19" s="18" t="s">
        <v>47</v>
      </c>
      <c r="C19" s="180" t="str">
        <f>$C$18</f>
        <v>FW23T1008</v>
      </c>
      <c r="D19" s="19" t="str">
        <f>+D18</f>
        <v>PINK</v>
      </c>
      <c r="E19" s="2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2">
        <f>SUM(E19:O19)</f>
        <v>0</v>
      </c>
    </row>
    <row r="20" spans="2:16" s="3" customFormat="1" ht="69" hidden="1">
      <c r="B20" s="23" t="s">
        <v>48</v>
      </c>
      <c r="C20" s="179" t="str">
        <f>$C$18</f>
        <v>FW23T1008</v>
      </c>
      <c r="D20" s="31" t="str">
        <f>+D19</f>
        <v>PINK</v>
      </c>
      <c r="E20" s="24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>
        <f>SUM(P18:P19)</f>
        <v>0</v>
      </c>
    </row>
    <row r="21" spans="2:16" s="2" customFormat="1" ht="29.25" hidden="1" customHeight="1">
      <c r="B21" s="5"/>
      <c r="C21" s="5"/>
      <c r="D21" s="5"/>
      <c r="E21" s="26"/>
      <c r="F21" s="27"/>
      <c r="G21" s="27"/>
      <c r="H21" s="106"/>
      <c r="I21" s="26"/>
      <c r="J21" s="26"/>
      <c r="K21" s="26"/>
      <c r="L21" s="26"/>
      <c r="M21" s="28"/>
      <c r="N21" s="29"/>
      <c r="O21" s="29"/>
      <c r="P21" s="30"/>
    </row>
    <row r="22" spans="2:16" s="2" customFormat="1" ht="34.5" hidden="1">
      <c r="B22" s="16"/>
      <c r="C22" s="16" t="s">
        <v>34</v>
      </c>
      <c r="D22" s="97" t="s">
        <v>49</v>
      </c>
      <c r="E22" s="17" t="s">
        <v>36</v>
      </c>
      <c r="F22" s="17"/>
      <c r="G22" s="17" t="s">
        <v>37</v>
      </c>
      <c r="H22" s="17" t="s">
        <v>38</v>
      </c>
      <c r="I22" s="17" t="s">
        <v>39</v>
      </c>
      <c r="J22" s="17" t="s">
        <v>40</v>
      </c>
      <c r="K22" s="17" t="s">
        <v>41</v>
      </c>
      <c r="L22" s="17"/>
      <c r="M22" s="17"/>
      <c r="N22" s="17"/>
      <c r="O22" s="17"/>
      <c r="P22" s="16" t="s">
        <v>42</v>
      </c>
    </row>
    <row r="23" spans="2:16" s="2" customFormat="1" ht="69" hidden="1">
      <c r="B23" s="18" t="s">
        <v>43</v>
      </c>
      <c r="C23" s="180" t="s">
        <v>44</v>
      </c>
      <c r="D23" s="19" t="s">
        <v>50</v>
      </c>
      <c r="E23" s="20"/>
      <c r="F23" s="21"/>
      <c r="G23" s="21"/>
      <c r="H23" s="21" t="s">
        <v>46</v>
      </c>
      <c r="I23" s="21"/>
      <c r="J23" s="21"/>
      <c r="K23" s="21"/>
      <c r="L23" s="21"/>
      <c r="M23" s="21"/>
      <c r="N23" s="21"/>
      <c r="O23" s="21"/>
      <c r="P23" s="22">
        <f>SUM(E23:O23)</f>
        <v>0</v>
      </c>
    </row>
    <row r="24" spans="2:16" s="2" customFormat="1" ht="69" hidden="1">
      <c r="B24" s="18" t="s">
        <v>47</v>
      </c>
      <c r="C24" s="180" t="str">
        <f>$C$18</f>
        <v>FW23T1008</v>
      </c>
      <c r="D24" s="19" t="str">
        <f>+D23</f>
        <v>GREEN</v>
      </c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2">
        <f>SUM(E24:O24)</f>
        <v>0</v>
      </c>
    </row>
    <row r="25" spans="2:16" s="3" customFormat="1" ht="69" hidden="1">
      <c r="B25" s="23" t="s">
        <v>48</v>
      </c>
      <c r="C25" s="179" t="str">
        <f>$C$18</f>
        <v>FW23T1008</v>
      </c>
      <c r="D25" s="31" t="str">
        <f>+D24</f>
        <v>GREEN</v>
      </c>
      <c r="E25" s="24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>
        <f>SUM(P23:P24)</f>
        <v>0</v>
      </c>
    </row>
    <row r="26" spans="2:16" s="3" customFormat="1" ht="31.5" hidden="1" customHeight="1">
      <c r="B26" s="163"/>
      <c r="C26" s="163"/>
      <c r="D26" s="164"/>
      <c r="E26" s="165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</row>
    <row r="27" spans="2:16" s="2" customFormat="1" ht="45" customHeight="1">
      <c r="B27" s="16"/>
      <c r="C27" s="16" t="s">
        <v>34</v>
      </c>
      <c r="D27" s="97" t="s">
        <v>51</v>
      </c>
      <c r="E27" s="17" t="s">
        <v>36</v>
      </c>
      <c r="F27" s="17"/>
      <c r="G27" s="17" t="s">
        <v>37</v>
      </c>
      <c r="H27" s="17" t="s">
        <v>38</v>
      </c>
      <c r="I27" s="17" t="s">
        <v>39</v>
      </c>
      <c r="J27" s="17" t="s">
        <v>40</v>
      </c>
      <c r="K27" s="17" t="s">
        <v>41</v>
      </c>
      <c r="L27" s="17"/>
      <c r="M27" s="17"/>
      <c r="N27" s="17"/>
      <c r="O27" s="17"/>
      <c r="P27" s="16" t="s">
        <v>42</v>
      </c>
    </row>
    <row r="28" spans="2:16" s="267" customFormat="1" ht="45" customHeight="1">
      <c r="B28" s="269" t="s">
        <v>43</v>
      </c>
      <c r="C28" s="269"/>
      <c r="D28" s="270" t="s">
        <v>45</v>
      </c>
      <c r="E28" s="271"/>
      <c r="F28" s="272"/>
      <c r="G28" s="272">
        <v>96</v>
      </c>
      <c r="H28" s="272">
        <v>186</v>
      </c>
      <c r="I28" s="272">
        <v>186</v>
      </c>
      <c r="J28" s="272">
        <v>96</v>
      </c>
      <c r="K28" s="272">
        <v>36</v>
      </c>
      <c r="L28" s="272"/>
      <c r="M28" s="272"/>
      <c r="N28" s="272"/>
      <c r="O28" s="272"/>
      <c r="P28" s="273">
        <f>SUM(E28:O28)</f>
        <v>600</v>
      </c>
    </row>
    <row r="29" spans="2:16" s="267" customFormat="1" ht="45" customHeight="1">
      <c r="B29" s="269" t="s">
        <v>47</v>
      </c>
      <c r="C29" s="269"/>
      <c r="D29" s="270" t="str">
        <f>+D28</f>
        <v>PINK</v>
      </c>
      <c r="E29" s="271"/>
      <c r="F29" s="272"/>
      <c r="G29" s="342">
        <f>ROUNDUP(G28*5%,0)+2</f>
        <v>7</v>
      </c>
      <c r="H29" s="342">
        <f>ROUNDUP(H28*5%,0)-1</f>
        <v>9</v>
      </c>
      <c r="I29" s="342">
        <f>ROUNDUP(I28*5%,0)-1</f>
        <v>9</v>
      </c>
      <c r="J29" s="342">
        <f t="shared" ref="J29:K29" si="0">ROUNDUP(J28*5%,0)</f>
        <v>5</v>
      </c>
      <c r="K29" s="342">
        <f t="shared" si="0"/>
        <v>2</v>
      </c>
      <c r="L29" s="331"/>
      <c r="M29" s="272"/>
      <c r="N29" s="272"/>
      <c r="O29" s="272"/>
      <c r="P29" s="273">
        <f>SUM(E29:O29)</f>
        <v>32</v>
      </c>
    </row>
    <row r="30" spans="2:16" s="185" customFormat="1" ht="45" customHeight="1">
      <c r="B30" s="274" t="s">
        <v>48</v>
      </c>
      <c r="C30" s="274"/>
      <c r="D30" s="275" t="str">
        <f>+D29</f>
        <v>PINK</v>
      </c>
      <c r="E30" s="276"/>
      <c r="F30" s="277"/>
      <c r="G30" s="277">
        <f t="shared" ref="G30:H30" si="1">SUM(G28:G29)</f>
        <v>103</v>
      </c>
      <c r="H30" s="277">
        <f t="shared" si="1"/>
        <v>195</v>
      </c>
      <c r="I30" s="277">
        <f>SUM(I28:I29)</f>
        <v>195</v>
      </c>
      <c r="J30" s="277">
        <f t="shared" ref="J30:K30" si="2">SUM(J28:J29)</f>
        <v>101</v>
      </c>
      <c r="K30" s="277">
        <f t="shared" si="2"/>
        <v>38</v>
      </c>
      <c r="L30" s="277"/>
      <c r="M30" s="277"/>
      <c r="N30" s="277"/>
      <c r="O30" s="277"/>
      <c r="P30" s="277">
        <f>SUM(P28:P29)</f>
        <v>632</v>
      </c>
    </row>
    <row r="31" spans="2:16" s="3" customFormat="1" ht="18" customHeight="1">
      <c r="B31" s="167"/>
      <c r="C31" s="167"/>
      <c r="D31" s="168"/>
      <c r="E31" s="169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</row>
    <row r="32" spans="2:16" s="185" customFormat="1" ht="42.75" customHeight="1">
      <c r="B32" s="181" t="s">
        <v>52</v>
      </c>
      <c r="C32" s="182"/>
      <c r="D32" s="181"/>
      <c r="E32" s="183"/>
      <c r="F32" s="184"/>
      <c r="G32" s="184">
        <f>G20+G25+G30</f>
        <v>103</v>
      </c>
      <c r="H32" s="184">
        <f t="shared" ref="H32:K32" si="3">H20+H25+H30</f>
        <v>195</v>
      </c>
      <c r="I32" s="184">
        <f t="shared" si="3"/>
        <v>195</v>
      </c>
      <c r="J32" s="184">
        <f t="shared" si="3"/>
        <v>101</v>
      </c>
      <c r="K32" s="184">
        <f t="shared" si="3"/>
        <v>38</v>
      </c>
      <c r="L32" s="184"/>
      <c r="M32" s="184"/>
      <c r="N32" s="184"/>
      <c r="O32" s="184"/>
      <c r="P32" s="184">
        <f t="shared" ref="P32" si="4">SUM(P20,P25,P30)</f>
        <v>632</v>
      </c>
    </row>
    <row r="33" spans="1:16" s="32" customFormat="1" ht="14.25" customHeight="1">
      <c r="B33" s="33"/>
      <c r="C33" s="33"/>
      <c r="D33" s="34"/>
      <c r="E33" s="35"/>
      <c r="F33" s="36"/>
      <c r="G33" s="37"/>
      <c r="H33" s="38"/>
      <c r="I33" s="38"/>
      <c r="J33" s="38"/>
      <c r="K33" s="38"/>
      <c r="L33" s="39"/>
      <c r="M33" s="40"/>
      <c r="N33" s="36"/>
      <c r="O33" s="36"/>
      <c r="P33" s="36"/>
    </row>
    <row r="34" spans="1:16" s="32" customFormat="1" ht="125.25" customHeight="1">
      <c r="B34" s="332" t="s">
        <v>53</v>
      </c>
      <c r="C34" s="333"/>
      <c r="D34" s="334"/>
      <c r="E34" s="335"/>
      <c r="F34" s="336"/>
      <c r="G34" s="337"/>
      <c r="H34" s="338"/>
      <c r="I34" s="338"/>
      <c r="J34" s="338"/>
      <c r="K34" s="338"/>
      <c r="L34" s="339"/>
      <c r="M34" s="340"/>
      <c r="N34" s="336"/>
      <c r="O34" s="336"/>
      <c r="P34" s="336"/>
    </row>
    <row r="35" spans="1:16" s="1" customFormat="1" ht="30.75" customHeight="1" thickBot="1">
      <c r="B35" s="41" t="s">
        <v>54</v>
      </c>
      <c r="C35" s="42"/>
      <c r="D35" s="42"/>
      <c r="E35" s="42"/>
      <c r="F35" s="43"/>
      <c r="G35" s="44"/>
      <c r="H35" s="115"/>
      <c r="I35" s="43"/>
      <c r="J35" s="43"/>
      <c r="K35" s="43"/>
      <c r="L35" s="43"/>
      <c r="N35" s="115"/>
      <c r="O35" s="115"/>
      <c r="P35" s="45"/>
    </row>
    <row r="36" spans="1:16" s="119" customFormat="1" ht="182.15" customHeight="1" thickBot="1">
      <c r="A36" s="405" t="s">
        <v>55</v>
      </c>
      <c r="B36" s="406"/>
      <c r="C36" s="407"/>
      <c r="D36" s="116" t="s">
        <v>56</v>
      </c>
      <c r="E36" s="117" t="s">
        <v>57</v>
      </c>
      <c r="F36" s="116" t="s">
        <v>58</v>
      </c>
      <c r="G36" s="118" t="s">
        <v>59</v>
      </c>
      <c r="H36" s="118" t="s">
        <v>60</v>
      </c>
      <c r="I36" s="118" t="s">
        <v>61</v>
      </c>
      <c r="J36" s="118" t="s">
        <v>62</v>
      </c>
      <c r="K36" s="118" t="s">
        <v>63</v>
      </c>
      <c r="L36" s="118" t="s">
        <v>64</v>
      </c>
      <c r="M36" s="424" t="s">
        <v>65</v>
      </c>
      <c r="N36" s="425"/>
      <c r="O36" s="425"/>
      <c r="P36" s="426"/>
    </row>
    <row r="37" spans="1:16" s="8" customFormat="1" ht="57.65" customHeight="1">
      <c r="A37" s="196" t="str">
        <f>D28</f>
        <v>PINK</v>
      </c>
      <c r="B37" s="373"/>
      <c r="C37" s="373"/>
      <c r="D37" s="374" t="s">
        <v>66</v>
      </c>
      <c r="E37" s="373"/>
      <c r="F37" s="373"/>
      <c r="G37" s="373"/>
      <c r="H37" s="375"/>
      <c r="I37" s="373"/>
      <c r="J37" s="373"/>
      <c r="K37" s="373"/>
      <c r="L37" s="373"/>
      <c r="M37" s="373"/>
      <c r="N37" s="373"/>
      <c r="O37" s="373"/>
      <c r="P37" s="80"/>
    </row>
    <row r="38" spans="1:16" s="6" customFormat="1" ht="148" customHeight="1">
      <c r="A38" s="46">
        <v>1</v>
      </c>
      <c r="B38" s="391" t="str">
        <f>L11</f>
        <v>100% COTTON 200GSM (6.5oz)</v>
      </c>
      <c r="C38" s="393"/>
      <c r="D38" s="47" t="s">
        <v>67</v>
      </c>
      <c r="E38" s="48" t="s">
        <v>68</v>
      </c>
      <c r="F38" s="102" t="s">
        <v>38</v>
      </c>
      <c r="G38" s="49">
        <f>$P$32</f>
        <v>632</v>
      </c>
      <c r="H38" s="102">
        <v>0.88</v>
      </c>
      <c r="I38" s="50">
        <f>G38*H38</f>
        <v>556.16</v>
      </c>
      <c r="J38" s="50">
        <f>I38*3.2%+I38/30*0.5</f>
        <v>27.066453333333332</v>
      </c>
      <c r="K38" s="50">
        <v>3</v>
      </c>
      <c r="L38" s="51">
        <f>+K38+J38+I38</f>
        <v>586.22645333333332</v>
      </c>
      <c r="M38" s="429" t="s">
        <v>69</v>
      </c>
      <c r="N38" s="430"/>
      <c r="O38" s="430"/>
      <c r="P38" s="431"/>
    </row>
    <row r="39" spans="1:16" s="6" customFormat="1" ht="103" customHeight="1">
      <c r="A39" s="46">
        <v>2</v>
      </c>
      <c r="B39" s="391" t="s">
        <v>70</v>
      </c>
      <c r="C39" s="393"/>
      <c r="D39" s="47" t="s">
        <v>71</v>
      </c>
      <c r="E39" s="48" t="str">
        <f>E38</f>
        <v>PFD</v>
      </c>
      <c r="F39" s="102" t="s">
        <v>38</v>
      </c>
      <c r="G39" s="49">
        <f>$P$32</f>
        <v>632</v>
      </c>
      <c r="H39" s="493">
        <v>2.5999999999999999E-2</v>
      </c>
      <c r="I39" s="50">
        <f>G39*H39</f>
        <v>16.431999999999999</v>
      </c>
      <c r="J39" s="50">
        <f>I39*2.1%</f>
        <v>0.34507199999999999</v>
      </c>
      <c r="K39" s="50"/>
      <c r="L39" s="51">
        <f>+K39+J39+I39</f>
        <v>16.777071999999997</v>
      </c>
      <c r="M39" s="429" t="s">
        <v>72</v>
      </c>
      <c r="N39" s="430"/>
      <c r="O39" s="430"/>
      <c r="P39" s="431"/>
    </row>
    <row r="40" spans="1:16" s="6" customFormat="1" ht="129.75" customHeight="1">
      <c r="A40" s="71"/>
      <c r="B40" s="460" t="s">
        <v>73</v>
      </c>
      <c r="C40" s="460"/>
      <c r="D40" s="460"/>
      <c r="E40" s="460"/>
      <c r="F40" s="460"/>
      <c r="G40" s="460"/>
      <c r="H40" s="460"/>
      <c r="I40" s="460"/>
      <c r="J40" s="460"/>
      <c r="K40" s="460"/>
      <c r="L40" s="460"/>
      <c r="M40" s="460"/>
      <c r="N40" s="460"/>
      <c r="O40" s="460"/>
      <c r="P40" s="460"/>
    </row>
    <row r="41" spans="1:16" s="6" customFormat="1" ht="88.5" customHeight="1">
      <c r="A41" s="71"/>
      <c r="B41" s="461" t="s">
        <v>74</v>
      </c>
      <c r="C41" s="461"/>
      <c r="D41" s="461"/>
      <c r="E41" s="461"/>
      <c r="F41" s="356" t="s">
        <v>37</v>
      </c>
      <c r="G41" s="356" t="s">
        <v>38</v>
      </c>
      <c r="H41" s="356" t="s">
        <v>39</v>
      </c>
      <c r="I41" s="357" t="s">
        <v>75</v>
      </c>
      <c r="J41" s="462"/>
      <c r="K41" s="462"/>
      <c r="L41" s="462"/>
      <c r="M41" s="462"/>
      <c r="N41" s="462"/>
      <c r="O41" s="462"/>
      <c r="P41" s="462"/>
    </row>
    <row r="42" spans="1:16" s="6" customFormat="1" ht="63">
      <c r="A42" s="71"/>
      <c r="B42" s="461" t="s">
        <v>76</v>
      </c>
      <c r="C42" s="461"/>
      <c r="D42" s="461"/>
      <c r="E42" s="461"/>
      <c r="F42" s="358"/>
      <c r="G42" s="358">
        <v>1</v>
      </c>
      <c r="H42" s="358">
        <v>1</v>
      </c>
      <c r="I42" s="359">
        <f>SUM(G42:H42)</f>
        <v>2</v>
      </c>
      <c r="J42" s="462"/>
      <c r="K42" s="462"/>
      <c r="L42" s="462"/>
      <c r="M42" s="462"/>
      <c r="N42" s="462"/>
      <c r="O42" s="462"/>
      <c r="P42" s="462"/>
    </row>
    <row r="43" spans="1:16" s="6" customFormat="1" ht="63">
      <c r="A43" s="71"/>
      <c r="B43" s="461" t="s">
        <v>77</v>
      </c>
      <c r="C43" s="461"/>
      <c r="D43" s="461"/>
      <c r="E43" s="461"/>
      <c r="F43" s="358">
        <v>2</v>
      </c>
      <c r="G43" s="358">
        <v>2</v>
      </c>
      <c r="H43" s="358">
        <v>2</v>
      </c>
      <c r="I43" s="359">
        <f>SUM(F43:H43)</f>
        <v>6</v>
      </c>
      <c r="J43" s="462"/>
      <c r="K43" s="462"/>
      <c r="L43" s="462"/>
      <c r="M43" s="462"/>
      <c r="N43" s="462"/>
      <c r="O43" s="462"/>
      <c r="P43" s="462"/>
    </row>
    <row r="44" spans="1:16" s="6" customFormat="1" ht="63">
      <c r="A44" s="71"/>
      <c r="B44" s="463" t="s">
        <v>75</v>
      </c>
      <c r="C44" s="463"/>
      <c r="D44" s="463"/>
      <c r="E44" s="463"/>
      <c r="F44" s="360">
        <f>SUM(F43)</f>
        <v>2</v>
      </c>
      <c r="G44" s="360">
        <f>SUM(G42:G43)</f>
        <v>3</v>
      </c>
      <c r="H44" s="360">
        <f>SUM(H42:H43)</f>
        <v>3</v>
      </c>
      <c r="I44" s="359">
        <f>SUM(I42:I43)</f>
        <v>8</v>
      </c>
      <c r="J44" s="462"/>
      <c r="K44" s="462"/>
      <c r="L44" s="462"/>
      <c r="M44" s="462"/>
      <c r="N44" s="462"/>
      <c r="O44" s="462"/>
      <c r="P44" s="462"/>
    </row>
    <row r="45" spans="1:16" s="53" customFormat="1" ht="52" customHeight="1" thickBot="1">
      <c r="B45" s="41" t="s">
        <v>78</v>
      </c>
      <c r="C45" s="54"/>
      <c r="D45" s="54"/>
      <c r="E45" s="54"/>
      <c r="G45" s="55"/>
      <c r="H45" s="56"/>
      <c r="P45" s="56"/>
    </row>
    <row r="46" spans="1:16" s="124" customFormat="1" ht="139" customHeight="1">
      <c r="A46" s="421" t="s">
        <v>79</v>
      </c>
      <c r="B46" s="422"/>
      <c r="C46" s="422"/>
      <c r="D46" s="422"/>
      <c r="E46" s="423"/>
      <c r="F46" s="120" t="s">
        <v>80</v>
      </c>
      <c r="G46" s="120" t="s">
        <v>81</v>
      </c>
      <c r="H46" s="427" t="s">
        <v>82</v>
      </c>
      <c r="I46" s="428"/>
      <c r="J46" s="121" t="s">
        <v>58</v>
      </c>
      <c r="K46" s="120" t="s">
        <v>83</v>
      </c>
      <c r="L46" s="120" t="s">
        <v>84</v>
      </c>
      <c r="M46" s="122" t="s">
        <v>85</v>
      </c>
      <c r="N46" s="122" t="s">
        <v>86</v>
      </c>
      <c r="O46" s="122" t="s">
        <v>87</v>
      </c>
      <c r="P46" s="123" t="s">
        <v>88</v>
      </c>
    </row>
    <row r="47" spans="1:16" s="6" customFormat="1" ht="96" customHeight="1">
      <c r="A47" s="178">
        <v>1</v>
      </c>
      <c r="B47" s="391" t="s">
        <v>89</v>
      </c>
      <c r="C47" s="392"/>
      <c r="D47" s="392"/>
      <c r="E47" s="393"/>
      <c r="F47" s="191" t="s">
        <v>90</v>
      </c>
      <c r="G47" s="376" t="s">
        <v>91</v>
      </c>
      <c r="H47" s="394" t="str">
        <f t="shared" ref="H47:H55" si="5">$D$28</f>
        <v>PINK</v>
      </c>
      <c r="I47" s="394"/>
      <c r="J47" s="377" t="s">
        <v>92</v>
      </c>
      <c r="K47" s="49">
        <f>$P$32</f>
        <v>632</v>
      </c>
      <c r="L47" s="193">
        <f>130/4500</f>
        <v>2.8888888888888888E-2</v>
      </c>
      <c r="M47" s="280">
        <f>K47*L47</f>
        <v>18.257777777777775</v>
      </c>
      <c r="N47" s="280"/>
      <c r="O47" s="189">
        <f>ROUNDUP(N47+M47,0)</f>
        <v>19</v>
      </c>
      <c r="P47" s="281"/>
    </row>
    <row r="48" spans="1:16" s="6" customFormat="1" ht="88.5" customHeight="1">
      <c r="A48" s="178">
        <v>2</v>
      </c>
      <c r="B48" s="408" t="s">
        <v>93</v>
      </c>
      <c r="C48" s="409"/>
      <c r="D48" s="409"/>
      <c r="E48" s="410"/>
      <c r="F48" s="191" t="s">
        <v>94</v>
      </c>
      <c r="G48" s="376" t="s">
        <v>95</v>
      </c>
      <c r="H48" s="394" t="str">
        <f t="shared" si="5"/>
        <v>PINK</v>
      </c>
      <c r="I48" s="394"/>
      <c r="J48" s="377" t="s">
        <v>92</v>
      </c>
      <c r="K48" s="49">
        <f>$P$32</f>
        <v>632</v>
      </c>
      <c r="L48" s="344">
        <f>(O47*5%)/K48</f>
        <v>1.5031645569620255E-3</v>
      </c>
      <c r="M48" s="280">
        <f>K48*L48+2</f>
        <v>2.95</v>
      </c>
      <c r="N48" s="280"/>
      <c r="O48" s="189">
        <f>ROUNDUP(N48+M48,0)</f>
        <v>3</v>
      </c>
      <c r="P48" s="281"/>
    </row>
    <row r="49" spans="1:19" s="6" customFormat="1" ht="88.5" customHeight="1">
      <c r="A49" s="178">
        <v>3</v>
      </c>
      <c r="B49" s="391" t="s">
        <v>96</v>
      </c>
      <c r="C49" s="392"/>
      <c r="D49" s="392"/>
      <c r="E49" s="393"/>
      <c r="F49" s="191" t="s">
        <v>45</v>
      </c>
      <c r="G49" s="278" t="str">
        <f t="shared" ref="G49:G55" si="6">F49</f>
        <v>PINK</v>
      </c>
      <c r="H49" s="394" t="str">
        <f t="shared" si="5"/>
        <v>PINK</v>
      </c>
      <c r="I49" s="394"/>
      <c r="J49" s="187" t="s">
        <v>97</v>
      </c>
      <c r="K49" s="49">
        <f>G32</f>
        <v>103</v>
      </c>
      <c r="L49" s="188">
        <v>1</v>
      </c>
      <c r="M49" s="188">
        <f t="shared" ref="M49:M55" si="7">L49*K49</f>
        <v>103</v>
      </c>
      <c r="N49" s="280">
        <v>16</v>
      </c>
      <c r="O49" s="189">
        <f t="shared" ref="O49:O55" si="8">N49+M49</f>
        <v>119</v>
      </c>
      <c r="P49" s="388" t="s">
        <v>98</v>
      </c>
      <c r="Q49" s="6">
        <v>227</v>
      </c>
      <c r="R49" s="343">
        <v>17</v>
      </c>
      <c r="S49" s="6">
        <f>R49*13</f>
        <v>221</v>
      </c>
    </row>
    <row r="50" spans="1:19" s="6" customFormat="1" ht="88.5" customHeight="1">
      <c r="A50" s="178">
        <v>3</v>
      </c>
      <c r="B50" s="391" t="s">
        <v>99</v>
      </c>
      <c r="C50" s="392"/>
      <c r="D50" s="392"/>
      <c r="E50" s="393"/>
      <c r="F50" s="191" t="s">
        <v>45</v>
      </c>
      <c r="G50" s="278" t="str">
        <f t="shared" si="6"/>
        <v>PINK</v>
      </c>
      <c r="H50" s="394" t="str">
        <f t="shared" si="5"/>
        <v>PINK</v>
      </c>
      <c r="I50" s="394"/>
      <c r="J50" s="187" t="s">
        <v>97</v>
      </c>
      <c r="K50" s="49">
        <f>H32</f>
        <v>195</v>
      </c>
      <c r="L50" s="188">
        <v>1</v>
      </c>
      <c r="M50" s="188">
        <f t="shared" si="7"/>
        <v>195</v>
      </c>
      <c r="N50" s="280">
        <v>16</v>
      </c>
      <c r="O50" s="189">
        <f t="shared" si="8"/>
        <v>211</v>
      </c>
      <c r="P50" s="389"/>
      <c r="Q50" s="6">
        <v>227</v>
      </c>
      <c r="R50" s="343">
        <v>17</v>
      </c>
      <c r="S50" s="6">
        <f>R50*13</f>
        <v>221</v>
      </c>
    </row>
    <row r="51" spans="1:19" s="6" customFormat="1" ht="88.5" customHeight="1">
      <c r="A51" s="178">
        <v>3</v>
      </c>
      <c r="B51" s="391" t="s">
        <v>100</v>
      </c>
      <c r="C51" s="392"/>
      <c r="D51" s="392"/>
      <c r="E51" s="393"/>
      <c r="F51" s="191" t="s">
        <v>45</v>
      </c>
      <c r="G51" s="278" t="str">
        <f t="shared" si="6"/>
        <v>PINK</v>
      </c>
      <c r="H51" s="394" t="str">
        <f t="shared" si="5"/>
        <v>PINK</v>
      </c>
      <c r="I51" s="394"/>
      <c r="J51" s="187" t="s">
        <v>97</v>
      </c>
      <c r="K51" s="49">
        <f>I32</f>
        <v>195</v>
      </c>
      <c r="L51" s="188">
        <v>1</v>
      </c>
      <c r="M51" s="188">
        <f t="shared" si="7"/>
        <v>195</v>
      </c>
      <c r="N51" s="280"/>
      <c r="O51" s="189">
        <f t="shared" si="8"/>
        <v>195</v>
      </c>
      <c r="P51" s="389"/>
    </row>
    <row r="52" spans="1:19" s="6" customFormat="1" ht="88.5" customHeight="1">
      <c r="A52" s="178">
        <v>3</v>
      </c>
      <c r="B52" s="391" t="s">
        <v>101</v>
      </c>
      <c r="C52" s="392"/>
      <c r="D52" s="392"/>
      <c r="E52" s="393"/>
      <c r="F52" s="191" t="s">
        <v>45</v>
      </c>
      <c r="G52" s="278" t="str">
        <f t="shared" si="6"/>
        <v>PINK</v>
      </c>
      <c r="H52" s="394" t="str">
        <f t="shared" si="5"/>
        <v>PINK</v>
      </c>
      <c r="I52" s="394"/>
      <c r="J52" s="187" t="s">
        <v>97</v>
      </c>
      <c r="K52" s="49">
        <f>J32</f>
        <v>101</v>
      </c>
      <c r="L52" s="188">
        <v>1</v>
      </c>
      <c r="M52" s="188">
        <f t="shared" si="7"/>
        <v>101</v>
      </c>
      <c r="N52" s="280"/>
      <c r="O52" s="189">
        <f t="shared" si="8"/>
        <v>101</v>
      </c>
      <c r="P52" s="389"/>
    </row>
    <row r="53" spans="1:19" s="6" customFormat="1" ht="88.5" customHeight="1">
      <c r="A53" s="178">
        <v>3</v>
      </c>
      <c r="B53" s="391" t="s">
        <v>102</v>
      </c>
      <c r="C53" s="392"/>
      <c r="D53" s="392"/>
      <c r="E53" s="393"/>
      <c r="F53" s="191" t="s">
        <v>45</v>
      </c>
      <c r="G53" s="278" t="str">
        <f t="shared" si="6"/>
        <v>PINK</v>
      </c>
      <c r="H53" s="394" t="str">
        <f t="shared" si="5"/>
        <v>PINK</v>
      </c>
      <c r="I53" s="394"/>
      <c r="J53" s="187" t="s">
        <v>97</v>
      </c>
      <c r="K53" s="49">
        <f>K32</f>
        <v>38</v>
      </c>
      <c r="L53" s="188">
        <v>1</v>
      </c>
      <c r="M53" s="188">
        <f t="shared" si="7"/>
        <v>38</v>
      </c>
      <c r="N53" s="280">
        <v>6</v>
      </c>
      <c r="O53" s="189">
        <f t="shared" si="8"/>
        <v>44</v>
      </c>
      <c r="P53" s="390"/>
      <c r="Q53" s="6">
        <v>84</v>
      </c>
      <c r="R53" s="343">
        <v>6</v>
      </c>
      <c r="S53" s="6">
        <f>R53*13</f>
        <v>78</v>
      </c>
    </row>
    <row r="54" spans="1:19" s="6" customFormat="1" ht="88.5" customHeight="1">
      <c r="A54" s="178">
        <v>4</v>
      </c>
      <c r="B54" s="391" t="s">
        <v>103</v>
      </c>
      <c r="C54" s="392"/>
      <c r="D54" s="392"/>
      <c r="E54" s="393"/>
      <c r="F54" s="278" t="s">
        <v>104</v>
      </c>
      <c r="G54" s="278" t="str">
        <f t="shared" si="6"/>
        <v xml:space="preserve">BLACK /WHITE </v>
      </c>
      <c r="H54" s="394" t="str">
        <f t="shared" si="5"/>
        <v>PINK</v>
      </c>
      <c r="I54" s="394"/>
      <c r="J54" s="187" t="s">
        <v>97</v>
      </c>
      <c r="K54" s="279">
        <f>$P$32</f>
        <v>632</v>
      </c>
      <c r="L54" s="188">
        <v>1</v>
      </c>
      <c r="M54" s="188">
        <f t="shared" si="7"/>
        <v>632</v>
      </c>
      <c r="N54" s="280"/>
      <c r="O54" s="189">
        <f t="shared" si="8"/>
        <v>632</v>
      </c>
      <c r="P54" s="281" t="s">
        <v>105</v>
      </c>
    </row>
    <row r="55" spans="1:19" s="6" customFormat="1" ht="88.5" customHeight="1">
      <c r="A55" s="178">
        <v>5</v>
      </c>
      <c r="B55" s="391" t="s">
        <v>106</v>
      </c>
      <c r="C55" s="392"/>
      <c r="D55" s="392"/>
      <c r="E55" s="393"/>
      <c r="F55" s="278" t="s">
        <v>104</v>
      </c>
      <c r="G55" s="278" t="str">
        <f t="shared" si="6"/>
        <v xml:space="preserve">BLACK /WHITE </v>
      </c>
      <c r="H55" s="394" t="str">
        <f t="shared" si="5"/>
        <v>PINK</v>
      </c>
      <c r="I55" s="394"/>
      <c r="J55" s="187" t="s">
        <v>97</v>
      </c>
      <c r="K55" s="279">
        <f>$P$32</f>
        <v>632</v>
      </c>
      <c r="L55" s="188">
        <v>1</v>
      </c>
      <c r="M55" s="188">
        <f t="shared" si="7"/>
        <v>632</v>
      </c>
      <c r="N55" s="280"/>
      <c r="O55" s="189">
        <f t="shared" si="8"/>
        <v>632</v>
      </c>
      <c r="P55" s="341" t="s">
        <v>107</v>
      </c>
    </row>
    <row r="56" spans="1:19" s="52" customFormat="1" ht="19.5" customHeight="1">
      <c r="A56" s="115"/>
      <c r="B56" s="115"/>
      <c r="C56" s="115"/>
      <c r="D56" s="115"/>
      <c r="E56" s="115"/>
      <c r="F56" s="115"/>
      <c r="G56" s="59"/>
      <c r="H56" s="115"/>
      <c r="I56" s="115"/>
      <c r="J56" s="115"/>
      <c r="K56" s="115"/>
      <c r="L56" s="115"/>
      <c r="M56" s="115"/>
      <c r="N56" s="115"/>
      <c r="O56" s="115"/>
      <c r="P56" s="115"/>
    </row>
    <row r="57" spans="1:19" s="53" customFormat="1" ht="44.5" customHeight="1" thickBot="1">
      <c r="B57" s="41" t="s">
        <v>108</v>
      </c>
      <c r="C57" s="54"/>
      <c r="D57" s="54"/>
      <c r="E57" s="54"/>
      <c r="F57" s="60"/>
      <c r="G57" s="61"/>
      <c r="H57" s="62"/>
      <c r="I57" s="60"/>
      <c r="J57" s="60"/>
      <c r="K57" s="60"/>
      <c r="L57" s="60"/>
      <c r="M57" s="60"/>
      <c r="N57" s="60"/>
      <c r="O57" s="60"/>
      <c r="P57" s="62"/>
    </row>
    <row r="58" spans="1:19" s="6" customFormat="1" ht="181.5" customHeight="1">
      <c r="A58" s="396" t="s">
        <v>79</v>
      </c>
      <c r="B58" s="397"/>
      <c r="C58" s="397"/>
      <c r="D58" s="397"/>
      <c r="E58" s="398"/>
      <c r="F58" s="125" t="s">
        <v>80</v>
      </c>
      <c r="G58" s="125" t="s">
        <v>81</v>
      </c>
      <c r="H58" s="399" t="s">
        <v>82</v>
      </c>
      <c r="I58" s="400"/>
      <c r="J58" s="126" t="s">
        <v>58</v>
      </c>
      <c r="K58" s="125" t="s">
        <v>83</v>
      </c>
      <c r="L58" s="125" t="s">
        <v>84</v>
      </c>
      <c r="M58" s="127" t="s">
        <v>85</v>
      </c>
      <c r="N58" s="127" t="s">
        <v>86</v>
      </c>
      <c r="O58" s="127" t="s">
        <v>87</v>
      </c>
      <c r="P58" s="128" t="s">
        <v>88</v>
      </c>
    </row>
    <row r="59" spans="1:19" s="6" customFormat="1" ht="48" customHeight="1">
      <c r="A59" s="178">
        <v>1</v>
      </c>
      <c r="B59" s="391" t="s">
        <v>109</v>
      </c>
      <c r="C59" s="392"/>
      <c r="D59" s="392"/>
      <c r="E59" s="393"/>
      <c r="F59" s="186" t="s">
        <v>110</v>
      </c>
      <c r="G59" s="186" t="str">
        <f>F59</f>
        <v>WHITE</v>
      </c>
      <c r="H59" s="394" t="str">
        <f>$D$28</f>
        <v>PINK</v>
      </c>
      <c r="I59" s="394"/>
      <c r="J59" s="187" t="s">
        <v>97</v>
      </c>
      <c r="K59" s="49">
        <f>$P$32</f>
        <v>632</v>
      </c>
      <c r="L59" s="188">
        <v>1</v>
      </c>
      <c r="M59" s="188">
        <f t="shared" ref="M59:M64" si="9">L59*K59</f>
        <v>632</v>
      </c>
      <c r="N59" s="188"/>
      <c r="O59" s="189">
        <f t="shared" ref="O59:O64" si="10">N59+M59</f>
        <v>632</v>
      </c>
      <c r="P59" s="190"/>
    </row>
    <row r="60" spans="1:19" s="6" customFormat="1" ht="48" customHeight="1">
      <c r="A60" s="178">
        <v>2</v>
      </c>
      <c r="B60" s="391" t="s">
        <v>111</v>
      </c>
      <c r="C60" s="392"/>
      <c r="D60" s="392"/>
      <c r="E60" s="393"/>
      <c r="F60" s="186" t="s">
        <v>110</v>
      </c>
      <c r="G60" s="186" t="str">
        <f>F60</f>
        <v>WHITE</v>
      </c>
      <c r="H60" s="394" t="str">
        <f>$D$28</f>
        <v>PINK</v>
      </c>
      <c r="I60" s="394"/>
      <c r="J60" s="187" t="s">
        <v>97</v>
      </c>
      <c r="K60" s="49">
        <f>$P$32</f>
        <v>632</v>
      </c>
      <c r="L60" s="188">
        <v>1</v>
      </c>
      <c r="M60" s="188">
        <f t="shared" si="9"/>
        <v>632</v>
      </c>
      <c r="N60" s="188"/>
      <c r="O60" s="189">
        <f t="shared" si="10"/>
        <v>632</v>
      </c>
      <c r="P60" s="190"/>
    </row>
    <row r="61" spans="1:19" s="6" customFormat="1" ht="54" customHeight="1">
      <c r="A61" s="178">
        <v>3</v>
      </c>
      <c r="B61" s="391" t="s">
        <v>112</v>
      </c>
      <c r="C61" s="392"/>
      <c r="D61" s="392"/>
      <c r="E61" s="393"/>
      <c r="F61" s="191" t="s">
        <v>113</v>
      </c>
      <c r="G61" s="186" t="str">
        <f t="shared" ref="G61:G64" si="11">F61</f>
        <v>CLEAR</v>
      </c>
      <c r="H61" s="394" t="str">
        <f t="shared" ref="H61:H64" si="12">$D$28</f>
        <v>PINK</v>
      </c>
      <c r="I61" s="394"/>
      <c r="J61" s="187" t="s">
        <v>97</v>
      </c>
      <c r="K61" s="49">
        <f t="shared" ref="K61:K64" si="13">$P$32</f>
        <v>632</v>
      </c>
      <c r="L61" s="188">
        <v>1</v>
      </c>
      <c r="M61" s="188">
        <f t="shared" si="9"/>
        <v>632</v>
      </c>
      <c r="N61" s="188"/>
      <c r="O61" s="189">
        <f t="shared" si="10"/>
        <v>632</v>
      </c>
      <c r="P61" s="192"/>
    </row>
    <row r="62" spans="1:19" s="6" customFormat="1" ht="54" customHeight="1">
      <c r="A62" s="178">
        <v>4</v>
      </c>
      <c r="B62" s="391" t="s">
        <v>114</v>
      </c>
      <c r="C62" s="392"/>
      <c r="D62" s="392"/>
      <c r="E62" s="393"/>
      <c r="F62" s="191" t="s">
        <v>113</v>
      </c>
      <c r="G62" s="186" t="str">
        <f t="shared" si="11"/>
        <v>CLEAR</v>
      </c>
      <c r="H62" s="394" t="str">
        <f t="shared" si="12"/>
        <v>PINK</v>
      </c>
      <c r="I62" s="394"/>
      <c r="J62" s="187" t="s">
        <v>97</v>
      </c>
      <c r="K62" s="49">
        <f t="shared" si="13"/>
        <v>632</v>
      </c>
      <c r="L62" s="193">
        <f t="shared" ref="L62:L63" si="14">1/50</f>
        <v>0.02</v>
      </c>
      <c r="M62" s="188">
        <f t="shared" si="9"/>
        <v>12.64</v>
      </c>
      <c r="N62" s="188"/>
      <c r="O62" s="189">
        <f t="shared" si="10"/>
        <v>12.64</v>
      </c>
      <c r="P62" s="58"/>
    </row>
    <row r="63" spans="1:19" s="6" customFormat="1" ht="54" customHeight="1">
      <c r="A63" s="178">
        <v>5</v>
      </c>
      <c r="B63" s="391" t="s">
        <v>115</v>
      </c>
      <c r="C63" s="392"/>
      <c r="D63" s="392"/>
      <c r="E63" s="393"/>
      <c r="F63" s="194" t="s">
        <v>116</v>
      </c>
      <c r="G63" s="195" t="str">
        <f t="shared" si="11"/>
        <v>NATURAL</v>
      </c>
      <c r="H63" s="394" t="str">
        <f t="shared" si="12"/>
        <v>PINK</v>
      </c>
      <c r="I63" s="394"/>
      <c r="J63" s="187" t="s">
        <v>97</v>
      </c>
      <c r="K63" s="49">
        <f t="shared" si="13"/>
        <v>632</v>
      </c>
      <c r="L63" s="193">
        <f t="shared" si="14"/>
        <v>0.02</v>
      </c>
      <c r="M63" s="188">
        <f t="shared" si="9"/>
        <v>12.64</v>
      </c>
      <c r="N63" s="188"/>
      <c r="O63" s="189">
        <f t="shared" si="10"/>
        <v>12.64</v>
      </c>
      <c r="P63" s="58"/>
    </row>
    <row r="64" spans="1:19" s="6" customFormat="1" ht="54" customHeight="1">
      <c r="A64" s="178">
        <v>6</v>
      </c>
      <c r="B64" s="391" t="s">
        <v>117</v>
      </c>
      <c r="C64" s="392"/>
      <c r="D64" s="392"/>
      <c r="E64" s="393"/>
      <c r="F64" s="194" t="s">
        <v>116</v>
      </c>
      <c r="G64" s="195" t="str">
        <f t="shared" si="11"/>
        <v>NATURAL</v>
      </c>
      <c r="H64" s="394" t="str">
        <f t="shared" si="12"/>
        <v>PINK</v>
      </c>
      <c r="I64" s="394"/>
      <c r="J64" s="187" t="s">
        <v>97</v>
      </c>
      <c r="K64" s="49">
        <f t="shared" si="13"/>
        <v>632</v>
      </c>
      <c r="L64" s="193">
        <f>L63*2</f>
        <v>0.04</v>
      </c>
      <c r="M64" s="188">
        <f t="shared" si="9"/>
        <v>25.28</v>
      </c>
      <c r="N64" s="188"/>
      <c r="O64" s="189">
        <f t="shared" si="10"/>
        <v>25.28</v>
      </c>
      <c r="P64" s="58"/>
    </row>
    <row r="65" spans="1:16" s="63" customFormat="1" ht="20.25" customHeight="1">
      <c r="B65" s="64"/>
      <c r="C65" s="64"/>
      <c r="G65" s="65"/>
      <c r="H65" s="67"/>
      <c r="N65" s="66"/>
      <c r="O65" s="66"/>
      <c r="P65" s="67"/>
    </row>
    <row r="66" spans="1:16" s="6" customFormat="1" ht="33" customHeight="1">
      <c r="B66" s="41" t="s">
        <v>118</v>
      </c>
      <c r="C66" s="68"/>
      <c r="G66" s="69"/>
      <c r="H66" s="71"/>
      <c r="J66" s="444" t="s">
        <v>119</v>
      </c>
      <c r="K66" s="444"/>
      <c r="L66" s="444"/>
      <c r="M66" s="444"/>
      <c r="N66" s="70"/>
      <c r="O66" s="70"/>
      <c r="P66" s="71"/>
    </row>
    <row r="67" spans="1:16" s="68" customFormat="1" ht="90" customHeight="1">
      <c r="A67" s="68">
        <v>1</v>
      </c>
      <c r="B67" s="139" t="s">
        <v>120</v>
      </c>
      <c r="C67" s="395" t="s">
        <v>121</v>
      </c>
      <c r="D67" s="395"/>
      <c r="E67" s="395"/>
      <c r="F67" s="395"/>
      <c r="G67" s="395"/>
      <c r="H67" s="395"/>
      <c r="I67" s="395"/>
      <c r="J67" s="140" t="s">
        <v>122</v>
      </c>
      <c r="K67" s="142"/>
      <c r="L67" s="69"/>
      <c r="M67" s="69"/>
      <c r="N67" s="69"/>
      <c r="O67" s="69"/>
      <c r="P67" s="69"/>
    </row>
    <row r="68" spans="1:16" s="6" customFormat="1" ht="0.65" customHeight="1">
      <c r="A68" s="68"/>
      <c r="B68" s="451" t="s">
        <v>123</v>
      </c>
      <c r="C68" s="451"/>
      <c r="D68" s="451"/>
      <c r="E68" s="451"/>
      <c r="F68" s="451"/>
      <c r="G68" s="451"/>
      <c r="H68" s="451"/>
      <c r="I68" s="451"/>
      <c r="J68" s="69"/>
      <c r="K68" s="142"/>
      <c r="L68" s="69"/>
      <c r="M68" s="69"/>
      <c r="N68" s="69"/>
      <c r="O68" s="69"/>
      <c r="P68" s="69"/>
    </row>
    <row r="69" spans="1:16" s="6" customFormat="1" ht="44.25" customHeight="1">
      <c r="A69" s="68"/>
      <c r="B69" s="452" t="s">
        <v>123</v>
      </c>
      <c r="C69" s="452"/>
      <c r="D69" s="452"/>
      <c r="E69" s="452"/>
      <c r="F69" s="452"/>
      <c r="G69" s="452"/>
      <c r="H69" s="452"/>
      <c r="I69" s="452"/>
      <c r="J69" s="69"/>
      <c r="K69" s="142"/>
      <c r="L69" s="69"/>
      <c r="M69" s="69"/>
      <c r="N69" s="69"/>
      <c r="O69" s="69"/>
      <c r="P69" s="69"/>
    </row>
    <row r="70" spans="1:16" s="6" customFormat="1" ht="45.75" customHeight="1">
      <c r="A70" s="68"/>
      <c r="B70" s="378" t="s">
        <v>82</v>
      </c>
      <c r="C70" s="449" t="s">
        <v>124</v>
      </c>
      <c r="D70" s="449"/>
      <c r="E70" s="449"/>
      <c r="F70" s="449"/>
      <c r="G70" s="449"/>
      <c r="H70" s="449"/>
      <c r="I70" s="449"/>
      <c r="J70" s="69"/>
      <c r="K70" s="69"/>
      <c r="L70" s="69"/>
      <c r="M70" s="69"/>
      <c r="N70" s="69"/>
      <c r="O70" s="69"/>
      <c r="P70" s="69"/>
    </row>
    <row r="71" spans="1:16" s="6" customFormat="1" ht="92.25" customHeight="1">
      <c r="A71" s="68"/>
      <c r="B71" s="279" t="str">
        <f>D28</f>
        <v>PINK</v>
      </c>
      <c r="C71" s="450" t="s">
        <v>125</v>
      </c>
      <c r="D71" s="450"/>
      <c r="E71" s="450"/>
      <c r="F71" s="450"/>
      <c r="G71" s="450"/>
      <c r="H71" s="450"/>
      <c r="I71" s="450"/>
      <c r="J71" s="69"/>
      <c r="K71" s="69"/>
      <c r="L71" s="69"/>
      <c r="M71" s="69"/>
      <c r="N71" s="69"/>
    </row>
    <row r="72" spans="1:16" s="6" customFormat="1" ht="89.25" customHeight="1">
      <c r="A72" s="68"/>
      <c r="B72" s="464" t="s">
        <v>126</v>
      </c>
      <c r="C72" s="464"/>
      <c r="D72" s="464"/>
      <c r="E72" s="464"/>
      <c r="F72" s="464"/>
      <c r="G72" s="464"/>
      <c r="H72" s="464"/>
      <c r="I72" s="464"/>
      <c r="J72" s="69"/>
      <c r="K72" s="69"/>
    </row>
    <row r="73" spans="1:16" s="6" customFormat="1" ht="34.5" customHeight="1">
      <c r="A73" s="68"/>
      <c r="B73" s="448" t="s">
        <v>36</v>
      </c>
      <c r="C73" s="448"/>
      <c r="D73" s="345" t="s">
        <v>127</v>
      </c>
      <c r="E73" s="345" t="s">
        <v>37</v>
      </c>
      <c r="F73" s="345" t="s">
        <v>38</v>
      </c>
      <c r="G73" s="345" t="s">
        <v>39</v>
      </c>
      <c r="H73" s="345" t="s">
        <v>40</v>
      </c>
      <c r="I73" s="345" t="s">
        <v>41</v>
      </c>
    </row>
    <row r="74" spans="1:16" s="75" customFormat="1" ht="58" customHeight="1">
      <c r="A74" s="74"/>
      <c r="B74" s="439" t="s">
        <v>128</v>
      </c>
      <c r="C74" s="440"/>
      <c r="D74" s="453" t="s">
        <v>129</v>
      </c>
      <c r="E74" s="454"/>
      <c r="F74" s="454"/>
      <c r="G74" s="454"/>
      <c r="H74" s="454"/>
      <c r="I74" s="455"/>
      <c r="J74" s="72"/>
      <c r="L74" s="171"/>
      <c r="M74" s="171"/>
    </row>
    <row r="75" spans="1:16" s="6" customFormat="1" ht="182.25" customHeight="1">
      <c r="A75" s="68"/>
      <c r="B75" s="456" t="s">
        <v>130</v>
      </c>
      <c r="C75" s="456"/>
      <c r="D75" s="347"/>
      <c r="E75" s="346">
        <v>2.75</v>
      </c>
      <c r="F75" s="348">
        <v>3</v>
      </c>
      <c r="G75" s="346">
        <v>3.25</v>
      </c>
      <c r="H75" s="347">
        <v>3.5</v>
      </c>
      <c r="I75" s="346">
        <v>3.75</v>
      </c>
      <c r="J75" s="69"/>
    </row>
    <row r="76" spans="1:16" s="75" customFormat="1" ht="58" customHeight="1">
      <c r="A76" s="74"/>
      <c r="B76" s="439" t="s">
        <v>128</v>
      </c>
      <c r="C76" s="440"/>
      <c r="D76" s="453" t="s">
        <v>131</v>
      </c>
      <c r="E76" s="454"/>
      <c r="F76" s="454"/>
      <c r="G76" s="454"/>
      <c r="H76" s="454"/>
      <c r="I76" s="455"/>
      <c r="J76" s="72"/>
      <c r="L76" s="171"/>
      <c r="M76" s="171"/>
    </row>
    <row r="77" spans="1:16" s="6" customFormat="1" ht="197.25" customHeight="1">
      <c r="A77" s="68"/>
      <c r="B77" s="456" t="s">
        <v>132</v>
      </c>
      <c r="C77" s="456"/>
      <c r="D77" s="457" t="s">
        <v>133</v>
      </c>
      <c r="E77" s="458"/>
      <c r="F77" s="458"/>
      <c r="G77" s="458"/>
      <c r="H77" s="458"/>
      <c r="I77" s="459"/>
      <c r="J77" s="136"/>
    </row>
    <row r="78" spans="1:16" s="68" customFormat="1" ht="56.25" customHeight="1">
      <c r="A78" s="68">
        <v>3</v>
      </c>
      <c r="B78" s="139" t="s">
        <v>134</v>
      </c>
      <c r="C78" s="268" t="s">
        <v>135</v>
      </c>
      <c r="D78" s="140"/>
      <c r="E78" s="140"/>
      <c r="F78" s="140"/>
      <c r="G78" s="69"/>
      <c r="H78" s="141"/>
      <c r="I78" s="69"/>
      <c r="K78" s="142"/>
      <c r="L78" s="69"/>
      <c r="M78" s="69"/>
      <c r="N78" s="69"/>
      <c r="O78" s="69"/>
      <c r="P78" s="69"/>
    </row>
    <row r="79" spans="1:16" s="57" customFormat="1" ht="1.1499999999999999" customHeight="1">
      <c r="A79" s="73"/>
      <c r="B79" s="81" t="s">
        <v>82</v>
      </c>
      <c r="C79" s="445" t="s">
        <v>136</v>
      </c>
      <c r="D79" s="446"/>
      <c r="E79" s="446"/>
      <c r="F79" s="446"/>
      <c r="G79" s="446"/>
      <c r="H79" s="446"/>
      <c r="I79" s="447"/>
      <c r="J79" s="72"/>
      <c r="K79" s="72"/>
      <c r="L79" s="72"/>
      <c r="M79" s="72"/>
      <c r="N79" s="72"/>
      <c r="O79" s="72"/>
      <c r="P79" s="72"/>
    </row>
    <row r="80" spans="1:16" s="57" customFormat="1" ht="63.75" customHeight="1">
      <c r="A80" s="73"/>
      <c r="B80" s="282" t="s">
        <v>82</v>
      </c>
      <c r="C80" s="436" t="s">
        <v>137</v>
      </c>
      <c r="D80" s="437"/>
      <c r="E80" s="437"/>
      <c r="F80" s="437"/>
      <c r="G80" s="437"/>
      <c r="H80" s="437"/>
      <c r="I80" s="438"/>
      <c r="J80" s="72"/>
      <c r="K80" s="72"/>
      <c r="L80" s="72"/>
      <c r="M80" s="72"/>
      <c r="N80" s="72"/>
    </row>
    <row r="81" spans="1:16" s="57" customFormat="1" ht="118.5" customHeight="1">
      <c r="A81" s="73"/>
      <c r="B81" s="283" t="str">
        <f>D28</f>
        <v>PINK</v>
      </c>
      <c r="C81" s="441" t="s">
        <v>138</v>
      </c>
      <c r="D81" s="442"/>
      <c r="E81" s="442"/>
      <c r="F81" s="442"/>
      <c r="G81" s="442"/>
      <c r="H81" s="442"/>
      <c r="I81" s="443"/>
      <c r="J81" s="72"/>
      <c r="K81" s="72"/>
      <c r="L81" s="72"/>
      <c r="M81" s="72"/>
      <c r="N81" s="72"/>
    </row>
    <row r="82" spans="1:16" s="75" customFormat="1" ht="24.65" customHeight="1">
      <c r="A82" s="74"/>
      <c r="B82" s="74"/>
      <c r="C82" s="76"/>
      <c r="D82" s="76"/>
      <c r="E82" s="76"/>
      <c r="F82" s="76"/>
      <c r="G82" s="76"/>
      <c r="H82" s="107"/>
      <c r="I82" s="76"/>
      <c r="J82" s="76"/>
      <c r="K82" s="76"/>
      <c r="L82" s="76"/>
      <c r="M82" s="76"/>
      <c r="N82" s="76"/>
      <c r="O82" s="76"/>
      <c r="P82" s="76"/>
    </row>
    <row r="83" spans="1:16" s="6" customFormat="1" ht="38.15" customHeight="1">
      <c r="B83" s="435" t="s">
        <v>139</v>
      </c>
      <c r="C83" s="435"/>
      <c r="D83" s="435"/>
      <c r="E83" s="435"/>
      <c r="G83" s="69"/>
      <c r="H83" s="71"/>
      <c r="M83" s="71"/>
      <c r="N83" s="70"/>
      <c r="O83" s="70"/>
      <c r="P83" s="71"/>
    </row>
    <row r="84" spans="1:16" s="131" customFormat="1" ht="45" customHeight="1">
      <c r="A84" s="129">
        <v>1</v>
      </c>
      <c r="B84" s="130" t="s">
        <v>140</v>
      </c>
      <c r="C84" s="129"/>
      <c r="D84" s="129"/>
      <c r="G84" s="132"/>
      <c r="H84" s="133"/>
      <c r="M84" s="133"/>
      <c r="N84" s="134"/>
      <c r="O84" s="134"/>
      <c r="P84" s="133"/>
    </row>
    <row r="85" spans="1:16" s="131" customFormat="1" ht="45" customHeight="1">
      <c r="A85" s="129">
        <v>2</v>
      </c>
      <c r="B85" s="130" t="s">
        <v>141</v>
      </c>
      <c r="C85" s="129"/>
      <c r="D85" s="129"/>
      <c r="G85" s="132"/>
      <c r="H85" s="133"/>
      <c r="M85" s="133"/>
      <c r="N85" s="134"/>
      <c r="O85" s="134"/>
      <c r="P85" s="133"/>
    </row>
    <row r="86" spans="1:16" s="131" customFormat="1" ht="45" customHeight="1">
      <c r="A86" s="129">
        <v>3</v>
      </c>
      <c r="B86" s="130" t="s">
        <v>142</v>
      </c>
      <c r="C86" s="129"/>
      <c r="D86" s="129"/>
      <c r="G86" s="132"/>
      <c r="H86" s="133"/>
      <c r="M86" s="133"/>
      <c r="N86" s="134"/>
      <c r="O86" s="134"/>
      <c r="P86" s="133"/>
    </row>
    <row r="87" spans="1:16" s="136" customFormat="1" ht="32">
      <c r="A87" s="135"/>
      <c r="B87" s="379" t="s">
        <v>143</v>
      </c>
      <c r="C87" s="380" t="s">
        <v>127</v>
      </c>
      <c r="D87" s="380" t="s">
        <v>37</v>
      </c>
      <c r="E87" s="380" t="s">
        <v>38</v>
      </c>
      <c r="F87" s="380" t="s">
        <v>39</v>
      </c>
      <c r="G87" s="380" t="s">
        <v>40</v>
      </c>
      <c r="H87" s="380" t="s">
        <v>41</v>
      </c>
      <c r="I87" s="381" t="s">
        <v>42</v>
      </c>
      <c r="L87" s="137"/>
      <c r="M87" s="138"/>
      <c r="N87" s="138"/>
      <c r="O87" s="137"/>
    </row>
    <row r="88" spans="1:16" s="136" customFormat="1" ht="32">
      <c r="A88" s="135"/>
      <c r="B88" s="379" t="s">
        <v>144</v>
      </c>
      <c r="C88" s="382">
        <f t="shared" ref="C88:H88" si="15">F32</f>
        <v>0</v>
      </c>
      <c r="D88" s="382">
        <f t="shared" si="15"/>
        <v>103</v>
      </c>
      <c r="E88" s="382">
        <f t="shared" si="15"/>
        <v>195</v>
      </c>
      <c r="F88" s="382">
        <f t="shared" si="15"/>
        <v>195</v>
      </c>
      <c r="G88" s="382">
        <f t="shared" si="15"/>
        <v>101</v>
      </c>
      <c r="H88" s="382">
        <f t="shared" si="15"/>
        <v>38</v>
      </c>
      <c r="I88" s="383">
        <f>SUM(C88:H88)</f>
        <v>632</v>
      </c>
      <c r="L88" s="137"/>
      <c r="M88" s="138"/>
      <c r="N88" s="138"/>
      <c r="O88" s="137"/>
    </row>
    <row r="89" spans="1:16" ht="117.75" customHeight="1">
      <c r="A89" s="433" t="s">
        <v>145</v>
      </c>
      <c r="B89" s="434"/>
      <c r="C89" s="434"/>
      <c r="D89" s="434"/>
      <c r="E89" s="434"/>
      <c r="F89" s="434"/>
      <c r="G89" s="434"/>
      <c r="H89" s="434"/>
      <c r="I89" s="434"/>
      <c r="J89" s="434"/>
      <c r="K89" s="434"/>
      <c r="L89" s="434"/>
      <c r="M89" s="434"/>
      <c r="N89" s="434"/>
      <c r="O89" s="434"/>
      <c r="P89" s="434"/>
    </row>
    <row r="90" spans="1:16" ht="46">
      <c r="A90" s="98"/>
      <c r="B90" s="161"/>
      <c r="C90" s="99"/>
      <c r="D90" s="99"/>
      <c r="E90" s="99"/>
      <c r="F90" s="99"/>
      <c r="G90" s="100"/>
      <c r="H90" s="108"/>
      <c r="I90" s="99"/>
      <c r="J90" s="99"/>
      <c r="K90" s="99"/>
      <c r="L90" s="99"/>
      <c r="M90" s="99"/>
      <c r="N90" s="99"/>
      <c r="O90" s="99"/>
      <c r="P90" s="99"/>
    </row>
    <row r="91" spans="1:16" ht="46">
      <c r="A91" s="98"/>
      <c r="B91" s="161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</row>
    <row r="92" spans="1:16" ht="46">
      <c r="A92" s="98"/>
      <c r="B92" s="161"/>
      <c r="C92" s="99"/>
      <c r="D92" s="99"/>
      <c r="E92" s="99"/>
      <c r="F92" s="99"/>
      <c r="G92" s="100"/>
      <c r="H92" s="108"/>
      <c r="I92" s="99"/>
      <c r="J92" s="99"/>
      <c r="K92" s="99"/>
      <c r="L92" s="99"/>
      <c r="M92" s="99"/>
      <c r="N92" s="99"/>
      <c r="O92" s="99"/>
      <c r="P92" s="99"/>
    </row>
    <row r="93" spans="1:16" ht="46">
      <c r="A93" s="98"/>
      <c r="B93" s="162"/>
      <c r="C93" s="99"/>
      <c r="D93" s="99"/>
      <c r="E93" s="99"/>
      <c r="F93" s="99"/>
      <c r="G93" s="100"/>
      <c r="H93" s="108"/>
      <c r="I93" s="99"/>
      <c r="J93" s="99"/>
      <c r="K93" s="99"/>
      <c r="L93" s="99"/>
      <c r="M93" s="99"/>
      <c r="N93" s="99"/>
      <c r="O93" s="99"/>
      <c r="P93" s="99"/>
    </row>
    <row r="94" spans="1:16">
      <c r="A94" s="98"/>
      <c r="B94" s="98"/>
      <c r="C94" s="98"/>
      <c r="D94" s="98"/>
      <c r="E94" s="98"/>
      <c r="F94" s="98"/>
      <c r="G94" s="101"/>
      <c r="H94" s="109"/>
      <c r="I94" s="98"/>
      <c r="J94" s="98"/>
      <c r="K94" s="98"/>
      <c r="L94" s="98"/>
      <c r="M94" s="98"/>
      <c r="N94" s="98"/>
      <c r="O94" s="98"/>
      <c r="P94" s="98"/>
    </row>
    <row r="95" spans="1:16" ht="46">
      <c r="A95" s="98"/>
      <c r="B95" s="161"/>
      <c r="C95" s="99"/>
      <c r="D95" s="99"/>
      <c r="E95" s="99"/>
      <c r="F95" s="99"/>
      <c r="G95" s="100"/>
      <c r="H95" s="108"/>
      <c r="I95" s="99"/>
      <c r="J95" s="99"/>
      <c r="K95" s="99"/>
      <c r="L95" s="99"/>
      <c r="M95" s="99"/>
      <c r="N95" s="99"/>
      <c r="O95" s="99"/>
      <c r="P95" s="99"/>
    </row>
  </sheetData>
  <mergeCells count="82">
    <mergeCell ref="A89:P89"/>
    <mergeCell ref="B77:C77"/>
    <mergeCell ref="D77:I77"/>
    <mergeCell ref="C79:I79"/>
    <mergeCell ref="C80:I80"/>
    <mergeCell ref="C81:I81"/>
    <mergeCell ref="B83:E83"/>
    <mergeCell ref="B72:I72"/>
    <mergeCell ref="B73:C73"/>
    <mergeCell ref="B74:C74"/>
    <mergeCell ref="D74:I74"/>
    <mergeCell ref="B75:C75"/>
    <mergeCell ref="B76:C76"/>
    <mergeCell ref="D76:I76"/>
    <mergeCell ref="J66:M66"/>
    <mergeCell ref="C67:I67"/>
    <mergeCell ref="B68:I68"/>
    <mergeCell ref="B69:I69"/>
    <mergeCell ref="C70:I70"/>
    <mergeCell ref="C71:I71"/>
    <mergeCell ref="B62:E62"/>
    <mergeCell ref="H62:I62"/>
    <mergeCell ref="B63:E63"/>
    <mergeCell ref="H63:I63"/>
    <mergeCell ref="B64:E64"/>
    <mergeCell ref="H64:I64"/>
    <mergeCell ref="B59:E59"/>
    <mergeCell ref="H59:I59"/>
    <mergeCell ref="B60:E60"/>
    <mergeCell ref="H60:I60"/>
    <mergeCell ref="B61:E61"/>
    <mergeCell ref="H61:I61"/>
    <mergeCell ref="H53:I53"/>
    <mergeCell ref="B54:E54"/>
    <mergeCell ref="H54:I54"/>
    <mergeCell ref="B55:E55"/>
    <mergeCell ref="H55:I55"/>
    <mergeCell ref="A58:E58"/>
    <mergeCell ref="H58:I58"/>
    <mergeCell ref="B49:E49"/>
    <mergeCell ref="H49:I49"/>
    <mergeCell ref="P49:P53"/>
    <mergeCell ref="B50:E50"/>
    <mergeCell ref="H50:I50"/>
    <mergeCell ref="B51:E51"/>
    <mergeCell ref="H51:I51"/>
    <mergeCell ref="B52:E52"/>
    <mergeCell ref="H52:I52"/>
    <mergeCell ref="B53:E53"/>
    <mergeCell ref="A46:E46"/>
    <mergeCell ref="H46:I46"/>
    <mergeCell ref="B47:E47"/>
    <mergeCell ref="H47:I47"/>
    <mergeCell ref="B48:E48"/>
    <mergeCell ref="H48:I48"/>
    <mergeCell ref="B42:E42"/>
    <mergeCell ref="J42:P42"/>
    <mergeCell ref="B43:E43"/>
    <mergeCell ref="J43:P43"/>
    <mergeCell ref="B44:E44"/>
    <mergeCell ref="J44:P44"/>
    <mergeCell ref="B38:C38"/>
    <mergeCell ref="M38:P38"/>
    <mergeCell ref="B39:C39"/>
    <mergeCell ref="M39:P39"/>
    <mergeCell ref="B40:P40"/>
    <mergeCell ref="B41:E41"/>
    <mergeCell ref="J41:P41"/>
    <mergeCell ref="G5:L9"/>
    <mergeCell ref="D8:F8"/>
    <mergeCell ref="D11:F11"/>
    <mergeCell ref="L11:P11"/>
    <mergeCell ref="B13:F13"/>
    <mergeCell ref="A36:C36"/>
    <mergeCell ref="M36:P36"/>
    <mergeCell ref="A1:L3"/>
    <mergeCell ref="M1:N1"/>
    <mergeCell ref="O1:P1"/>
    <mergeCell ref="M2:N2"/>
    <mergeCell ref="O2:P2"/>
    <mergeCell ref="M3:N3"/>
    <mergeCell ref="O3:P3"/>
  </mergeCells>
  <printOptions horizontalCentered="1"/>
  <pageMargins left="0" right="0" top="0.75" bottom="0.75" header="0" footer="0"/>
  <pageSetup paperSize="9" scale="32" fitToHeight="0" orientation="portrait" r:id="rId1"/>
  <headerFooter>
    <oddHeader>&amp;L&amp;G&amp;R&amp;"-,Bold"&amp;48CUTTING DOCKET</oddHeader>
    <oddFooter>&amp;L&amp;G&amp;R&amp;G</oddFooter>
  </headerFooter>
  <rowBreaks count="2" manualBreakCount="2">
    <brk id="44" max="15" man="1"/>
    <brk id="65" max="15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M29"/>
  <sheetViews>
    <sheetView view="pageBreakPreview" topLeftCell="A8" zoomScale="40" zoomScaleNormal="55" zoomScaleSheetLayoutView="40" workbookViewId="0">
      <selection activeCell="G11" sqref="G11"/>
    </sheetView>
  </sheetViews>
  <sheetFormatPr defaultColWidth="9.26953125" defaultRowHeight="21.5"/>
  <cols>
    <col min="1" max="1" width="70.453125" style="95" customWidth="1"/>
    <col min="2" max="2" width="100.453125" style="96" hidden="1" customWidth="1"/>
    <col min="3" max="3" width="98.7265625" style="96" hidden="1" customWidth="1"/>
    <col min="4" max="4" width="189.1796875" style="96" customWidth="1"/>
    <col min="5" max="16384" width="9.26953125" style="96"/>
  </cols>
  <sheetData>
    <row r="1" spans="1:4" s="91" customFormat="1" ht="134.25" customHeight="1">
      <c r="A1" s="89" t="s">
        <v>146</v>
      </c>
      <c r="B1" s="90"/>
      <c r="C1" s="90"/>
      <c r="D1" s="90"/>
    </row>
    <row r="2" spans="1:4" s="91" customFormat="1" ht="37.5" customHeight="1">
      <c r="A2" s="90" t="str">
        <f>'CUTTING DOCKET'!B6</f>
        <v xml:space="preserve">JOB NUMBER:  </v>
      </c>
      <c r="B2" s="90" t="str">
        <f>'CUTTING DOCKET'!D6</f>
        <v>G10  SS24  G2638</v>
      </c>
      <c r="C2" s="90"/>
      <c r="D2" s="90" t="str">
        <f>B2</f>
        <v>G10  SS24  G2638</v>
      </c>
    </row>
    <row r="3" spans="1:4" s="91" customFormat="1" ht="37.5" customHeight="1">
      <c r="A3" s="92" t="str">
        <f>'CUTTING DOCKET'!B7</f>
        <v xml:space="preserve">STYLE NUMBER: </v>
      </c>
      <c r="B3" s="92" t="str">
        <f>'CUTTING DOCKET'!D7</f>
        <v>G10STS140A</v>
      </c>
      <c r="C3" s="90"/>
      <c r="D3" s="90" t="str">
        <f>B3</f>
        <v>G10STS140A</v>
      </c>
    </row>
    <row r="4" spans="1:4" s="91" customFormat="1" ht="37.5" customHeight="1">
      <c r="A4" s="92" t="str">
        <f>'CUTTING DOCKET'!B8</f>
        <v xml:space="preserve">STYLE NAME : </v>
      </c>
      <c r="B4" s="92" t="str">
        <f>'CUTTING DOCKET'!D8</f>
        <v>IGOR FACELESS TEE by GOLF WANG</v>
      </c>
      <c r="C4" s="90"/>
      <c r="D4" s="90" t="str">
        <f>B4</f>
        <v>IGOR FACELESS TEE by GOLF WANG</v>
      </c>
    </row>
    <row r="5" spans="1:4" s="91" customFormat="1" ht="76.150000000000006" hidden="1" customHeight="1">
      <c r="A5" s="93"/>
      <c r="B5" s="384" t="str">
        <f>'CUTTING DOCKET'!D18</f>
        <v>PINK</v>
      </c>
      <c r="C5" s="384" t="str">
        <f>'CUTTING DOCKET'!D25</f>
        <v>GREEN</v>
      </c>
      <c r="D5" s="384" t="str">
        <f>'CUTTING DOCKET'!D30</f>
        <v>PINK</v>
      </c>
    </row>
    <row r="6" spans="1:4" s="94" customFormat="1" ht="69.75" customHeight="1">
      <c r="A6" s="172" t="s">
        <v>147</v>
      </c>
      <c r="B6" s="172" t="str">
        <f t="shared" ref="B6" si="0">B5</f>
        <v>PINK</v>
      </c>
      <c r="C6" s="172" t="str">
        <f>'CUTTING DOCKET'!D24</f>
        <v>GREEN</v>
      </c>
      <c r="D6" s="172" t="str">
        <f>'CUTTING DOCKET'!E38</f>
        <v>PFD</v>
      </c>
    </row>
    <row r="7" spans="1:4" s="94" customFormat="1" ht="76.5" customHeight="1">
      <c r="A7" s="385" t="s">
        <v>148</v>
      </c>
      <c r="B7" s="469" t="str">
        <f>'CUTTING DOCKET'!L12</f>
        <v>100% COTTON</v>
      </c>
      <c r="C7" s="468"/>
      <c r="D7" s="468"/>
    </row>
    <row r="8" spans="1:4" s="94" customFormat="1" ht="345.75" customHeight="1">
      <c r="A8" s="111" t="str">
        <f>'CUTTING DOCKET'!D38</f>
        <v>VẢI CHÍNH</v>
      </c>
      <c r="B8" s="265"/>
      <c r="C8" s="265"/>
      <c r="D8" s="265" t="s">
        <v>149</v>
      </c>
    </row>
    <row r="9" spans="1:4" s="94" customFormat="1" ht="409.5" hidden="1" customHeight="1">
      <c r="A9" s="112"/>
      <c r="B9" s="113" t="s">
        <v>150</v>
      </c>
      <c r="C9" s="113" t="s">
        <v>150</v>
      </c>
      <c r="D9" s="113" t="s">
        <v>150</v>
      </c>
    </row>
    <row r="10" spans="1:4" s="94" customFormat="1" ht="115.5" customHeight="1">
      <c r="A10" s="172" t="str">
        <f>'CUTTING DOCKET'!B39</f>
        <v>RIB 1X1_100% COTTON_260</v>
      </c>
      <c r="B10" s="172" t="str">
        <f t="shared" ref="B10:C10" si="1">B6</f>
        <v>PINK</v>
      </c>
      <c r="C10" s="172" t="str">
        <f t="shared" si="1"/>
        <v>GREEN</v>
      </c>
      <c r="D10" s="172" t="str">
        <f t="shared" ref="D10" si="2">D6</f>
        <v>PFD</v>
      </c>
    </row>
    <row r="11" spans="1:4" s="94" customFormat="1" ht="276.75" customHeight="1">
      <c r="A11" s="111" t="str">
        <f>'CUTTING DOCKET'!D39</f>
        <v>BO CỔ</v>
      </c>
      <c r="B11" s="265" t="s">
        <v>151</v>
      </c>
      <c r="C11" s="265" t="s">
        <v>152</v>
      </c>
      <c r="D11" s="265" t="s">
        <v>153</v>
      </c>
    </row>
    <row r="12" spans="1:4" s="94" customFormat="1" ht="74">
      <c r="A12" s="172" t="str">
        <f>'CUTTING DOCKET'!B47</f>
        <v>CHỈ 40/2 MAY CHÍNH + VẮT SỔ</v>
      </c>
      <c r="B12" s="361" t="str">
        <f t="shared" ref="B12:C12" si="3">B10</f>
        <v>PINK</v>
      </c>
      <c r="C12" s="361" t="str">
        <f t="shared" si="3"/>
        <v>GREEN</v>
      </c>
      <c r="D12" s="361" t="str">
        <f>'CUTTING DOCKET'!F47</f>
        <v>DYE MAX</v>
      </c>
    </row>
    <row r="13" spans="1:4" s="94" customFormat="1" ht="117.65" customHeight="1">
      <c r="A13" s="175" t="str">
        <f>'CUTTING DOCKET'!B47</f>
        <v>CHỈ 40/2 MAY CHÍNH + VẮT SỔ</v>
      </c>
      <c r="B13" s="386" t="str">
        <f>'CUTTING DOCKET'!G47</f>
        <v xml:space="preserve">DYE MAX </v>
      </c>
      <c r="C13" s="386" t="e">
        <f>'CUTTING DOCKET'!#REF!</f>
        <v>#REF!</v>
      </c>
      <c r="D13" s="386" t="str">
        <f>'CUTTING DOCKET'!G47</f>
        <v xml:space="preserve">DYE MAX </v>
      </c>
    </row>
    <row r="14" spans="1:4" s="94" customFormat="1" ht="65.25" customHeight="1">
      <c r="A14" s="177" t="str">
        <f>'CUTTING DOCKET'!B48</f>
        <v xml:space="preserve">CHỈ SỬA HÀNG </v>
      </c>
      <c r="B14" s="361" t="str">
        <f t="shared" ref="B14:C14" si="4">B12</f>
        <v>PINK</v>
      </c>
      <c r="C14" s="361" t="str">
        <f t="shared" si="4"/>
        <v>GREEN</v>
      </c>
      <c r="D14" s="361" t="str">
        <f>'CUTTING DOCKET'!F48</f>
        <v xml:space="preserve">PC PINK </v>
      </c>
    </row>
    <row r="15" spans="1:4" s="94" customFormat="1" ht="117.65" customHeight="1">
      <c r="A15" s="175" t="str">
        <f>A14</f>
        <v xml:space="preserve">CHỈ SỬA HÀNG </v>
      </c>
      <c r="B15" s="386" t="str">
        <f>'CUTTING DOCKET'!G49</f>
        <v>PINK</v>
      </c>
      <c r="C15" s="386" t="e">
        <f>'CUTTING DOCKET'!#REF!</f>
        <v>#REF!</v>
      </c>
      <c r="D15" s="386" t="str">
        <f>'CUTTING DOCKET'!G48</f>
        <v>K3669</v>
      </c>
    </row>
    <row r="16" spans="1:4" s="94" customFormat="1" ht="209.25" customHeight="1">
      <c r="A16" s="177" t="s">
        <v>154</v>
      </c>
      <c r="B16" s="466" t="str">
        <f>'CUTTING DOCKET'!F49</f>
        <v>PINK</v>
      </c>
      <c r="C16" s="467"/>
      <c r="D16" s="470"/>
    </row>
    <row r="17" spans="1:13" s="94" customFormat="1" ht="408.75" customHeight="1">
      <c r="A17" s="175" t="s">
        <v>155</v>
      </c>
      <c r="B17" s="305"/>
      <c r="C17" s="305"/>
      <c r="D17" s="305"/>
    </row>
    <row r="18" spans="1:13" s="94" customFormat="1" ht="175.5" customHeight="1">
      <c r="A18" s="177" t="str">
        <f>'CUTTING DOCKET'!B54</f>
        <v>NHÃN WOVEN THEO SIZE W: 1CM  (GẮN TRƯỚC KHI  NHUỘM )-THEO TỪNG SIZE</v>
      </c>
      <c r="B18" s="466" t="str">
        <f>'CUTTING DOCKET'!F54</f>
        <v xml:space="preserve">BLACK /WHITE </v>
      </c>
      <c r="C18" s="467"/>
      <c r="D18" s="470"/>
    </row>
    <row r="19" spans="1:13" s="94" customFormat="1" ht="334" customHeight="1">
      <c r="A19" s="175" t="s">
        <v>156</v>
      </c>
      <c r="B19" s="305"/>
      <c r="C19" s="305"/>
      <c r="D19" s="387" t="s">
        <v>157</v>
      </c>
      <c r="M19"/>
    </row>
    <row r="20" spans="1:13" s="94" customFormat="1" ht="175.5" customHeight="1">
      <c r="A20" s="177" t="str">
        <f>'CUTTING DOCKET'!B55</f>
        <v xml:space="preserve">NHÃN THÀNH PHẦN 100% COTTON-THEO TỪNG SIZE </v>
      </c>
      <c r="B20" s="466" t="str">
        <f>'CUTTING DOCKET'!F55 &amp;"(GẮN NHÃN SAU NHUỘM)"</f>
        <v>BLACK /WHITE (GẮN NHÃN SAU NHUỘM)</v>
      </c>
      <c r="C20" s="467"/>
      <c r="D20" s="470"/>
    </row>
    <row r="21" spans="1:13" s="94" customFormat="1" ht="334" customHeight="1">
      <c r="A21" s="175" t="s">
        <v>156</v>
      </c>
      <c r="B21" s="305"/>
      <c r="C21" s="305"/>
      <c r="D21" s="387"/>
    </row>
    <row r="22" spans="1:13" s="94" customFormat="1" ht="116.15" customHeight="1">
      <c r="A22" s="172" t="s">
        <v>109</v>
      </c>
      <c r="B22" s="471" t="str">
        <f>'CUTTING DOCKET'!G59&amp; "(CHI TIẾT STICKER ĐÍNH KÈM NHƯ TÁC NGHIỆP) "</f>
        <v xml:space="preserve">WHITE(CHI TIẾT STICKER ĐÍNH KÈM NHƯ TÁC NGHIỆP) </v>
      </c>
      <c r="C22" s="471"/>
      <c r="D22" s="471"/>
    </row>
    <row r="23" spans="1:13" s="94" customFormat="1" ht="403" customHeight="1">
      <c r="A23" s="173" t="s">
        <v>158</v>
      </c>
      <c r="B23" s="472" t="s">
        <v>159</v>
      </c>
      <c r="C23" s="465"/>
      <c r="D23" s="465"/>
      <c r="E23" s="465"/>
      <c r="F23" s="465"/>
    </row>
    <row r="24" spans="1:13" s="94" customFormat="1" ht="98.15" customHeight="1">
      <c r="A24" s="172" t="s">
        <v>112</v>
      </c>
      <c r="B24" s="466" t="s">
        <v>113</v>
      </c>
      <c r="C24" s="467"/>
      <c r="D24" s="174"/>
    </row>
    <row r="25" spans="1:13" s="94" customFormat="1" ht="408" customHeight="1">
      <c r="A25" s="175" t="s">
        <v>160</v>
      </c>
      <c r="B25" s="176"/>
      <c r="C25" s="176"/>
      <c r="D25" s="176"/>
    </row>
    <row r="26" spans="1:13" s="94" customFormat="1" ht="116.15" customHeight="1">
      <c r="A26" s="172" t="s">
        <v>114</v>
      </c>
      <c r="B26" s="466" t="s">
        <v>113</v>
      </c>
      <c r="C26" s="467"/>
      <c r="D26" s="467"/>
    </row>
    <row r="27" spans="1:13" s="94" customFormat="1" ht="92.25" customHeight="1">
      <c r="A27" s="266" t="s">
        <v>161</v>
      </c>
      <c r="B27" s="176"/>
      <c r="C27" s="176"/>
      <c r="D27" s="176"/>
    </row>
    <row r="28" spans="1:13" s="94" customFormat="1" ht="122.5" customHeight="1">
      <c r="A28" s="177" t="s">
        <v>162</v>
      </c>
      <c r="B28" s="466" t="s">
        <v>163</v>
      </c>
      <c r="C28" s="468"/>
      <c r="D28" s="468"/>
    </row>
    <row r="29" spans="1:13" s="94" customFormat="1" ht="392.25" customHeight="1">
      <c r="A29" s="175" t="s">
        <v>164</v>
      </c>
      <c r="B29" s="176"/>
      <c r="C29" s="176"/>
      <c r="D29" s="176"/>
    </row>
  </sheetData>
  <mergeCells count="10">
    <mergeCell ref="E23:F23"/>
    <mergeCell ref="B26:D26"/>
    <mergeCell ref="B28:D28"/>
    <mergeCell ref="B24:C24"/>
    <mergeCell ref="B7:D7"/>
    <mergeCell ref="B18:D18"/>
    <mergeCell ref="B22:D22"/>
    <mergeCell ref="B23:D23"/>
    <mergeCell ref="B16:D16"/>
    <mergeCell ref="B20:D20"/>
  </mergeCells>
  <printOptions horizontalCentered="1"/>
  <pageMargins left="0" right="0" top="0.5" bottom="0" header="0" footer="0"/>
  <pageSetup paperSize="9" scale="38" fitToHeight="0" orientation="portrait" r:id="rId1"/>
  <rowBreaks count="2" manualBreakCount="2">
    <brk id="15" max="3" man="1"/>
    <brk id="21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5A50-C54B-4444-AB68-D6258447053F}">
  <sheetPr filterMode="1">
    <pageSetUpPr fitToPage="1"/>
  </sheetPr>
  <dimension ref="A1:N113"/>
  <sheetViews>
    <sheetView view="pageBreakPreview" zoomScale="60" zoomScaleNormal="55" workbookViewId="0">
      <pane xSplit="3" ySplit="1" topLeftCell="D88" activePane="bottomRight" state="frozen"/>
      <selection pane="topRight" activeCell="D1" sqref="D1"/>
      <selection pane="bottomLeft" activeCell="A2" sqref="A2"/>
      <selection pane="bottomRight" activeCell="N91" sqref="N91"/>
    </sheetView>
  </sheetViews>
  <sheetFormatPr defaultColWidth="8.81640625" defaultRowHeight="23.5" outlineLevelCol="1"/>
  <cols>
    <col min="1" max="1" width="21.26953125" style="310" customWidth="1"/>
    <col min="2" max="2" width="23.81640625" style="318" customWidth="1"/>
    <col min="3" max="3" width="35.7265625" style="310" hidden="1" customWidth="1"/>
    <col min="4" max="4" width="31.26953125" style="310" customWidth="1"/>
    <col min="5" max="5" width="15.81640625" style="310" customWidth="1"/>
    <col min="6" max="6" width="16.1796875" style="318" customWidth="1"/>
    <col min="7" max="7" width="15" style="318" bestFit="1" customWidth="1"/>
    <col min="8" max="8" width="14" style="318" hidden="1" customWidth="1"/>
    <col min="9" max="9" width="18.26953125" style="318" hidden="1" customWidth="1"/>
    <col min="10" max="10" width="26.54296875" style="318" customWidth="1" outlineLevel="1"/>
    <col min="11" max="11" width="15.1796875" style="329" customWidth="1" outlineLevel="1"/>
    <col min="12" max="12" width="32.54296875" style="318" customWidth="1"/>
    <col min="13" max="13" width="25" style="330" customWidth="1"/>
    <col min="14" max="14" width="57.453125" style="318" bestFit="1" customWidth="1"/>
    <col min="15" max="16384" width="8.81640625" style="318"/>
  </cols>
  <sheetData>
    <row r="1" spans="1:14" s="310" customFormat="1" ht="47">
      <c r="A1" s="306" t="s">
        <v>165</v>
      </c>
      <c r="B1" s="307" t="s">
        <v>166</v>
      </c>
      <c r="C1" s="307" t="s">
        <v>167</v>
      </c>
      <c r="D1" s="307" t="s">
        <v>168</v>
      </c>
      <c r="E1" s="307" t="s">
        <v>169</v>
      </c>
      <c r="F1" s="307" t="s">
        <v>170</v>
      </c>
      <c r="G1" s="307" t="s">
        <v>143</v>
      </c>
      <c r="H1" s="307" t="s">
        <v>171</v>
      </c>
      <c r="I1" s="307" t="s">
        <v>172</v>
      </c>
      <c r="J1" s="307" t="s">
        <v>173</v>
      </c>
      <c r="K1" s="308" t="s">
        <v>174</v>
      </c>
      <c r="L1" s="307" t="s">
        <v>175</v>
      </c>
      <c r="M1" s="309" t="s">
        <v>176</v>
      </c>
    </row>
    <row r="2" spans="1:14" ht="47" hidden="1">
      <c r="A2" s="311" t="s">
        <v>177</v>
      </c>
      <c r="B2" s="362" t="s">
        <v>178</v>
      </c>
      <c r="C2" s="313" t="s">
        <v>179</v>
      </c>
      <c r="D2" s="363" t="s">
        <v>180</v>
      </c>
      <c r="E2" s="313" t="s">
        <v>181</v>
      </c>
      <c r="F2" s="314" t="s">
        <v>182</v>
      </c>
      <c r="G2" s="314" t="s">
        <v>183</v>
      </c>
      <c r="H2" s="312">
        <v>96</v>
      </c>
      <c r="I2" s="312">
        <f>ROUNDUP(H2*1.08,0)</f>
        <v>104</v>
      </c>
      <c r="J2" s="312" t="s">
        <v>184</v>
      </c>
      <c r="K2" s="315" t="s">
        <v>185</v>
      </c>
      <c r="L2" s="312" t="s">
        <v>186</v>
      </c>
      <c r="M2" s="316" t="s">
        <v>187</v>
      </c>
      <c r="N2" s="317"/>
    </row>
    <row r="3" spans="1:14" ht="47" hidden="1">
      <c r="A3" s="311" t="s">
        <v>177</v>
      </c>
      <c r="B3" s="362" t="s">
        <v>178</v>
      </c>
      <c r="C3" s="313" t="s">
        <v>179</v>
      </c>
      <c r="D3" s="363" t="s">
        <v>180</v>
      </c>
      <c r="E3" s="313" t="s">
        <v>181</v>
      </c>
      <c r="F3" s="314" t="s">
        <v>182</v>
      </c>
      <c r="G3" s="314" t="s">
        <v>188</v>
      </c>
      <c r="H3" s="312">
        <v>186</v>
      </c>
      <c r="I3" s="312">
        <f>ROUNDUP(H3*1.1,0)</f>
        <v>205</v>
      </c>
      <c r="J3" s="312" t="s">
        <v>184</v>
      </c>
      <c r="K3" s="315" t="s">
        <v>185</v>
      </c>
      <c r="L3" s="312" t="s">
        <v>189</v>
      </c>
      <c r="M3" s="316" t="s">
        <v>190</v>
      </c>
      <c r="N3" s="317"/>
    </row>
    <row r="4" spans="1:14" s="322" customFormat="1" ht="47" hidden="1">
      <c r="A4" s="311" t="s">
        <v>177</v>
      </c>
      <c r="B4" s="362" t="s">
        <v>178</v>
      </c>
      <c r="C4" s="320" t="s">
        <v>179</v>
      </c>
      <c r="D4" s="363" t="s">
        <v>180</v>
      </c>
      <c r="E4" s="320" t="s">
        <v>181</v>
      </c>
      <c r="F4" s="314" t="s">
        <v>182</v>
      </c>
      <c r="G4" s="314" t="s">
        <v>191</v>
      </c>
      <c r="H4" s="319">
        <v>186</v>
      </c>
      <c r="I4" s="312">
        <f>ROUNDUP(H4*1.1,0)</f>
        <v>205</v>
      </c>
      <c r="J4" s="319" t="s">
        <v>184</v>
      </c>
      <c r="K4" s="315" t="s">
        <v>185</v>
      </c>
      <c r="L4" s="319" t="s">
        <v>192</v>
      </c>
      <c r="M4" s="316" t="s">
        <v>193</v>
      </c>
      <c r="N4" s="321"/>
    </row>
    <row r="5" spans="1:14" ht="47" hidden="1">
      <c r="A5" s="311" t="s">
        <v>177</v>
      </c>
      <c r="B5" s="362" t="s">
        <v>178</v>
      </c>
      <c r="C5" s="313" t="s">
        <v>179</v>
      </c>
      <c r="D5" s="363" t="s">
        <v>180</v>
      </c>
      <c r="E5" s="313" t="s">
        <v>181</v>
      </c>
      <c r="F5" s="314" t="s">
        <v>182</v>
      </c>
      <c r="G5" s="314" t="s">
        <v>194</v>
      </c>
      <c r="H5" s="312">
        <v>96</v>
      </c>
      <c r="I5" s="312">
        <f t="shared" ref="I5:I67" si="0">ROUNDUP(H5*1.08,0)</f>
        <v>104</v>
      </c>
      <c r="J5" s="312" t="s">
        <v>184</v>
      </c>
      <c r="K5" s="315" t="s">
        <v>185</v>
      </c>
      <c r="L5" s="312" t="s">
        <v>195</v>
      </c>
      <c r="M5" s="316" t="s">
        <v>196</v>
      </c>
      <c r="N5" s="317"/>
    </row>
    <row r="6" spans="1:14" ht="47" hidden="1">
      <c r="A6" s="311" t="s">
        <v>177</v>
      </c>
      <c r="B6" s="362" t="s">
        <v>178</v>
      </c>
      <c r="C6" s="313" t="s">
        <v>179</v>
      </c>
      <c r="D6" s="363" t="s">
        <v>180</v>
      </c>
      <c r="E6" s="313" t="s">
        <v>181</v>
      </c>
      <c r="F6" s="314" t="s">
        <v>182</v>
      </c>
      <c r="G6" s="314" t="s">
        <v>197</v>
      </c>
      <c r="H6" s="312">
        <v>36</v>
      </c>
      <c r="I6" s="312">
        <f t="shared" si="0"/>
        <v>39</v>
      </c>
      <c r="J6" s="312" t="s">
        <v>184</v>
      </c>
      <c r="K6" s="315" t="s">
        <v>185</v>
      </c>
      <c r="L6" s="312" t="s">
        <v>198</v>
      </c>
      <c r="M6" s="316" t="s">
        <v>199</v>
      </c>
      <c r="N6" s="317"/>
    </row>
    <row r="7" spans="1:14" ht="47" hidden="1">
      <c r="A7" s="311" t="s">
        <v>177</v>
      </c>
      <c r="B7" s="362" t="s">
        <v>200</v>
      </c>
      <c r="C7" s="313" t="s">
        <v>201</v>
      </c>
      <c r="D7" s="363" t="s">
        <v>202</v>
      </c>
      <c r="E7" s="313" t="s">
        <v>203</v>
      </c>
      <c r="F7" s="314" t="s">
        <v>182</v>
      </c>
      <c r="G7" s="314" t="s">
        <v>183</v>
      </c>
      <c r="H7" s="312">
        <v>96</v>
      </c>
      <c r="I7" s="312">
        <f t="shared" si="0"/>
        <v>104</v>
      </c>
      <c r="J7" s="312" t="s">
        <v>204</v>
      </c>
      <c r="K7" s="315" t="s">
        <v>185</v>
      </c>
      <c r="L7" s="312" t="s">
        <v>205</v>
      </c>
      <c r="M7" s="316" t="s">
        <v>206</v>
      </c>
      <c r="N7" s="317"/>
    </row>
    <row r="8" spans="1:14" ht="47" hidden="1">
      <c r="A8" s="311" t="s">
        <v>177</v>
      </c>
      <c r="B8" s="362" t="s">
        <v>200</v>
      </c>
      <c r="C8" s="313" t="s">
        <v>201</v>
      </c>
      <c r="D8" s="363" t="s">
        <v>202</v>
      </c>
      <c r="E8" s="313" t="s">
        <v>203</v>
      </c>
      <c r="F8" s="314" t="s">
        <v>182</v>
      </c>
      <c r="G8" s="314" t="s">
        <v>188</v>
      </c>
      <c r="H8" s="312">
        <v>186</v>
      </c>
      <c r="I8" s="312">
        <f>ROUNDUP(H8*1.1,0)</f>
        <v>205</v>
      </c>
      <c r="J8" s="312" t="s">
        <v>204</v>
      </c>
      <c r="K8" s="315" t="s">
        <v>185</v>
      </c>
      <c r="L8" s="312" t="s">
        <v>207</v>
      </c>
      <c r="M8" s="316" t="s">
        <v>208</v>
      </c>
      <c r="N8" s="317"/>
    </row>
    <row r="9" spans="1:14" ht="47" hidden="1">
      <c r="A9" s="311" t="s">
        <v>177</v>
      </c>
      <c r="B9" s="362" t="s">
        <v>200</v>
      </c>
      <c r="C9" s="313" t="s">
        <v>201</v>
      </c>
      <c r="D9" s="363" t="s">
        <v>202</v>
      </c>
      <c r="E9" s="313" t="s">
        <v>203</v>
      </c>
      <c r="F9" s="314" t="s">
        <v>182</v>
      </c>
      <c r="G9" s="314" t="s">
        <v>191</v>
      </c>
      <c r="H9" s="312">
        <v>186</v>
      </c>
      <c r="I9" s="312">
        <f>ROUNDUP(H9*1.1,0)</f>
        <v>205</v>
      </c>
      <c r="J9" s="312" t="s">
        <v>204</v>
      </c>
      <c r="K9" s="315" t="s">
        <v>185</v>
      </c>
      <c r="L9" s="312" t="s">
        <v>209</v>
      </c>
      <c r="M9" s="316" t="s">
        <v>210</v>
      </c>
      <c r="N9" s="317"/>
    </row>
    <row r="10" spans="1:14" ht="47" hidden="1">
      <c r="A10" s="311" t="s">
        <v>177</v>
      </c>
      <c r="B10" s="362" t="s">
        <v>200</v>
      </c>
      <c r="C10" s="313" t="s">
        <v>201</v>
      </c>
      <c r="D10" s="363" t="s">
        <v>202</v>
      </c>
      <c r="E10" s="313" t="s">
        <v>203</v>
      </c>
      <c r="F10" s="314" t="s">
        <v>182</v>
      </c>
      <c r="G10" s="314" t="s">
        <v>194</v>
      </c>
      <c r="H10" s="312">
        <v>96</v>
      </c>
      <c r="I10" s="312">
        <f t="shared" si="0"/>
        <v>104</v>
      </c>
      <c r="J10" s="312" t="s">
        <v>204</v>
      </c>
      <c r="K10" s="315" t="s">
        <v>185</v>
      </c>
      <c r="L10" s="312" t="s">
        <v>211</v>
      </c>
      <c r="M10" s="316" t="s">
        <v>212</v>
      </c>
      <c r="N10" s="317"/>
    </row>
    <row r="11" spans="1:14" ht="47" hidden="1">
      <c r="A11" s="311" t="s">
        <v>177</v>
      </c>
      <c r="B11" s="362" t="s">
        <v>200</v>
      </c>
      <c r="C11" s="313" t="s">
        <v>201</v>
      </c>
      <c r="D11" s="363" t="s">
        <v>202</v>
      </c>
      <c r="E11" s="313" t="s">
        <v>203</v>
      </c>
      <c r="F11" s="314" t="s">
        <v>182</v>
      </c>
      <c r="G11" s="314" t="s">
        <v>197</v>
      </c>
      <c r="H11" s="312">
        <v>36</v>
      </c>
      <c r="I11" s="312">
        <f t="shared" si="0"/>
        <v>39</v>
      </c>
      <c r="J11" s="312" t="s">
        <v>204</v>
      </c>
      <c r="K11" s="315" t="s">
        <v>185</v>
      </c>
      <c r="L11" s="312" t="s">
        <v>213</v>
      </c>
      <c r="M11" s="316" t="s">
        <v>214</v>
      </c>
      <c r="N11" s="317"/>
    </row>
    <row r="12" spans="1:14" ht="47" hidden="1">
      <c r="A12" s="311" t="s">
        <v>177</v>
      </c>
      <c r="B12" s="362" t="s">
        <v>215</v>
      </c>
      <c r="C12" s="313" t="s">
        <v>216</v>
      </c>
      <c r="D12" s="363" t="s">
        <v>217</v>
      </c>
      <c r="E12" s="313" t="s">
        <v>218</v>
      </c>
      <c r="F12" s="314" t="s">
        <v>110</v>
      </c>
      <c r="G12" s="314" t="s">
        <v>183</v>
      </c>
      <c r="H12" s="312">
        <v>96</v>
      </c>
      <c r="I12" s="312">
        <f t="shared" si="0"/>
        <v>104</v>
      </c>
      <c r="J12" s="312" t="s">
        <v>219</v>
      </c>
      <c r="K12" s="315" t="s">
        <v>185</v>
      </c>
      <c r="L12" s="312" t="s">
        <v>220</v>
      </c>
      <c r="M12" s="316" t="s">
        <v>221</v>
      </c>
      <c r="N12" s="317"/>
    </row>
    <row r="13" spans="1:14" ht="47" hidden="1">
      <c r="A13" s="311" t="s">
        <v>177</v>
      </c>
      <c r="B13" s="362" t="s">
        <v>215</v>
      </c>
      <c r="C13" s="313" t="s">
        <v>216</v>
      </c>
      <c r="D13" s="363" t="s">
        <v>217</v>
      </c>
      <c r="E13" s="313" t="s">
        <v>218</v>
      </c>
      <c r="F13" s="314" t="s">
        <v>110</v>
      </c>
      <c r="G13" s="314" t="s">
        <v>188</v>
      </c>
      <c r="H13" s="312">
        <v>186</v>
      </c>
      <c r="I13" s="312">
        <f>ROUNDUP(H13*1.1,0)</f>
        <v>205</v>
      </c>
      <c r="J13" s="312" t="s">
        <v>219</v>
      </c>
      <c r="K13" s="315" t="s">
        <v>185</v>
      </c>
      <c r="L13" s="312" t="s">
        <v>222</v>
      </c>
      <c r="M13" s="316" t="s">
        <v>223</v>
      </c>
      <c r="N13" s="317"/>
    </row>
    <row r="14" spans="1:14" ht="47" hidden="1">
      <c r="A14" s="311" t="s">
        <v>177</v>
      </c>
      <c r="B14" s="362" t="s">
        <v>215</v>
      </c>
      <c r="C14" s="313" t="s">
        <v>216</v>
      </c>
      <c r="D14" s="363" t="s">
        <v>217</v>
      </c>
      <c r="E14" s="313" t="s">
        <v>218</v>
      </c>
      <c r="F14" s="314" t="s">
        <v>110</v>
      </c>
      <c r="G14" s="314" t="s">
        <v>191</v>
      </c>
      <c r="H14" s="312">
        <v>186</v>
      </c>
      <c r="I14" s="312">
        <f>ROUNDUP(H14*1.1,0)</f>
        <v>205</v>
      </c>
      <c r="J14" s="312" t="s">
        <v>219</v>
      </c>
      <c r="K14" s="315" t="s">
        <v>185</v>
      </c>
      <c r="L14" s="312" t="s">
        <v>224</v>
      </c>
      <c r="M14" s="316" t="s">
        <v>225</v>
      </c>
      <c r="N14" s="317"/>
    </row>
    <row r="15" spans="1:14" ht="47" hidden="1">
      <c r="A15" s="311" t="s">
        <v>177</v>
      </c>
      <c r="B15" s="362" t="s">
        <v>215</v>
      </c>
      <c r="C15" s="313" t="s">
        <v>216</v>
      </c>
      <c r="D15" s="363" t="s">
        <v>217</v>
      </c>
      <c r="E15" s="313" t="s">
        <v>218</v>
      </c>
      <c r="F15" s="314" t="s">
        <v>110</v>
      </c>
      <c r="G15" s="314" t="s">
        <v>194</v>
      </c>
      <c r="H15" s="312">
        <v>96</v>
      </c>
      <c r="I15" s="312">
        <f t="shared" si="0"/>
        <v>104</v>
      </c>
      <c r="J15" s="312" t="s">
        <v>219</v>
      </c>
      <c r="K15" s="315" t="s">
        <v>185</v>
      </c>
      <c r="L15" s="312" t="s">
        <v>226</v>
      </c>
      <c r="M15" s="316" t="s">
        <v>227</v>
      </c>
      <c r="N15" s="317"/>
    </row>
    <row r="16" spans="1:14" ht="47" hidden="1">
      <c r="A16" s="311" t="s">
        <v>177</v>
      </c>
      <c r="B16" s="362" t="s">
        <v>215</v>
      </c>
      <c r="C16" s="313" t="s">
        <v>216</v>
      </c>
      <c r="D16" s="363" t="s">
        <v>217</v>
      </c>
      <c r="E16" s="313" t="s">
        <v>218</v>
      </c>
      <c r="F16" s="314" t="s">
        <v>110</v>
      </c>
      <c r="G16" s="314" t="s">
        <v>197</v>
      </c>
      <c r="H16" s="312">
        <v>36</v>
      </c>
      <c r="I16" s="312">
        <f t="shared" si="0"/>
        <v>39</v>
      </c>
      <c r="J16" s="312" t="s">
        <v>219</v>
      </c>
      <c r="K16" s="315" t="s">
        <v>185</v>
      </c>
      <c r="L16" s="312" t="s">
        <v>228</v>
      </c>
      <c r="M16" s="316" t="s">
        <v>229</v>
      </c>
      <c r="N16" s="317"/>
    </row>
    <row r="17" spans="1:14" ht="47" hidden="1">
      <c r="A17" s="311" t="s">
        <v>177</v>
      </c>
      <c r="B17" s="362" t="s">
        <v>230</v>
      </c>
      <c r="C17" s="313" t="s">
        <v>231</v>
      </c>
      <c r="D17" s="363" t="s">
        <v>232</v>
      </c>
      <c r="E17" s="313" t="s">
        <v>218</v>
      </c>
      <c r="F17" s="314" t="s">
        <v>233</v>
      </c>
      <c r="G17" s="314" t="s">
        <v>183</v>
      </c>
      <c r="H17" s="312">
        <v>96</v>
      </c>
      <c r="I17" s="312">
        <f t="shared" si="0"/>
        <v>104</v>
      </c>
      <c r="J17" s="312" t="s">
        <v>234</v>
      </c>
      <c r="K17" s="315" t="s">
        <v>185</v>
      </c>
      <c r="L17" s="312" t="s">
        <v>235</v>
      </c>
      <c r="M17" s="316" t="s">
        <v>236</v>
      </c>
      <c r="N17" s="317"/>
    </row>
    <row r="18" spans="1:14" ht="47" hidden="1">
      <c r="A18" s="311" t="s">
        <v>177</v>
      </c>
      <c r="B18" s="362" t="s">
        <v>230</v>
      </c>
      <c r="C18" s="313" t="s">
        <v>231</v>
      </c>
      <c r="D18" s="363" t="s">
        <v>232</v>
      </c>
      <c r="E18" s="313" t="s">
        <v>218</v>
      </c>
      <c r="F18" s="314" t="s">
        <v>233</v>
      </c>
      <c r="G18" s="314" t="s">
        <v>188</v>
      </c>
      <c r="H18" s="312">
        <v>186</v>
      </c>
      <c r="I18" s="312">
        <f>ROUNDUP(H18*1.1,0)</f>
        <v>205</v>
      </c>
      <c r="J18" s="312" t="s">
        <v>234</v>
      </c>
      <c r="K18" s="315" t="s">
        <v>185</v>
      </c>
      <c r="L18" s="312" t="s">
        <v>237</v>
      </c>
      <c r="M18" s="316" t="s">
        <v>238</v>
      </c>
      <c r="N18" s="317"/>
    </row>
    <row r="19" spans="1:14" ht="47" hidden="1">
      <c r="A19" s="311" t="s">
        <v>177</v>
      </c>
      <c r="B19" s="362" t="s">
        <v>230</v>
      </c>
      <c r="C19" s="313" t="s">
        <v>231</v>
      </c>
      <c r="D19" s="363" t="s">
        <v>232</v>
      </c>
      <c r="E19" s="313" t="s">
        <v>218</v>
      </c>
      <c r="F19" s="314" t="s">
        <v>233</v>
      </c>
      <c r="G19" s="314" t="s">
        <v>191</v>
      </c>
      <c r="H19" s="312">
        <v>186</v>
      </c>
      <c r="I19" s="312">
        <f>ROUNDUP(H19*1.1,0)</f>
        <v>205</v>
      </c>
      <c r="J19" s="312" t="s">
        <v>234</v>
      </c>
      <c r="K19" s="315" t="s">
        <v>185</v>
      </c>
      <c r="L19" s="312" t="s">
        <v>239</v>
      </c>
      <c r="M19" s="316" t="s">
        <v>240</v>
      </c>
      <c r="N19" s="317"/>
    </row>
    <row r="20" spans="1:14" ht="47" hidden="1">
      <c r="A20" s="311" t="s">
        <v>177</v>
      </c>
      <c r="B20" s="362" t="s">
        <v>230</v>
      </c>
      <c r="C20" s="313" t="s">
        <v>231</v>
      </c>
      <c r="D20" s="363" t="s">
        <v>232</v>
      </c>
      <c r="E20" s="313" t="s">
        <v>218</v>
      </c>
      <c r="F20" s="314" t="s">
        <v>233</v>
      </c>
      <c r="G20" s="314" t="s">
        <v>194</v>
      </c>
      <c r="H20" s="312">
        <v>96</v>
      </c>
      <c r="I20" s="312">
        <f t="shared" si="0"/>
        <v>104</v>
      </c>
      <c r="J20" s="312" t="s">
        <v>234</v>
      </c>
      <c r="K20" s="315" t="s">
        <v>185</v>
      </c>
      <c r="L20" s="312" t="s">
        <v>241</v>
      </c>
      <c r="M20" s="316" t="s">
        <v>242</v>
      </c>
      <c r="N20" s="317"/>
    </row>
    <row r="21" spans="1:14" ht="47" hidden="1">
      <c r="A21" s="311" t="s">
        <v>177</v>
      </c>
      <c r="B21" s="362" t="s">
        <v>230</v>
      </c>
      <c r="C21" s="313" t="s">
        <v>231</v>
      </c>
      <c r="D21" s="363" t="s">
        <v>232</v>
      </c>
      <c r="E21" s="313" t="s">
        <v>218</v>
      </c>
      <c r="F21" s="314" t="s">
        <v>233</v>
      </c>
      <c r="G21" s="314" t="s">
        <v>197</v>
      </c>
      <c r="H21" s="312">
        <v>36</v>
      </c>
      <c r="I21" s="312">
        <f t="shared" si="0"/>
        <v>39</v>
      </c>
      <c r="J21" s="312" t="s">
        <v>234</v>
      </c>
      <c r="K21" s="315" t="s">
        <v>185</v>
      </c>
      <c r="L21" s="312" t="s">
        <v>243</v>
      </c>
      <c r="M21" s="316" t="s">
        <v>244</v>
      </c>
      <c r="N21" s="317"/>
    </row>
    <row r="22" spans="1:14" ht="47" hidden="1">
      <c r="A22" s="311" t="s">
        <v>177</v>
      </c>
      <c r="B22" s="362" t="s">
        <v>230</v>
      </c>
      <c r="C22" s="313" t="s">
        <v>231</v>
      </c>
      <c r="D22" s="363" t="s">
        <v>232</v>
      </c>
      <c r="E22" s="313" t="s">
        <v>218</v>
      </c>
      <c r="F22" s="314" t="s">
        <v>110</v>
      </c>
      <c r="G22" s="314" t="s">
        <v>183</v>
      </c>
      <c r="H22" s="312">
        <v>96</v>
      </c>
      <c r="I22" s="312">
        <f t="shared" si="0"/>
        <v>104</v>
      </c>
      <c r="J22" s="312" t="s">
        <v>245</v>
      </c>
      <c r="K22" s="315" t="s">
        <v>185</v>
      </c>
      <c r="L22" s="312" t="s">
        <v>246</v>
      </c>
      <c r="M22" s="316" t="s">
        <v>247</v>
      </c>
      <c r="N22" s="317"/>
    </row>
    <row r="23" spans="1:14" ht="47" hidden="1">
      <c r="A23" s="311" t="s">
        <v>177</v>
      </c>
      <c r="B23" s="362" t="s">
        <v>230</v>
      </c>
      <c r="C23" s="313" t="s">
        <v>231</v>
      </c>
      <c r="D23" s="363" t="s">
        <v>232</v>
      </c>
      <c r="E23" s="313" t="s">
        <v>218</v>
      </c>
      <c r="F23" s="314" t="s">
        <v>110</v>
      </c>
      <c r="G23" s="314" t="s">
        <v>188</v>
      </c>
      <c r="H23" s="312">
        <v>186</v>
      </c>
      <c r="I23" s="312">
        <f>ROUNDUP(H23*1.1,0)</f>
        <v>205</v>
      </c>
      <c r="J23" s="312" t="s">
        <v>245</v>
      </c>
      <c r="K23" s="315" t="s">
        <v>185</v>
      </c>
      <c r="L23" s="312" t="s">
        <v>248</v>
      </c>
      <c r="M23" s="316" t="s">
        <v>249</v>
      </c>
      <c r="N23" s="317"/>
    </row>
    <row r="24" spans="1:14" ht="47" hidden="1">
      <c r="A24" s="311" t="s">
        <v>177</v>
      </c>
      <c r="B24" s="362" t="s">
        <v>230</v>
      </c>
      <c r="C24" s="313" t="s">
        <v>231</v>
      </c>
      <c r="D24" s="363" t="s">
        <v>232</v>
      </c>
      <c r="E24" s="313" t="s">
        <v>218</v>
      </c>
      <c r="F24" s="314" t="s">
        <v>110</v>
      </c>
      <c r="G24" s="314" t="s">
        <v>191</v>
      </c>
      <c r="H24" s="312">
        <v>186</v>
      </c>
      <c r="I24" s="312">
        <f>ROUNDUP(H24*1.1,0)</f>
        <v>205</v>
      </c>
      <c r="J24" s="312" t="s">
        <v>245</v>
      </c>
      <c r="K24" s="315" t="s">
        <v>185</v>
      </c>
      <c r="L24" s="312" t="s">
        <v>250</v>
      </c>
      <c r="M24" s="316" t="s">
        <v>251</v>
      </c>
      <c r="N24" s="317"/>
    </row>
    <row r="25" spans="1:14" ht="47" hidden="1">
      <c r="A25" s="311" t="s">
        <v>177</v>
      </c>
      <c r="B25" s="362" t="s">
        <v>230</v>
      </c>
      <c r="C25" s="313" t="s">
        <v>231</v>
      </c>
      <c r="D25" s="363" t="s">
        <v>232</v>
      </c>
      <c r="E25" s="313" t="s">
        <v>218</v>
      </c>
      <c r="F25" s="314" t="s">
        <v>110</v>
      </c>
      <c r="G25" s="314" t="s">
        <v>194</v>
      </c>
      <c r="H25" s="312">
        <v>96</v>
      </c>
      <c r="I25" s="312">
        <f t="shared" si="0"/>
        <v>104</v>
      </c>
      <c r="J25" s="312" t="s">
        <v>245</v>
      </c>
      <c r="K25" s="315" t="s">
        <v>185</v>
      </c>
      <c r="L25" s="312" t="s">
        <v>252</v>
      </c>
      <c r="M25" s="316" t="s">
        <v>253</v>
      </c>
      <c r="N25" s="317"/>
    </row>
    <row r="26" spans="1:14" ht="47" hidden="1">
      <c r="A26" s="311" t="s">
        <v>177</v>
      </c>
      <c r="B26" s="362" t="s">
        <v>230</v>
      </c>
      <c r="C26" s="313" t="s">
        <v>231</v>
      </c>
      <c r="D26" s="363" t="s">
        <v>232</v>
      </c>
      <c r="E26" s="313" t="s">
        <v>218</v>
      </c>
      <c r="F26" s="314" t="s">
        <v>110</v>
      </c>
      <c r="G26" s="314" t="s">
        <v>197</v>
      </c>
      <c r="H26" s="312">
        <v>36</v>
      </c>
      <c r="I26" s="312">
        <f t="shared" si="0"/>
        <v>39</v>
      </c>
      <c r="J26" s="312" t="s">
        <v>245</v>
      </c>
      <c r="K26" s="315" t="s">
        <v>185</v>
      </c>
      <c r="L26" s="312" t="s">
        <v>254</v>
      </c>
      <c r="M26" s="316" t="s">
        <v>255</v>
      </c>
      <c r="N26" s="317"/>
    </row>
    <row r="27" spans="1:14" ht="47" hidden="1">
      <c r="A27" s="323" t="s">
        <v>256</v>
      </c>
      <c r="B27" s="362" t="s">
        <v>257</v>
      </c>
      <c r="C27" s="313" t="s">
        <v>258</v>
      </c>
      <c r="D27" s="320" t="s">
        <v>259</v>
      </c>
      <c r="E27" s="313" t="s">
        <v>260</v>
      </c>
      <c r="F27" s="314" t="s">
        <v>261</v>
      </c>
      <c r="G27" s="314" t="s">
        <v>183</v>
      </c>
      <c r="H27" s="312">
        <v>96</v>
      </c>
      <c r="I27" s="312">
        <f t="shared" si="0"/>
        <v>104</v>
      </c>
      <c r="J27" s="312" t="s">
        <v>262</v>
      </c>
      <c r="K27" s="315" t="s">
        <v>185</v>
      </c>
      <c r="L27" s="312" t="s">
        <v>263</v>
      </c>
      <c r="M27" s="316" t="s">
        <v>264</v>
      </c>
      <c r="N27" s="317"/>
    </row>
    <row r="28" spans="1:14" ht="47" hidden="1">
      <c r="A28" s="323" t="s">
        <v>256</v>
      </c>
      <c r="B28" s="362" t="s">
        <v>257</v>
      </c>
      <c r="C28" s="313" t="s">
        <v>258</v>
      </c>
      <c r="D28" s="320" t="s">
        <v>259</v>
      </c>
      <c r="E28" s="313" t="s">
        <v>260</v>
      </c>
      <c r="F28" s="314" t="s">
        <v>261</v>
      </c>
      <c r="G28" s="314" t="s">
        <v>188</v>
      </c>
      <c r="H28" s="312">
        <v>186</v>
      </c>
      <c r="I28" s="312">
        <f t="shared" ref="I28:I29" si="1">ROUNDUP(H28*1.1,0)</f>
        <v>205</v>
      </c>
      <c r="J28" s="312" t="s">
        <v>262</v>
      </c>
      <c r="K28" s="315" t="s">
        <v>185</v>
      </c>
      <c r="L28" s="312" t="s">
        <v>265</v>
      </c>
      <c r="M28" s="316" t="s">
        <v>266</v>
      </c>
      <c r="N28" s="317"/>
    </row>
    <row r="29" spans="1:14" ht="47" hidden="1">
      <c r="A29" s="323" t="s">
        <v>256</v>
      </c>
      <c r="B29" s="362" t="s">
        <v>257</v>
      </c>
      <c r="C29" s="313" t="s">
        <v>258</v>
      </c>
      <c r="D29" s="320" t="s">
        <v>259</v>
      </c>
      <c r="E29" s="313" t="s">
        <v>260</v>
      </c>
      <c r="F29" s="314" t="s">
        <v>261</v>
      </c>
      <c r="G29" s="314" t="s">
        <v>191</v>
      </c>
      <c r="H29" s="312">
        <v>186</v>
      </c>
      <c r="I29" s="312">
        <f t="shared" si="1"/>
        <v>205</v>
      </c>
      <c r="J29" s="312" t="s">
        <v>262</v>
      </c>
      <c r="K29" s="315" t="s">
        <v>185</v>
      </c>
      <c r="L29" s="312" t="s">
        <v>267</v>
      </c>
      <c r="M29" s="316" t="s">
        <v>268</v>
      </c>
      <c r="N29" s="317"/>
    </row>
    <row r="30" spans="1:14" ht="47" hidden="1">
      <c r="A30" s="323" t="s">
        <v>256</v>
      </c>
      <c r="B30" s="362" t="s">
        <v>257</v>
      </c>
      <c r="C30" s="313" t="s">
        <v>258</v>
      </c>
      <c r="D30" s="320" t="s">
        <v>259</v>
      </c>
      <c r="E30" s="313" t="s">
        <v>260</v>
      </c>
      <c r="F30" s="314" t="s">
        <v>261</v>
      </c>
      <c r="G30" s="314" t="s">
        <v>194</v>
      </c>
      <c r="H30" s="312">
        <v>96</v>
      </c>
      <c r="I30" s="312">
        <f t="shared" si="0"/>
        <v>104</v>
      </c>
      <c r="J30" s="312" t="s">
        <v>262</v>
      </c>
      <c r="K30" s="315" t="s">
        <v>185</v>
      </c>
      <c r="L30" s="312" t="s">
        <v>269</v>
      </c>
      <c r="M30" s="316" t="s">
        <v>270</v>
      </c>
      <c r="N30" s="317"/>
    </row>
    <row r="31" spans="1:14" ht="47" hidden="1">
      <c r="A31" s="323" t="s">
        <v>256</v>
      </c>
      <c r="B31" s="362" t="s">
        <v>257</v>
      </c>
      <c r="C31" s="313" t="s">
        <v>258</v>
      </c>
      <c r="D31" s="320" t="s">
        <v>259</v>
      </c>
      <c r="E31" s="313" t="s">
        <v>260</v>
      </c>
      <c r="F31" s="314" t="s">
        <v>261</v>
      </c>
      <c r="G31" s="314" t="s">
        <v>197</v>
      </c>
      <c r="H31" s="312">
        <v>36</v>
      </c>
      <c r="I31" s="312">
        <f t="shared" si="0"/>
        <v>39</v>
      </c>
      <c r="J31" s="312" t="s">
        <v>262</v>
      </c>
      <c r="K31" s="315" t="s">
        <v>185</v>
      </c>
      <c r="L31" s="312" t="s">
        <v>271</v>
      </c>
      <c r="M31" s="316" t="s">
        <v>272</v>
      </c>
      <c r="N31" s="317"/>
    </row>
    <row r="32" spans="1:14" ht="47" hidden="1">
      <c r="A32" s="323" t="s">
        <v>256</v>
      </c>
      <c r="B32" s="362" t="s">
        <v>273</v>
      </c>
      <c r="C32" s="313" t="s">
        <v>274</v>
      </c>
      <c r="D32" s="363" t="s">
        <v>275</v>
      </c>
      <c r="E32" s="313" t="s">
        <v>181</v>
      </c>
      <c r="F32" s="314" t="s">
        <v>233</v>
      </c>
      <c r="G32" s="314" t="s">
        <v>183</v>
      </c>
      <c r="H32" s="312">
        <v>96</v>
      </c>
      <c r="I32" s="312">
        <f t="shared" si="0"/>
        <v>104</v>
      </c>
      <c r="J32" s="312" t="s">
        <v>276</v>
      </c>
      <c r="K32" s="315" t="s">
        <v>185</v>
      </c>
      <c r="L32" s="312" t="s">
        <v>277</v>
      </c>
      <c r="M32" s="316" t="s">
        <v>278</v>
      </c>
      <c r="N32" s="317"/>
    </row>
    <row r="33" spans="1:14" ht="47" hidden="1">
      <c r="A33" s="323" t="s">
        <v>256</v>
      </c>
      <c r="B33" s="362" t="s">
        <v>273</v>
      </c>
      <c r="C33" s="313" t="s">
        <v>274</v>
      </c>
      <c r="D33" s="363" t="s">
        <v>275</v>
      </c>
      <c r="E33" s="313" t="s">
        <v>181</v>
      </c>
      <c r="F33" s="314" t="s">
        <v>233</v>
      </c>
      <c r="G33" s="314" t="s">
        <v>188</v>
      </c>
      <c r="H33" s="312">
        <v>186</v>
      </c>
      <c r="I33" s="312">
        <f>ROUNDUP(H33*1.1,0)</f>
        <v>205</v>
      </c>
      <c r="J33" s="312" t="s">
        <v>276</v>
      </c>
      <c r="K33" s="315" t="s">
        <v>185</v>
      </c>
      <c r="L33" s="312" t="s">
        <v>279</v>
      </c>
      <c r="M33" s="316" t="s">
        <v>280</v>
      </c>
      <c r="N33" s="317"/>
    </row>
    <row r="34" spans="1:14" ht="47" hidden="1">
      <c r="A34" s="323" t="s">
        <v>256</v>
      </c>
      <c r="B34" s="362" t="s">
        <v>273</v>
      </c>
      <c r="C34" s="313" t="s">
        <v>274</v>
      </c>
      <c r="D34" s="363" t="s">
        <v>275</v>
      </c>
      <c r="E34" s="313" t="s">
        <v>181</v>
      </c>
      <c r="F34" s="314" t="s">
        <v>233</v>
      </c>
      <c r="G34" s="314" t="s">
        <v>191</v>
      </c>
      <c r="H34" s="312">
        <v>186</v>
      </c>
      <c r="I34" s="312">
        <f>ROUNDUP(H34*1.1,0)</f>
        <v>205</v>
      </c>
      <c r="J34" s="312" t="s">
        <v>276</v>
      </c>
      <c r="K34" s="315" t="s">
        <v>185</v>
      </c>
      <c r="L34" s="312" t="s">
        <v>281</v>
      </c>
      <c r="M34" s="316" t="s">
        <v>282</v>
      </c>
      <c r="N34" s="317"/>
    </row>
    <row r="35" spans="1:14" ht="47" hidden="1">
      <c r="A35" s="323" t="s">
        <v>256</v>
      </c>
      <c r="B35" s="362" t="s">
        <v>273</v>
      </c>
      <c r="C35" s="313" t="s">
        <v>274</v>
      </c>
      <c r="D35" s="363" t="s">
        <v>275</v>
      </c>
      <c r="E35" s="313" t="s">
        <v>181</v>
      </c>
      <c r="F35" s="314" t="s">
        <v>233</v>
      </c>
      <c r="G35" s="314" t="s">
        <v>194</v>
      </c>
      <c r="H35" s="312">
        <v>96</v>
      </c>
      <c r="I35" s="312">
        <f t="shared" si="0"/>
        <v>104</v>
      </c>
      <c r="J35" s="312" t="s">
        <v>276</v>
      </c>
      <c r="K35" s="315" t="s">
        <v>185</v>
      </c>
      <c r="L35" s="312" t="s">
        <v>283</v>
      </c>
      <c r="M35" s="316" t="s">
        <v>284</v>
      </c>
      <c r="N35" s="317"/>
    </row>
    <row r="36" spans="1:14" ht="47" hidden="1">
      <c r="A36" s="323" t="s">
        <v>256</v>
      </c>
      <c r="B36" s="362" t="s">
        <v>273</v>
      </c>
      <c r="C36" s="313" t="s">
        <v>274</v>
      </c>
      <c r="D36" s="363" t="s">
        <v>275</v>
      </c>
      <c r="E36" s="313" t="s">
        <v>181</v>
      </c>
      <c r="F36" s="314" t="s">
        <v>233</v>
      </c>
      <c r="G36" s="314" t="s">
        <v>197</v>
      </c>
      <c r="H36" s="312">
        <v>36</v>
      </c>
      <c r="I36" s="312">
        <f t="shared" si="0"/>
        <v>39</v>
      </c>
      <c r="J36" s="312" t="s">
        <v>276</v>
      </c>
      <c r="K36" s="315" t="s">
        <v>185</v>
      </c>
      <c r="L36" s="312" t="s">
        <v>285</v>
      </c>
      <c r="M36" s="316" t="s">
        <v>286</v>
      </c>
      <c r="N36" s="317"/>
    </row>
    <row r="37" spans="1:14" ht="47" hidden="1">
      <c r="A37" s="323" t="s">
        <v>256</v>
      </c>
      <c r="B37" s="362" t="s">
        <v>287</v>
      </c>
      <c r="C37" s="313" t="s">
        <v>288</v>
      </c>
      <c r="D37" s="363" t="s">
        <v>289</v>
      </c>
      <c r="E37" s="313" t="s">
        <v>218</v>
      </c>
      <c r="F37" s="314" t="s">
        <v>290</v>
      </c>
      <c r="G37" s="314" t="s">
        <v>183</v>
      </c>
      <c r="H37" s="312">
        <v>96</v>
      </c>
      <c r="I37" s="312">
        <f t="shared" si="0"/>
        <v>104</v>
      </c>
      <c r="J37" s="312" t="s">
        <v>291</v>
      </c>
      <c r="K37" s="315" t="s">
        <v>185</v>
      </c>
      <c r="L37" s="312" t="s">
        <v>292</v>
      </c>
      <c r="M37" s="316" t="s">
        <v>293</v>
      </c>
      <c r="N37" s="317"/>
    </row>
    <row r="38" spans="1:14" ht="47" hidden="1">
      <c r="A38" s="323" t="s">
        <v>256</v>
      </c>
      <c r="B38" s="362" t="s">
        <v>287</v>
      </c>
      <c r="C38" s="313" t="s">
        <v>288</v>
      </c>
      <c r="D38" s="363" t="s">
        <v>289</v>
      </c>
      <c r="E38" s="313" t="s">
        <v>218</v>
      </c>
      <c r="F38" s="314" t="s">
        <v>290</v>
      </c>
      <c r="G38" s="314" t="s">
        <v>188</v>
      </c>
      <c r="H38" s="312">
        <v>186</v>
      </c>
      <c r="I38" s="312">
        <f t="shared" ref="I38:I39" si="2">ROUNDUP(H38*1.1,0)</f>
        <v>205</v>
      </c>
      <c r="J38" s="312" t="s">
        <v>291</v>
      </c>
      <c r="K38" s="315" t="s">
        <v>185</v>
      </c>
      <c r="L38" s="312" t="s">
        <v>294</v>
      </c>
      <c r="M38" s="316" t="s">
        <v>295</v>
      </c>
      <c r="N38" s="317"/>
    </row>
    <row r="39" spans="1:14" ht="47" hidden="1">
      <c r="A39" s="323" t="s">
        <v>256</v>
      </c>
      <c r="B39" s="362" t="s">
        <v>287</v>
      </c>
      <c r="C39" s="313" t="s">
        <v>288</v>
      </c>
      <c r="D39" s="363" t="s">
        <v>289</v>
      </c>
      <c r="E39" s="313" t="s">
        <v>218</v>
      </c>
      <c r="F39" s="314" t="s">
        <v>290</v>
      </c>
      <c r="G39" s="314" t="s">
        <v>191</v>
      </c>
      <c r="H39" s="312">
        <v>186</v>
      </c>
      <c r="I39" s="312">
        <f t="shared" si="2"/>
        <v>205</v>
      </c>
      <c r="J39" s="312" t="s">
        <v>291</v>
      </c>
      <c r="K39" s="315" t="s">
        <v>185</v>
      </c>
      <c r="L39" s="312" t="s">
        <v>296</v>
      </c>
      <c r="M39" s="316" t="s">
        <v>297</v>
      </c>
      <c r="N39" s="317"/>
    </row>
    <row r="40" spans="1:14" ht="47" hidden="1">
      <c r="A40" s="323" t="s">
        <v>256</v>
      </c>
      <c r="B40" s="362" t="s">
        <v>287</v>
      </c>
      <c r="C40" s="313" t="s">
        <v>288</v>
      </c>
      <c r="D40" s="363" t="s">
        <v>289</v>
      </c>
      <c r="E40" s="313" t="s">
        <v>218</v>
      </c>
      <c r="F40" s="314" t="s">
        <v>290</v>
      </c>
      <c r="G40" s="314" t="s">
        <v>194</v>
      </c>
      <c r="H40" s="312">
        <v>96</v>
      </c>
      <c r="I40" s="312">
        <f t="shared" si="0"/>
        <v>104</v>
      </c>
      <c r="J40" s="312" t="s">
        <v>291</v>
      </c>
      <c r="K40" s="315" t="s">
        <v>185</v>
      </c>
      <c r="L40" s="312" t="s">
        <v>298</v>
      </c>
      <c r="M40" s="316" t="s">
        <v>299</v>
      </c>
      <c r="N40" s="317"/>
    </row>
    <row r="41" spans="1:14" ht="47" hidden="1">
      <c r="A41" s="323" t="s">
        <v>256</v>
      </c>
      <c r="B41" s="362" t="s">
        <v>287</v>
      </c>
      <c r="C41" s="313" t="s">
        <v>288</v>
      </c>
      <c r="D41" s="363" t="s">
        <v>289</v>
      </c>
      <c r="E41" s="313" t="s">
        <v>218</v>
      </c>
      <c r="F41" s="314" t="s">
        <v>290</v>
      </c>
      <c r="G41" s="314" t="s">
        <v>197</v>
      </c>
      <c r="H41" s="312">
        <v>36</v>
      </c>
      <c r="I41" s="312">
        <f t="shared" si="0"/>
        <v>39</v>
      </c>
      <c r="J41" s="312" t="s">
        <v>291</v>
      </c>
      <c r="K41" s="315" t="s">
        <v>185</v>
      </c>
      <c r="L41" s="312" t="s">
        <v>300</v>
      </c>
      <c r="M41" s="316" t="s">
        <v>301</v>
      </c>
      <c r="N41" s="317"/>
    </row>
    <row r="42" spans="1:14" ht="47" hidden="1">
      <c r="A42" s="323" t="s">
        <v>256</v>
      </c>
      <c r="B42" s="362" t="s">
        <v>302</v>
      </c>
      <c r="C42" s="313" t="s">
        <v>303</v>
      </c>
      <c r="D42" s="363" t="s">
        <v>304</v>
      </c>
      <c r="E42" s="313" t="s">
        <v>218</v>
      </c>
      <c r="F42" s="314" t="s">
        <v>233</v>
      </c>
      <c r="G42" s="314" t="s">
        <v>183</v>
      </c>
      <c r="H42" s="312">
        <v>96</v>
      </c>
      <c r="I42" s="312">
        <f t="shared" si="0"/>
        <v>104</v>
      </c>
      <c r="J42" s="312" t="s">
        <v>305</v>
      </c>
      <c r="K42" s="315" t="s">
        <v>185</v>
      </c>
      <c r="L42" s="312" t="s">
        <v>306</v>
      </c>
      <c r="M42" s="316" t="s">
        <v>307</v>
      </c>
      <c r="N42" s="317"/>
    </row>
    <row r="43" spans="1:14" ht="47" hidden="1">
      <c r="A43" s="323" t="s">
        <v>256</v>
      </c>
      <c r="B43" s="362" t="s">
        <v>302</v>
      </c>
      <c r="C43" s="313" t="s">
        <v>303</v>
      </c>
      <c r="D43" s="363" t="s">
        <v>304</v>
      </c>
      <c r="E43" s="313" t="s">
        <v>218</v>
      </c>
      <c r="F43" s="314" t="s">
        <v>233</v>
      </c>
      <c r="G43" s="314" t="s">
        <v>188</v>
      </c>
      <c r="H43" s="312">
        <v>186</v>
      </c>
      <c r="I43" s="312">
        <f t="shared" ref="I43:I44" si="3">ROUNDUP(H43*1.1,0)</f>
        <v>205</v>
      </c>
      <c r="J43" s="312" t="s">
        <v>305</v>
      </c>
      <c r="K43" s="315" t="s">
        <v>185</v>
      </c>
      <c r="L43" s="312" t="s">
        <v>308</v>
      </c>
      <c r="M43" s="316" t="s">
        <v>309</v>
      </c>
      <c r="N43" s="317"/>
    </row>
    <row r="44" spans="1:14" ht="47" hidden="1">
      <c r="A44" s="323" t="s">
        <v>256</v>
      </c>
      <c r="B44" s="362" t="s">
        <v>302</v>
      </c>
      <c r="C44" s="313" t="s">
        <v>303</v>
      </c>
      <c r="D44" s="363" t="s">
        <v>304</v>
      </c>
      <c r="E44" s="313" t="s">
        <v>218</v>
      </c>
      <c r="F44" s="314" t="s">
        <v>233</v>
      </c>
      <c r="G44" s="314" t="s">
        <v>191</v>
      </c>
      <c r="H44" s="312">
        <v>186</v>
      </c>
      <c r="I44" s="312">
        <f t="shared" si="3"/>
        <v>205</v>
      </c>
      <c r="J44" s="312" t="s">
        <v>305</v>
      </c>
      <c r="K44" s="315" t="s">
        <v>185</v>
      </c>
      <c r="L44" s="312" t="s">
        <v>310</v>
      </c>
      <c r="M44" s="316" t="s">
        <v>311</v>
      </c>
      <c r="N44" s="317"/>
    </row>
    <row r="45" spans="1:14" ht="47" hidden="1">
      <c r="A45" s="323" t="s">
        <v>256</v>
      </c>
      <c r="B45" s="362" t="s">
        <v>302</v>
      </c>
      <c r="C45" s="313" t="s">
        <v>303</v>
      </c>
      <c r="D45" s="363" t="s">
        <v>304</v>
      </c>
      <c r="E45" s="313" t="s">
        <v>218</v>
      </c>
      <c r="F45" s="314" t="s">
        <v>233</v>
      </c>
      <c r="G45" s="314" t="s">
        <v>194</v>
      </c>
      <c r="H45" s="312">
        <v>96</v>
      </c>
      <c r="I45" s="312">
        <f t="shared" si="0"/>
        <v>104</v>
      </c>
      <c r="J45" s="312" t="s">
        <v>305</v>
      </c>
      <c r="K45" s="315" t="s">
        <v>185</v>
      </c>
      <c r="L45" s="312" t="s">
        <v>312</v>
      </c>
      <c r="M45" s="316" t="s">
        <v>313</v>
      </c>
      <c r="N45" s="317"/>
    </row>
    <row r="46" spans="1:14" ht="47" hidden="1">
      <c r="A46" s="323" t="s">
        <v>256</v>
      </c>
      <c r="B46" s="362" t="s">
        <v>302</v>
      </c>
      <c r="C46" s="313" t="s">
        <v>303</v>
      </c>
      <c r="D46" s="363" t="s">
        <v>304</v>
      </c>
      <c r="E46" s="313" t="s">
        <v>218</v>
      </c>
      <c r="F46" s="314" t="s">
        <v>233</v>
      </c>
      <c r="G46" s="314" t="s">
        <v>197</v>
      </c>
      <c r="H46" s="312">
        <v>36</v>
      </c>
      <c r="I46" s="312">
        <f t="shared" si="0"/>
        <v>39</v>
      </c>
      <c r="J46" s="312" t="s">
        <v>305</v>
      </c>
      <c r="K46" s="315" t="s">
        <v>185</v>
      </c>
      <c r="L46" s="312" t="s">
        <v>314</v>
      </c>
      <c r="M46" s="316" t="s">
        <v>315</v>
      </c>
      <c r="N46" s="317"/>
    </row>
    <row r="47" spans="1:14" ht="47" hidden="1">
      <c r="A47" s="323" t="s">
        <v>256</v>
      </c>
      <c r="B47" s="362" t="s">
        <v>316</v>
      </c>
      <c r="C47" s="313" t="s">
        <v>317</v>
      </c>
      <c r="D47" s="363" t="s">
        <v>318</v>
      </c>
      <c r="E47" s="313" t="s">
        <v>218</v>
      </c>
      <c r="F47" s="314" t="s">
        <v>110</v>
      </c>
      <c r="G47" s="314" t="s">
        <v>183</v>
      </c>
      <c r="H47" s="312">
        <v>96</v>
      </c>
      <c r="I47" s="312">
        <f t="shared" si="0"/>
        <v>104</v>
      </c>
      <c r="J47" s="312" t="s">
        <v>319</v>
      </c>
      <c r="K47" s="315" t="s">
        <v>185</v>
      </c>
      <c r="L47" s="312" t="s">
        <v>320</v>
      </c>
      <c r="M47" s="316" t="s">
        <v>321</v>
      </c>
      <c r="N47" s="317"/>
    </row>
    <row r="48" spans="1:14" ht="47" hidden="1">
      <c r="A48" s="323" t="s">
        <v>256</v>
      </c>
      <c r="B48" s="362" t="s">
        <v>316</v>
      </c>
      <c r="C48" s="313" t="s">
        <v>317</v>
      </c>
      <c r="D48" s="363" t="s">
        <v>318</v>
      </c>
      <c r="E48" s="313" t="s">
        <v>218</v>
      </c>
      <c r="F48" s="314" t="s">
        <v>110</v>
      </c>
      <c r="G48" s="314" t="s">
        <v>188</v>
      </c>
      <c r="H48" s="312">
        <v>186</v>
      </c>
      <c r="I48" s="312">
        <f t="shared" ref="I48:I49" si="4">ROUNDUP(H48*1.1,0)</f>
        <v>205</v>
      </c>
      <c r="J48" s="312" t="s">
        <v>319</v>
      </c>
      <c r="K48" s="315" t="s">
        <v>185</v>
      </c>
      <c r="L48" s="312" t="s">
        <v>322</v>
      </c>
      <c r="M48" s="316" t="s">
        <v>323</v>
      </c>
      <c r="N48" s="317"/>
    </row>
    <row r="49" spans="1:14" ht="47" hidden="1">
      <c r="A49" s="323" t="s">
        <v>256</v>
      </c>
      <c r="B49" s="362" t="s">
        <v>316</v>
      </c>
      <c r="C49" s="313" t="s">
        <v>317</v>
      </c>
      <c r="D49" s="363" t="s">
        <v>318</v>
      </c>
      <c r="E49" s="313" t="s">
        <v>218</v>
      </c>
      <c r="F49" s="314" t="s">
        <v>110</v>
      </c>
      <c r="G49" s="314" t="s">
        <v>191</v>
      </c>
      <c r="H49" s="312">
        <v>186</v>
      </c>
      <c r="I49" s="312">
        <f t="shared" si="4"/>
        <v>205</v>
      </c>
      <c r="J49" s="312" t="s">
        <v>319</v>
      </c>
      <c r="K49" s="315" t="s">
        <v>185</v>
      </c>
      <c r="L49" s="312" t="s">
        <v>324</v>
      </c>
      <c r="M49" s="316" t="s">
        <v>325</v>
      </c>
      <c r="N49" s="317"/>
    </row>
    <row r="50" spans="1:14" ht="47" hidden="1">
      <c r="A50" s="323" t="s">
        <v>256</v>
      </c>
      <c r="B50" s="362" t="s">
        <v>316</v>
      </c>
      <c r="C50" s="313" t="s">
        <v>317</v>
      </c>
      <c r="D50" s="363" t="s">
        <v>318</v>
      </c>
      <c r="E50" s="313" t="s">
        <v>218</v>
      </c>
      <c r="F50" s="314" t="s">
        <v>110</v>
      </c>
      <c r="G50" s="314" t="s">
        <v>194</v>
      </c>
      <c r="H50" s="312">
        <v>96</v>
      </c>
      <c r="I50" s="312">
        <f t="shared" si="0"/>
        <v>104</v>
      </c>
      <c r="J50" s="312" t="s">
        <v>319</v>
      </c>
      <c r="K50" s="315" t="s">
        <v>185</v>
      </c>
      <c r="L50" s="312" t="s">
        <v>326</v>
      </c>
      <c r="M50" s="316" t="s">
        <v>327</v>
      </c>
      <c r="N50" s="317"/>
    </row>
    <row r="51" spans="1:14" ht="47" hidden="1">
      <c r="A51" s="323" t="s">
        <v>256</v>
      </c>
      <c r="B51" s="362" t="s">
        <v>316</v>
      </c>
      <c r="C51" s="313" t="s">
        <v>317</v>
      </c>
      <c r="D51" s="363" t="s">
        <v>318</v>
      </c>
      <c r="E51" s="313" t="s">
        <v>218</v>
      </c>
      <c r="F51" s="314" t="s">
        <v>110</v>
      </c>
      <c r="G51" s="314" t="s">
        <v>197</v>
      </c>
      <c r="H51" s="312">
        <v>36</v>
      </c>
      <c r="I51" s="312">
        <f t="shared" si="0"/>
        <v>39</v>
      </c>
      <c r="J51" s="312" t="s">
        <v>319</v>
      </c>
      <c r="K51" s="315" t="s">
        <v>185</v>
      </c>
      <c r="L51" s="312" t="s">
        <v>328</v>
      </c>
      <c r="M51" s="316" t="s">
        <v>329</v>
      </c>
      <c r="N51" s="317"/>
    </row>
    <row r="52" spans="1:14" ht="47" hidden="1">
      <c r="A52" s="324" t="s">
        <v>330</v>
      </c>
      <c r="B52" s="362" t="s">
        <v>331</v>
      </c>
      <c r="C52" s="313" t="s">
        <v>332</v>
      </c>
      <c r="D52" s="320" t="s">
        <v>333</v>
      </c>
      <c r="E52" s="313" t="s">
        <v>181</v>
      </c>
      <c r="F52" s="314" t="s">
        <v>233</v>
      </c>
      <c r="G52" s="314" t="s">
        <v>183</v>
      </c>
      <c r="H52" s="312">
        <v>96</v>
      </c>
      <c r="I52" s="312">
        <f t="shared" si="0"/>
        <v>104</v>
      </c>
      <c r="J52" s="312" t="s">
        <v>334</v>
      </c>
      <c r="K52" s="315" t="s">
        <v>185</v>
      </c>
      <c r="L52" s="312" t="s">
        <v>335</v>
      </c>
      <c r="M52" s="316" t="s">
        <v>336</v>
      </c>
      <c r="N52" s="317"/>
    </row>
    <row r="53" spans="1:14" ht="47" hidden="1">
      <c r="A53" s="324" t="s">
        <v>330</v>
      </c>
      <c r="B53" s="362" t="s">
        <v>331</v>
      </c>
      <c r="C53" s="313" t="s">
        <v>332</v>
      </c>
      <c r="D53" s="320" t="s">
        <v>333</v>
      </c>
      <c r="E53" s="313" t="s">
        <v>181</v>
      </c>
      <c r="F53" s="314" t="s">
        <v>233</v>
      </c>
      <c r="G53" s="314" t="s">
        <v>188</v>
      </c>
      <c r="H53" s="312">
        <v>186</v>
      </c>
      <c r="I53" s="312">
        <f t="shared" ref="I53:I54" si="5">ROUNDUP(H53*1.1,0)</f>
        <v>205</v>
      </c>
      <c r="J53" s="312" t="s">
        <v>334</v>
      </c>
      <c r="K53" s="315" t="s">
        <v>185</v>
      </c>
      <c r="L53" s="312" t="s">
        <v>337</v>
      </c>
      <c r="M53" s="316" t="s">
        <v>338</v>
      </c>
      <c r="N53" s="317"/>
    </row>
    <row r="54" spans="1:14" ht="47" hidden="1">
      <c r="A54" s="324" t="s">
        <v>330</v>
      </c>
      <c r="B54" s="362" t="s">
        <v>331</v>
      </c>
      <c r="C54" s="313" t="s">
        <v>332</v>
      </c>
      <c r="D54" s="320" t="s">
        <v>333</v>
      </c>
      <c r="E54" s="313" t="s">
        <v>181</v>
      </c>
      <c r="F54" s="314" t="s">
        <v>233</v>
      </c>
      <c r="G54" s="314" t="s">
        <v>191</v>
      </c>
      <c r="H54" s="312">
        <v>186</v>
      </c>
      <c r="I54" s="312">
        <f t="shared" si="5"/>
        <v>205</v>
      </c>
      <c r="J54" s="312" t="s">
        <v>334</v>
      </c>
      <c r="K54" s="315" t="s">
        <v>185</v>
      </c>
      <c r="L54" s="312" t="s">
        <v>339</v>
      </c>
      <c r="M54" s="316" t="s">
        <v>340</v>
      </c>
      <c r="N54" s="317"/>
    </row>
    <row r="55" spans="1:14" ht="47" hidden="1">
      <c r="A55" s="324" t="s">
        <v>330</v>
      </c>
      <c r="B55" s="362" t="s">
        <v>331</v>
      </c>
      <c r="C55" s="313" t="s">
        <v>332</v>
      </c>
      <c r="D55" s="320" t="s">
        <v>333</v>
      </c>
      <c r="E55" s="313" t="s">
        <v>181</v>
      </c>
      <c r="F55" s="314" t="s">
        <v>233</v>
      </c>
      <c r="G55" s="314" t="s">
        <v>194</v>
      </c>
      <c r="H55" s="312">
        <v>96</v>
      </c>
      <c r="I55" s="312">
        <f t="shared" si="0"/>
        <v>104</v>
      </c>
      <c r="J55" s="312" t="s">
        <v>334</v>
      </c>
      <c r="K55" s="315" t="s">
        <v>185</v>
      </c>
      <c r="L55" s="312" t="s">
        <v>341</v>
      </c>
      <c r="M55" s="316" t="s">
        <v>342</v>
      </c>
      <c r="N55" s="317"/>
    </row>
    <row r="56" spans="1:14" ht="47" hidden="1">
      <c r="A56" s="324" t="s">
        <v>330</v>
      </c>
      <c r="B56" s="362" t="s">
        <v>331</v>
      </c>
      <c r="C56" s="313" t="s">
        <v>332</v>
      </c>
      <c r="D56" s="320" t="s">
        <v>333</v>
      </c>
      <c r="E56" s="313" t="s">
        <v>181</v>
      </c>
      <c r="F56" s="314" t="s">
        <v>233</v>
      </c>
      <c r="G56" s="314" t="s">
        <v>197</v>
      </c>
      <c r="H56" s="312">
        <v>36</v>
      </c>
      <c r="I56" s="312">
        <f t="shared" si="0"/>
        <v>39</v>
      </c>
      <c r="J56" s="312" t="s">
        <v>334</v>
      </c>
      <c r="K56" s="315" t="s">
        <v>185</v>
      </c>
      <c r="L56" s="312" t="s">
        <v>343</v>
      </c>
      <c r="M56" s="316" t="s">
        <v>344</v>
      </c>
      <c r="N56" s="317"/>
    </row>
    <row r="57" spans="1:14" ht="47" hidden="1">
      <c r="A57" s="324" t="s">
        <v>330</v>
      </c>
      <c r="B57" s="362" t="s">
        <v>345</v>
      </c>
      <c r="C57" s="313" t="s">
        <v>346</v>
      </c>
      <c r="D57" s="320" t="s">
        <v>347</v>
      </c>
      <c r="E57" s="313" t="s">
        <v>218</v>
      </c>
      <c r="F57" s="314" t="s">
        <v>45</v>
      </c>
      <c r="G57" s="314" t="s">
        <v>183</v>
      </c>
      <c r="H57" s="312">
        <v>96</v>
      </c>
      <c r="I57" s="312">
        <f t="shared" si="0"/>
        <v>104</v>
      </c>
      <c r="J57" s="312" t="s">
        <v>348</v>
      </c>
      <c r="K57" s="315" t="s">
        <v>185</v>
      </c>
      <c r="L57" s="312" t="s">
        <v>349</v>
      </c>
      <c r="M57" s="316" t="s">
        <v>350</v>
      </c>
      <c r="N57" s="317"/>
    </row>
    <row r="58" spans="1:14" ht="47" hidden="1">
      <c r="A58" s="324" t="s">
        <v>330</v>
      </c>
      <c r="B58" s="362" t="s">
        <v>345</v>
      </c>
      <c r="C58" s="313" t="s">
        <v>346</v>
      </c>
      <c r="D58" s="320" t="s">
        <v>347</v>
      </c>
      <c r="E58" s="313" t="s">
        <v>218</v>
      </c>
      <c r="F58" s="314" t="s">
        <v>45</v>
      </c>
      <c r="G58" s="314" t="s">
        <v>188</v>
      </c>
      <c r="H58" s="312">
        <v>186</v>
      </c>
      <c r="I58" s="312">
        <f t="shared" ref="I58:I59" si="6">ROUNDUP(H58*1.1,0)</f>
        <v>205</v>
      </c>
      <c r="J58" s="312" t="s">
        <v>348</v>
      </c>
      <c r="K58" s="315" t="s">
        <v>185</v>
      </c>
      <c r="L58" s="312" t="s">
        <v>351</v>
      </c>
      <c r="M58" s="316" t="s">
        <v>352</v>
      </c>
      <c r="N58" s="317"/>
    </row>
    <row r="59" spans="1:14" ht="47" hidden="1">
      <c r="A59" s="324" t="s">
        <v>330</v>
      </c>
      <c r="B59" s="362" t="s">
        <v>345</v>
      </c>
      <c r="C59" s="313" t="s">
        <v>346</v>
      </c>
      <c r="D59" s="320" t="s">
        <v>347</v>
      </c>
      <c r="E59" s="313" t="s">
        <v>218</v>
      </c>
      <c r="F59" s="314" t="s">
        <v>45</v>
      </c>
      <c r="G59" s="314" t="s">
        <v>191</v>
      </c>
      <c r="H59" s="312">
        <v>186</v>
      </c>
      <c r="I59" s="312">
        <f t="shared" si="6"/>
        <v>205</v>
      </c>
      <c r="J59" s="312" t="s">
        <v>348</v>
      </c>
      <c r="K59" s="315" t="s">
        <v>185</v>
      </c>
      <c r="L59" s="312" t="s">
        <v>353</v>
      </c>
      <c r="M59" s="316" t="s">
        <v>354</v>
      </c>
      <c r="N59" s="317"/>
    </row>
    <row r="60" spans="1:14" ht="47" hidden="1">
      <c r="A60" s="324" t="s">
        <v>330</v>
      </c>
      <c r="B60" s="362" t="s">
        <v>345</v>
      </c>
      <c r="C60" s="313" t="s">
        <v>346</v>
      </c>
      <c r="D60" s="320" t="s">
        <v>347</v>
      </c>
      <c r="E60" s="313" t="s">
        <v>218</v>
      </c>
      <c r="F60" s="314" t="s">
        <v>45</v>
      </c>
      <c r="G60" s="314" t="s">
        <v>194</v>
      </c>
      <c r="H60" s="312">
        <v>96</v>
      </c>
      <c r="I60" s="312">
        <f t="shared" si="0"/>
        <v>104</v>
      </c>
      <c r="J60" s="312" t="s">
        <v>348</v>
      </c>
      <c r="K60" s="315" t="s">
        <v>185</v>
      </c>
      <c r="L60" s="312" t="s">
        <v>355</v>
      </c>
      <c r="M60" s="316" t="s">
        <v>356</v>
      </c>
      <c r="N60" s="317"/>
    </row>
    <row r="61" spans="1:14" ht="47" hidden="1">
      <c r="A61" s="324" t="s">
        <v>330</v>
      </c>
      <c r="B61" s="362" t="s">
        <v>345</v>
      </c>
      <c r="C61" s="313" t="s">
        <v>346</v>
      </c>
      <c r="D61" s="320" t="s">
        <v>347</v>
      </c>
      <c r="E61" s="313" t="s">
        <v>218</v>
      </c>
      <c r="F61" s="314" t="s">
        <v>45</v>
      </c>
      <c r="G61" s="314" t="s">
        <v>197</v>
      </c>
      <c r="H61" s="312">
        <v>36</v>
      </c>
      <c r="I61" s="312">
        <f t="shared" si="0"/>
        <v>39</v>
      </c>
      <c r="J61" s="312" t="s">
        <v>348</v>
      </c>
      <c r="K61" s="315" t="s">
        <v>185</v>
      </c>
      <c r="L61" s="312" t="s">
        <v>357</v>
      </c>
      <c r="M61" s="316" t="s">
        <v>358</v>
      </c>
      <c r="N61" s="317"/>
    </row>
    <row r="62" spans="1:14" ht="47" hidden="1">
      <c r="A62" s="324" t="s">
        <v>330</v>
      </c>
      <c r="B62" s="362" t="s">
        <v>345</v>
      </c>
      <c r="C62" s="313" t="s">
        <v>346</v>
      </c>
      <c r="D62" s="320" t="s">
        <v>347</v>
      </c>
      <c r="E62" s="313" t="s">
        <v>218</v>
      </c>
      <c r="F62" s="314" t="s">
        <v>359</v>
      </c>
      <c r="G62" s="314" t="s">
        <v>183</v>
      </c>
      <c r="H62" s="312">
        <v>96</v>
      </c>
      <c r="I62" s="312">
        <f t="shared" si="0"/>
        <v>104</v>
      </c>
      <c r="J62" s="312" t="s">
        <v>360</v>
      </c>
      <c r="K62" s="315" t="s">
        <v>185</v>
      </c>
      <c r="L62" s="312" t="s">
        <v>361</v>
      </c>
      <c r="M62" s="316" t="s">
        <v>362</v>
      </c>
      <c r="N62" s="317"/>
    </row>
    <row r="63" spans="1:14" ht="47" hidden="1">
      <c r="A63" s="324" t="s">
        <v>330</v>
      </c>
      <c r="B63" s="362" t="s">
        <v>345</v>
      </c>
      <c r="C63" s="313" t="s">
        <v>346</v>
      </c>
      <c r="D63" s="320" t="s">
        <v>347</v>
      </c>
      <c r="E63" s="313" t="s">
        <v>218</v>
      </c>
      <c r="F63" s="314" t="s">
        <v>359</v>
      </c>
      <c r="G63" s="314" t="s">
        <v>188</v>
      </c>
      <c r="H63" s="312">
        <v>186</v>
      </c>
      <c r="I63" s="312">
        <f t="shared" ref="I63:I64" si="7">ROUNDUP(H63*1.1,0)</f>
        <v>205</v>
      </c>
      <c r="J63" s="312" t="s">
        <v>360</v>
      </c>
      <c r="K63" s="315" t="s">
        <v>185</v>
      </c>
      <c r="L63" s="312" t="s">
        <v>363</v>
      </c>
      <c r="M63" s="316" t="s">
        <v>364</v>
      </c>
      <c r="N63" s="317"/>
    </row>
    <row r="64" spans="1:14" ht="47" hidden="1">
      <c r="A64" s="324" t="s">
        <v>330</v>
      </c>
      <c r="B64" s="362" t="s">
        <v>345</v>
      </c>
      <c r="C64" s="313" t="s">
        <v>346</v>
      </c>
      <c r="D64" s="320" t="s">
        <v>347</v>
      </c>
      <c r="E64" s="313" t="s">
        <v>218</v>
      </c>
      <c r="F64" s="314" t="s">
        <v>359</v>
      </c>
      <c r="G64" s="314" t="s">
        <v>191</v>
      </c>
      <c r="H64" s="312">
        <v>186</v>
      </c>
      <c r="I64" s="312">
        <f t="shared" si="7"/>
        <v>205</v>
      </c>
      <c r="J64" s="312" t="s">
        <v>360</v>
      </c>
      <c r="K64" s="315" t="s">
        <v>185</v>
      </c>
      <c r="L64" s="312" t="s">
        <v>365</v>
      </c>
      <c r="M64" s="316" t="s">
        <v>366</v>
      </c>
      <c r="N64" s="317"/>
    </row>
    <row r="65" spans="1:14" ht="47" hidden="1">
      <c r="A65" s="324" t="s">
        <v>330</v>
      </c>
      <c r="B65" s="362" t="s">
        <v>345</v>
      </c>
      <c r="C65" s="313" t="s">
        <v>346</v>
      </c>
      <c r="D65" s="320" t="s">
        <v>347</v>
      </c>
      <c r="E65" s="313" t="s">
        <v>218</v>
      </c>
      <c r="F65" s="314" t="s">
        <v>359</v>
      </c>
      <c r="G65" s="314" t="s">
        <v>194</v>
      </c>
      <c r="H65" s="312">
        <v>96</v>
      </c>
      <c r="I65" s="312">
        <f t="shared" si="0"/>
        <v>104</v>
      </c>
      <c r="J65" s="312" t="s">
        <v>360</v>
      </c>
      <c r="K65" s="315" t="s">
        <v>185</v>
      </c>
      <c r="L65" s="312" t="s">
        <v>367</v>
      </c>
      <c r="M65" s="316" t="s">
        <v>368</v>
      </c>
      <c r="N65" s="317"/>
    </row>
    <row r="66" spans="1:14" ht="47" hidden="1">
      <c r="A66" s="324" t="s">
        <v>330</v>
      </c>
      <c r="B66" s="362" t="s">
        <v>345</v>
      </c>
      <c r="C66" s="313" t="s">
        <v>346</v>
      </c>
      <c r="D66" s="320" t="s">
        <v>347</v>
      </c>
      <c r="E66" s="313" t="s">
        <v>218</v>
      </c>
      <c r="F66" s="314" t="s">
        <v>359</v>
      </c>
      <c r="G66" s="314" t="s">
        <v>197</v>
      </c>
      <c r="H66" s="312">
        <v>36</v>
      </c>
      <c r="I66" s="312">
        <f t="shared" si="0"/>
        <v>39</v>
      </c>
      <c r="J66" s="312" t="s">
        <v>360</v>
      </c>
      <c r="K66" s="315" t="s">
        <v>185</v>
      </c>
      <c r="L66" s="312" t="s">
        <v>369</v>
      </c>
      <c r="M66" s="316" t="s">
        <v>370</v>
      </c>
      <c r="N66" s="317"/>
    </row>
    <row r="67" spans="1:14" ht="47" hidden="1">
      <c r="A67" s="325" t="s">
        <v>371</v>
      </c>
      <c r="B67" s="362" t="s">
        <v>372</v>
      </c>
      <c r="C67" s="313" t="s">
        <v>373</v>
      </c>
      <c r="D67" s="320" t="s">
        <v>374</v>
      </c>
      <c r="E67" s="313" t="s">
        <v>181</v>
      </c>
      <c r="F67" s="314" t="s">
        <v>375</v>
      </c>
      <c r="G67" s="314" t="s">
        <v>183</v>
      </c>
      <c r="H67" s="312">
        <v>96</v>
      </c>
      <c r="I67" s="312">
        <f t="shared" si="0"/>
        <v>104</v>
      </c>
      <c r="J67" s="312" t="s">
        <v>376</v>
      </c>
      <c r="K67" s="315" t="s">
        <v>185</v>
      </c>
      <c r="L67" s="312" t="s">
        <v>377</v>
      </c>
      <c r="M67" s="316" t="s">
        <v>378</v>
      </c>
      <c r="N67" s="317"/>
    </row>
    <row r="68" spans="1:14" ht="47" hidden="1">
      <c r="A68" s="325" t="s">
        <v>371</v>
      </c>
      <c r="B68" s="362" t="s">
        <v>372</v>
      </c>
      <c r="C68" s="313" t="s">
        <v>373</v>
      </c>
      <c r="D68" s="320" t="s">
        <v>374</v>
      </c>
      <c r="E68" s="313" t="s">
        <v>181</v>
      </c>
      <c r="F68" s="314" t="s">
        <v>375</v>
      </c>
      <c r="G68" s="314" t="s">
        <v>188</v>
      </c>
      <c r="H68" s="312">
        <v>186</v>
      </c>
      <c r="I68" s="312">
        <f t="shared" ref="I68:I69" si="8">ROUNDUP(H68*1.1,0)</f>
        <v>205</v>
      </c>
      <c r="J68" s="312" t="s">
        <v>376</v>
      </c>
      <c r="K68" s="315" t="s">
        <v>185</v>
      </c>
      <c r="L68" s="312" t="s">
        <v>379</v>
      </c>
      <c r="M68" s="316" t="s">
        <v>380</v>
      </c>
      <c r="N68" s="317"/>
    </row>
    <row r="69" spans="1:14" ht="47" hidden="1">
      <c r="A69" s="325" t="s">
        <v>371</v>
      </c>
      <c r="B69" s="362" t="s">
        <v>372</v>
      </c>
      <c r="C69" s="313" t="s">
        <v>373</v>
      </c>
      <c r="D69" s="320" t="s">
        <v>374</v>
      </c>
      <c r="E69" s="313" t="s">
        <v>181</v>
      </c>
      <c r="F69" s="314" t="s">
        <v>375</v>
      </c>
      <c r="G69" s="314" t="s">
        <v>191</v>
      </c>
      <c r="H69" s="312">
        <v>186</v>
      </c>
      <c r="I69" s="312">
        <f t="shared" si="8"/>
        <v>205</v>
      </c>
      <c r="J69" s="312" t="s">
        <v>376</v>
      </c>
      <c r="K69" s="315" t="s">
        <v>185</v>
      </c>
      <c r="L69" s="312" t="s">
        <v>381</v>
      </c>
      <c r="M69" s="316" t="s">
        <v>382</v>
      </c>
      <c r="N69" s="317"/>
    </row>
    <row r="70" spans="1:14" ht="47" hidden="1">
      <c r="A70" s="325" t="s">
        <v>371</v>
      </c>
      <c r="B70" s="362" t="s">
        <v>372</v>
      </c>
      <c r="C70" s="313" t="s">
        <v>373</v>
      </c>
      <c r="D70" s="320" t="s">
        <v>374</v>
      </c>
      <c r="E70" s="313" t="s">
        <v>181</v>
      </c>
      <c r="F70" s="314" t="s">
        <v>375</v>
      </c>
      <c r="G70" s="314" t="s">
        <v>194</v>
      </c>
      <c r="H70" s="312">
        <v>96</v>
      </c>
      <c r="I70" s="312">
        <f t="shared" ref="I70:I112" si="9">ROUNDUP(H70*1.08,0)</f>
        <v>104</v>
      </c>
      <c r="J70" s="312" t="s">
        <v>376</v>
      </c>
      <c r="K70" s="315" t="s">
        <v>185</v>
      </c>
      <c r="L70" s="312" t="s">
        <v>383</v>
      </c>
      <c r="M70" s="316" t="s">
        <v>384</v>
      </c>
      <c r="N70" s="317"/>
    </row>
    <row r="71" spans="1:14" ht="47" hidden="1">
      <c r="A71" s="325" t="s">
        <v>371</v>
      </c>
      <c r="B71" s="362" t="s">
        <v>372</v>
      </c>
      <c r="C71" s="313" t="s">
        <v>373</v>
      </c>
      <c r="D71" s="320" t="s">
        <v>374</v>
      </c>
      <c r="E71" s="313" t="s">
        <v>181</v>
      </c>
      <c r="F71" s="314" t="s">
        <v>375</v>
      </c>
      <c r="G71" s="314" t="s">
        <v>197</v>
      </c>
      <c r="H71" s="312">
        <v>36</v>
      </c>
      <c r="I71" s="312">
        <f t="shared" si="9"/>
        <v>39</v>
      </c>
      <c r="J71" s="312" t="s">
        <v>376</v>
      </c>
      <c r="K71" s="315" t="s">
        <v>185</v>
      </c>
      <c r="L71" s="312" t="s">
        <v>385</v>
      </c>
      <c r="M71" s="316" t="s">
        <v>386</v>
      </c>
      <c r="N71" s="317"/>
    </row>
    <row r="72" spans="1:14" ht="47" hidden="1">
      <c r="A72" s="325" t="s">
        <v>371</v>
      </c>
      <c r="B72" s="362" t="s">
        <v>387</v>
      </c>
      <c r="C72" s="313" t="s">
        <v>388</v>
      </c>
      <c r="D72" s="363" t="s">
        <v>389</v>
      </c>
      <c r="E72" s="313" t="s">
        <v>218</v>
      </c>
      <c r="F72" s="314" t="s">
        <v>290</v>
      </c>
      <c r="G72" s="314" t="s">
        <v>183</v>
      </c>
      <c r="H72" s="312">
        <v>96</v>
      </c>
      <c r="I72" s="312">
        <f t="shared" si="9"/>
        <v>104</v>
      </c>
      <c r="J72" s="312" t="s">
        <v>390</v>
      </c>
      <c r="K72" s="315" t="s">
        <v>185</v>
      </c>
      <c r="L72" s="312" t="s">
        <v>391</v>
      </c>
      <c r="M72" s="316" t="s">
        <v>392</v>
      </c>
      <c r="N72" s="317"/>
    </row>
    <row r="73" spans="1:14" ht="47" hidden="1">
      <c r="A73" s="325" t="s">
        <v>371</v>
      </c>
      <c r="B73" s="362" t="s">
        <v>387</v>
      </c>
      <c r="C73" s="313" t="s">
        <v>388</v>
      </c>
      <c r="D73" s="363" t="s">
        <v>389</v>
      </c>
      <c r="E73" s="313" t="s">
        <v>218</v>
      </c>
      <c r="F73" s="314" t="s">
        <v>290</v>
      </c>
      <c r="G73" s="314" t="s">
        <v>188</v>
      </c>
      <c r="H73" s="312">
        <v>186</v>
      </c>
      <c r="I73" s="312">
        <f t="shared" ref="I73:I74" si="10">ROUNDUP(H73*1.1,0)</f>
        <v>205</v>
      </c>
      <c r="J73" s="312" t="s">
        <v>390</v>
      </c>
      <c r="K73" s="315" t="s">
        <v>185</v>
      </c>
      <c r="L73" s="312" t="s">
        <v>393</v>
      </c>
      <c r="M73" s="316" t="s">
        <v>394</v>
      </c>
      <c r="N73" s="317"/>
    </row>
    <row r="74" spans="1:14" ht="47" hidden="1">
      <c r="A74" s="325" t="s">
        <v>371</v>
      </c>
      <c r="B74" s="362" t="s">
        <v>387</v>
      </c>
      <c r="C74" s="313" t="s">
        <v>388</v>
      </c>
      <c r="D74" s="363" t="s">
        <v>389</v>
      </c>
      <c r="E74" s="313" t="s">
        <v>218</v>
      </c>
      <c r="F74" s="314" t="s">
        <v>290</v>
      </c>
      <c r="G74" s="314" t="s">
        <v>191</v>
      </c>
      <c r="H74" s="312">
        <v>186</v>
      </c>
      <c r="I74" s="312">
        <f t="shared" si="10"/>
        <v>205</v>
      </c>
      <c r="J74" s="312" t="s">
        <v>390</v>
      </c>
      <c r="K74" s="315" t="s">
        <v>185</v>
      </c>
      <c r="L74" s="312" t="s">
        <v>395</v>
      </c>
      <c r="M74" s="316" t="s">
        <v>396</v>
      </c>
      <c r="N74" s="317"/>
    </row>
    <row r="75" spans="1:14" ht="47" hidden="1">
      <c r="A75" s="325" t="s">
        <v>371</v>
      </c>
      <c r="B75" s="362" t="s">
        <v>387</v>
      </c>
      <c r="C75" s="313" t="s">
        <v>388</v>
      </c>
      <c r="D75" s="363" t="s">
        <v>389</v>
      </c>
      <c r="E75" s="313" t="s">
        <v>218</v>
      </c>
      <c r="F75" s="314" t="s">
        <v>290</v>
      </c>
      <c r="G75" s="314" t="s">
        <v>194</v>
      </c>
      <c r="H75" s="312">
        <v>96</v>
      </c>
      <c r="I75" s="312">
        <f t="shared" si="9"/>
        <v>104</v>
      </c>
      <c r="J75" s="312" t="s">
        <v>390</v>
      </c>
      <c r="K75" s="315" t="s">
        <v>185</v>
      </c>
      <c r="L75" s="312" t="s">
        <v>397</v>
      </c>
      <c r="M75" s="316" t="s">
        <v>398</v>
      </c>
      <c r="N75" s="317"/>
    </row>
    <row r="76" spans="1:14" ht="47" hidden="1">
      <c r="A76" s="325" t="s">
        <v>371</v>
      </c>
      <c r="B76" s="362" t="s">
        <v>387</v>
      </c>
      <c r="C76" s="313" t="s">
        <v>388</v>
      </c>
      <c r="D76" s="363" t="s">
        <v>389</v>
      </c>
      <c r="E76" s="313" t="s">
        <v>218</v>
      </c>
      <c r="F76" s="314" t="s">
        <v>290</v>
      </c>
      <c r="G76" s="314" t="s">
        <v>197</v>
      </c>
      <c r="H76" s="312">
        <v>36</v>
      </c>
      <c r="I76" s="312">
        <f t="shared" si="9"/>
        <v>39</v>
      </c>
      <c r="J76" s="312" t="s">
        <v>390</v>
      </c>
      <c r="K76" s="315" t="s">
        <v>185</v>
      </c>
      <c r="L76" s="312" t="s">
        <v>399</v>
      </c>
      <c r="M76" s="316" t="s">
        <v>400</v>
      </c>
      <c r="N76" s="317"/>
    </row>
    <row r="77" spans="1:14" ht="47" hidden="1">
      <c r="A77" s="325" t="s">
        <v>371</v>
      </c>
      <c r="B77" s="362" t="s">
        <v>401</v>
      </c>
      <c r="C77" s="313" t="s">
        <v>402</v>
      </c>
      <c r="D77" s="363" t="s">
        <v>403</v>
      </c>
      <c r="E77" s="313" t="s">
        <v>218</v>
      </c>
      <c r="F77" s="314" t="s">
        <v>359</v>
      </c>
      <c r="G77" s="314" t="s">
        <v>183</v>
      </c>
      <c r="H77" s="312">
        <v>96</v>
      </c>
      <c r="I77" s="312">
        <f t="shared" si="9"/>
        <v>104</v>
      </c>
      <c r="J77" s="312" t="s">
        <v>404</v>
      </c>
      <c r="K77" s="315" t="s">
        <v>185</v>
      </c>
      <c r="L77" s="312" t="s">
        <v>405</v>
      </c>
      <c r="M77" s="316" t="s">
        <v>406</v>
      </c>
      <c r="N77" s="317"/>
    </row>
    <row r="78" spans="1:14" ht="47" hidden="1">
      <c r="A78" s="325" t="s">
        <v>371</v>
      </c>
      <c r="B78" s="362" t="s">
        <v>401</v>
      </c>
      <c r="C78" s="313" t="s">
        <v>402</v>
      </c>
      <c r="D78" s="363" t="s">
        <v>403</v>
      </c>
      <c r="E78" s="313" t="s">
        <v>218</v>
      </c>
      <c r="F78" s="314" t="s">
        <v>359</v>
      </c>
      <c r="G78" s="314" t="s">
        <v>188</v>
      </c>
      <c r="H78" s="312">
        <v>186</v>
      </c>
      <c r="I78" s="312">
        <f t="shared" ref="I78:I79" si="11">ROUNDUP(H78*1.1,0)</f>
        <v>205</v>
      </c>
      <c r="J78" s="312" t="s">
        <v>404</v>
      </c>
      <c r="K78" s="315" t="s">
        <v>185</v>
      </c>
      <c r="L78" s="312" t="s">
        <v>407</v>
      </c>
      <c r="M78" s="316" t="s">
        <v>408</v>
      </c>
      <c r="N78" s="317"/>
    </row>
    <row r="79" spans="1:14" ht="47" hidden="1">
      <c r="A79" s="325" t="s">
        <v>371</v>
      </c>
      <c r="B79" s="362" t="s">
        <v>401</v>
      </c>
      <c r="C79" s="313" t="s">
        <v>402</v>
      </c>
      <c r="D79" s="363" t="s">
        <v>403</v>
      </c>
      <c r="E79" s="313" t="s">
        <v>218</v>
      </c>
      <c r="F79" s="314" t="s">
        <v>359</v>
      </c>
      <c r="G79" s="314" t="s">
        <v>191</v>
      </c>
      <c r="H79" s="312">
        <v>186</v>
      </c>
      <c r="I79" s="312">
        <f t="shared" si="11"/>
        <v>205</v>
      </c>
      <c r="J79" s="312" t="s">
        <v>404</v>
      </c>
      <c r="K79" s="315" t="s">
        <v>185</v>
      </c>
      <c r="L79" s="312" t="s">
        <v>409</v>
      </c>
      <c r="M79" s="316" t="s">
        <v>410</v>
      </c>
      <c r="N79" s="317"/>
    </row>
    <row r="80" spans="1:14" ht="47" hidden="1">
      <c r="A80" s="325" t="s">
        <v>371</v>
      </c>
      <c r="B80" s="362" t="s">
        <v>401</v>
      </c>
      <c r="C80" s="313" t="s">
        <v>402</v>
      </c>
      <c r="D80" s="363" t="s">
        <v>403</v>
      </c>
      <c r="E80" s="313" t="s">
        <v>218</v>
      </c>
      <c r="F80" s="314" t="s">
        <v>359</v>
      </c>
      <c r="G80" s="314" t="s">
        <v>194</v>
      </c>
      <c r="H80" s="312">
        <v>96</v>
      </c>
      <c r="I80" s="312">
        <f t="shared" si="9"/>
        <v>104</v>
      </c>
      <c r="J80" s="312" t="s">
        <v>404</v>
      </c>
      <c r="K80" s="315" t="s">
        <v>185</v>
      </c>
      <c r="L80" s="312" t="s">
        <v>411</v>
      </c>
      <c r="M80" s="316" t="s">
        <v>412</v>
      </c>
      <c r="N80" s="317"/>
    </row>
    <row r="81" spans="1:14" ht="47" hidden="1">
      <c r="A81" s="325" t="s">
        <v>371</v>
      </c>
      <c r="B81" s="362" t="s">
        <v>401</v>
      </c>
      <c r="C81" s="313" t="s">
        <v>402</v>
      </c>
      <c r="D81" s="363" t="s">
        <v>403</v>
      </c>
      <c r="E81" s="313" t="s">
        <v>218</v>
      </c>
      <c r="F81" s="314" t="s">
        <v>359</v>
      </c>
      <c r="G81" s="314" t="s">
        <v>197</v>
      </c>
      <c r="H81" s="312">
        <v>36</v>
      </c>
      <c r="I81" s="312">
        <f t="shared" si="9"/>
        <v>39</v>
      </c>
      <c r="J81" s="312" t="s">
        <v>404</v>
      </c>
      <c r="K81" s="315" t="s">
        <v>185</v>
      </c>
      <c r="L81" s="312" t="s">
        <v>413</v>
      </c>
      <c r="M81" s="316" t="s">
        <v>414</v>
      </c>
      <c r="N81" s="317"/>
    </row>
    <row r="82" spans="1:14" ht="47" hidden="1">
      <c r="A82" s="325" t="s">
        <v>371</v>
      </c>
      <c r="B82" s="362" t="s">
        <v>415</v>
      </c>
      <c r="C82" s="313" t="s">
        <v>416</v>
      </c>
      <c r="D82" s="363" t="s">
        <v>417</v>
      </c>
      <c r="E82" s="313" t="s">
        <v>418</v>
      </c>
      <c r="F82" s="314" t="s">
        <v>419</v>
      </c>
      <c r="G82" s="314" t="s">
        <v>420</v>
      </c>
      <c r="H82" s="312">
        <v>1600</v>
      </c>
      <c r="I82" s="312">
        <f t="shared" si="9"/>
        <v>1728</v>
      </c>
      <c r="J82" s="312" t="s">
        <v>421</v>
      </c>
      <c r="K82" s="315" t="s">
        <v>185</v>
      </c>
      <c r="L82" s="312" t="s">
        <v>422</v>
      </c>
      <c r="M82" s="316" t="s">
        <v>423</v>
      </c>
      <c r="N82" s="317"/>
    </row>
    <row r="83" spans="1:14" ht="47" hidden="1">
      <c r="A83" s="326" t="s">
        <v>424</v>
      </c>
      <c r="B83" s="362" t="s">
        <v>425</v>
      </c>
      <c r="C83" s="313" t="s">
        <v>426</v>
      </c>
      <c r="D83" s="320" t="s">
        <v>427</v>
      </c>
      <c r="E83" s="313" t="s">
        <v>181</v>
      </c>
      <c r="F83" s="314" t="s">
        <v>428</v>
      </c>
      <c r="G83" s="314" t="s">
        <v>183</v>
      </c>
      <c r="H83" s="312">
        <v>96</v>
      </c>
      <c r="I83" s="312">
        <f t="shared" si="9"/>
        <v>104</v>
      </c>
      <c r="J83" s="312" t="s">
        <v>429</v>
      </c>
      <c r="K83" s="315" t="s">
        <v>185</v>
      </c>
      <c r="L83" s="312" t="s">
        <v>430</v>
      </c>
      <c r="M83" s="316" t="s">
        <v>431</v>
      </c>
      <c r="N83" s="317"/>
    </row>
    <row r="84" spans="1:14" ht="47" hidden="1">
      <c r="A84" s="326" t="s">
        <v>424</v>
      </c>
      <c r="B84" s="362" t="s">
        <v>425</v>
      </c>
      <c r="C84" s="313" t="s">
        <v>426</v>
      </c>
      <c r="D84" s="320" t="s">
        <v>427</v>
      </c>
      <c r="E84" s="313" t="s">
        <v>181</v>
      </c>
      <c r="F84" s="314" t="s">
        <v>428</v>
      </c>
      <c r="G84" s="314" t="s">
        <v>188</v>
      </c>
      <c r="H84" s="312">
        <v>186</v>
      </c>
      <c r="I84" s="312">
        <f t="shared" ref="I84:I85" si="12">ROUNDUP(H84*1.1,0)</f>
        <v>205</v>
      </c>
      <c r="J84" s="312" t="s">
        <v>429</v>
      </c>
      <c r="K84" s="315" t="s">
        <v>185</v>
      </c>
      <c r="L84" s="312" t="s">
        <v>432</v>
      </c>
      <c r="M84" s="316" t="s">
        <v>433</v>
      </c>
      <c r="N84" s="317"/>
    </row>
    <row r="85" spans="1:14" ht="47" hidden="1">
      <c r="A85" s="326" t="s">
        <v>424</v>
      </c>
      <c r="B85" s="362" t="s">
        <v>425</v>
      </c>
      <c r="C85" s="313" t="s">
        <v>426</v>
      </c>
      <c r="D85" s="320" t="s">
        <v>427</v>
      </c>
      <c r="E85" s="313" t="s">
        <v>181</v>
      </c>
      <c r="F85" s="314" t="s">
        <v>428</v>
      </c>
      <c r="G85" s="314" t="s">
        <v>191</v>
      </c>
      <c r="H85" s="312">
        <v>186</v>
      </c>
      <c r="I85" s="312">
        <f t="shared" si="12"/>
        <v>205</v>
      </c>
      <c r="J85" s="312" t="s">
        <v>429</v>
      </c>
      <c r="K85" s="315" t="s">
        <v>185</v>
      </c>
      <c r="L85" s="312" t="s">
        <v>434</v>
      </c>
      <c r="M85" s="316" t="s">
        <v>435</v>
      </c>
      <c r="N85" s="317"/>
    </row>
    <row r="86" spans="1:14" ht="47" hidden="1">
      <c r="A86" s="326" t="s">
        <v>424</v>
      </c>
      <c r="B86" s="362" t="s">
        <v>425</v>
      </c>
      <c r="C86" s="313" t="s">
        <v>426</v>
      </c>
      <c r="D86" s="320" t="s">
        <v>427</v>
      </c>
      <c r="E86" s="313" t="s">
        <v>181</v>
      </c>
      <c r="F86" s="314" t="s">
        <v>428</v>
      </c>
      <c r="G86" s="314" t="s">
        <v>194</v>
      </c>
      <c r="H86" s="312">
        <v>96</v>
      </c>
      <c r="I86" s="312">
        <f t="shared" si="9"/>
        <v>104</v>
      </c>
      <c r="J86" s="312" t="s">
        <v>429</v>
      </c>
      <c r="K86" s="315" t="s">
        <v>185</v>
      </c>
      <c r="L86" s="312" t="s">
        <v>436</v>
      </c>
      <c r="M86" s="316" t="s">
        <v>437</v>
      </c>
      <c r="N86" s="317"/>
    </row>
    <row r="87" spans="1:14" ht="47" hidden="1">
      <c r="A87" s="326" t="s">
        <v>424</v>
      </c>
      <c r="B87" s="362" t="s">
        <v>425</v>
      </c>
      <c r="C87" s="313" t="s">
        <v>426</v>
      </c>
      <c r="D87" s="320" t="s">
        <v>427</v>
      </c>
      <c r="E87" s="313" t="s">
        <v>181</v>
      </c>
      <c r="F87" s="314" t="s">
        <v>428</v>
      </c>
      <c r="G87" s="314" t="s">
        <v>197</v>
      </c>
      <c r="H87" s="312">
        <v>36</v>
      </c>
      <c r="I87" s="312">
        <f t="shared" si="9"/>
        <v>39</v>
      </c>
      <c r="J87" s="312" t="s">
        <v>429</v>
      </c>
      <c r="K87" s="315" t="s">
        <v>185</v>
      </c>
      <c r="L87" s="312" t="s">
        <v>438</v>
      </c>
      <c r="M87" s="316" t="s">
        <v>439</v>
      </c>
      <c r="N87" s="317"/>
    </row>
    <row r="88" spans="1:14" s="372" customFormat="1" ht="68.150000000000006" customHeight="1">
      <c r="A88" s="326" t="s">
        <v>424</v>
      </c>
      <c r="B88" s="364" t="s">
        <v>12</v>
      </c>
      <c r="C88" s="313" t="s">
        <v>14</v>
      </c>
      <c r="D88" s="365" t="s">
        <v>440</v>
      </c>
      <c r="E88" s="366" t="s">
        <v>218</v>
      </c>
      <c r="F88" s="367" t="s">
        <v>45</v>
      </c>
      <c r="G88" s="367" t="s">
        <v>183</v>
      </c>
      <c r="H88" s="312">
        <v>96</v>
      </c>
      <c r="I88" s="312">
        <f t="shared" si="9"/>
        <v>104</v>
      </c>
      <c r="J88" s="368" t="s">
        <v>441</v>
      </c>
      <c r="K88" s="369" t="s">
        <v>185</v>
      </c>
      <c r="L88" s="368" t="s">
        <v>442</v>
      </c>
      <c r="M88" s="370" t="s">
        <v>443</v>
      </c>
      <c r="N88" s="371"/>
    </row>
    <row r="89" spans="1:14" s="372" customFormat="1" ht="68.150000000000006" customHeight="1">
      <c r="A89" s="326" t="s">
        <v>424</v>
      </c>
      <c r="B89" s="364" t="s">
        <v>12</v>
      </c>
      <c r="C89" s="313" t="s">
        <v>14</v>
      </c>
      <c r="D89" s="365" t="s">
        <v>440</v>
      </c>
      <c r="E89" s="366" t="s">
        <v>218</v>
      </c>
      <c r="F89" s="367" t="s">
        <v>45</v>
      </c>
      <c r="G89" s="367" t="s">
        <v>188</v>
      </c>
      <c r="H89" s="312">
        <v>186</v>
      </c>
      <c r="I89" s="312">
        <f t="shared" ref="I89:I90" si="13">ROUNDUP(H89*1.1,0)</f>
        <v>205</v>
      </c>
      <c r="J89" s="368" t="s">
        <v>441</v>
      </c>
      <c r="K89" s="369" t="s">
        <v>185</v>
      </c>
      <c r="L89" s="368" t="s">
        <v>444</v>
      </c>
      <c r="M89" s="370" t="s">
        <v>445</v>
      </c>
      <c r="N89" s="371"/>
    </row>
    <row r="90" spans="1:14" s="372" customFormat="1" ht="68.150000000000006" customHeight="1">
      <c r="A90" s="326" t="s">
        <v>424</v>
      </c>
      <c r="B90" s="364" t="s">
        <v>12</v>
      </c>
      <c r="C90" s="313" t="s">
        <v>14</v>
      </c>
      <c r="D90" s="365" t="s">
        <v>440</v>
      </c>
      <c r="E90" s="366" t="s">
        <v>218</v>
      </c>
      <c r="F90" s="367" t="s">
        <v>45</v>
      </c>
      <c r="G90" s="367" t="s">
        <v>191</v>
      </c>
      <c r="H90" s="312">
        <v>186</v>
      </c>
      <c r="I90" s="312">
        <f t="shared" si="13"/>
        <v>205</v>
      </c>
      <c r="J90" s="368" t="s">
        <v>441</v>
      </c>
      <c r="K90" s="369" t="s">
        <v>185</v>
      </c>
      <c r="L90" s="368" t="s">
        <v>446</v>
      </c>
      <c r="M90" s="370" t="s">
        <v>447</v>
      </c>
      <c r="N90" s="371"/>
    </row>
    <row r="91" spans="1:14" s="372" customFormat="1" ht="68.150000000000006" customHeight="1">
      <c r="A91" s="326" t="s">
        <v>424</v>
      </c>
      <c r="B91" s="364" t="s">
        <v>12</v>
      </c>
      <c r="C91" s="313" t="s">
        <v>14</v>
      </c>
      <c r="D91" s="365" t="s">
        <v>440</v>
      </c>
      <c r="E91" s="366" t="s">
        <v>218</v>
      </c>
      <c r="F91" s="367" t="s">
        <v>45</v>
      </c>
      <c r="G91" s="367" t="s">
        <v>194</v>
      </c>
      <c r="H91" s="312">
        <v>96</v>
      </c>
      <c r="I91" s="312">
        <f t="shared" si="9"/>
        <v>104</v>
      </c>
      <c r="J91" s="368" t="s">
        <v>441</v>
      </c>
      <c r="K91" s="369" t="s">
        <v>185</v>
      </c>
      <c r="L91" s="368" t="s">
        <v>448</v>
      </c>
      <c r="M91" s="370" t="s">
        <v>449</v>
      </c>
      <c r="N91" s="371"/>
    </row>
    <row r="92" spans="1:14" s="372" customFormat="1" ht="68.150000000000006" customHeight="1">
      <c r="A92" s="326" t="s">
        <v>424</v>
      </c>
      <c r="B92" s="364" t="s">
        <v>12</v>
      </c>
      <c r="C92" s="313" t="s">
        <v>14</v>
      </c>
      <c r="D92" s="365" t="s">
        <v>440</v>
      </c>
      <c r="E92" s="366" t="s">
        <v>218</v>
      </c>
      <c r="F92" s="367" t="s">
        <v>45</v>
      </c>
      <c r="G92" s="367" t="s">
        <v>197</v>
      </c>
      <c r="H92" s="312">
        <v>36</v>
      </c>
      <c r="I92" s="312">
        <f t="shared" si="9"/>
        <v>39</v>
      </c>
      <c r="J92" s="368" t="s">
        <v>441</v>
      </c>
      <c r="K92" s="369" t="s">
        <v>185</v>
      </c>
      <c r="L92" s="368" t="s">
        <v>450</v>
      </c>
      <c r="M92" s="370" t="s">
        <v>451</v>
      </c>
      <c r="N92" s="371"/>
    </row>
    <row r="93" spans="1:14" ht="47" hidden="1">
      <c r="A93" s="326" t="s">
        <v>424</v>
      </c>
      <c r="B93" s="362" t="s">
        <v>452</v>
      </c>
      <c r="C93" s="313" t="s">
        <v>453</v>
      </c>
      <c r="D93" s="320" t="s">
        <v>454</v>
      </c>
      <c r="E93" s="313" t="s">
        <v>218</v>
      </c>
      <c r="F93" s="314" t="s">
        <v>233</v>
      </c>
      <c r="G93" s="314" t="s">
        <v>183</v>
      </c>
      <c r="H93" s="312">
        <v>96</v>
      </c>
      <c r="I93" s="312">
        <f t="shared" si="9"/>
        <v>104</v>
      </c>
      <c r="J93" s="312" t="s">
        <v>455</v>
      </c>
      <c r="K93" s="315" t="s">
        <v>185</v>
      </c>
      <c r="L93" s="312" t="s">
        <v>456</v>
      </c>
      <c r="M93" s="316" t="s">
        <v>457</v>
      </c>
      <c r="N93" s="317"/>
    </row>
    <row r="94" spans="1:14" ht="47" hidden="1">
      <c r="A94" s="326" t="s">
        <v>424</v>
      </c>
      <c r="B94" s="362" t="s">
        <v>452</v>
      </c>
      <c r="C94" s="313" t="s">
        <v>453</v>
      </c>
      <c r="D94" s="320" t="s">
        <v>454</v>
      </c>
      <c r="E94" s="313" t="s">
        <v>218</v>
      </c>
      <c r="F94" s="314" t="s">
        <v>233</v>
      </c>
      <c r="G94" s="314" t="s">
        <v>188</v>
      </c>
      <c r="H94" s="312">
        <v>186</v>
      </c>
      <c r="I94" s="312">
        <f t="shared" ref="I94:I95" si="14">ROUNDUP(H94*1.1,0)</f>
        <v>205</v>
      </c>
      <c r="J94" s="312" t="s">
        <v>455</v>
      </c>
      <c r="K94" s="315" t="s">
        <v>185</v>
      </c>
      <c r="L94" s="312" t="s">
        <v>458</v>
      </c>
      <c r="M94" s="316" t="s">
        <v>459</v>
      </c>
      <c r="N94" s="317"/>
    </row>
    <row r="95" spans="1:14" ht="47" hidden="1">
      <c r="A95" s="326" t="s">
        <v>424</v>
      </c>
      <c r="B95" s="362" t="s">
        <v>452</v>
      </c>
      <c r="C95" s="313" t="s">
        <v>453</v>
      </c>
      <c r="D95" s="320" t="s">
        <v>454</v>
      </c>
      <c r="E95" s="313" t="s">
        <v>218</v>
      </c>
      <c r="F95" s="314" t="s">
        <v>233</v>
      </c>
      <c r="G95" s="314" t="s">
        <v>191</v>
      </c>
      <c r="H95" s="312">
        <v>186</v>
      </c>
      <c r="I95" s="312">
        <f t="shared" si="14"/>
        <v>205</v>
      </c>
      <c r="J95" s="312" t="s">
        <v>455</v>
      </c>
      <c r="K95" s="315" t="s">
        <v>185</v>
      </c>
      <c r="L95" s="312" t="s">
        <v>460</v>
      </c>
      <c r="M95" s="316" t="s">
        <v>461</v>
      </c>
      <c r="N95" s="317"/>
    </row>
    <row r="96" spans="1:14" ht="47" hidden="1">
      <c r="A96" s="326" t="s">
        <v>424</v>
      </c>
      <c r="B96" s="362" t="s">
        <v>452</v>
      </c>
      <c r="C96" s="313" t="s">
        <v>453</v>
      </c>
      <c r="D96" s="320" t="s">
        <v>454</v>
      </c>
      <c r="E96" s="313" t="s">
        <v>218</v>
      </c>
      <c r="F96" s="314" t="s">
        <v>233</v>
      </c>
      <c r="G96" s="314" t="s">
        <v>194</v>
      </c>
      <c r="H96" s="312">
        <v>96</v>
      </c>
      <c r="I96" s="312">
        <f t="shared" si="9"/>
        <v>104</v>
      </c>
      <c r="J96" s="312" t="s">
        <v>455</v>
      </c>
      <c r="K96" s="315" t="s">
        <v>185</v>
      </c>
      <c r="L96" s="312" t="s">
        <v>462</v>
      </c>
      <c r="M96" s="316" t="s">
        <v>463</v>
      </c>
      <c r="N96" s="317"/>
    </row>
    <row r="97" spans="1:14" ht="47" hidden="1">
      <c r="A97" s="326" t="s">
        <v>424</v>
      </c>
      <c r="B97" s="362" t="s">
        <v>452</v>
      </c>
      <c r="C97" s="313" t="s">
        <v>453</v>
      </c>
      <c r="D97" s="320" t="s">
        <v>454</v>
      </c>
      <c r="E97" s="313" t="s">
        <v>218</v>
      </c>
      <c r="F97" s="314" t="s">
        <v>233</v>
      </c>
      <c r="G97" s="314" t="s">
        <v>197</v>
      </c>
      <c r="H97" s="312">
        <v>36</v>
      </c>
      <c r="I97" s="312">
        <f t="shared" si="9"/>
        <v>39</v>
      </c>
      <c r="J97" s="312" t="s">
        <v>455</v>
      </c>
      <c r="K97" s="315" t="s">
        <v>185</v>
      </c>
      <c r="L97" s="312" t="s">
        <v>464</v>
      </c>
      <c r="M97" s="316" t="s">
        <v>465</v>
      </c>
      <c r="N97" s="317"/>
    </row>
    <row r="98" spans="1:14" ht="68.150000000000006" hidden="1" customHeight="1">
      <c r="A98" s="327" t="s">
        <v>466</v>
      </c>
      <c r="B98" s="362" t="s">
        <v>467</v>
      </c>
      <c r="C98" s="313" t="s">
        <v>468</v>
      </c>
      <c r="D98" s="363" t="s">
        <v>469</v>
      </c>
      <c r="E98" s="313" t="s">
        <v>181</v>
      </c>
      <c r="F98" s="314" t="s">
        <v>470</v>
      </c>
      <c r="G98" s="314" t="s">
        <v>183</v>
      </c>
      <c r="H98" s="312">
        <v>96</v>
      </c>
      <c r="I98" s="312">
        <f t="shared" si="9"/>
        <v>104</v>
      </c>
      <c r="J98" s="312" t="s">
        <v>471</v>
      </c>
      <c r="K98" s="315" t="s">
        <v>185</v>
      </c>
      <c r="L98" s="312" t="s">
        <v>472</v>
      </c>
      <c r="M98" s="316" t="s">
        <v>473</v>
      </c>
      <c r="N98" s="317"/>
    </row>
    <row r="99" spans="1:14" ht="68.150000000000006" hidden="1" customHeight="1">
      <c r="A99" s="327" t="s">
        <v>466</v>
      </c>
      <c r="B99" s="362" t="s">
        <v>467</v>
      </c>
      <c r="C99" s="313" t="s">
        <v>468</v>
      </c>
      <c r="D99" s="363" t="s">
        <v>469</v>
      </c>
      <c r="E99" s="313" t="s">
        <v>181</v>
      </c>
      <c r="F99" s="314" t="s">
        <v>470</v>
      </c>
      <c r="G99" s="314" t="s">
        <v>188</v>
      </c>
      <c r="H99" s="312">
        <v>186</v>
      </c>
      <c r="I99" s="312">
        <f t="shared" ref="I99:I100" si="15">ROUNDUP(H99*1.1,0)</f>
        <v>205</v>
      </c>
      <c r="J99" s="312" t="s">
        <v>471</v>
      </c>
      <c r="K99" s="315" t="s">
        <v>185</v>
      </c>
      <c r="L99" s="312" t="s">
        <v>474</v>
      </c>
      <c r="M99" s="316" t="s">
        <v>475</v>
      </c>
      <c r="N99" s="317"/>
    </row>
    <row r="100" spans="1:14" ht="68.150000000000006" hidden="1" customHeight="1">
      <c r="A100" s="327" t="s">
        <v>466</v>
      </c>
      <c r="B100" s="362" t="s">
        <v>467</v>
      </c>
      <c r="C100" s="313" t="s">
        <v>468</v>
      </c>
      <c r="D100" s="363" t="s">
        <v>469</v>
      </c>
      <c r="E100" s="313" t="s">
        <v>181</v>
      </c>
      <c r="F100" s="314" t="s">
        <v>470</v>
      </c>
      <c r="G100" s="314" t="s">
        <v>191</v>
      </c>
      <c r="H100" s="312">
        <v>186</v>
      </c>
      <c r="I100" s="312">
        <f t="shared" si="15"/>
        <v>205</v>
      </c>
      <c r="J100" s="312" t="s">
        <v>471</v>
      </c>
      <c r="K100" s="315" t="s">
        <v>185</v>
      </c>
      <c r="L100" s="312" t="s">
        <v>476</v>
      </c>
      <c r="M100" s="316" t="s">
        <v>477</v>
      </c>
      <c r="N100" s="317"/>
    </row>
    <row r="101" spans="1:14" ht="68.150000000000006" hidden="1" customHeight="1">
      <c r="A101" s="327" t="s">
        <v>466</v>
      </c>
      <c r="B101" s="362" t="s">
        <v>467</v>
      </c>
      <c r="C101" s="313" t="s">
        <v>468</v>
      </c>
      <c r="D101" s="363" t="s">
        <v>469</v>
      </c>
      <c r="E101" s="313" t="s">
        <v>181</v>
      </c>
      <c r="F101" s="314" t="s">
        <v>470</v>
      </c>
      <c r="G101" s="314" t="s">
        <v>194</v>
      </c>
      <c r="H101" s="312">
        <v>96</v>
      </c>
      <c r="I101" s="312">
        <f t="shared" si="9"/>
        <v>104</v>
      </c>
      <c r="J101" s="312" t="s">
        <v>471</v>
      </c>
      <c r="K101" s="315" t="s">
        <v>185</v>
      </c>
      <c r="L101" s="312" t="s">
        <v>478</v>
      </c>
      <c r="M101" s="316" t="s">
        <v>479</v>
      </c>
      <c r="N101" s="317"/>
    </row>
    <row r="102" spans="1:14" ht="68.150000000000006" hidden="1" customHeight="1">
      <c r="A102" s="327" t="s">
        <v>466</v>
      </c>
      <c r="B102" s="362" t="s">
        <v>467</v>
      </c>
      <c r="C102" s="313" t="s">
        <v>468</v>
      </c>
      <c r="D102" s="363" t="s">
        <v>469</v>
      </c>
      <c r="E102" s="313" t="s">
        <v>181</v>
      </c>
      <c r="F102" s="314" t="s">
        <v>470</v>
      </c>
      <c r="G102" s="314" t="s">
        <v>197</v>
      </c>
      <c r="H102" s="312">
        <v>36</v>
      </c>
      <c r="I102" s="312">
        <f t="shared" si="9"/>
        <v>39</v>
      </c>
      <c r="J102" s="312" t="s">
        <v>471</v>
      </c>
      <c r="K102" s="315" t="s">
        <v>185</v>
      </c>
      <c r="L102" s="312" t="s">
        <v>480</v>
      </c>
      <c r="M102" s="316" t="s">
        <v>481</v>
      </c>
      <c r="N102" s="317"/>
    </row>
    <row r="103" spans="1:14" ht="69" hidden="1">
      <c r="A103" s="327" t="s">
        <v>466</v>
      </c>
      <c r="B103" s="362" t="s">
        <v>467</v>
      </c>
      <c r="C103" s="313" t="s">
        <v>468</v>
      </c>
      <c r="D103" s="363" t="s">
        <v>469</v>
      </c>
      <c r="E103" s="313" t="s">
        <v>181</v>
      </c>
      <c r="F103" s="314" t="s">
        <v>482</v>
      </c>
      <c r="G103" s="314" t="s">
        <v>183</v>
      </c>
      <c r="H103" s="312">
        <v>96</v>
      </c>
      <c r="I103" s="312">
        <f t="shared" si="9"/>
        <v>104</v>
      </c>
      <c r="J103" s="312" t="s">
        <v>483</v>
      </c>
      <c r="K103" s="315" t="s">
        <v>185</v>
      </c>
      <c r="L103" s="312" t="s">
        <v>484</v>
      </c>
      <c r="M103" s="316" t="s">
        <v>485</v>
      </c>
      <c r="N103" s="317"/>
    </row>
    <row r="104" spans="1:14" ht="69" hidden="1">
      <c r="A104" s="327" t="s">
        <v>466</v>
      </c>
      <c r="B104" s="362" t="s">
        <v>467</v>
      </c>
      <c r="C104" s="313" t="s">
        <v>468</v>
      </c>
      <c r="D104" s="363" t="s">
        <v>469</v>
      </c>
      <c r="E104" s="313" t="s">
        <v>181</v>
      </c>
      <c r="F104" s="314" t="s">
        <v>482</v>
      </c>
      <c r="G104" s="314" t="s">
        <v>188</v>
      </c>
      <c r="H104" s="312">
        <v>186</v>
      </c>
      <c r="I104" s="312">
        <f t="shared" ref="I104:I105" si="16">ROUNDUP(H104*1.1,0)</f>
        <v>205</v>
      </c>
      <c r="J104" s="312" t="s">
        <v>483</v>
      </c>
      <c r="K104" s="315" t="s">
        <v>185</v>
      </c>
      <c r="L104" s="312" t="s">
        <v>486</v>
      </c>
      <c r="M104" s="316" t="s">
        <v>487</v>
      </c>
      <c r="N104" s="317"/>
    </row>
    <row r="105" spans="1:14" ht="69" hidden="1">
      <c r="A105" s="327" t="s">
        <v>466</v>
      </c>
      <c r="B105" s="362" t="s">
        <v>467</v>
      </c>
      <c r="C105" s="313" t="s">
        <v>468</v>
      </c>
      <c r="D105" s="363" t="s">
        <v>469</v>
      </c>
      <c r="E105" s="313" t="s">
        <v>181</v>
      </c>
      <c r="F105" s="314" t="s">
        <v>482</v>
      </c>
      <c r="G105" s="314" t="s">
        <v>191</v>
      </c>
      <c r="H105" s="312">
        <v>186</v>
      </c>
      <c r="I105" s="312">
        <f t="shared" si="16"/>
        <v>205</v>
      </c>
      <c r="J105" s="312" t="s">
        <v>483</v>
      </c>
      <c r="K105" s="315" t="s">
        <v>185</v>
      </c>
      <c r="L105" s="312" t="s">
        <v>488</v>
      </c>
      <c r="M105" s="316" t="s">
        <v>489</v>
      </c>
      <c r="N105" s="317"/>
    </row>
    <row r="106" spans="1:14" ht="69" hidden="1">
      <c r="A106" s="327" t="s">
        <v>466</v>
      </c>
      <c r="B106" s="362" t="s">
        <v>467</v>
      </c>
      <c r="C106" s="313" t="s">
        <v>468</v>
      </c>
      <c r="D106" s="363" t="s">
        <v>469</v>
      </c>
      <c r="E106" s="313" t="s">
        <v>181</v>
      </c>
      <c r="F106" s="314" t="s">
        <v>482</v>
      </c>
      <c r="G106" s="314" t="s">
        <v>194</v>
      </c>
      <c r="H106" s="312">
        <v>96</v>
      </c>
      <c r="I106" s="312">
        <f t="shared" si="9"/>
        <v>104</v>
      </c>
      <c r="J106" s="312" t="s">
        <v>483</v>
      </c>
      <c r="K106" s="315" t="s">
        <v>185</v>
      </c>
      <c r="L106" s="312" t="s">
        <v>490</v>
      </c>
      <c r="M106" s="316" t="s">
        <v>491</v>
      </c>
      <c r="N106" s="317"/>
    </row>
    <row r="107" spans="1:14" ht="69" hidden="1">
      <c r="A107" s="327" t="s">
        <v>466</v>
      </c>
      <c r="B107" s="362" t="s">
        <v>467</v>
      </c>
      <c r="C107" s="313" t="s">
        <v>468</v>
      </c>
      <c r="D107" s="363" t="s">
        <v>469</v>
      </c>
      <c r="E107" s="313" t="s">
        <v>181</v>
      </c>
      <c r="F107" s="314" t="s">
        <v>482</v>
      </c>
      <c r="G107" s="314" t="s">
        <v>197</v>
      </c>
      <c r="H107" s="312">
        <v>36</v>
      </c>
      <c r="I107" s="312">
        <f t="shared" si="9"/>
        <v>39</v>
      </c>
      <c r="J107" s="312" t="s">
        <v>483</v>
      </c>
      <c r="K107" s="315" t="s">
        <v>185</v>
      </c>
      <c r="L107" s="312" t="s">
        <v>492</v>
      </c>
      <c r="M107" s="316" t="s">
        <v>493</v>
      </c>
      <c r="N107" s="317"/>
    </row>
    <row r="108" spans="1:14" ht="69" hidden="1">
      <c r="A108" s="327" t="s">
        <v>466</v>
      </c>
      <c r="B108" s="362" t="s">
        <v>494</v>
      </c>
      <c r="C108" s="313" t="s">
        <v>495</v>
      </c>
      <c r="D108" s="363" t="s">
        <v>496</v>
      </c>
      <c r="E108" s="313" t="s">
        <v>218</v>
      </c>
      <c r="F108" s="314" t="s">
        <v>290</v>
      </c>
      <c r="G108" s="314" t="s">
        <v>183</v>
      </c>
      <c r="H108" s="312">
        <v>96</v>
      </c>
      <c r="I108" s="312">
        <f t="shared" si="9"/>
        <v>104</v>
      </c>
      <c r="J108" s="312" t="s">
        <v>497</v>
      </c>
      <c r="K108" s="315" t="s">
        <v>185</v>
      </c>
      <c r="L108" s="312" t="s">
        <v>498</v>
      </c>
      <c r="M108" s="316" t="s">
        <v>499</v>
      </c>
      <c r="N108" s="317"/>
    </row>
    <row r="109" spans="1:14" ht="69" hidden="1">
      <c r="A109" s="327" t="s">
        <v>466</v>
      </c>
      <c r="B109" s="362" t="s">
        <v>494</v>
      </c>
      <c r="C109" s="313" t="s">
        <v>495</v>
      </c>
      <c r="D109" s="363" t="s">
        <v>496</v>
      </c>
      <c r="E109" s="313" t="s">
        <v>218</v>
      </c>
      <c r="F109" s="314" t="s">
        <v>290</v>
      </c>
      <c r="G109" s="314" t="s">
        <v>188</v>
      </c>
      <c r="H109" s="312">
        <v>186</v>
      </c>
      <c r="I109" s="312">
        <f t="shared" ref="I109:I110" si="17">ROUNDUP(H109*1.1,0)</f>
        <v>205</v>
      </c>
      <c r="J109" s="312" t="s">
        <v>497</v>
      </c>
      <c r="K109" s="315" t="s">
        <v>185</v>
      </c>
      <c r="L109" s="312" t="s">
        <v>500</v>
      </c>
      <c r="M109" s="316" t="s">
        <v>501</v>
      </c>
      <c r="N109" s="317"/>
    </row>
    <row r="110" spans="1:14" ht="69" hidden="1">
      <c r="A110" s="327" t="s">
        <v>466</v>
      </c>
      <c r="B110" s="362" t="s">
        <v>494</v>
      </c>
      <c r="C110" s="313" t="s">
        <v>495</v>
      </c>
      <c r="D110" s="363" t="s">
        <v>496</v>
      </c>
      <c r="E110" s="313" t="s">
        <v>218</v>
      </c>
      <c r="F110" s="314" t="s">
        <v>290</v>
      </c>
      <c r="G110" s="314" t="s">
        <v>191</v>
      </c>
      <c r="H110" s="312">
        <v>186</v>
      </c>
      <c r="I110" s="312">
        <f t="shared" si="17"/>
        <v>205</v>
      </c>
      <c r="J110" s="312" t="s">
        <v>497</v>
      </c>
      <c r="K110" s="315" t="s">
        <v>185</v>
      </c>
      <c r="L110" s="312" t="s">
        <v>502</v>
      </c>
      <c r="M110" s="316" t="s">
        <v>503</v>
      </c>
      <c r="N110" s="317"/>
    </row>
    <row r="111" spans="1:14" ht="69" hidden="1">
      <c r="A111" s="327" t="s">
        <v>466</v>
      </c>
      <c r="B111" s="362" t="s">
        <v>494</v>
      </c>
      <c r="C111" s="313" t="s">
        <v>495</v>
      </c>
      <c r="D111" s="363" t="s">
        <v>496</v>
      </c>
      <c r="E111" s="313" t="s">
        <v>218</v>
      </c>
      <c r="F111" s="314" t="s">
        <v>290</v>
      </c>
      <c r="G111" s="314" t="s">
        <v>194</v>
      </c>
      <c r="H111" s="312">
        <v>96</v>
      </c>
      <c r="I111" s="312">
        <f t="shared" si="9"/>
        <v>104</v>
      </c>
      <c r="J111" s="312" t="s">
        <v>497</v>
      </c>
      <c r="K111" s="315" t="s">
        <v>185</v>
      </c>
      <c r="L111" s="312" t="s">
        <v>504</v>
      </c>
      <c r="M111" s="316" t="s">
        <v>505</v>
      </c>
      <c r="N111" s="317"/>
    </row>
    <row r="112" spans="1:14" ht="69" hidden="1">
      <c r="A112" s="327" t="s">
        <v>466</v>
      </c>
      <c r="B112" s="362" t="s">
        <v>494</v>
      </c>
      <c r="C112" s="313" t="s">
        <v>495</v>
      </c>
      <c r="D112" s="363" t="s">
        <v>496</v>
      </c>
      <c r="E112" s="313" t="s">
        <v>218</v>
      </c>
      <c r="F112" s="314" t="s">
        <v>290</v>
      </c>
      <c r="G112" s="314" t="s">
        <v>197</v>
      </c>
      <c r="H112" s="312">
        <v>36</v>
      </c>
      <c r="I112" s="312">
        <f t="shared" si="9"/>
        <v>39</v>
      </c>
      <c r="J112" s="312" t="s">
        <v>497</v>
      </c>
      <c r="K112" s="315" t="s">
        <v>185</v>
      </c>
      <c r="L112" s="312" t="s">
        <v>506</v>
      </c>
      <c r="M112" s="316" t="s">
        <v>507</v>
      </c>
      <c r="N112" s="317"/>
    </row>
    <row r="113" spans="8:9" ht="61.5" hidden="1" customHeight="1">
      <c r="H113" s="328">
        <f>SUM(H2:H112)</f>
        <v>14800</v>
      </c>
      <c r="I113" s="328">
        <f>SUM(I2:I112)</f>
        <v>16182</v>
      </c>
    </row>
  </sheetData>
  <autoFilter ref="A1:N113" xr:uid="{7307F0FC-21F2-4ACC-A0DE-2CA8288F4701}">
    <filterColumn colId="1">
      <filters>
        <filter val="G10STS140A"/>
      </filters>
    </filterColumn>
  </autoFilter>
  <pageMargins left="0.7" right="0.7" top="0.75" bottom="0.75" header="0.3" footer="0.3"/>
  <pageSetup paperSize="9" scale="3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3F813-CDF4-48C7-B6A9-84D58817DB62}">
  <sheetPr>
    <pageSetUpPr fitToPage="1"/>
  </sheetPr>
  <dimension ref="A1:P15"/>
  <sheetViews>
    <sheetView showGridLines="0" view="pageBreakPreview" topLeftCell="A15" zoomScale="40" zoomScaleNormal="25" zoomScaleSheetLayoutView="40" zoomScalePageLayoutView="40" workbookViewId="0">
      <selection activeCell="G34" sqref="G34"/>
    </sheetView>
  </sheetViews>
  <sheetFormatPr defaultColWidth="9.26953125" defaultRowHeight="15"/>
  <cols>
    <col min="1" max="1" width="7.54296875" style="78" customWidth="1"/>
    <col min="2" max="2" width="28.54296875" style="78" customWidth="1"/>
    <col min="3" max="3" width="23.7265625" style="78" bestFit="1" customWidth="1"/>
    <col min="4" max="4" width="20.453125" style="78" customWidth="1"/>
    <col min="5" max="5" width="19.453125" style="78" customWidth="1"/>
    <col min="6" max="6" width="17.453125" style="78" customWidth="1"/>
    <col min="7" max="7" width="19.453125" style="79" customWidth="1"/>
    <col min="8" max="8" width="21.81640625" style="110" customWidth="1"/>
    <col min="9" max="9" width="23.1796875" style="78" customWidth="1"/>
    <col min="10" max="10" width="17.81640625" style="78" customWidth="1"/>
    <col min="11" max="12" width="19.54296875" style="78" customWidth="1"/>
    <col min="13" max="13" width="12" style="78" customWidth="1"/>
    <col min="14" max="15" width="13.453125" style="78" customWidth="1"/>
    <col min="16" max="16" width="17.453125" style="78" customWidth="1"/>
    <col min="17" max="17" width="14.7265625" style="78" bestFit="1" customWidth="1"/>
    <col min="18" max="16384" width="9.26953125" style="78"/>
  </cols>
  <sheetData>
    <row r="1" spans="1:16" s="1" customFormat="1" ht="40.15" customHeight="1">
      <c r="A1" s="474"/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8"/>
      <c r="N1" s="478"/>
      <c r="O1" s="479"/>
      <c r="P1" s="479"/>
    </row>
    <row r="2" spans="1:16" s="1" customFormat="1" ht="40.15" customHeight="1">
      <c r="A2" s="476"/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8"/>
      <c r="N2" s="478"/>
      <c r="O2" s="480"/>
      <c r="P2" s="480"/>
    </row>
    <row r="3" spans="1:16" s="1" customFormat="1" ht="40.15" customHeight="1">
      <c r="A3" s="476"/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8"/>
      <c r="N3" s="478"/>
      <c r="O3" s="479"/>
      <c r="P3" s="479"/>
    </row>
    <row r="4" spans="1:16" s="2" customFormat="1" ht="40.15" customHeight="1">
      <c r="A4" s="84"/>
      <c r="B4" s="149"/>
      <c r="C4" s="150"/>
      <c r="D4" s="150"/>
      <c r="E4" s="150"/>
      <c r="F4" s="150"/>
      <c r="G4" s="86"/>
      <c r="H4" s="103"/>
      <c r="I4" s="84"/>
      <c r="J4" s="84"/>
      <c r="K4" s="84"/>
      <c r="L4" s="84"/>
      <c r="M4" s="84"/>
      <c r="N4" s="84"/>
      <c r="O4" s="84"/>
      <c r="P4" s="84"/>
    </row>
    <row r="5" spans="1:16" s="2" customFormat="1" ht="22.5" customHeight="1">
      <c r="A5" s="84"/>
      <c r="B5" s="151"/>
      <c r="C5" s="151"/>
      <c r="D5" s="149"/>
      <c r="E5" s="150"/>
      <c r="F5" s="152"/>
      <c r="G5" s="87"/>
      <c r="H5" s="349"/>
      <c r="I5" s="87"/>
      <c r="J5" s="87"/>
      <c r="K5" s="87"/>
      <c r="L5" s="85"/>
      <c r="M5" s="84"/>
      <c r="N5" s="84"/>
      <c r="O5" s="84"/>
      <c r="P5" s="84"/>
    </row>
    <row r="6" spans="1:16" s="4" customFormat="1" ht="42.65" customHeight="1">
      <c r="A6" s="84"/>
      <c r="B6" s="149"/>
      <c r="C6" s="149"/>
      <c r="D6" s="5"/>
      <c r="E6" s="154"/>
      <c r="F6" s="149"/>
      <c r="G6" s="473"/>
      <c r="H6" s="473"/>
      <c r="I6" s="473"/>
      <c r="J6" s="473"/>
      <c r="K6" s="473"/>
      <c r="L6" s="473"/>
      <c r="M6" s="87"/>
      <c r="N6" s="87"/>
      <c r="O6" s="87"/>
      <c r="P6" s="87"/>
    </row>
    <row r="7" spans="1:16" s="4" customFormat="1" ht="42.65" customHeight="1">
      <c r="A7" s="84"/>
      <c r="B7" s="149"/>
      <c r="C7" s="149"/>
      <c r="D7" s="153"/>
      <c r="E7" s="153"/>
      <c r="F7" s="149"/>
      <c r="G7" s="473"/>
      <c r="H7" s="473"/>
      <c r="I7" s="473"/>
      <c r="J7" s="473"/>
      <c r="K7" s="473"/>
      <c r="L7" s="473"/>
      <c r="M7" s="87"/>
      <c r="N7" s="87"/>
      <c r="O7" s="87"/>
      <c r="P7" s="87"/>
    </row>
    <row r="8" spans="1:16" s="4" customFormat="1" ht="78.650000000000006" customHeight="1">
      <c r="A8" s="84"/>
      <c r="B8" s="149"/>
      <c r="C8" s="149"/>
      <c r="D8" s="401"/>
      <c r="E8" s="401"/>
      <c r="F8" s="401"/>
      <c r="G8" s="473"/>
      <c r="H8" s="473"/>
      <c r="I8" s="473"/>
      <c r="J8" s="473"/>
      <c r="K8" s="473"/>
      <c r="L8" s="473"/>
      <c r="M8" s="87"/>
      <c r="N8" s="87"/>
      <c r="O8" s="87"/>
      <c r="P8" s="87"/>
    </row>
    <row r="9" spans="1:16" s="6" customFormat="1" ht="38.15" customHeight="1">
      <c r="A9" s="88"/>
      <c r="B9" s="153"/>
      <c r="C9" s="153"/>
      <c r="D9" s="8"/>
      <c r="E9" s="149"/>
      <c r="F9" s="149"/>
      <c r="G9" s="350"/>
      <c r="H9" s="351"/>
      <c r="I9" s="8"/>
      <c r="J9" s="8"/>
      <c r="K9" s="8"/>
      <c r="L9" s="8"/>
      <c r="M9" s="8"/>
      <c r="N9" s="8"/>
      <c r="O9" s="8"/>
      <c r="P9" s="8"/>
    </row>
    <row r="10" spans="1:16" s="6" customFormat="1" ht="39" customHeight="1">
      <c r="B10" s="352"/>
      <c r="C10" s="352"/>
      <c r="D10" s="353"/>
      <c r="E10" s="353"/>
      <c r="F10" s="353"/>
      <c r="G10" s="354"/>
      <c r="H10" s="355"/>
      <c r="I10" s="140"/>
      <c r="J10" s="3"/>
      <c r="K10" s="140"/>
      <c r="L10" s="135"/>
      <c r="M10" s="135"/>
      <c r="N10" s="135"/>
      <c r="O10" s="135"/>
      <c r="P10" s="135"/>
    </row>
    <row r="11" spans="1:16" ht="46">
      <c r="A11" s="98"/>
      <c r="B11" s="161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</row>
    <row r="12" spans="1:16" ht="46">
      <c r="A12" s="98"/>
      <c r="B12" s="161"/>
      <c r="C12" s="99"/>
      <c r="D12" s="99"/>
      <c r="E12" s="99"/>
      <c r="F12" s="99"/>
      <c r="G12" s="100"/>
      <c r="H12" s="108"/>
      <c r="I12" s="99"/>
      <c r="J12" s="99"/>
      <c r="K12" s="99"/>
      <c r="L12" s="99"/>
      <c r="M12" s="99"/>
      <c r="N12" s="99"/>
      <c r="O12" s="99"/>
      <c r="P12" s="99"/>
    </row>
    <row r="13" spans="1:16" ht="46">
      <c r="A13" s="98"/>
      <c r="B13" s="162"/>
      <c r="C13" s="99"/>
      <c r="D13" s="99"/>
      <c r="E13" s="99"/>
      <c r="F13" s="99"/>
      <c r="G13" s="100"/>
      <c r="H13" s="108"/>
      <c r="I13" s="99"/>
      <c r="J13" s="99"/>
      <c r="K13" s="99"/>
      <c r="L13" s="99"/>
      <c r="M13" s="99"/>
      <c r="N13" s="99"/>
      <c r="O13" s="99"/>
      <c r="P13" s="99"/>
    </row>
    <row r="14" spans="1:16">
      <c r="A14" s="98"/>
      <c r="B14" s="98"/>
      <c r="C14" s="98"/>
      <c r="D14" s="98"/>
      <c r="E14" s="98"/>
      <c r="F14" s="98"/>
      <c r="G14" s="101"/>
      <c r="H14" s="109"/>
      <c r="I14" s="98"/>
      <c r="J14" s="98"/>
      <c r="K14" s="98"/>
      <c r="L14" s="98"/>
      <c r="M14" s="98"/>
      <c r="N14" s="98"/>
      <c r="O14" s="98"/>
      <c r="P14" s="98"/>
    </row>
    <row r="15" spans="1:16" ht="46">
      <c r="A15" s="98"/>
      <c r="B15" s="161"/>
      <c r="C15" s="99"/>
      <c r="D15" s="99"/>
      <c r="E15" s="99"/>
      <c r="F15" s="99"/>
      <c r="G15" s="100"/>
      <c r="H15" s="108"/>
      <c r="I15" s="99"/>
      <c r="J15" s="99"/>
      <c r="K15" s="99"/>
      <c r="L15" s="99"/>
      <c r="M15" s="99"/>
      <c r="N15" s="99"/>
      <c r="O15" s="99"/>
      <c r="P15" s="99"/>
    </row>
  </sheetData>
  <mergeCells count="9">
    <mergeCell ref="G6:L8"/>
    <mergeCell ref="D8:F8"/>
    <mergeCell ref="A1:L3"/>
    <mergeCell ref="M1:N1"/>
    <mergeCell ref="O1:P1"/>
    <mergeCell ref="M2:N2"/>
    <mergeCell ref="O2:P2"/>
    <mergeCell ref="M3:N3"/>
    <mergeCell ref="O3:P3"/>
  </mergeCells>
  <printOptions horizontalCentered="1"/>
  <pageMargins left="0" right="0" top="0.75" bottom="0.75" header="0" footer="0"/>
  <pageSetup paperSize="9" scale="41" fitToHeight="0" orientation="portrait" r:id="rId1"/>
  <headerFooter>
    <oddHeader>&amp;L&amp;G&amp;R&amp;"Muli,Bold"&amp;36VỊ TRÍ HÌNH IN</oddHeader>
    <oddFooter>&amp;L&amp;G&amp;R&amp;G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5F952-F5A9-4C75-B3E2-E889D42BA42A}">
  <dimension ref="A1:Z952"/>
  <sheetViews>
    <sheetView topLeftCell="A2" zoomScale="55" zoomScaleNormal="55" zoomScaleSheetLayoutView="55" workbookViewId="0">
      <selection activeCell="G5" sqref="G5:L9"/>
    </sheetView>
  </sheetViews>
  <sheetFormatPr defaultColWidth="14.453125" defaultRowHeight="21.5"/>
  <cols>
    <col min="1" max="1" width="6.54296875" style="302" customWidth="1"/>
    <col min="2" max="2" width="58" style="302" customWidth="1"/>
    <col min="3" max="3" width="84.7265625" style="302" customWidth="1"/>
    <col min="4" max="4" width="18.453125" style="302" customWidth="1"/>
    <col min="5" max="6" width="16.54296875" style="302" customWidth="1"/>
    <col min="7" max="7" width="15.26953125" style="302" hidden="1" customWidth="1"/>
    <col min="8" max="14" width="15.26953125" style="302" customWidth="1"/>
    <col min="15" max="15" width="18.7265625" style="302" customWidth="1"/>
    <col min="16" max="26" width="8" style="302" customWidth="1"/>
    <col min="27" max="16384" width="14.453125" style="302"/>
  </cols>
  <sheetData>
    <row r="1" spans="1:26" s="285" customFormat="1" ht="30.75" customHeight="1">
      <c r="A1" s="284"/>
      <c r="B1" s="284" t="s">
        <v>508</v>
      </c>
      <c r="C1" s="284" t="s">
        <v>509</v>
      </c>
      <c r="D1" s="284"/>
      <c r="I1" s="286"/>
      <c r="J1" s="287"/>
      <c r="K1" s="287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</row>
    <row r="2" spans="1:26" s="285" customFormat="1" ht="30.75" customHeight="1">
      <c r="A2" s="287"/>
      <c r="B2" s="287" t="s">
        <v>168</v>
      </c>
      <c r="C2" s="288" t="s">
        <v>510</v>
      </c>
      <c r="D2" s="287"/>
      <c r="J2" s="289"/>
      <c r="K2" s="289"/>
      <c r="L2" s="289"/>
      <c r="M2" s="289"/>
      <c r="N2" s="289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</row>
    <row r="3" spans="1:26" s="285" customFormat="1" ht="30.75" customHeight="1">
      <c r="A3" s="287"/>
      <c r="B3" s="287" t="s">
        <v>511</v>
      </c>
      <c r="C3" s="288" t="s">
        <v>512</v>
      </c>
      <c r="D3" s="287"/>
      <c r="I3" s="289"/>
      <c r="J3" s="289"/>
      <c r="K3" s="289"/>
      <c r="L3" s="290"/>
      <c r="M3" s="290"/>
      <c r="N3" s="290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</row>
    <row r="4" spans="1:26" s="285" customFormat="1" ht="30.75" customHeight="1">
      <c r="A4" s="287"/>
      <c r="B4" s="287"/>
      <c r="C4" s="287"/>
      <c r="D4" s="287"/>
      <c r="I4" s="289"/>
      <c r="J4" s="289"/>
      <c r="K4" s="289"/>
      <c r="L4" s="290"/>
      <c r="M4" s="290"/>
      <c r="N4" s="290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</row>
    <row r="5" spans="1:26" s="285" customFormat="1" ht="30.75" customHeight="1">
      <c r="A5" s="287"/>
      <c r="B5" s="287"/>
      <c r="C5" s="287"/>
      <c r="D5" s="287"/>
      <c r="I5" s="289"/>
      <c r="J5" s="289"/>
      <c r="K5" s="289"/>
      <c r="L5" s="290"/>
      <c r="M5" s="290"/>
      <c r="N5" s="290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</row>
    <row r="6" spans="1:26" s="285" customFormat="1" ht="30.75" customHeight="1">
      <c r="A6" s="287"/>
      <c r="B6" s="287"/>
      <c r="C6" s="287"/>
      <c r="D6" s="287"/>
      <c r="I6" s="289"/>
      <c r="J6" s="289"/>
      <c r="K6" s="289"/>
      <c r="L6" s="291" t="s">
        <v>513</v>
      </c>
      <c r="M6" s="291"/>
      <c r="N6" s="291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</row>
    <row r="7" spans="1:26" s="294" customFormat="1" ht="48.75" customHeight="1">
      <c r="A7" s="292" t="s">
        <v>514</v>
      </c>
      <c r="B7" s="293" t="s">
        <v>515</v>
      </c>
      <c r="C7" s="293" t="s">
        <v>516</v>
      </c>
      <c r="D7" s="293" t="s">
        <v>517</v>
      </c>
      <c r="E7" s="293" t="s">
        <v>518</v>
      </c>
      <c r="F7" s="293" t="s">
        <v>519</v>
      </c>
      <c r="G7" s="293" t="s">
        <v>520</v>
      </c>
      <c r="H7" s="293" t="s">
        <v>520</v>
      </c>
      <c r="I7" s="293" t="s">
        <v>127</v>
      </c>
      <c r="J7" s="293" t="s">
        <v>37</v>
      </c>
      <c r="K7" s="293" t="s">
        <v>38</v>
      </c>
      <c r="L7" s="293" t="s">
        <v>39</v>
      </c>
      <c r="M7" s="293" t="s">
        <v>40</v>
      </c>
      <c r="N7" s="293" t="s">
        <v>41</v>
      </c>
    </row>
    <row r="8" spans="1:26" s="301" customFormat="1" ht="34.9" customHeight="1">
      <c r="A8" s="295">
        <v>1</v>
      </c>
      <c r="B8" s="296" t="s">
        <v>521</v>
      </c>
      <c r="C8" s="297" t="s">
        <v>522</v>
      </c>
      <c r="D8" s="295" t="b">
        <v>1</v>
      </c>
      <c r="E8" s="295" t="s">
        <v>523</v>
      </c>
      <c r="F8" s="298">
        <v>43832</v>
      </c>
      <c r="G8" s="299">
        <v>25</v>
      </c>
      <c r="H8" s="299">
        <f>I8-1</f>
        <v>25.5</v>
      </c>
      <c r="I8" s="299">
        <f>J8-1</f>
        <v>26.5</v>
      </c>
      <c r="J8" s="299">
        <f>K8-1</f>
        <v>27.5</v>
      </c>
      <c r="K8" s="299">
        <v>28.5</v>
      </c>
      <c r="L8" s="299">
        <f>K8+1</f>
        <v>29.5</v>
      </c>
      <c r="M8" s="299">
        <f t="shared" ref="M8:N8" si="0">L8+1</f>
        <v>30.5</v>
      </c>
      <c r="N8" s="299">
        <f t="shared" si="0"/>
        <v>31.5</v>
      </c>
      <c r="O8" s="300"/>
    </row>
    <row r="9" spans="1:26" s="301" customFormat="1" ht="34.9" customHeight="1">
      <c r="A9" s="295">
        <v>2</v>
      </c>
      <c r="B9" s="296" t="s">
        <v>524</v>
      </c>
      <c r="C9" s="297" t="s">
        <v>525</v>
      </c>
      <c r="D9" s="295" t="b">
        <v>1</v>
      </c>
      <c r="E9" s="295" t="s">
        <v>523</v>
      </c>
      <c r="F9" s="298">
        <v>43838</v>
      </c>
      <c r="G9" s="299">
        <v>1</v>
      </c>
      <c r="H9" s="299">
        <v>1</v>
      </c>
      <c r="I9" s="299">
        <v>1</v>
      </c>
      <c r="J9" s="295">
        <v>1</v>
      </c>
      <c r="K9" s="295">
        <v>1</v>
      </c>
      <c r="L9" s="295">
        <v>1</v>
      </c>
      <c r="M9" s="295">
        <v>1</v>
      </c>
      <c r="N9" s="295">
        <v>1</v>
      </c>
      <c r="O9" s="300"/>
    </row>
    <row r="10" spans="1:26" s="301" customFormat="1" ht="34.9" customHeight="1">
      <c r="A10" s="295">
        <v>3</v>
      </c>
      <c r="B10" s="296" t="s">
        <v>526</v>
      </c>
      <c r="C10" s="297" t="s">
        <v>527</v>
      </c>
      <c r="D10" s="295" t="b">
        <v>1</v>
      </c>
      <c r="E10" s="295" t="s">
        <v>523</v>
      </c>
      <c r="F10" s="298">
        <v>43832</v>
      </c>
      <c r="G10" s="299">
        <v>7.5</v>
      </c>
      <c r="H10" s="299">
        <v>7.5</v>
      </c>
      <c r="I10" s="299">
        <v>7.5</v>
      </c>
      <c r="J10" s="295" t="s">
        <v>528</v>
      </c>
      <c r="K10" s="295" t="s">
        <v>528</v>
      </c>
      <c r="L10" s="295" t="s">
        <v>528</v>
      </c>
      <c r="M10" s="295">
        <v>8</v>
      </c>
      <c r="N10" s="295">
        <v>8</v>
      </c>
      <c r="O10" s="300"/>
    </row>
    <row r="11" spans="1:26" s="301" customFormat="1" ht="34.9" customHeight="1">
      <c r="A11" s="295">
        <v>4</v>
      </c>
      <c r="B11" s="296" t="s">
        <v>529</v>
      </c>
      <c r="C11" s="297" t="s">
        <v>530</v>
      </c>
      <c r="D11" s="295" t="b">
        <v>1</v>
      </c>
      <c r="E11" s="295" t="s">
        <v>523</v>
      </c>
      <c r="F11" s="298">
        <v>43834</v>
      </c>
      <c r="G11" s="299">
        <v>3.5</v>
      </c>
      <c r="H11" s="299">
        <v>3.5</v>
      </c>
      <c r="I11" s="299">
        <v>3.5</v>
      </c>
      <c r="J11" s="295" t="s">
        <v>531</v>
      </c>
      <c r="K11" s="295" t="s">
        <v>531</v>
      </c>
      <c r="L11" s="295" t="s">
        <v>531</v>
      </c>
      <c r="M11" s="295">
        <v>4</v>
      </c>
      <c r="N11" s="295">
        <v>4</v>
      </c>
      <c r="O11" s="300"/>
    </row>
    <row r="12" spans="1:26" s="301" customFormat="1" ht="34.9" customHeight="1">
      <c r="A12" s="295">
        <v>5</v>
      </c>
      <c r="B12" s="296" t="s">
        <v>532</v>
      </c>
      <c r="C12" s="297" t="s">
        <v>533</v>
      </c>
      <c r="D12" s="295" t="b">
        <v>1</v>
      </c>
      <c r="E12" s="295" t="s">
        <v>523</v>
      </c>
      <c r="F12" s="298">
        <v>43834</v>
      </c>
      <c r="G12" s="299">
        <v>1</v>
      </c>
      <c r="H12" s="299">
        <v>1</v>
      </c>
      <c r="I12" s="299">
        <v>1</v>
      </c>
      <c r="J12" s="295">
        <v>1</v>
      </c>
      <c r="K12" s="295">
        <v>1</v>
      </c>
      <c r="L12" s="295">
        <v>1</v>
      </c>
      <c r="M12" s="295">
        <v>1</v>
      </c>
      <c r="N12" s="295">
        <v>1</v>
      </c>
      <c r="O12" s="300"/>
    </row>
    <row r="13" spans="1:26" s="301" customFormat="1" ht="34.9" customHeight="1">
      <c r="A13" s="295">
        <v>6</v>
      </c>
      <c r="B13" s="296" t="s">
        <v>534</v>
      </c>
      <c r="C13" s="297" t="s">
        <v>535</v>
      </c>
      <c r="D13" s="295" t="b">
        <v>1</v>
      </c>
      <c r="E13" s="295" t="s">
        <v>523</v>
      </c>
      <c r="F13" s="298">
        <v>43832</v>
      </c>
      <c r="G13" s="299">
        <v>15</v>
      </c>
      <c r="H13" s="299">
        <f>I13-2</f>
        <v>15</v>
      </c>
      <c r="I13" s="299">
        <v>17</v>
      </c>
      <c r="J13" s="295">
        <v>19</v>
      </c>
      <c r="K13" s="295">
        <v>21</v>
      </c>
      <c r="L13" s="295">
        <v>23</v>
      </c>
      <c r="M13" s="295" t="s">
        <v>536</v>
      </c>
      <c r="N13" s="295" t="s">
        <v>537</v>
      </c>
      <c r="O13" s="300"/>
    </row>
    <row r="14" spans="1:26" s="301" customFormat="1" ht="34.9" customHeight="1">
      <c r="A14" s="295">
        <v>7</v>
      </c>
      <c r="B14" s="296" t="s">
        <v>538</v>
      </c>
      <c r="C14" s="297" t="s">
        <v>539</v>
      </c>
      <c r="D14" s="295" t="b">
        <v>1</v>
      </c>
      <c r="E14" s="295" t="s">
        <v>523</v>
      </c>
      <c r="F14" s="298">
        <v>43832</v>
      </c>
      <c r="G14" s="299">
        <v>16.5</v>
      </c>
      <c r="H14" s="299">
        <f t="shared" ref="H14:H15" si="1">I14-2</f>
        <v>16.5</v>
      </c>
      <c r="I14" s="299">
        <v>18.5</v>
      </c>
      <c r="J14" s="295" t="s">
        <v>540</v>
      </c>
      <c r="K14" s="295" t="s">
        <v>541</v>
      </c>
      <c r="L14" s="295" t="s">
        <v>542</v>
      </c>
      <c r="M14" s="295" t="s">
        <v>543</v>
      </c>
      <c r="N14" s="295" t="s">
        <v>544</v>
      </c>
      <c r="O14" s="300"/>
    </row>
    <row r="15" spans="1:26" s="301" customFormat="1" ht="34.9" customHeight="1">
      <c r="A15" s="295">
        <v>8</v>
      </c>
      <c r="B15" s="296" t="s">
        <v>545</v>
      </c>
      <c r="C15" s="297" t="s">
        <v>546</v>
      </c>
      <c r="D15" s="295" t="b">
        <v>1</v>
      </c>
      <c r="E15" s="295" t="s">
        <v>547</v>
      </c>
      <c r="F15" s="298">
        <v>43832</v>
      </c>
      <c r="G15" s="299">
        <v>16.5</v>
      </c>
      <c r="H15" s="299">
        <f t="shared" si="1"/>
        <v>16.5</v>
      </c>
      <c r="I15" s="299">
        <v>18.5</v>
      </c>
      <c r="J15" s="295" t="s">
        <v>540</v>
      </c>
      <c r="K15" s="295" t="s">
        <v>541</v>
      </c>
      <c r="L15" s="295" t="s">
        <v>542</v>
      </c>
      <c r="M15" s="295" t="s">
        <v>543</v>
      </c>
      <c r="N15" s="295" t="s">
        <v>544</v>
      </c>
      <c r="O15" s="300"/>
    </row>
    <row r="16" spans="1:26" s="301" customFormat="1" ht="34.9" customHeight="1">
      <c r="A16" s="295">
        <v>9</v>
      </c>
      <c r="B16" s="296" t="s">
        <v>548</v>
      </c>
      <c r="C16" s="297" t="s">
        <v>549</v>
      </c>
      <c r="D16" s="295" t="b">
        <v>1</v>
      </c>
      <c r="E16" s="295" t="s">
        <v>547</v>
      </c>
      <c r="F16" s="298">
        <v>43834</v>
      </c>
      <c r="G16" s="299">
        <v>8.5</v>
      </c>
      <c r="H16" s="299">
        <f>I16-1/2</f>
        <v>8.5</v>
      </c>
      <c r="I16" s="299">
        <v>9</v>
      </c>
      <c r="J16" s="295" t="s">
        <v>550</v>
      </c>
      <c r="K16" s="295">
        <v>10</v>
      </c>
      <c r="L16" s="295" t="s">
        <v>551</v>
      </c>
      <c r="M16" s="295">
        <v>11</v>
      </c>
      <c r="N16" s="295" t="s">
        <v>552</v>
      </c>
      <c r="O16" s="300"/>
    </row>
    <row r="17" spans="1:15" s="301" customFormat="1" ht="34.9" customHeight="1">
      <c r="A17" s="295">
        <v>10</v>
      </c>
      <c r="B17" s="296" t="s">
        <v>553</v>
      </c>
      <c r="C17" s="297" t="s">
        <v>554</v>
      </c>
      <c r="D17" s="295" t="b">
        <v>1</v>
      </c>
      <c r="E17" s="295" t="s">
        <v>523</v>
      </c>
      <c r="F17" s="298">
        <v>43834</v>
      </c>
      <c r="G17" s="299">
        <v>6.875</v>
      </c>
      <c r="H17" s="299">
        <f>I17-3/8</f>
        <v>6.875</v>
      </c>
      <c r="I17" s="299">
        <v>7.25</v>
      </c>
      <c r="J17" s="295" t="s">
        <v>555</v>
      </c>
      <c r="K17" s="295">
        <v>8</v>
      </c>
      <c r="L17" s="295" t="s">
        <v>556</v>
      </c>
      <c r="M17" s="295" t="s">
        <v>557</v>
      </c>
      <c r="N17" s="295" t="s">
        <v>557</v>
      </c>
      <c r="O17" s="300"/>
    </row>
    <row r="18" spans="1:15" s="301" customFormat="1" ht="34.9" customHeight="1">
      <c r="A18" s="295">
        <v>11</v>
      </c>
      <c r="B18" s="296" t="s">
        <v>558</v>
      </c>
      <c r="C18" s="297" t="s">
        <v>559</v>
      </c>
      <c r="D18" s="295" t="b">
        <v>1</v>
      </c>
      <c r="E18" s="295" t="s">
        <v>547</v>
      </c>
      <c r="F18" s="298">
        <v>43834</v>
      </c>
      <c r="G18" s="299">
        <v>7.75</v>
      </c>
      <c r="H18" s="299">
        <f>I18-1/2</f>
        <v>7.75</v>
      </c>
      <c r="I18" s="299">
        <v>8.25</v>
      </c>
      <c r="J18" s="295" t="s">
        <v>557</v>
      </c>
      <c r="K18" s="295" t="s">
        <v>560</v>
      </c>
      <c r="L18" s="295" t="s">
        <v>561</v>
      </c>
      <c r="M18" s="295" t="s">
        <v>562</v>
      </c>
      <c r="N18" s="295" t="s">
        <v>563</v>
      </c>
      <c r="O18" s="300"/>
    </row>
    <row r="19" spans="1:15" s="301" customFormat="1" ht="34.9" customHeight="1">
      <c r="A19" s="295">
        <v>12</v>
      </c>
      <c r="B19" s="296" t="s">
        <v>564</v>
      </c>
      <c r="C19" s="297" t="s">
        <v>565</v>
      </c>
      <c r="D19" s="295" t="b">
        <v>1</v>
      </c>
      <c r="E19" s="295" t="s">
        <v>523</v>
      </c>
      <c r="F19" s="298">
        <v>43834</v>
      </c>
      <c r="G19" s="299">
        <v>7</v>
      </c>
      <c r="H19" s="299">
        <f>I19-1/2</f>
        <v>7</v>
      </c>
      <c r="I19" s="299">
        <v>7.5</v>
      </c>
      <c r="J19" s="295">
        <v>8</v>
      </c>
      <c r="K19" s="295" t="s">
        <v>566</v>
      </c>
      <c r="L19" s="295">
        <v>9</v>
      </c>
      <c r="M19" s="295" t="s">
        <v>550</v>
      </c>
      <c r="N19" s="295">
        <v>10</v>
      </c>
      <c r="O19" s="300"/>
    </row>
    <row r="20" spans="1:15" s="301" customFormat="1" ht="34.9" customHeight="1">
      <c r="A20" s="295">
        <v>13</v>
      </c>
      <c r="B20" s="296" t="s">
        <v>567</v>
      </c>
      <c r="C20" s="297" t="s">
        <v>568</v>
      </c>
      <c r="D20" s="295" t="b">
        <v>1</v>
      </c>
      <c r="E20" s="295" t="s">
        <v>523</v>
      </c>
      <c r="F20" s="298">
        <v>43838</v>
      </c>
      <c r="G20" s="298">
        <v>44020</v>
      </c>
      <c r="H20" s="298">
        <f>I20</f>
        <v>44020</v>
      </c>
      <c r="I20" s="298">
        <v>44020</v>
      </c>
      <c r="J20" s="298">
        <v>44020</v>
      </c>
      <c r="K20" s="298">
        <v>44020</v>
      </c>
      <c r="L20" s="298">
        <v>44020</v>
      </c>
      <c r="M20" s="298">
        <v>44020</v>
      </c>
      <c r="N20" s="298">
        <v>44020</v>
      </c>
      <c r="O20" s="300"/>
    </row>
    <row r="21" spans="1:15" ht="12.75" customHeight="1">
      <c r="C21" s="303"/>
      <c r="D21" s="303"/>
      <c r="E21" s="304"/>
      <c r="F21" s="304"/>
      <c r="G21" s="304"/>
      <c r="H21" s="304"/>
      <c r="I21" s="304"/>
      <c r="J21" s="304"/>
      <c r="K21" s="304"/>
      <c r="L21" s="303"/>
      <c r="M21" s="303"/>
    </row>
    <row r="22" spans="1:15" ht="12.75" customHeight="1">
      <c r="C22" s="303"/>
      <c r="D22" s="303"/>
      <c r="E22" s="304"/>
      <c r="F22" s="304"/>
      <c r="G22" s="304"/>
      <c r="H22" s="304"/>
      <c r="I22" s="304"/>
      <c r="J22" s="304"/>
      <c r="K22" s="304"/>
      <c r="L22" s="303"/>
      <c r="M22" s="303"/>
    </row>
    <row r="23" spans="1:15" ht="12.75" customHeight="1">
      <c r="C23" s="303"/>
      <c r="D23" s="303"/>
      <c r="E23" s="304"/>
      <c r="F23" s="304"/>
      <c r="G23" s="304"/>
      <c r="H23" s="304"/>
      <c r="I23" s="304"/>
      <c r="J23" s="304"/>
      <c r="K23" s="304"/>
      <c r="L23" s="303"/>
      <c r="M23" s="303"/>
    </row>
    <row r="24" spans="1:15" ht="12.75" customHeight="1">
      <c r="C24" s="303"/>
      <c r="D24" s="303"/>
      <c r="E24" s="304"/>
      <c r="F24" s="304"/>
      <c r="G24" s="304"/>
      <c r="H24" s="304"/>
      <c r="I24" s="304"/>
      <c r="J24" s="304"/>
      <c r="K24" s="304"/>
      <c r="L24" s="303"/>
      <c r="M24" s="303"/>
    </row>
    <row r="25" spans="1:15" ht="12.75" customHeight="1">
      <c r="C25" s="303"/>
      <c r="D25" s="303"/>
      <c r="E25" s="304"/>
      <c r="F25" s="304"/>
      <c r="G25" s="304"/>
      <c r="H25" s="304"/>
      <c r="I25" s="304"/>
      <c r="J25" s="304"/>
      <c r="K25" s="304"/>
      <c r="L25" s="303"/>
      <c r="M25" s="303"/>
    </row>
    <row r="26" spans="1:15" ht="12.75" customHeight="1">
      <c r="C26" s="303"/>
      <c r="D26" s="303"/>
      <c r="E26" s="304"/>
      <c r="F26" s="304"/>
      <c r="G26" s="304"/>
      <c r="H26" s="304"/>
      <c r="I26" s="304"/>
      <c r="J26" s="304"/>
      <c r="K26" s="304"/>
      <c r="L26" s="303"/>
      <c r="M26" s="303"/>
    </row>
    <row r="27" spans="1:15" ht="12.75" customHeight="1">
      <c r="C27" s="303"/>
      <c r="D27" s="303"/>
      <c r="E27" s="304"/>
      <c r="F27" s="304"/>
      <c r="G27" s="304"/>
      <c r="H27" s="304"/>
      <c r="I27" s="304"/>
      <c r="J27" s="304"/>
      <c r="K27" s="304"/>
      <c r="L27" s="303"/>
      <c r="M27" s="303"/>
    </row>
    <row r="28" spans="1:15" ht="12.75" customHeight="1">
      <c r="C28" s="303"/>
      <c r="D28" s="303"/>
      <c r="E28" s="304"/>
      <c r="F28" s="304"/>
      <c r="G28" s="304"/>
      <c r="H28" s="304"/>
      <c r="I28" s="304"/>
      <c r="J28" s="304"/>
      <c r="K28" s="304"/>
      <c r="L28" s="303"/>
      <c r="M28" s="303"/>
    </row>
    <row r="29" spans="1:15" ht="12.75" customHeight="1">
      <c r="C29" s="303"/>
      <c r="D29" s="303"/>
      <c r="E29" s="304"/>
      <c r="F29" s="304"/>
      <c r="G29" s="304"/>
      <c r="H29" s="304"/>
      <c r="I29" s="304"/>
      <c r="J29" s="304"/>
      <c r="K29" s="304"/>
      <c r="L29" s="303"/>
      <c r="M29" s="303"/>
    </row>
    <row r="30" spans="1:15" ht="12.75" customHeight="1">
      <c r="C30" s="303"/>
      <c r="D30" s="303"/>
      <c r="E30" s="304"/>
      <c r="F30" s="304"/>
      <c r="G30" s="304"/>
      <c r="H30" s="304"/>
      <c r="I30" s="304"/>
      <c r="J30" s="304"/>
      <c r="K30" s="304"/>
      <c r="L30" s="303"/>
      <c r="M30" s="303"/>
    </row>
    <row r="31" spans="1:15" ht="12.75" customHeight="1">
      <c r="C31" s="303"/>
      <c r="D31" s="303"/>
      <c r="E31" s="304"/>
      <c r="F31" s="304"/>
      <c r="G31" s="304"/>
      <c r="H31" s="304"/>
      <c r="I31" s="304"/>
      <c r="J31" s="304"/>
      <c r="K31" s="304"/>
      <c r="L31" s="303"/>
      <c r="M31" s="303"/>
    </row>
    <row r="32" spans="1:15" ht="12.75" customHeight="1">
      <c r="C32" s="303"/>
      <c r="D32" s="303"/>
      <c r="E32" s="304"/>
      <c r="F32" s="304"/>
      <c r="G32" s="304"/>
      <c r="H32" s="304"/>
      <c r="I32" s="304"/>
      <c r="J32" s="304"/>
      <c r="K32" s="304"/>
      <c r="L32" s="303"/>
      <c r="M32" s="303"/>
    </row>
    <row r="33" spans="3:13" ht="12.75" customHeight="1">
      <c r="C33" s="303"/>
      <c r="D33" s="303"/>
      <c r="E33" s="304"/>
      <c r="F33" s="304"/>
      <c r="G33" s="304"/>
      <c r="H33" s="304"/>
      <c r="I33" s="304"/>
      <c r="J33" s="304"/>
      <c r="K33" s="304"/>
      <c r="L33" s="303"/>
      <c r="M33" s="303"/>
    </row>
    <row r="34" spans="3:13" ht="12.75" customHeight="1">
      <c r="C34" s="303"/>
      <c r="D34" s="303"/>
      <c r="E34" s="304"/>
      <c r="F34" s="304"/>
      <c r="G34" s="304"/>
      <c r="H34" s="304"/>
      <c r="I34" s="304"/>
      <c r="J34" s="304"/>
      <c r="K34" s="304"/>
      <c r="L34" s="303"/>
      <c r="M34" s="303"/>
    </row>
    <row r="35" spans="3:13" ht="12.75" customHeight="1">
      <c r="C35" s="303"/>
      <c r="D35" s="303"/>
      <c r="E35" s="304"/>
      <c r="F35" s="304"/>
      <c r="G35" s="304"/>
      <c r="H35" s="304"/>
      <c r="I35" s="304"/>
      <c r="J35" s="304"/>
      <c r="K35" s="304"/>
      <c r="L35" s="303"/>
      <c r="M35" s="303"/>
    </row>
    <row r="36" spans="3:13" ht="12.75" customHeight="1">
      <c r="C36" s="303"/>
      <c r="D36" s="303"/>
      <c r="E36" s="304"/>
      <c r="F36" s="304"/>
      <c r="G36" s="304"/>
      <c r="H36" s="304"/>
      <c r="I36" s="304"/>
      <c r="J36" s="304"/>
      <c r="K36" s="304"/>
      <c r="L36" s="303"/>
      <c r="M36" s="303"/>
    </row>
    <row r="37" spans="3:13" ht="12.75" customHeight="1">
      <c r="C37" s="303"/>
      <c r="D37" s="303"/>
      <c r="E37" s="304"/>
      <c r="F37" s="304"/>
      <c r="G37" s="304"/>
      <c r="H37" s="304"/>
      <c r="I37" s="304"/>
      <c r="J37" s="304"/>
      <c r="K37" s="304"/>
      <c r="L37" s="303"/>
      <c r="M37" s="303"/>
    </row>
    <row r="38" spans="3:13" ht="12.75" customHeight="1">
      <c r="C38" s="303"/>
      <c r="D38" s="303"/>
      <c r="E38" s="304"/>
      <c r="F38" s="304"/>
      <c r="G38" s="304"/>
      <c r="H38" s="304"/>
      <c r="I38" s="304"/>
      <c r="J38" s="304"/>
      <c r="K38" s="304"/>
      <c r="L38" s="303"/>
      <c r="M38" s="303"/>
    </row>
    <row r="39" spans="3:13" ht="12.75" customHeight="1">
      <c r="C39" s="303"/>
      <c r="D39" s="303"/>
      <c r="E39" s="304"/>
      <c r="F39" s="304"/>
      <c r="G39" s="304"/>
      <c r="H39" s="304"/>
      <c r="I39" s="304"/>
      <c r="J39" s="304"/>
      <c r="K39" s="304"/>
      <c r="L39" s="303"/>
      <c r="M39" s="303"/>
    </row>
    <row r="40" spans="3:13" ht="12.75" customHeight="1">
      <c r="C40" s="303"/>
      <c r="D40" s="303"/>
      <c r="E40" s="304"/>
      <c r="F40" s="304"/>
      <c r="G40" s="304"/>
      <c r="H40" s="304"/>
      <c r="I40" s="304"/>
      <c r="J40" s="304"/>
      <c r="K40" s="304"/>
      <c r="L40" s="303"/>
      <c r="M40" s="303"/>
    </row>
    <row r="41" spans="3:13" ht="12.75" customHeight="1">
      <c r="C41" s="303"/>
      <c r="D41" s="303"/>
      <c r="E41" s="304"/>
      <c r="F41" s="304"/>
      <c r="G41" s="304"/>
      <c r="H41" s="304"/>
      <c r="I41" s="304"/>
      <c r="J41" s="304"/>
      <c r="K41" s="304"/>
      <c r="L41" s="303"/>
      <c r="M41" s="303"/>
    </row>
    <row r="42" spans="3:13" ht="12.75" customHeight="1">
      <c r="C42" s="303"/>
      <c r="D42" s="303"/>
      <c r="E42" s="304"/>
      <c r="F42" s="304"/>
      <c r="G42" s="304"/>
      <c r="H42" s="304"/>
      <c r="I42" s="304"/>
      <c r="J42" s="304"/>
      <c r="K42" s="304"/>
      <c r="L42" s="303"/>
      <c r="M42" s="303"/>
    </row>
    <row r="43" spans="3:13" ht="12.75" customHeight="1">
      <c r="C43" s="303"/>
      <c r="D43" s="303"/>
      <c r="E43" s="304"/>
      <c r="F43" s="304"/>
      <c r="G43" s="304"/>
      <c r="H43" s="304"/>
      <c r="I43" s="304"/>
      <c r="J43" s="304"/>
      <c r="K43" s="304"/>
      <c r="L43" s="303"/>
      <c r="M43" s="303"/>
    </row>
    <row r="44" spans="3:13" ht="12.75" customHeight="1">
      <c r="C44" s="303"/>
      <c r="D44" s="303"/>
      <c r="E44" s="304"/>
      <c r="F44" s="304"/>
      <c r="G44" s="304"/>
      <c r="H44" s="304"/>
      <c r="I44" s="304"/>
      <c r="J44" s="304"/>
      <c r="K44" s="304"/>
      <c r="L44" s="303"/>
      <c r="M44" s="303"/>
    </row>
    <row r="45" spans="3:13" ht="12.75" customHeight="1">
      <c r="C45" s="303"/>
      <c r="D45" s="303"/>
      <c r="E45" s="304"/>
      <c r="F45" s="304"/>
      <c r="G45" s="304"/>
      <c r="H45" s="304"/>
      <c r="I45" s="304"/>
      <c r="J45" s="304"/>
      <c r="K45" s="304"/>
      <c r="L45" s="303"/>
      <c r="M45" s="303"/>
    </row>
    <row r="46" spans="3:13" ht="12.75" customHeight="1">
      <c r="C46" s="303"/>
      <c r="D46" s="303"/>
      <c r="E46" s="304"/>
      <c r="F46" s="304"/>
      <c r="G46" s="304"/>
      <c r="H46" s="304"/>
      <c r="I46" s="304"/>
      <c r="J46" s="304"/>
      <c r="K46" s="304"/>
      <c r="L46" s="303"/>
      <c r="M46" s="303"/>
    </row>
    <row r="47" spans="3:13" ht="12.75" customHeight="1">
      <c r="C47" s="303"/>
      <c r="D47" s="303"/>
      <c r="E47" s="304"/>
      <c r="F47" s="304"/>
      <c r="G47" s="304"/>
      <c r="H47" s="304"/>
      <c r="I47" s="304"/>
      <c r="J47" s="304"/>
      <c r="K47" s="304"/>
      <c r="L47" s="303"/>
      <c r="M47" s="303"/>
    </row>
    <row r="48" spans="3:13" ht="12.75" customHeight="1">
      <c r="C48" s="303"/>
      <c r="D48" s="303"/>
      <c r="E48" s="304"/>
      <c r="F48" s="304"/>
      <c r="G48" s="304"/>
      <c r="H48" s="304"/>
      <c r="I48" s="304"/>
      <c r="J48" s="304"/>
      <c r="K48" s="304"/>
      <c r="L48" s="303"/>
      <c r="M48" s="303"/>
    </row>
    <row r="49" spans="3:13" ht="12.75" customHeight="1">
      <c r="C49" s="303"/>
      <c r="D49" s="303"/>
      <c r="E49" s="304"/>
      <c r="F49" s="304"/>
      <c r="G49" s="304"/>
      <c r="H49" s="304"/>
      <c r="I49" s="304"/>
      <c r="J49" s="304"/>
      <c r="K49" s="304"/>
      <c r="L49" s="303"/>
      <c r="M49" s="303"/>
    </row>
    <row r="50" spans="3:13" ht="12.75" customHeight="1">
      <c r="C50" s="303"/>
      <c r="D50" s="303"/>
      <c r="E50" s="304"/>
      <c r="F50" s="304"/>
      <c r="G50" s="304"/>
      <c r="H50" s="304"/>
      <c r="I50" s="304"/>
      <c r="J50" s="304"/>
      <c r="K50" s="304"/>
      <c r="L50" s="303"/>
      <c r="M50" s="303"/>
    </row>
    <row r="51" spans="3:13" ht="12.75" customHeight="1">
      <c r="C51" s="303"/>
      <c r="D51" s="303"/>
      <c r="E51" s="304"/>
      <c r="F51" s="304"/>
      <c r="G51" s="304"/>
      <c r="H51" s="304"/>
      <c r="I51" s="304"/>
      <c r="J51" s="304"/>
      <c r="K51" s="304"/>
      <c r="L51" s="303"/>
      <c r="M51" s="303"/>
    </row>
    <row r="52" spans="3:13" ht="12.75" customHeight="1">
      <c r="C52" s="303"/>
      <c r="D52" s="303"/>
      <c r="E52" s="304"/>
      <c r="F52" s="304"/>
      <c r="G52" s="304"/>
      <c r="H52" s="304"/>
      <c r="I52" s="304"/>
      <c r="J52" s="304"/>
      <c r="K52" s="304"/>
      <c r="L52" s="303"/>
      <c r="M52" s="303"/>
    </row>
    <row r="53" spans="3:13" ht="12.75" customHeight="1">
      <c r="C53" s="303"/>
      <c r="D53" s="303"/>
      <c r="E53" s="304"/>
      <c r="F53" s="304"/>
      <c r="G53" s="304"/>
      <c r="H53" s="304"/>
      <c r="I53" s="304"/>
      <c r="J53" s="304"/>
      <c r="K53" s="304"/>
      <c r="L53" s="303"/>
      <c r="M53" s="303"/>
    </row>
    <row r="54" spans="3:13" ht="12.75" customHeight="1">
      <c r="C54" s="303"/>
      <c r="D54" s="303"/>
      <c r="E54" s="304"/>
      <c r="F54" s="304"/>
      <c r="G54" s="304"/>
      <c r="H54" s="304"/>
      <c r="I54" s="304"/>
      <c r="J54" s="304"/>
      <c r="K54" s="304"/>
      <c r="L54" s="303"/>
      <c r="M54" s="303"/>
    </row>
    <row r="55" spans="3:13" ht="12.75" customHeight="1">
      <c r="C55" s="303"/>
      <c r="D55" s="303"/>
      <c r="E55" s="304"/>
      <c r="F55" s="304"/>
      <c r="G55" s="304"/>
      <c r="H55" s="304"/>
      <c r="I55" s="304"/>
      <c r="J55" s="304"/>
      <c r="K55" s="304"/>
      <c r="L55" s="303"/>
      <c r="M55" s="303"/>
    </row>
    <row r="56" spans="3:13" ht="12.75" customHeight="1">
      <c r="C56" s="303"/>
      <c r="D56" s="303"/>
      <c r="E56" s="304"/>
      <c r="F56" s="304"/>
      <c r="G56" s="304"/>
      <c r="H56" s="304"/>
      <c r="I56" s="304"/>
      <c r="J56" s="304"/>
      <c r="K56" s="304"/>
      <c r="L56" s="303"/>
      <c r="M56" s="303"/>
    </row>
    <row r="57" spans="3:13" ht="12.75" customHeight="1">
      <c r="C57" s="303"/>
      <c r="D57" s="303"/>
      <c r="E57" s="304"/>
      <c r="F57" s="304"/>
      <c r="G57" s="304"/>
      <c r="H57" s="304"/>
      <c r="I57" s="304"/>
      <c r="J57" s="304"/>
      <c r="K57" s="304"/>
      <c r="L57" s="303"/>
      <c r="M57" s="303"/>
    </row>
    <row r="58" spans="3:13" ht="12.75" customHeight="1">
      <c r="C58" s="303"/>
      <c r="D58" s="303"/>
      <c r="E58" s="304"/>
      <c r="F58" s="304"/>
      <c r="G58" s="304"/>
      <c r="H58" s="304"/>
      <c r="I58" s="304"/>
      <c r="J58" s="304"/>
      <c r="K58" s="304"/>
      <c r="L58" s="303"/>
      <c r="M58" s="303"/>
    </row>
    <row r="59" spans="3:13" ht="12.75" customHeight="1">
      <c r="C59" s="303"/>
      <c r="D59" s="303"/>
      <c r="E59" s="304"/>
      <c r="F59" s="304"/>
      <c r="G59" s="304"/>
      <c r="H59" s="304"/>
      <c r="I59" s="304"/>
      <c r="J59" s="304"/>
      <c r="K59" s="304"/>
      <c r="L59" s="303"/>
      <c r="M59" s="303"/>
    </row>
    <row r="60" spans="3:13" ht="12.75" customHeight="1">
      <c r="C60" s="303"/>
      <c r="D60" s="303"/>
      <c r="E60" s="304"/>
      <c r="F60" s="304"/>
      <c r="G60" s="304"/>
      <c r="H60" s="304"/>
      <c r="I60" s="304"/>
      <c r="J60" s="304"/>
      <c r="K60" s="304"/>
      <c r="L60" s="303"/>
      <c r="M60" s="303"/>
    </row>
    <row r="61" spans="3:13" ht="12.75" customHeight="1">
      <c r="C61" s="303"/>
      <c r="D61" s="303"/>
      <c r="E61" s="304"/>
      <c r="F61" s="304"/>
      <c r="G61" s="304"/>
      <c r="H61" s="304"/>
      <c r="I61" s="304"/>
      <c r="J61" s="304"/>
      <c r="K61" s="304"/>
      <c r="L61" s="303"/>
      <c r="M61" s="303"/>
    </row>
    <row r="62" spans="3:13" ht="12.75" customHeight="1">
      <c r="C62" s="303"/>
      <c r="D62" s="303"/>
      <c r="E62" s="304"/>
      <c r="F62" s="304"/>
      <c r="G62" s="304"/>
      <c r="H62" s="304"/>
      <c r="I62" s="304"/>
      <c r="J62" s="304"/>
      <c r="K62" s="304"/>
      <c r="L62" s="303"/>
      <c r="M62" s="303"/>
    </row>
    <row r="63" spans="3:13" ht="12.75" customHeight="1">
      <c r="C63" s="303"/>
      <c r="D63" s="303"/>
      <c r="E63" s="304"/>
      <c r="F63" s="304"/>
      <c r="G63" s="304"/>
      <c r="H63" s="304"/>
      <c r="I63" s="304"/>
      <c r="J63" s="304"/>
      <c r="K63" s="304"/>
      <c r="L63" s="303"/>
      <c r="M63" s="303"/>
    </row>
    <row r="64" spans="3:13" ht="12.75" customHeight="1">
      <c r="C64" s="303"/>
      <c r="D64" s="303"/>
      <c r="E64" s="304"/>
      <c r="F64" s="304"/>
      <c r="G64" s="304"/>
      <c r="H64" s="304"/>
      <c r="I64" s="304"/>
      <c r="J64" s="304"/>
      <c r="K64" s="304"/>
      <c r="L64" s="303"/>
      <c r="M64" s="303"/>
    </row>
    <row r="65" spans="3:13" ht="12.75" customHeight="1">
      <c r="C65" s="303"/>
      <c r="D65" s="303"/>
      <c r="E65" s="304"/>
      <c r="F65" s="304"/>
      <c r="G65" s="304"/>
      <c r="H65" s="304"/>
      <c r="I65" s="304"/>
      <c r="J65" s="304"/>
      <c r="K65" s="304"/>
      <c r="L65" s="303"/>
      <c r="M65" s="303"/>
    </row>
    <row r="66" spans="3:13" ht="12.75" customHeight="1">
      <c r="C66" s="303"/>
      <c r="D66" s="303"/>
      <c r="E66" s="304"/>
      <c r="F66" s="304"/>
      <c r="G66" s="304"/>
      <c r="H66" s="304"/>
      <c r="I66" s="304"/>
      <c r="J66" s="304"/>
      <c r="K66" s="304"/>
      <c r="L66" s="303"/>
      <c r="M66" s="303"/>
    </row>
    <row r="67" spans="3:13" ht="12.75" customHeight="1">
      <c r="C67" s="303"/>
      <c r="D67" s="303"/>
      <c r="E67" s="304"/>
      <c r="F67" s="304"/>
      <c r="G67" s="304"/>
      <c r="H67" s="304"/>
      <c r="I67" s="304"/>
      <c r="J67" s="304"/>
      <c r="K67" s="304"/>
      <c r="L67" s="303"/>
      <c r="M67" s="303"/>
    </row>
    <row r="68" spans="3:13" ht="12.75" customHeight="1">
      <c r="C68" s="303"/>
      <c r="D68" s="303"/>
      <c r="E68" s="304"/>
      <c r="F68" s="304"/>
      <c r="G68" s="304"/>
      <c r="H68" s="304"/>
      <c r="I68" s="304"/>
      <c r="J68" s="304"/>
      <c r="K68" s="304"/>
      <c r="L68" s="303"/>
      <c r="M68" s="303"/>
    </row>
    <row r="69" spans="3:13" ht="12.75" customHeight="1">
      <c r="C69" s="303"/>
      <c r="D69" s="303"/>
      <c r="E69" s="304"/>
      <c r="F69" s="304"/>
      <c r="G69" s="304"/>
      <c r="H69" s="304"/>
      <c r="I69" s="304"/>
      <c r="J69" s="304"/>
      <c r="K69" s="304"/>
      <c r="L69" s="303"/>
      <c r="M69" s="303"/>
    </row>
    <row r="70" spans="3:13" ht="12.75" customHeight="1">
      <c r="C70" s="303"/>
      <c r="D70" s="303"/>
      <c r="E70" s="304"/>
      <c r="F70" s="304"/>
      <c r="G70" s="304"/>
      <c r="H70" s="304"/>
      <c r="I70" s="304"/>
      <c r="J70" s="304"/>
      <c r="K70" s="304"/>
      <c r="L70" s="303"/>
      <c r="M70" s="303"/>
    </row>
    <row r="71" spans="3:13" ht="12.75" customHeight="1">
      <c r="C71" s="303"/>
      <c r="D71" s="303"/>
      <c r="E71" s="304"/>
      <c r="F71" s="304"/>
      <c r="G71" s="304"/>
      <c r="H71" s="304"/>
      <c r="I71" s="304"/>
      <c r="J71" s="304"/>
      <c r="K71" s="304"/>
      <c r="L71" s="303"/>
      <c r="M71" s="303"/>
    </row>
    <row r="72" spans="3:13" ht="12.75" customHeight="1">
      <c r="C72" s="303"/>
      <c r="D72" s="303"/>
      <c r="E72" s="304"/>
      <c r="F72" s="304"/>
      <c r="G72" s="304"/>
      <c r="H72" s="304"/>
      <c r="I72" s="304"/>
      <c r="J72" s="304"/>
      <c r="K72" s="304"/>
      <c r="L72" s="303"/>
      <c r="M72" s="303"/>
    </row>
    <row r="73" spans="3:13" ht="12.75" customHeight="1">
      <c r="C73" s="303"/>
      <c r="D73" s="303"/>
      <c r="E73" s="304"/>
      <c r="F73" s="304"/>
      <c r="G73" s="304"/>
      <c r="H73" s="304"/>
      <c r="I73" s="304"/>
      <c r="J73" s="304"/>
      <c r="K73" s="304"/>
      <c r="L73" s="303"/>
      <c r="M73" s="303"/>
    </row>
    <row r="74" spans="3:13" ht="12.75" customHeight="1">
      <c r="C74" s="303"/>
      <c r="D74" s="303"/>
      <c r="E74" s="304"/>
      <c r="F74" s="304"/>
      <c r="G74" s="304"/>
      <c r="H74" s="304"/>
      <c r="I74" s="304"/>
      <c r="J74" s="304"/>
      <c r="K74" s="304"/>
      <c r="L74" s="303"/>
      <c r="M74" s="303"/>
    </row>
    <row r="75" spans="3:13" ht="12.75" customHeight="1">
      <c r="C75" s="303"/>
      <c r="D75" s="303"/>
      <c r="E75" s="304"/>
      <c r="F75" s="304"/>
      <c r="G75" s="304"/>
      <c r="H75" s="304"/>
      <c r="I75" s="304"/>
      <c r="J75" s="304"/>
      <c r="K75" s="304"/>
      <c r="L75" s="303"/>
      <c r="M75" s="303"/>
    </row>
    <row r="76" spans="3:13" ht="12.75" customHeight="1">
      <c r="C76" s="303"/>
      <c r="D76" s="303"/>
      <c r="E76" s="304"/>
      <c r="F76" s="304"/>
      <c r="G76" s="304"/>
      <c r="H76" s="304"/>
      <c r="I76" s="304"/>
      <c r="J76" s="304"/>
      <c r="K76" s="304"/>
      <c r="L76" s="303"/>
      <c r="M76" s="303"/>
    </row>
    <row r="77" spans="3:13" ht="12.75" customHeight="1">
      <c r="C77" s="303"/>
      <c r="D77" s="303"/>
      <c r="E77" s="304"/>
      <c r="F77" s="304"/>
      <c r="G77" s="304"/>
      <c r="H77" s="304"/>
      <c r="I77" s="304"/>
      <c r="J77" s="304"/>
      <c r="K77" s="304"/>
      <c r="L77" s="303"/>
      <c r="M77" s="303"/>
    </row>
    <row r="78" spans="3:13" ht="12.75" customHeight="1">
      <c r="C78" s="303"/>
      <c r="D78" s="303"/>
      <c r="E78" s="304"/>
      <c r="F78" s="304"/>
      <c r="G78" s="304"/>
      <c r="H78" s="304"/>
      <c r="I78" s="304"/>
      <c r="J78" s="304"/>
      <c r="K78" s="304"/>
      <c r="L78" s="303"/>
      <c r="M78" s="303"/>
    </row>
    <row r="79" spans="3:13" ht="12.75" customHeight="1">
      <c r="C79" s="303"/>
      <c r="D79" s="303"/>
      <c r="E79" s="304"/>
      <c r="F79" s="304"/>
      <c r="G79" s="304"/>
      <c r="H79" s="304"/>
      <c r="I79" s="304"/>
      <c r="J79" s="304"/>
      <c r="K79" s="304"/>
      <c r="L79" s="303"/>
      <c r="M79" s="303"/>
    </row>
    <row r="80" spans="3:13" ht="12.75" customHeight="1">
      <c r="C80" s="303"/>
      <c r="D80" s="303"/>
      <c r="E80" s="304"/>
      <c r="F80" s="304"/>
      <c r="G80" s="304"/>
      <c r="H80" s="304"/>
      <c r="I80" s="304"/>
      <c r="J80" s="304"/>
      <c r="K80" s="304"/>
      <c r="L80" s="303"/>
      <c r="M80" s="303"/>
    </row>
    <row r="81" spans="3:13" ht="12.75" customHeight="1">
      <c r="C81" s="303"/>
      <c r="D81" s="303"/>
      <c r="E81" s="304"/>
      <c r="F81" s="304"/>
      <c r="G81" s="304"/>
      <c r="H81" s="304"/>
      <c r="I81" s="304"/>
      <c r="J81" s="304"/>
      <c r="K81" s="304"/>
      <c r="L81" s="303"/>
      <c r="M81" s="303"/>
    </row>
    <row r="82" spans="3:13" ht="12.75" customHeight="1">
      <c r="C82" s="303"/>
      <c r="D82" s="303"/>
      <c r="E82" s="304"/>
      <c r="F82" s="304"/>
      <c r="G82" s="304"/>
      <c r="H82" s="304"/>
      <c r="I82" s="304"/>
      <c r="J82" s="304"/>
      <c r="K82" s="304"/>
      <c r="L82" s="303"/>
      <c r="M82" s="303"/>
    </row>
    <row r="83" spans="3:13" ht="12.75" customHeight="1">
      <c r="C83" s="303"/>
      <c r="D83" s="303"/>
      <c r="E83" s="304"/>
      <c r="F83" s="304"/>
      <c r="G83" s="304"/>
      <c r="H83" s="304"/>
      <c r="I83" s="304"/>
      <c r="J83" s="304"/>
      <c r="K83" s="304"/>
      <c r="L83" s="303"/>
      <c r="M83" s="303"/>
    </row>
    <row r="84" spans="3:13" ht="12.75" customHeight="1">
      <c r="C84" s="303"/>
      <c r="D84" s="303"/>
      <c r="E84" s="304"/>
      <c r="F84" s="304"/>
      <c r="G84" s="304"/>
      <c r="H84" s="304"/>
      <c r="I84" s="304"/>
      <c r="J84" s="304"/>
      <c r="K84" s="304"/>
      <c r="L84" s="303"/>
      <c r="M84" s="303"/>
    </row>
    <row r="85" spans="3:13" ht="12.75" customHeight="1">
      <c r="C85" s="303"/>
      <c r="D85" s="303"/>
      <c r="E85" s="304"/>
      <c r="F85" s="304"/>
      <c r="G85" s="304"/>
      <c r="H85" s="304"/>
      <c r="I85" s="304"/>
      <c r="J85" s="304"/>
      <c r="K85" s="304"/>
      <c r="L85" s="303"/>
      <c r="M85" s="303"/>
    </row>
    <row r="86" spans="3:13" ht="12.75" customHeight="1">
      <c r="C86" s="303"/>
      <c r="D86" s="303"/>
      <c r="E86" s="304"/>
      <c r="F86" s="304"/>
      <c r="G86" s="304"/>
      <c r="H86" s="304"/>
      <c r="I86" s="304"/>
      <c r="J86" s="304"/>
      <c r="K86" s="304"/>
      <c r="L86" s="303"/>
      <c r="M86" s="303"/>
    </row>
    <row r="87" spans="3:13" ht="12.75" customHeight="1">
      <c r="C87" s="303"/>
      <c r="D87" s="303"/>
      <c r="E87" s="304"/>
      <c r="F87" s="304"/>
      <c r="G87" s="304"/>
      <c r="H87" s="304"/>
      <c r="I87" s="304"/>
      <c r="J87" s="304"/>
      <c r="K87" s="304"/>
      <c r="L87" s="303"/>
      <c r="M87" s="303"/>
    </row>
    <row r="88" spans="3:13" ht="12.75" customHeight="1">
      <c r="C88" s="303"/>
      <c r="D88" s="303"/>
      <c r="E88" s="304"/>
      <c r="F88" s="304"/>
      <c r="G88" s="304"/>
      <c r="H88" s="304"/>
      <c r="I88" s="304"/>
      <c r="J88" s="304"/>
      <c r="K88" s="304"/>
      <c r="L88" s="303"/>
      <c r="M88" s="303"/>
    </row>
    <row r="89" spans="3:13" ht="12.75" customHeight="1">
      <c r="C89" s="303"/>
      <c r="D89" s="303"/>
      <c r="E89" s="304"/>
      <c r="F89" s="304"/>
      <c r="G89" s="304"/>
      <c r="H89" s="304"/>
      <c r="I89" s="304"/>
      <c r="J89" s="304"/>
      <c r="K89" s="304"/>
      <c r="L89" s="303"/>
      <c r="M89" s="303"/>
    </row>
    <row r="90" spans="3:13" ht="12.75" customHeight="1">
      <c r="C90" s="303"/>
      <c r="D90" s="303"/>
      <c r="E90" s="304"/>
      <c r="F90" s="304"/>
      <c r="G90" s="304"/>
      <c r="H90" s="304"/>
      <c r="I90" s="304"/>
      <c r="J90" s="304"/>
      <c r="K90" s="304"/>
      <c r="L90" s="303"/>
      <c r="M90" s="303"/>
    </row>
    <row r="91" spans="3:13" ht="12.75" customHeight="1">
      <c r="C91" s="303"/>
      <c r="D91" s="303"/>
      <c r="E91" s="304"/>
      <c r="F91" s="304"/>
      <c r="G91" s="304"/>
      <c r="H91" s="304"/>
      <c r="I91" s="304"/>
      <c r="J91" s="304"/>
      <c r="K91" s="304"/>
      <c r="L91" s="303"/>
      <c r="M91" s="303"/>
    </row>
    <row r="92" spans="3:13" ht="12.75" customHeight="1">
      <c r="C92" s="303"/>
      <c r="D92" s="303"/>
      <c r="E92" s="304"/>
      <c r="F92" s="304"/>
      <c r="G92" s="304"/>
      <c r="H92" s="304"/>
      <c r="I92" s="304"/>
      <c r="J92" s="304"/>
      <c r="K92" s="304"/>
      <c r="L92" s="303"/>
      <c r="M92" s="303"/>
    </row>
    <row r="93" spans="3:13" ht="12.75" customHeight="1">
      <c r="C93" s="303"/>
      <c r="D93" s="303"/>
      <c r="E93" s="304"/>
      <c r="F93" s="304"/>
      <c r="G93" s="304"/>
      <c r="H93" s="304"/>
      <c r="I93" s="304"/>
      <c r="J93" s="304"/>
      <c r="K93" s="304"/>
      <c r="L93" s="303"/>
      <c r="M93" s="303"/>
    </row>
    <row r="94" spans="3:13" ht="12.75" customHeight="1">
      <c r="C94" s="303"/>
      <c r="D94" s="303"/>
      <c r="E94" s="304"/>
      <c r="F94" s="304"/>
      <c r="G94" s="304"/>
      <c r="H94" s="304"/>
      <c r="I94" s="304"/>
      <c r="J94" s="304"/>
      <c r="K94" s="304"/>
      <c r="L94" s="303"/>
      <c r="M94" s="303"/>
    </row>
    <row r="95" spans="3:13" ht="12.75" customHeight="1">
      <c r="C95" s="303"/>
      <c r="D95" s="303"/>
      <c r="E95" s="304"/>
      <c r="F95" s="304"/>
      <c r="G95" s="304"/>
      <c r="H95" s="304"/>
      <c r="I95" s="304"/>
      <c r="J95" s="304"/>
      <c r="K95" s="304"/>
      <c r="L95" s="303"/>
      <c r="M95" s="303"/>
    </row>
    <row r="96" spans="3:13" ht="12.75" customHeight="1">
      <c r="C96" s="303"/>
      <c r="D96" s="303"/>
      <c r="E96" s="304"/>
      <c r="F96" s="304"/>
      <c r="G96" s="304"/>
      <c r="H96" s="304"/>
      <c r="I96" s="304"/>
      <c r="J96" s="304"/>
      <c r="K96" s="304"/>
      <c r="L96" s="303"/>
      <c r="M96" s="303"/>
    </row>
    <row r="97" spans="3:13" ht="12.75" customHeight="1">
      <c r="C97" s="303"/>
      <c r="D97" s="303"/>
      <c r="E97" s="304"/>
      <c r="F97" s="304"/>
      <c r="G97" s="304"/>
      <c r="H97" s="304"/>
      <c r="I97" s="304"/>
      <c r="J97" s="304"/>
      <c r="K97" s="304"/>
      <c r="L97" s="303"/>
      <c r="M97" s="303"/>
    </row>
    <row r="98" spans="3:13" ht="12.75" customHeight="1">
      <c r="C98" s="303"/>
      <c r="D98" s="303"/>
      <c r="E98" s="304"/>
      <c r="F98" s="304"/>
      <c r="G98" s="304"/>
      <c r="H98" s="304"/>
      <c r="I98" s="304"/>
      <c r="J98" s="304"/>
      <c r="K98" s="304"/>
      <c r="L98" s="303"/>
      <c r="M98" s="303"/>
    </row>
    <row r="99" spans="3:13" ht="12.75" customHeight="1">
      <c r="C99" s="303"/>
      <c r="D99" s="303"/>
      <c r="E99" s="304"/>
      <c r="F99" s="304"/>
      <c r="G99" s="304"/>
      <c r="H99" s="304"/>
      <c r="I99" s="304"/>
      <c r="J99" s="304"/>
      <c r="K99" s="304"/>
      <c r="L99" s="303"/>
      <c r="M99" s="303"/>
    </row>
    <row r="100" spans="3:13" ht="12.75" customHeight="1">
      <c r="C100" s="303"/>
      <c r="D100" s="303"/>
      <c r="E100" s="304"/>
      <c r="F100" s="304"/>
      <c r="G100" s="304"/>
      <c r="H100" s="304"/>
      <c r="I100" s="304"/>
      <c r="J100" s="304"/>
      <c r="K100" s="304"/>
      <c r="L100" s="303"/>
      <c r="M100" s="303"/>
    </row>
    <row r="101" spans="3:13" ht="12.75" customHeight="1">
      <c r="C101" s="303"/>
      <c r="D101" s="303"/>
      <c r="E101" s="304"/>
      <c r="F101" s="304"/>
      <c r="G101" s="304"/>
      <c r="H101" s="304"/>
      <c r="I101" s="304"/>
      <c r="J101" s="304"/>
      <c r="K101" s="304"/>
      <c r="L101" s="303"/>
      <c r="M101" s="303"/>
    </row>
    <row r="102" spans="3:13" ht="12.75" customHeight="1">
      <c r="C102" s="303"/>
      <c r="D102" s="303"/>
      <c r="E102" s="304"/>
      <c r="F102" s="304"/>
      <c r="G102" s="304"/>
      <c r="H102" s="304"/>
      <c r="I102" s="304"/>
      <c r="J102" s="304"/>
      <c r="K102" s="304"/>
      <c r="L102" s="303"/>
      <c r="M102" s="303"/>
    </row>
    <row r="103" spans="3:13" ht="12.75" customHeight="1">
      <c r="C103" s="303"/>
      <c r="D103" s="303"/>
      <c r="E103" s="304"/>
      <c r="F103" s="304"/>
      <c r="G103" s="304"/>
      <c r="H103" s="304"/>
      <c r="I103" s="304"/>
      <c r="J103" s="304"/>
      <c r="K103" s="304"/>
      <c r="L103" s="303"/>
      <c r="M103" s="303"/>
    </row>
    <row r="104" spans="3:13" ht="12.75" customHeight="1">
      <c r="C104" s="303"/>
      <c r="D104" s="303"/>
      <c r="E104" s="304"/>
      <c r="F104" s="304"/>
      <c r="G104" s="304"/>
      <c r="H104" s="304"/>
      <c r="I104" s="304"/>
      <c r="J104" s="304"/>
      <c r="K104" s="304"/>
      <c r="L104" s="303"/>
      <c r="M104" s="303"/>
    </row>
    <row r="105" spans="3:13" ht="12.75" customHeight="1">
      <c r="C105" s="303"/>
      <c r="D105" s="303"/>
      <c r="E105" s="304"/>
      <c r="F105" s="304"/>
      <c r="G105" s="304"/>
      <c r="H105" s="304"/>
      <c r="I105" s="304"/>
      <c r="J105" s="304"/>
      <c r="K105" s="304"/>
      <c r="L105" s="303"/>
      <c r="M105" s="303"/>
    </row>
    <row r="106" spans="3:13" ht="12.75" customHeight="1">
      <c r="C106" s="303"/>
      <c r="D106" s="303"/>
      <c r="E106" s="304"/>
      <c r="F106" s="304"/>
      <c r="G106" s="304"/>
      <c r="H106" s="304"/>
      <c r="I106" s="304"/>
      <c r="J106" s="304"/>
      <c r="K106" s="304"/>
      <c r="L106" s="303"/>
      <c r="M106" s="303"/>
    </row>
    <row r="107" spans="3:13" ht="12.75" customHeight="1">
      <c r="C107" s="303"/>
      <c r="D107" s="303"/>
      <c r="E107" s="304"/>
      <c r="F107" s="304"/>
      <c r="G107" s="304"/>
      <c r="H107" s="304"/>
      <c r="I107" s="304"/>
      <c r="J107" s="304"/>
      <c r="K107" s="304"/>
      <c r="L107" s="303"/>
      <c r="M107" s="303"/>
    </row>
    <row r="108" spans="3:13" ht="12.75" customHeight="1">
      <c r="C108" s="303"/>
      <c r="D108" s="303"/>
      <c r="E108" s="304"/>
      <c r="F108" s="304"/>
      <c r="G108" s="304"/>
      <c r="H108" s="304"/>
      <c r="I108" s="304"/>
      <c r="J108" s="304"/>
      <c r="K108" s="304"/>
      <c r="L108" s="303"/>
      <c r="M108" s="303"/>
    </row>
    <row r="109" spans="3:13" ht="12.75" customHeight="1">
      <c r="C109" s="303"/>
      <c r="D109" s="303"/>
      <c r="E109" s="304"/>
      <c r="F109" s="304"/>
      <c r="G109" s="304"/>
      <c r="H109" s="304"/>
      <c r="I109" s="304"/>
      <c r="J109" s="304"/>
      <c r="K109" s="304"/>
      <c r="L109" s="303"/>
      <c r="M109" s="303"/>
    </row>
    <row r="110" spans="3:13" ht="12.75" customHeight="1">
      <c r="C110" s="303"/>
      <c r="D110" s="303"/>
      <c r="E110" s="304"/>
      <c r="F110" s="304"/>
      <c r="G110" s="304"/>
      <c r="H110" s="304"/>
      <c r="I110" s="304"/>
      <c r="J110" s="304"/>
      <c r="K110" s="304"/>
      <c r="L110" s="303"/>
      <c r="M110" s="303"/>
    </row>
    <row r="111" spans="3:13" ht="12.75" customHeight="1">
      <c r="C111" s="303"/>
      <c r="D111" s="303"/>
      <c r="E111" s="304"/>
      <c r="F111" s="304"/>
      <c r="G111" s="304"/>
      <c r="H111" s="304"/>
      <c r="I111" s="304"/>
      <c r="J111" s="304"/>
      <c r="K111" s="304"/>
      <c r="L111" s="303"/>
      <c r="M111" s="303"/>
    </row>
    <row r="112" spans="3:13" ht="12.75" customHeight="1">
      <c r="C112" s="303"/>
      <c r="D112" s="303"/>
      <c r="E112" s="304"/>
      <c r="F112" s="304"/>
      <c r="G112" s="304"/>
      <c r="H112" s="304"/>
      <c r="I112" s="304"/>
      <c r="J112" s="304"/>
      <c r="K112" s="304"/>
      <c r="L112" s="303"/>
      <c r="M112" s="303"/>
    </row>
    <row r="113" spans="3:13" ht="12.75" customHeight="1">
      <c r="C113" s="303"/>
      <c r="D113" s="303"/>
      <c r="E113" s="304"/>
      <c r="F113" s="304"/>
      <c r="G113" s="304"/>
      <c r="H113" s="304"/>
      <c r="I113" s="304"/>
      <c r="J113" s="304"/>
      <c r="K113" s="304"/>
      <c r="L113" s="303"/>
      <c r="M113" s="303"/>
    </row>
    <row r="114" spans="3:13" ht="12.75" customHeight="1">
      <c r="C114" s="303"/>
      <c r="D114" s="303"/>
      <c r="E114" s="304"/>
      <c r="F114" s="304"/>
      <c r="G114" s="304"/>
      <c r="H114" s="304"/>
      <c r="I114" s="304"/>
      <c r="J114" s="304"/>
      <c r="K114" s="304"/>
      <c r="L114" s="303"/>
      <c r="M114" s="303"/>
    </row>
    <row r="115" spans="3:13" ht="12.75" customHeight="1">
      <c r="C115" s="303"/>
      <c r="D115" s="303"/>
      <c r="E115" s="304"/>
      <c r="F115" s="304"/>
      <c r="G115" s="304"/>
      <c r="H115" s="304"/>
      <c r="I115" s="304"/>
      <c r="J115" s="304"/>
      <c r="K115" s="304"/>
      <c r="L115" s="303"/>
      <c r="M115" s="303"/>
    </row>
    <row r="116" spans="3:13" ht="12.75" customHeight="1">
      <c r="C116" s="303"/>
      <c r="D116" s="303"/>
      <c r="E116" s="304"/>
      <c r="F116" s="304"/>
      <c r="G116" s="304"/>
      <c r="H116" s="304"/>
      <c r="I116" s="304"/>
      <c r="J116" s="304"/>
      <c r="K116" s="304"/>
      <c r="L116" s="303"/>
      <c r="M116" s="303"/>
    </row>
    <row r="117" spans="3:13" ht="12.75" customHeight="1">
      <c r="C117" s="303"/>
      <c r="D117" s="303"/>
      <c r="E117" s="304"/>
      <c r="F117" s="304"/>
      <c r="G117" s="304"/>
      <c r="H117" s="304"/>
      <c r="I117" s="304"/>
      <c r="J117" s="304"/>
      <c r="K117" s="304"/>
      <c r="L117" s="303"/>
      <c r="M117" s="303"/>
    </row>
    <row r="118" spans="3:13" ht="12.75" customHeight="1">
      <c r="C118" s="303"/>
      <c r="D118" s="303"/>
      <c r="L118" s="303"/>
      <c r="M118" s="303"/>
    </row>
    <row r="119" spans="3:13" ht="12.75" customHeight="1">
      <c r="C119" s="303"/>
      <c r="D119" s="303"/>
      <c r="L119" s="303"/>
      <c r="M119" s="303"/>
    </row>
    <row r="120" spans="3:13" ht="12.75" customHeight="1">
      <c r="C120" s="303"/>
      <c r="D120" s="303"/>
      <c r="L120" s="303"/>
      <c r="M120" s="303"/>
    </row>
    <row r="121" spans="3:13" ht="12.75" customHeight="1">
      <c r="C121" s="303"/>
      <c r="D121" s="303"/>
      <c r="L121" s="303"/>
      <c r="M121" s="303"/>
    </row>
    <row r="122" spans="3:13" ht="12.75" customHeight="1">
      <c r="C122" s="303"/>
      <c r="D122" s="303"/>
      <c r="L122" s="303"/>
      <c r="M122" s="303"/>
    </row>
    <row r="123" spans="3:13" ht="12.75" customHeight="1">
      <c r="C123" s="303"/>
      <c r="D123" s="303"/>
      <c r="L123" s="303"/>
      <c r="M123" s="303"/>
    </row>
    <row r="124" spans="3:13" ht="12.75" customHeight="1">
      <c r="C124" s="303"/>
      <c r="D124" s="303"/>
      <c r="L124" s="303"/>
      <c r="M124" s="303"/>
    </row>
    <row r="125" spans="3:13" ht="12.75" customHeight="1">
      <c r="C125" s="303"/>
      <c r="D125" s="303"/>
      <c r="L125" s="303"/>
      <c r="M125" s="303"/>
    </row>
    <row r="126" spans="3:13" ht="12.75" customHeight="1">
      <c r="C126" s="303"/>
      <c r="D126" s="303"/>
      <c r="L126" s="303"/>
      <c r="M126" s="303"/>
    </row>
    <row r="127" spans="3:13" ht="12.75" customHeight="1">
      <c r="C127" s="303"/>
      <c r="D127" s="303"/>
      <c r="L127" s="303"/>
      <c r="M127" s="303"/>
    </row>
    <row r="128" spans="3:13" ht="12.75" customHeight="1">
      <c r="C128" s="303"/>
      <c r="D128" s="303"/>
      <c r="L128" s="303"/>
      <c r="M128" s="303"/>
    </row>
    <row r="129" spans="3:13" ht="12.75" customHeight="1">
      <c r="C129" s="303"/>
      <c r="D129" s="303"/>
      <c r="L129" s="303"/>
      <c r="M129" s="303"/>
    </row>
    <row r="130" spans="3:13" ht="12.75" customHeight="1">
      <c r="C130" s="303"/>
      <c r="D130" s="303"/>
      <c r="L130" s="303"/>
      <c r="M130" s="303"/>
    </row>
    <row r="131" spans="3:13" ht="12.75" customHeight="1">
      <c r="C131" s="303"/>
      <c r="D131" s="303"/>
      <c r="L131" s="303"/>
      <c r="M131" s="303"/>
    </row>
    <row r="132" spans="3:13" ht="12.75" customHeight="1">
      <c r="C132" s="303"/>
      <c r="D132" s="303"/>
      <c r="L132" s="303"/>
      <c r="M132" s="303"/>
    </row>
    <row r="133" spans="3:13" ht="12.75" customHeight="1">
      <c r="C133" s="303"/>
      <c r="D133" s="303"/>
      <c r="L133" s="303"/>
      <c r="M133" s="303"/>
    </row>
    <row r="134" spans="3:13" ht="12.75" customHeight="1">
      <c r="C134" s="303"/>
      <c r="D134" s="303"/>
      <c r="L134" s="303"/>
      <c r="M134" s="303"/>
    </row>
    <row r="135" spans="3:13" ht="12.75" customHeight="1">
      <c r="C135" s="303"/>
      <c r="D135" s="303"/>
      <c r="L135" s="303"/>
      <c r="M135" s="303"/>
    </row>
    <row r="136" spans="3:13" ht="12.75" customHeight="1">
      <c r="C136" s="303"/>
      <c r="D136" s="303"/>
      <c r="L136" s="303"/>
      <c r="M136" s="303"/>
    </row>
    <row r="137" spans="3:13" ht="12.75" customHeight="1">
      <c r="C137" s="303"/>
      <c r="D137" s="303"/>
      <c r="L137" s="303"/>
      <c r="M137" s="303"/>
    </row>
    <row r="138" spans="3:13" ht="12.75" customHeight="1">
      <c r="C138" s="303"/>
      <c r="D138" s="303"/>
      <c r="L138" s="303"/>
      <c r="M138" s="303"/>
    </row>
    <row r="139" spans="3:13" ht="12.75" customHeight="1">
      <c r="C139" s="303"/>
      <c r="D139" s="303"/>
      <c r="L139" s="303"/>
      <c r="M139" s="303"/>
    </row>
    <row r="140" spans="3:13" ht="12.75" customHeight="1">
      <c r="C140" s="303"/>
      <c r="D140" s="303"/>
      <c r="L140" s="303"/>
      <c r="M140" s="303"/>
    </row>
    <row r="141" spans="3:13" ht="12.75" customHeight="1">
      <c r="C141" s="303"/>
      <c r="D141" s="303"/>
      <c r="L141" s="303"/>
      <c r="M141" s="303"/>
    </row>
    <row r="142" spans="3:13" ht="12.75" customHeight="1">
      <c r="C142" s="303"/>
      <c r="D142" s="303"/>
      <c r="L142" s="303"/>
      <c r="M142" s="303"/>
    </row>
    <row r="143" spans="3:13" ht="12.75" customHeight="1">
      <c r="C143" s="303"/>
      <c r="D143" s="303"/>
      <c r="L143" s="303"/>
      <c r="M143" s="303"/>
    </row>
    <row r="144" spans="3:13" ht="12.75" customHeight="1">
      <c r="C144" s="303"/>
      <c r="D144" s="303"/>
      <c r="L144" s="303"/>
      <c r="M144" s="303"/>
    </row>
    <row r="145" spans="3:13" ht="12.75" customHeight="1">
      <c r="C145" s="303"/>
      <c r="D145" s="303"/>
      <c r="L145" s="303"/>
      <c r="M145" s="303"/>
    </row>
    <row r="146" spans="3:13" ht="12.75" customHeight="1">
      <c r="C146" s="303"/>
      <c r="D146" s="303"/>
      <c r="L146" s="303"/>
      <c r="M146" s="303"/>
    </row>
    <row r="147" spans="3:13" ht="12.75" customHeight="1">
      <c r="C147" s="303"/>
      <c r="D147" s="303"/>
      <c r="L147" s="303"/>
      <c r="M147" s="303"/>
    </row>
    <row r="148" spans="3:13" ht="12.75" customHeight="1">
      <c r="C148" s="303"/>
      <c r="D148" s="303"/>
      <c r="L148" s="303"/>
      <c r="M148" s="303"/>
    </row>
    <row r="149" spans="3:13" ht="12.75" customHeight="1">
      <c r="C149" s="303"/>
      <c r="D149" s="303"/>
      <c r="L149" s="303"/>
      <c r="M149" s="303"/>
    </row>
    <row r="150" spans="3:13" ht="12.75" customHeight="1">
      <c r="C150" s="303"/>
      <c r="D150" s="303"/>
      <c r="L150" s="303"/>
      <c r="M150" s="303"/>
    </row>
    <row r="151" spans="3:13" ht="12.75" customHeight="1">
      <c r="C151" s="303"/>
      <c r="D151" s="303"/>
      <c r="L151" s="303"/>
      <c r="M151" s="303"/>
    </row>
    <row r="152" spans="3:13" ht="12.75" customHeight="1">
      <c r="C152" s="303"/>
      <c r="D152" s="303"/>
      <c r="L152" s="303"/>
      <c r="M152" s="303"/>
    </row>
    <row r="153" spans="3:13" ht="12.75" customHeight="1">
      <c r="C153" s="303"/>
      <c r="D153" s="303"/>
      <c r="L153" s="303"/>
      <c r="M153" s="303"/>
    </row>
    <row r="154" spans="3:13" ht="12.75" customHeight="1">
      <c r="C154" s="303"/>
      <c r="D154" s="303"/>
      <c r="L154" s="303"/>
      <c r="M154" s="303"/>
    </row>
    <row r="155" spans="3:13" ht="12.75" customHeight="1">
      <c r="C155" s="303"/>
      <c r="D155" s="303"/>
      <c r="L155" s="303"/>
      <c r="M155" s="303"/>
    </row>
    <row r="156" spans="3:13" ht="12.75" customHeight="1">
      <c r="C156" s="303"/>
      <c r="D156" s="303"/>
      <c r="L156" s="303"/>
      <c r="M156" s="303"/>
    </row>
    <row r="157" spans="3:13" ht="12.75" customHeight="1">
      <c r="C157" s="303"/>
      <c r="D157" s="303"/>
      <c r="L157" s="303"/>
      <c r="M157" s="303"/>
    </row>
    <row r="158" spans="3:13" ht="12.75" customHeight="1">
      <c r="C158" s="303"/>
      <c r="D158" s="303"/>
      <c r="L158" s="303"/>
      <c r="M158" s="303"/>
    </row>
    <row r="159" spans="3:13" ht="12.75" customHeight="1">
      <c r="C159" s="303"/>
      <c r="D159" s="303"/>
      <c r="L159" s="303"/>
      <c r="M159" s="303"/>
    </row>
    <row r="160" spans="3:13" ht="12.75" customHeight="1">
      <c r="C160" s="303"/>
      <c r="D160" s="303"/>
      <c r="L160" s="303"/>
      <c r="M160" s="303"/>
    </row>
    <row r="161" spans="3:13" ht="12.75" customHeight="1">
      <c r="C161" s="303"/>
      <c r="D161" s="303"/>
      <c r="L161" s="303"/>
      <c r="M161" s="303"/>
    </row>
    <row r="162" spans="3:13" ht="12.75" customHeight="1">
      <c r="C162" s="303"/>
      <c r="D162" s="303"/>
      <c r="L162" s="303"/>
      <c r="M162" s="303"/>
    </row>
    <row r="163" spans="3:13" ht="12.75" customHeight="1">
      <c r="C163" s="303"/>
      <c r="D163" s="303"/>
      <c r="L163" s="303"/>
      <c r="M163" s="303"/>
    </row>
    <row r="164" spans="3:13" ht="12.75" customHeight="1">
      <c r="C164" s="303"/>
      <c r="D164" s="303"/>
      <c r="L164" s="303"/>
      <c r="M164" s="303"/>
    </row>
    <row r="165" spans="3:13" ht="12.75" customHeight="1">
      <c r="C165" s="303"/>
      <c r="D165" s="303"/>
      <c r="L165" s="303"/>
      <c r="M165" s="303"/>
    </row>
    <row r="166" spans="3:13" ht="12.75" customHeight="1">
      <c r="C166" s="303"/>
      <c r="D166" s="303"/>
      <c r="L166" s="303"/>
      <c r="M166" s="303"/>
    </row>
    <row r="167" spans="3:13" ht="12.75" customHeight="1">
      <c r="C167" s="303"/>
      <c r="D167" s="303"/>
      <c r="L167" s="303"/>
      <c r="M167" s="303"/>
    </row>
    <row r="168" spans="3:13" ht="12.75" customHeight="1">
      <c r="C168" s="303"/>
      <c r="D168" s="303"/>
      <c r="L168" s="303"/>
      <c r="M168" s="303"/>
    </row>
    <row r="169" spans="3:13" ht="12.75" customHeight="1">
      <c r="C169" s="303"/>
      <c r="D169" s="303"/>
      <c r="L169" s="303"/>
      <c r="M169" s="303"/>
    </row>
    <row r="170" spans="3:13" ht="12.75" customHeight="1">
      <c r="C170" s="303"/>
      <c r="D170" s="303"/>
      <c r="L170" s="303"/>
      <c r="M170" s="303"/>
    </row>
    <row r="171" spans="3:13" ht="12.75" customHeight="1">
      <c r="C171" s="303"/>
      <c r="D171" s="303"/>
      <c r="L171" s="303"/>
      <c r="M171" s="303"/>
    </row>
    <row r="172" spans="3:13" ht="12.75" customHeight="1">
      <c r="C172" s="303"/>
      <c r="D172" s="303"/>
      <c r="L172" s="303"/>
      <c r="M172" s="303"/>
    </row>
    <row r="173" spans="3:13" ht="12.75" customHeight="1">
      <c r="C173" s="303"/>
      <c r="D173" s="303"/>
      <c r="L173" s="303"/>
      <c r="M173" s="303"/>
    </row>
    <row r="174" spans="3:13" ht="12.75" customHeight="1">
      <c r="C174" s="303"/>
      <c r="D174" s="303"/>
      <c r="L174" s="303"/>
      <c r="M174" s="303"/>
    </row>
    <row r="175" spans="3:13" ht="12.75" customHeight="1">
      <c r="C175" s="303"/>
      <c r="D175" s="303"/>
      <c r="L175" s="303"/>
      <c r="M175" s="303"/>
    </row>
    <row r="176" spans="3:13" ht="12.75" customHeight="1">
      <c r="C176" s="303"/>
      <c r="D176" s="303"/>
      <c r="L176" s="303"/>
      <c r="M176" s="303"/>
    </row>
    <row r="177" spans="3:13" ht="12.75" customHeight="1">
      <c r="C177" s="303"/>
      <c r="D177" s="303"/>
      <c r="L177" s="303"/>
      <c r="M177" s="303"/>
    </row>
    <row r="178" spans="3:13" ht="12.75" customHeight="1">
      <c r="C178" s="303"/>
      <c r="D178" s="303"/>
      <c r="L178" s="303"/>
      <c r="M178" s="303"/>
    </row>
    <row r="179" spans="3:13" ht="12.75" customHeight="1">
      <c r="C179" s="303"/>
      <c r="D179" s="303"/>
      <c r="L179" s="303"/>
      <c r="M179" s="303"/>
    </row>
    <row r="180" spans="3:13" ht="12.75" customHeight="1">
      <c r="C180" s="303"/>
      <c r="D180" s="303"/>
      <c r="L180" s="303"/>
      <c r="M180" s="303"/>
    </row>
    <row r="181" spans="3:13" ht="12.75" customHeight="1">
      <c r="C181" s="303"/>
      <c r="D181" s="303"/>
      <c r="L181" s="303"/>
      <c r="M181" s="303"/>
    </row>
    <row r="182" spans="3:13" ht="12.75" customHeight="1">
      <c r="C182" s="303"/>
      <c r="D182" s="303"/>
      <c r="L182" s="303"/>
      <c r="M182" s="303"/>
    </row>
    <row r="183" spans="3:13" ht="12.75" customHeight="1">
      <c r="C183" s="303"/>
      <c r="D183" s="303"/>
      <c r="L183" s="303"/>
      <c r="M183" s="303"/>
    </row>
    <row r="184" spans="3:13" ht="12.75" customHeight="1">
      <c r="C184" s="303"/>
      <c r="D184" s="303"/>
      <c r="L184" s="303"/>
      <c r="M184" s="303"/>
    </row>
    <row r="185" spans="3:13" ht="12.75" customHeight="1">
      <c r="C185" s="303"/>
      <c r="D185" s="303"/>
      <c r="L185" s="303"/>
      <c r="M185" s="303"/>
    </row>
    <row r="186" spans="3:13" ht="12.75" customHeight="1">
      <c r="C186" s="303"/>
      <c r="D186" s="303"/>
      <c r="L186" s="303"/>
      <c r="M186" s="303"/>
    </row>
    <row r="187" spans="3:13" ht="12.75" customHeight="1">
      <c r="C187" s="303"/>
      <c r="D187" s="303"/>
      <c r="L187" s="303"/>
      <c r="M187" s="303"/>
    </row>
    <row r="188" spans="3:13" ht="12.75" customHeight="1">
      <c r="C188" s="303"/>
      <c r="D188" s="303"/>
      <c r="L188" s="303"/>
      <c r="M188" s="303"/>
    </row>
    <row r="189" spans="3:13" ht="12.75" customHeight="1">
      <c r="C189" s="303"/>
      <c r="D189" s="303"/>
      <c r="L189" s="303"/>
      <c r="M189" s="303"/>
    </row>
    <row r="190" spans="3:13" ht="12.75" customHeight="1">
      <c r="C190" s="303"/>
      <c r="D190" s="303"/>
      <c r="L190" s="303"/>
      <c r="M190" s="303"/>
    </row>
    <row r="191" spans="3:13" ht="12.75" customHeight="1">
      <c r="C191" s="303"/>
      <c r="D191" s="303"/>
      <c r="L191" s="303"/>
      <c r="M191" s="303"/>
    </row>
    <row r="192" spans="3:13" ht="12.75" customHeight="1">
      <c r="C192" s="303"/>
      <c r="D192" s="303"/>
      <c r="L192" s="303"/>
      <c r="M192" s="303"/>
    </row>
    <row r="193" spans="3:13" ht="12.75" customHeight="1">
      <c r="C193" s="303"/>
      <c r="D193" s="303"/>
      <c r="L193" s="303"/>
      <c r="M193" s="303"/>
    </row>
    <row r="194" spans="3:13" ht="12.75" customHeight="1">
      <c r="C194" s="303"/>
      <c r="D194" s="303"/>
      <c r="L194" s="303"/>
      <c r="M194" s="303"/>
    </row>
    <row r="195" spans="3:13" ht="12.75" customHeight="1">
      <c r="C195" s="303"/>
      <c r="D195" s="303"/>
      <c r="L195" s="303"/>
      <c r="M195" s="303"/>
    </row>
    <row r="196" spans="3:13" ht="12.75" customHeight="1">
      <c r="C196" s="303"/>
      <c r="D196" s="303"/>
      <c r="L196" s="303"/>
      <c r="M196" s="303"/>
    </row>
    <row r="197" spans="3:13" ht="12.75" customHeight="1">
      <c r="C197" s="303"/>
      <c r="D197" s="303"/>
      <c r="L197" s="303"/>
      <c r="M197" s="303"/>
    </row>
    <row r="198" spans="3:13" ht="12.75" customHeight="1">
      <c r="C198" s="303"/>
      <c r="D198" s="303"/>
      <c r="L198" s="303"/>
      <c r="M198" s="303"/>
    </row>
    <row r="199" spans="3:13" ht="12.75" customHeight="1">
      <c r="C199" s="303"/>
      <c r="D199" s="303"/>
      <c r="L199" s="303"/>
      <c r="M199" s="303"/>
    </row>
    <row r="200" spans="3:13" ht="12.75" customHeight="1">
      <c r="C200" s="303"/>
      <c r="D200" s="303"/>
      <c r="L200" s="303"/>
      <c r="M200" s="303"/>
    </row>
    <row r="201" spans="3:13" ht="12.75" customHeight="1">
      <c r="C201" s="303"/>
      <c r="D201" s="303"/>
      <c r="L201" s="303"/>
      <c r="M201" s="303"/>
    </row>
    <row r="202" spans="3:13" ht="12.75" customHeight="1">
      <c r="C202" s="303"/>
      <c r="D202" s="303"/>
      <c r="L202" s="303"/>
      <c r="M202" s="303"/>
    </row>
    <row r="203" spans="3:13" ht="12.75" customHeight="1">
      <c r="C203" s="303"/>
      <c r="D203" s="303"/>
      <c r="L203" s="303"/>
      <c r="M203" s="303"/>
    </row>
    <row r="204" spans="3:13" ht="12.75" customHeight="1">
      <c r="C204" s="303"/>
      <c r="D204" s="303"/>
      <c r="L204" s="303"/>
      <c r="M204" s="303"/>
    </row>
    <row r="205" spans="3:13" ht="12.75" customHeight="1">
      <c r="C205" s="303"/>
      <c r="D205" s="303"/>
      <c r="L205" s="303"/>
      <c r="M205" s="303"/>
    </row>
    <row r="206" spans="3:13" ht="12.75" customHeight="1">
      <c r="C206" s="303"/>
      <c r="D206" s="303"/>
      <c r="L206" s="303"/>
      <c r="M206" s="303"/>
    </row>
    <row r="207" spans="3:13" ht="12.75" customHeight="1">
      <c r="C207" s="303"/>
      <c r="D207" s="303"/>
      <c r="L207" s="303"/>
      <c r="M207" s="303"/>
    </row>
    <row r="208" spans="3:13" ht="12.75" customHeight="1">
      <c r="C208" s="303"/>
      <c r="D208" s="303"/>
      <c r="L208" s="303"/>
      <c r="M208" s="303"/>
    </row>
    <row r="209" spans="3:13" ht="12.75" customHeight="1">
      <c r="C209" s="303"/>
      <c r="D209" s="303"/>
      <c r="L209" s="303"/>
      <c r="M209" s="303"/>
    </row>
    <row r="210" spans="3:13" ht="12.75" customHeight="1">
      <c r="C210" s="303"/>
      <c r="D210" s="303"/>
      <c r="L210" s="303"/>
      <c r="M210" s="303"/>
    </row>
    <row r="211" spans="3:13" ht="12.75" customHeight="1">
      <c r="C211" s="303"/>
      <c r="D211" s="303"/>
      <c r="L211" s="303"/>
      <c r="M211" s="303"/>
    </row>
    <row r="212" spans="3:13" ht="12.75" customHeight="1">
      <c r="C212" s="303"/>
      <c r="D212" s="303"/>
      <c r="L212" s="303"/>
      <c r="M212" s="303"/>
    </row>
    <row r="213" spans="3:13" ht="12.75" customHeight="1">
      <c r="C213" s="303"/>
      <c r="D213" s="303"/>
      <c r="L213" s="303"/>
      <c r="M213" s="303"/>
    </row>
    <row r="214" spans="3:13" ht="12.75" customHeight="1">
      <c r="C214" s="303"/>
      <c r="D214" s="303"/>
      <c r="L214" s="303"/>
      <c r="M214" s="303"/>
    </row>
    <row r="215" spans="3:13" ht="12.75" customHeight="1">
      <c r="C215" s="303"/>
      <c r="D215" s="303"/>
      <c r="L215" s="303"/>
      <c r="M215" s="303"/>
    </row>
    <row r="216" spans="3:13" ht="12.75" customHeight="1">
      <c r="C216" s="303"/>
      <c r="D216" s="303"/>
      <c r="L216" s="303"/>
      <c r="M216" s="303"/>
    </row>
    <row r="217" spans="3:13" ht="12.75" customHeight="1">
      <c r="C217" s="303"/>
      <c r="D217" s="303"/>
      <c r="L217" s="303"/>
      <c r="M217" s="303"/>
    </row>
    <row r="218" spans="3:13" ht="12.75" customHeight="1">
      <c r="C218" s="303"/>
      <c r="D218" s="303"/>
      <c r="L218" s="303"/>
      <c r="M218" s="303"/>
    </row>
    <row r="219" spans="3:13" ht="12.75" customHeight="1">
      <c r="C219" s="303"/>
      <c r="D219" s="303"/>
      <c r="L219" s="303"/>
      <c r="M219" s="303"/>
    </row>
    <row r="220" spans="3:13" ht="12.75" customHeight="1">
      <c r="C220" s="303"/>
      <c r="D220" s="303"/>
      <c r="L220" s="303"/>
      <c r="M220" s="303"/>
    </row>
    <row r="221" spans="3:13" ht="12.75" customHeight="1">
      <c r="C221" s="303"/>
      <c r="D221" s="303"/>
      <c r="L221" s="303"/>
      <c r="M221" s="303"/>
    </row>
    <row r="222" spans="3:13" ht="12.75" customHeight="1">
      <c r="C222" s="303"/>
      <c r="D222" s="303"/>
      <c r="L222" s="303"/>
      <c r="M222" s="303"/>
    </row>
    <row r="223" spans="3:13" ht="12.75" customHeight="1">
      <c r="C223" s="303"/>
      <c r="D223" s="303"/>
      <c r="L223" s="303"/>
      <c r="M223" s="303"/>
    </row>
    <row r="224" spans="3:13" ht="12.75" customHeight="1">
      <c r="C224" s="303"/>
      <c r="D224" s="303"/>
      <c r="L224" s="303"/>
      <c r="M224" s="303"/>
    </row>
    <row r="225" spans="3:13" ht="12.75" customHeight="1">
      <c r="C225" s="303"/>
      <c r="D225" s="303"/>
      <c r="L225" s="303"/>
      <c r="M225" s="303"/>
    </row>
    <row r="226" spans="3:13" ht="12.75" customHeight="1">
      <c r="C226" s="303"/>
      <c r="D226" s="303"/>
      <c r="L226" s="303"/>
      <c r="M226" s="303"/>
    </row>
    <row r="227" spans="3:13" ht="12.75" customHeight="1">
      <c r="C227" s="303"/>
      <c r="D227" s="303"/>
      <c r="L227" s="303"/>
      <c r="M227" s="303"/>
    </row>
    <row r="228" spans="3:13" ht="12.75" customHeight="1">
      <c r="C228" s="303"/>
      <c r="D228" s="303"/>
      <c r="L228" s="303"/>
      <c r="M228" s="303"/>
    </row>
    <row r="229" spans="3:13" ht="12.75" customHeight="1">
      <c r="C229" s="303"/>
      <c r="D229" s="303"/>
      <c r="L229" s="303"/>
      <c r="M229" s="303"/>
    </row>
    <row r="230" spans="3:13" ht="12.75" customHeight="1">
      <c r="C230" s="303"/>
      <c r="D230" s="303"/>
      <c r="L230" s="303"/>
      <c r="M230" s="303"/>
    </row>
    <row r="231" spans="3:13" ht="12.75" customHeight="1">
      <c r="C231" s="303"/>
      <c r="D231" s="303"/>
      <c r="L231" s="303"/>
      <c r="M231" s="303"/>
    </row>
    <row r="232" spans="3:13" ht="12.75" customHeight="1">
      <c r="C232" s="303"/>
      <c r="D232" s="303"/>
      <c r="L232" s="303"/>
      <c r="M232" s="303"/>
    </row>
    <row r="233" spans="3:13" ht="12.75" customHeight="1">
      <c r="C233" s="303"/>
      <c r="D233" s="303"/>
      <c r="L233" s="303"/>
      <c r="M233" s="303"/>
    </row>
    <row r="234" spans="3:13" ht="12.75" customHeight="1">
      <c r="C234" s="303"/>
      <c r="D234" s="303"/>
      <c r="L234" s="303"/>
      <c r="M234" s="303"/>
    </row>
    <row r="235" spans="3:13" ht="12.75" customHeight="1">
      <c r="C235" s="303"/>
      <c r="D235" s="303"/>
      <c r="L235" s="303"/>
      <c r="M235" s="303"/>
    </row>
    <row r="236" spans="3:13" ht="12.75" customHeight="1">
      <c r="C236" s="303"/>
      <c r="D236" s="303"/>
      <c r="L236" s="303"/>
      <c r="M236" s="303"/>
    </row>
    <row r="237" spans="3:13" ht="12.75" customHeight="1">
      <c r="C237" s="303"/>
      <c r="D237" s="303"/>
      <c r="L237" s="303"/>
      <c r="M237" s="303"/>
    </row>
    <row r="238" spans="3:13" ht="12.75" customHeight="1">
      <c r="C238" s="303"/>
      <c r="D238" s="303"/>
      <c r="L238" s="303"/>
      <c r="M238" s="303"/>
    </row>
    <row r="239" spans="3:13" ht="12.75" customHeight="1">
      <c r="C239" s="303"/>
      <c r="D239" s="303"/>
      <c r="L239" s="303"/>
      <c r="M239" s="303"/>
    </row>
    <row r="240" spans="3:13" ht="12.75" customHeight="1">
      <c r="C240" s="303"/>
      <c r="D240" s="303"/>
      <c r="L240" s="303"/>
      <c r="M240" s="303"/>
    </row>
    <row r="241" spans="3:13" ht="12.75" customHeight="1">
      <c r="C241" s="303"/>
      <c r="D241" s="303"/>
      <c r="L241" s="303"/>
      <c r="M241" s="303"/>
    </row>
    <row r="242" spans="3:13" ht="12.75" customHeight="1">
      <c r="C242" s="303"/>
      <c r="D242" s="303"/>
      <c r="L242" s="303"/>
      <c r="M242" s="303"/>
    </row>
    <row r="243" spans="3:13" ht="12.75" customHeight="1">
      <c r="C243" s="303"/>
      <c r="D243" s="303"/>
      <c r="L243" s="303"/>
      <c r="M243" s="303"/>
    </row>
    <row r="244" spans="3:13" ht="12.75" customHeight="1">
      <c r="C244" s="303"/>
      <c r="D244" s="303"/>
      <c r="L244" s="303"/>
      <c r="M244" s="303"/>
    </row>
    <row r="245" spans="3:13" ht="12.75" customHeight="1">
      <c r="C245" s="303"/>
      <c r="D245" s="303"/>
      <c r="L245" s="303"/>
      <c r="M245" s="303"/>
    </row>
    <row r="246" spans="3:13" ht="12.75" customHeight="1">
      <c r="C246" s="303"/>
      <c r="D246" s="303"/>
      <c r="L246" s="303"/>
      <c r="M246" s="303"/>
    </row>
    <row r="247" spans="3:13" ht="12.75" customHeight="1">
      <c r="C247" s="303"/>
      <c r="D247" s="303"/>
      <c r="L247" s="303"/>
      <c r="M247" s="303"/>
    </row>
    <row r="248" spans="3:13" ht="12.75" customHeight="1">
      <c r="C248" s="303"/>
      <c r="D248" s="303"/>
      <c r="L248" s="303"/>
      <c r="M248" s="303"/>
    </row>
    <row r="249" spans="3:13" ht="12.75" customHeight="1">
      <c r="C249" s="303"/>
      <c r="D249" s="303"/>
      <c r="L249" s="303"/>
      <c r="M249" s="303"/>
    </row>
    <row r="250" spans="3:13" ht="12.75" customHeight="1">
      <c r="C250" s="303"/>
      <c r="D250" s="303"/>
      <c r="L250" s="303"/>
      <c r="M250" s="303"/>
    </row>
    <row r="251" spans="3:13" ht="12.75" customHeight="1">
      <c r="C251" s="303"/>
      <c r="D251" s="303"/>
      <c r="L251" s="303"/>
      <c r="M251" s="303"/>
    </row>
    <row r="252" spans="3:13" ht="12.75" customHeight="1">
      <c r="C252" s="303"/>
      <c r="D252" s="303"/>
      <c r="L252" s="303"/>
      <c r="M252" s="303"/>
    </row>
    <row r="253" spans="3:13" ht="12.75" customHeight="1">
      <c r="C253" s="303"/>
      <c r="D253" s="303"/>
      <c r="L253" s="303"/>
      <c r="M253" s="303"/>
    </row>
    <row r="254" spans="3:13" ht="12.75" customHeight="1">
      <c r="C254" s="303"/>
      <c r="D254" s="303"/>
      <c r="L254" s="303"/>
      <c r="M254" s="303"/>
    </row>
    <row r="255" spans="3:13" ht="12.75" customHeight="1">
      <c r="C255" s="303"/>
      <c r="D255" s="303"/>
      <c r="L255" s="303"/>
      <c r="M255" s="303"/>
    </row>
    <row r="256" spans="3:13" ht="12.75" customHeight="1">
      <c r="C256" s="303"/>
      <c r="D256" s="303"/>
      <c r="L256" s="303"/>
      <c r="M256" s="303"/>
    </row>
    <row r="257" spans="3:13" ht="12.75" customHeight="1">
      <c r="C257" s="303"/>
      <c r="D257" s="303"/>
      <c r="L257" s="303"/>
      <c r="M257" s="303"/>
    </row>
    <row r="258" spans="3:13" ht="12.75" customHeight="1">
      <c r="C258" s="303"/>
      <c r="D258" s="303"/>
      <c r="L258" s="303"/>
      <c r="M258" s="303"/>
    </row>
    <row r="259" spans="3:13" ht="12.75" customHeight="1">
      <c r="C259" s="303"/>
      <c r="D259" s="303"/>
      <c r="L259" s="303"/>
      <c r="M259" s="303"/>
    </row>
    <row r="260" spans="3:13" ht="12.75" customHeight="1">
      <c r="C260" s="303"/>
      <c r="D260" s="303"/>
      <c r="L260" s="303"/>
      <c r="M260" s="303"/>
    </row>
    <row r="261" spans="3:13" ht="12.75" customHeight="1">
      <c r="C261" s="303"/>
      <c r="D261" s="303"/>
      <c r="L261" s="303"/>
      <c r="M261" s="303"/>
    </row>
    <row r="262" spans="3:13" ht="12.75" customHeight="1">
      <c r="C262" s="303"/>
      <c r="D262" s="303"/>
      <c r="L262" s="303"/>
      <c r="M262" s="303"/>
    </row>
    <row r="263" spans="3:13" ht="12.75" customHeight="1">
      <c r="C263" s="303"/>
      <c r="D263" s="303"/>
      <c r="L263" s="303"/>
      <c r="M263" s="303"/>
    </row>
    <row r="264" spans="3:13" ht="12.75" customHeight="1">
      <c r="C264" s="303"/>
      <c r="D264" s="303"/>
      <c r="L264" s="303"/>
      <c r="M264" s="303"/>
    </row>
    <row r="265" spans="3:13" ht="12.75" customHeight="1">
      <c r="C265" s="303"/>
      <c r="D265" s="303"/>
      <c r="L265" s="303"/>
      <c r="M265" s="303"/>
    </row>
    <row r="266" spans="3:13" ht="12.75" customHeight="1">
      <c r="C266" s="303"/>
      <c r="D266" s="303"/>
      <c r="L266" s="303"/>
      <c r="M266" s="303"/>
    </row>
    <row r="267" spans="3:13" ht="12.75" customHeight="1">
      <c r="C267" s="303"/>
      <c r="D267" s="303"/>
      <c r="L267" s="303"/>
      <c r="M267" s="303"/>
    </row>
    <row r="268" spans="3:13" ht="12.75" customHeight="1">
      <c r="C268" s="303"/>
      <c r="D268" s="303"/>
      <c r="L268" s="303"/>
      <c r="M268" s="303"/>
    </row>
    <row r="269" spans="3:13" ht="12.75" customHeight="1">
      <c r="C269" s="303"/>
      <c r="D269" s="303"/>
      <c r="L269" s="303"/>
      <c r="M269" s="303"/>
    </row>
    <row r="270" spans="3:13" ht="12.75" customHeight="1">
      <c r="C270" s="303"/>
      <c r="D270" s="303"/>
      <c r="L270" s="303"/>
      <c r="M270" s="303"/>
    </row>
    <row r="271" spans="3:13" ht="12.75" customHeight="1">
      <c r="C271" s="303"/>
      <c r="D271" s="303"/>
      <c r="L271" s="303"/>
      <c r="M271" s="303"/>
    </row>
    <row r="272" spans="3:13" ht="12.75" customHeight="1">
      <c r="C272" s="303"/>
      <c r="D272" s="303"/>
      <c r="L272" s="303"/>
      <c r="M272" s="303"/>
    </row>
    <row r="273" spans="3:13" ht="12.75" customHeight="1">
      <c r="C273" s="303"/>
      <c r="D273" s="303"/>
      <c r="L273" s="303"/>
      <c r="M273" s="303"/>
    </row>
    <row r="274" spans="3:13" ht="12.75" customHeight="1">
      <c r="C274" s="303"/>
      <c r="D274" s="303"/>
      <c r="L274" s="303"/>
      <c r="M274" s="303"/>
    </row>
    <row r="275" spans="3:13" ht="12.75" customHeight="1">
      <c r="C275" s="303"/>
      <c r="D275" s="303"/>
      <c r="L275" s="303"/>
      <c r="M275" s="303"/>
    </row>
    <row r="276" spans="3:13" ht="12.75" customHeight="1">
      <c r="C276" s="303"/>
      <c r="D276" s="303"/>
      <c r="L276" s="303"/>
      <c r="M276" s="303"/>
    </row>
    <row r="277" spans="3:13" ht="12.75" customHeight="1">
      <c r="C277" s="303"/>
      <c r="D277" s="303"/>
      <c r="L277" s="303"/>
      <c r="M277" s="303"/>
    </row>
    <row r="278" spans="3:13" ht="12.75" customHeight="1">
      <c r="C278" s="303"/>
      <c r="D278" s="303"/>
      <c r="L278" s="303"/>
      <c r="M278" s="303"/>
    </row>
    <row r="279" spans="3:13" ht="12.75" customHeight="1">
      <c r="C279" s="303"/>
      <c r="D279" s="303"/>
      <c r="L279" s="303"/>
      <c r="M279" s="303"/>
    </row>
    <row r="280" spans="3:13" ht="12.75" customHeight="1">
      <c r="C280" s="303"/>
      <c r="D280" s="303"/>
      <c r="L280" s="303"/>
      <c r="M280" s="303"/>
    </row>
    <row r="281" spans="3:13" ht="12.75" customHeight="1">
      <c r="C281" s="303"/>
      <c r="D281" s="303"/>
      <c r="L281" s="303"/>
      <c r="M281" s="303"/>
    </row>
    <row r="282" spans="3:13" ht="12.75" customHeight="1">
      <c r="C282" s="303"/>
      <c r="D282" s="303"/>
      <c r="L282" s="303"/>
      <c r="M282" s="303"/>
    </row>
    <row r="283" spans="3:13" ht="12.75" customHeight="1">
      <c r="C283" s="303"/>
      <c r="D283" s="303"/>
      <c r="L283" s="303"/>
      <c r="M283" s="303"/>
    </row>
    <row r="284" spans="3:13" ht="12.75" customHeight="1">
      <c r="C284" s="303"/>
      <c r="D284" s="303"/>
      <c r="L284" s="303"/>
      <c r="M284" s="303"/>
    </row>
    <row r="285" spans="3:13" ht="12.75" customHeight="1">
      <c r="C285" s="303"/>
      <c r="D285" s="303"/>
      <c r="L285" s="303"/>
      <c r="M285" s="303"/>
    </row>
    <row r="286" spans="3:13" ht="12.75" customHeight="1">
      <c r="C286" s="303"/>
      <c r="D286" s="303"/>
      <c r="L286" s="303"/>
      <c r="M286" s="303"/>
    </row>
    <row r="287" spans="3:13" ht="12.75" customHeight="1">
      <c r="C287" s="303"/>
      <c r="D287" s="303"/>
      <c r="L287" s="303"/>
      <c r="M287" s="303"/>
    </row>
    <row r="288" spans="3:13" ht="12.75" customHeight="1">
      <c r="C288" s="303"/>
      <c r="D288" s="303"/>
      <c r="L288" s="303"/>
      <c r="M288" s="303"/>
    </row>
    <row r="289" spans="3:13" ht="12.75" customHeight="1">
      <c r="C289" s="303"/>
      <c r="D289" s="303"/>
      <c r="L289" s="303"/>
      <c r="M289" s="303"/>
    </row>
    <row r="290" spans="3:13" ht="12.75" customHeight="1">
      <c r="C290" s="303"/>
      <c r="D290" s="303"/>
      <c r="L290" s="303"/>
      <c r="M290" s="303"/>
    </row>
    <row r="291" spans="3:13" ht="12.75" customHeight="1">
      <c r="C291" s="303"/>
      <c r="D291" s="303"/>
      <c r="L291" s="303"/>
      <c r="M291" s="303"/>
    </row>
    <row r="292" spans="3:13" ht="12.75" customHeight="1">
      <c r="C292" s="303"/>
      <c r="D292" s="303"/>
      <c r="L292" s="303"/>
      <c r="M292" s="303"/>
    </row>
    <row r="293" spans="3:13" ht="12.75" customHeight="1">
      <c r="C293" s="303"/>
      <c r="D293" s="303"/>
      <c r="L293" s="303"/>
      <c r="M293" s="303"/>
    </row>
    <row r="294" spans="3:13" ht="12.75" customHeight="1">
      <c r="C294" s="303"/>
      <c r="D294" s="303"/>
      <c r="L294" s="303"/>
      <c r="M294" s="303"/>
    </row>
    <row r="295" spans="3:13" ht="12.75" customHeight="1">
      <c r="C295" s="303"/>
      <c r="D295" s="303"/>
      <c r="L295" s="303"/>
      <c r="M295" s="303"/>
    </row>
    <row r="296" spans="3:13" ht="12.75" customHeight="1">
      <c r="C296" s="303"/>
      <c r="D296" s="303"/>
      <c r="L296" s="303"/>
      <c r="M296" s="303"/>
    </row>
    <row r="297" spans="3:13" ht="12.75" customHeight="1">
      <c r="C297" s="303"/>
      <c r="D297" s="303"/>
      <c r="L297" s="303"/>
      <c r="M297" s="303"/>
    </row>
    <row r="298" spans="3:13" ht="12.75" customHeight="1">
      <c r="C298" s="303"/>
      <c r="D298" s="303"/>
      <c r="L298" s="303"/>
      <c r="M298" s="303"/>
    </row>
    <row r="299" spans="3:13" ht="12.75" customHeight="1">
      <c r="C299" s="303"/>
      <c r="D299" s="303"/>
      <c r="L299" s="303"/>
      <c r="M299" s="303"/>
    </row>
    <row r="300" spans="3:13" ht="12.75" customHeight="1">
      <c r="C300" s="303"/>
      <c r="D300" s="303"/>
      <c r="L300" s="303"/>
      <c r="M300" s="303"/>
    </row>
    <row r="301" spans="3:13" ht="12.75" customHeight="1">
      <c r="C301" s="303"/>
      <c r="D301" s="303"/>
      <c r="L301" s="303"/>
      <c r="M301" s="303"/>
    </row>
    <row r="302" spans="3:13" ht="12.75" customHeight="1">
      <c r="C302" s="303"/>
      <c r="D302" s="303"/>
      <c r="L302" s="303"/>
      <c r="M302" s="303"/>
    </row>
    <row r="303" spans="3:13" ht="12.75" customHeight="1">
      <c r="C303" s="303"/>
      <c r="D303" s="303"/>
      <c r="L303" s="303"/>
      <c r="M303" s="303"/>
    </row>
    <row r="304" spans="3:13" ht="12.75" customHeight="1">
      <c r="C304" s="303"/>
      <c r="D304" s="303"/>
      <c r="L304" s="303"/>
      <c r="M304" s="303"/>
    </row>
    <row r="305" spans="3:13" ht="12.75" customHeight="1">
      <c r="C305" s="303"/>
      <c r="D305" s="303"/>
      <c r="L305" s="303"/>
      <c r="M305" s="303"/>
    </row>
    <row r="306" spans="3:13" ht="12.75" customHeight="1">
      <c r="C306" s="303"/>
      <c r="D306" s="303"/>
      <c r="L306" s="303"/>
      <c r="M306" s="303"/>
    </row>
    <row r="307" spans="3:13" ht="12.75" customHeight="1">
      <c r="C307" s="303"/>
      <c r="D307" s="303"/>
      <c r="L307" s="303"/>
      <c r="M307" s="303"/>
    </row>
    <row r="308" spans="3:13" ht="12.75" customHeight="1">
      <c r="C308" s="303"/>
      <c r="D308" s="303"/>
      <c r="L308" s="303"/>
      <c r="M308" s="303"/>
    </row>
    <row r="309" spans="3:13" ht="12.75" customHeight="1">
      <c r="C309" s="303"/>
      <c r="D309" s="303"/>
      <c r="L309" s="303"/>
      <c r="M309" s="303"/>
    </row>
    <row r="310" spans="3:13" ht="12.75" customHeight="1">
      <c r="C310" s="303"/>
      <c r="D310" s="303"/>
      <c r="L310" s="303"/>
      <c r="M310" s="303"/>
    </row>
    <row r="311" spans="3:13" ht="12.75" customHeight="1">
      <c r="C311" s="303"/>
      <c r="D311" s="303"/>
      <c r="L311" s="303"/>
      <c r="M311" s="303"/>
    </row>
    <row r="312" spans="3:13" ht="12.75" customHeight="1">
      <c r="C312" s="303"/>
      <c r="D312" s="303"/>
      <c r="L312" s="303"/>
      <c r="M312" s="303"/>
    </row>
    <row r="313" spans="3:13" ht="12.75" customHeight="1">
      <c r="C313" s="303"/>
      <c r="D313" s="303"/>
      <c r="L313" s="303"/>
      <c r="M313" s="303"/>
    </row>
    <row r="314" spans="3:13" ht="12.75" customHeight="1">
      <c r="C314" s="303"/>
      <c r="D314" s="303"/>
      <c r="L314" s="303"/>
      <c r="M314" s="303"/>
    </row>
    <row r="315" spans="3:13" ht="12.75" customHeight="1">
      <c r="C315" s="303"/>
      <c r="D315" s="303"/>
      <c r="L315" s="303"/>
      <c r="M315" s="303"/>
    </row>
    <row r="316" spans="3:13" ht="12.75" customHeight="1">
      <c r="C316" s="303"/>
      <c r="D316" s="303"/>
      <c r="L316" s="303"/>
      <c r="M316" s="303"/>
    </row>
    <row r="317" spans="3:13" ht="12.75" customHeight="1">
      <c r="C317" s="303"/>
      <c r="D317" s="303"/>
      <c r="L317" s="303"/>
      <c r="M317" s="303"/>
    </row>
    <row r="318" spans="3:13" ht="12.75" customHeight="1">
      <c r="C318" s="303"/>
      <c r="D318" s="303"/>
      <c r="L318" s="303"/>
      <c r="M318" s="303"/>
    </row>
    <row r="319" spans="3:13" ht="12.75" customHeight="1">
      <c r="C319" s="303"/>
      <c r="D319" s="303"/>
      <c r="L319" s="303"/>
      <c r="M319" s="303"/>
    </row>
    <row r="320" spans="3:13" ht="12.75" customHeight="1">
      <c r="C320" s="303"/>
      <c r="D320" s="303"/>
      <c r="L320" s="303"/>
      <c r="M320" s="303"/>
    </row>
    <row r="321" spans="3:13" ht="12.75" customHeight="1">
      <c r="C321" s="303"/>
      <c r="D321" s="303"/>
      <c r="L321" s="303"/>
      <c r="M321" s="303"/>
    </row>
    <row r="322" spans="3:13" ht="12.75" customHeight="1">
      <c r="C322" s="303"/>
      <c r="D322" s="303"/>
      <c r="L322" s="303"/>
      <c r="M322" s="303"/>
    </row>
    <row r="323" spans="3:13" ht="12.75" customHeight="1">
      <c r="C323" s="303"/>
      <c r="D323" s="303"/>
      <c r="L323" s="303"/>
      <c r="M323" s="303"/>
    </row>
    <row r="324" spans="3:13" ht="12.75" customHeight="1">
      <c r="C324" s="303"/>
      <c r="D324" s="303"/>
      <c r="L324" s="303"/>
      <c r="M324" s="303"/>
    </row>
    <row r="325" spans="3:13" ht="12.75" customHeight="1">
      <c r="C325" s="303"/>
      <c r="D325" s="303"/>
      <c r="L325" s="303"/>
      <c r="M325" s="303"/>
    </row>
    <row r="326" spans="3:13" ht="12.75" customHeight="1">
      <c r="C326" s="303"/>
      <c r="D326" s="303"/>
      <c r="L326" s="303"/>
      <c r="M326" s="303"/>
    </row>
    <row r="327" spans="3:13" ht="12.75" customHeight="1">
      <c r="C327" s="303"/>
      <c r="D327" s="303"/>
      <c r="L327" s="303"/>
      <c r="M327" s="303"/>
    </row>
    <row r="328" spans="3:13" ht="12.75" customHeight="1">
      <c r="C328" s="303"/>
      <c r="D328" s="303"/>
      <c r="L328" s="303"/>
      <c r="M328" s="303"/>
    </row>
    <row r="329" spans="3:13" ht="12.75" customHeight="1">
      <c r="C329" s="303"/>
      <c r="D329" s="303"/>
      <c r="L329" s="303"/>
      <c r="M329" s="303"/>
    </row>
    <row r="330" spans="3:13" ht="12.75" customHeight="1">
      <c r="C330" s="303"/>
      <c r="D330" s="303"/>
      <c r="L330" s="303"/>
      <c r="M330" s="303"/>
    </row>
    <row r="331" spans="3:13" ht="12.75" customHeight="1">
      <c r="C331" s="303"/>
      <c r="D331" s="303"/>
      <c r="L331" s="303"/>
      <c r="M331" s="303"/>
    </row>
    <row r="332" spans="3:13" ht="12.75" customHeight="1">
      <c r="C332" s="303"/>
      <c r="D332" s="303"/>
      <c r="L332" s="303"/>
      <c r="M332" s="303"/>
    </row>
    <row r="333" spans="3:13" ht="12.75" customHeight="1">
      <c r="C333" s="303"/>
      <c r="D333" s="303"/>
      <c r="L333" s="303"/>
      <c r="M333" s="303"/>
    </row>
    <row r="334" spans="3:13" ht="12.75" customHeight="1">
      <c r="C334" s="303"/>
      <c r="D334" s="303"/>
      <c r="L334" s="303"/>
      <c r="M334" s="303"/>
    </row>
    <row r="335" spans="3:13" ht="12.75" customHeight="1">
      <c r="C335" s="303"/>
      <c r="D335" s="303"/>
      <c r="L335" s="303"/>
      <c r="M335" s="303"/>
    </row>
    <row r="336" spans="3:13" ht="12.75" customHeight="1">
      <c r="C336" s="303"/>
      <c r="D336" s="303"/>
      <c r="L336" s="303"/>
      <c r="M336" s="303"/>
    </row>
    <row r="337" spans="3:13" ht="12.75" customHeight="1">
      <c r="C337" s="303"/>
      <c r="D337" s="303"/>
      <c r="L337" s="303"/>
      <c r="M337" s="303"/>
    </row>
    <row r="338" spans="3:13" ht="12.75" customHeight="1">
      <c r="C338" s="303"/>
      <c r="D338" s="303"/>
      <c r="L338" s="303"/>
      <c r="M338" s="303"/>
    </row>
    <row r="339" spans="3:13" ht="12.75" customHeight="1">
      <c r="C339" s="303"/>
      <c r="D339" s="303"/>
      <c r="L339" s="303"/>
      <c r="M339" s="303"/>
    </row>
    <row r="340" spans="3:13" ht="12.75" customHeight="1">
      <c r="C340" s="303"/>
      <c r="D340" s="303"/>
      <c r="L340" s="303"/>
      <c r="M340" s="303"/>
    </row>
    <row r="341" spans="3:13" ht="12.75" customHeight="1">
      <c r="C341" s="303"/>
      <c r="D341" s="303"/>
      <c r="L341" s="303"/>
      <c r="M341" s="303"/>
    </row>
    <row r="342" spans="3:13" ht="12.75" customHeight="1">
      <c r="C342" s="303"/>
      <c r="D342" s="303"/>
      <c r="L342" s="303"/>
      <c r="M342" s="303"/>
    </row>
    <row r="343" spans="3:13" ht="12.75" customHeight="1">
      <c r="C343" s="303"/>
      <c r="D343" s="303"/>
      <c r="L343" s="303"/>
      <c r="M343" s="303"/>
    </row>
    <row r="344" spans="3:13" ht="12.75" customHeight="1">
      <c r="C344" s="303"/>
      <c r="D344" s="303"/>
      <c r="L344" s="303"/>
      <c r="M344" s="303"/>
    </row>
    <row r="345" spans="3:13" ht="12.75" customHeight="1">
      <c r="C345" s="303"/>
      <c r="D345" s="303"/>
      <c r="L345" s="303"/>
      <c r="M345" s="303"/>
    </row>
    <row r="346" spans="3:13" ht="12.75" customHeight="1">
      <c r="C346" s="303"/>
      <c r="D346" s="303"/>
      <c r="L346" s="303"/>
      <c r="M346" s="303"/>
    </row>
    <row r="347" spans="3:13" ht="12.75" customHeight="1">
      <c r="C347" s="303"/>
      <c r="D347" s="303"/>
      <c r="L347" s="303"/>
      <c r="M347" s="303"/>
    </row>
    <row r="348" spans="3:13" ht="12.75" customHeight="1">
      <c r="C348" s="303"/>
      <c r="D348" s="303"/>
      <c r="L348" s="303"/>
      <c r="M348" s="303"/>
    </row>
    <row r="349" spans="3:13" ht="12.75" customHeight="1">
      <c r="C349" s="303"/>
      <c r="D349" s="303"/>
      <c r="L349" s="303"/>
      <c r="M349" s="303"/>
    </row>
    <row r="350" spans="3:13" ht="12.75" customHeight="1">
      <c r="C350" s="303"/>
      <c r="D350" s="303"/>
      <c r="L350" s="303"/>
      <c r="M350" s="303"/>
    </row>
    <row r="351" spans="3:13" ht="12.75" customHeight="1">
      <c r="C351" s="303"/>
      <c r="D351" s="303"/>
      <c r="L351" s="303"/>
      <c r="M351" s="303"/>
    </row>
    <row r="352" spans="3:13" ht="12.75" customHeight="1">
      <c r="C352" s="303"/>
      <c r="D352" s="303"/>
      <c r="L352" s="303"/>
      <c r="M352" s="303"/>
    </row>
    <row r="353" spans="3:13" ht="12.75" customHeight="1">
      <c r="C353" s="303"/>
      <c r="D353" s="303"/>
      <c r="L353" s="303"/>
      <c r="M353" s="303"/>
    </row>
    <row r="354" spans="3:13" ht="12.75" customHeight="1">
      <c r="C354" s="303"/>
      <c r="D354" s="303"/>
      <c r="L354" s="303"/>
      <c r="M354" s="303"/>
    </row>
    <row r="355" spans="3:13" ht="12.75" customHeight="1">
      <c r="C355" s="303"/>
      <c r="D355" s="303"/>
      <c r="L355" s="303"/>
      <c r="M355" s="303"/>
    </row>
    <row r="356" spans="3:13" ht="12.75" customHeight="1">
      <c r="C356" s="303"/>
      <c r="D356" s="303"/>
      <c r="L356" s="303"/>
      <c r="M356" s="303"/>
    </row>
    <row r="357" spans="3:13" ht="12.75" customHeight="1">
      <c r="C357" s="303"/>
      <c r="D357" s="303"/>
      <c r="L357" s="303"/>
      <c r="M357" s="303"/>
    </row>
    <row r="358" spans="3:13" ht="12.75" customHeight="1">
      <c r="C358" s="303"/>
      <c r="D358" s="303"/>
      <c r="L358" s="303"/>
      <c r="M358" s="303"/>
    </row>
    <row r="359" spans="3:13" ht="12.75" customHeight="1">
      <c r="C359" s="303"/>
      <c r="D359" s="303"/>
      <c r="L359" s="303"/>
      <c r="M359" s="303"/>
    </row>
    <row r="360" spans="3:13" ht="12.75" customHeight="1">
      <c r="C360" s="303"/>
      <c r="D360" s="303"/>
      <c r="L360" s="303"/>
      <c r="M360" s="303"/>
    </row>
    <row r="361" spans="3:13" ht="12.75" customHeight="1">
      <c r="C361" s="303"/>
      <c r="D361" s="303"/>
      <c r="L361" s="303"/>
      <c r="M361" s="303"/>
    </row>
    <row r="362" spans="3:13" ht="12.75" customHeight="1">
      <c r="C362" s="303"/>
      <c r="D362" s="303"/>
      <c r="L362" s="303"/>
      <c r="M362" s="303"/>
    </row>
    <row r="363" spans="3:13" ht="12.75" customHeight="1">
      <c r="C363" s="303"/>
      <c r="D363" s="303"/>
      <c r="L363" s="303"/>
      <c r="M363" s="303"/>
    </row>
    <row r="364" spans="3:13" ht="12.75" customHeight="1">
      <c r="C364" s="303"/>
      <c r="D364" s="303"/>
      <c r="L364" s="303"/>
      <c r="M364" s="303"/>
    </row>
    <row r="365" spans="3:13" ht="12.75" customHeight="1">
      <c r="C365" s="303"/>
      <c r="D365" s="303"/>
      <c r="L365" s="303"/>
      <c r="M365" s="303"/>
    </row>
    <row r="366" spans="3:13" ht="12.75" customHeight="1">
      <c r="C366" s="303"/>
      <c r="D366" s="303"/>
      <c r="L366" s="303"/>
      <c r="M366" s="303"/>
    </row>
    <row r="367" spans="3:13" ht="12.75" customHeight="1">
      <c r="C367" s="303"/>
      <c r="D367" s="303"/>
      <c r="L367" s="303"/>
      <c r="M367" s="303"/>
    </row>
    <row r="368" spans="3:13" ht="12.75" customHeight="1">
      <c r="C368" s="303"/>
      <c r="D368" s="303"/>
      <c r="L368" s="303"/>
      <c r="M368" s="303"/>
    </row>
    <row r="369" spans="3:13" ht="12.75" customHeight="1">
      <c r="C369" s="303"/>
      <c r="D369" s="303"/>
      <c r="L369" s="303"/>
      <c r="M369" s="303"/>
    </row>
    <row r="370" spans="3:13" ht="12.75" customHeight="1">
      <c r="C370" s="303"/>
      <c r="D370" s="303"/>
      <c r="L370" s="303"/>
      <c r="M370" s="303"/>
    </row>
    <row r="371" spans="3:13" ht="12.75" customHeight="1">
      <c r="C371" s="303"/>
      <c r="D371" s="303"/>
      <c r="L371" s="303"/>
      <c r="M371" s="303"/>
    </row>
    <row r="372" spans="3:13" ht="12.75" customHeight="1">
      <c r="C372" s="303"/>
      <c r="D372" s="303"/>
      <c r="L372" s="303"/>
      <c r="M372" s="303"/>
    </row>
    <row r="373" spans="3:13" ht="12.75" customHeight="1">
      <c r="C373" s="303"/>
      <c r="D373" s="303"/>
      <c r="L373" s="303"/>
      <c r="M373" s="303"/>
    </row>
    <row r="374" spans="3:13" ht="12.75" customHeight="1">
      <c r="C374" s="303"/>
      <c r="D374" s="303"/>
      <c r="L374" s="303"/>
      <c r="M374" s="303"/>
    </row>
    <row r="375" spans="3:13" ht="12.75" customHeight="1">
      <c r="C375" s="303"/>
      <c r="D375" s="303"/>
      <c r="L375" s="303"/>
      <c r="M375" s="303"/>
    </row>
    <row r="376" spans="3:13" ht="12.75" customHeight="1">
      <c r="C376" s="303"/>
      <c r="D376" s="303"/>
      <c r="L376" s="303"/>
      <c r="M376" s="303"/>
    </row>
    <row r="377" spans="3:13" ht="12.75" customHeight="1">
      <c r="C377" s="303"/>
      <c r="D377" s="303"/>
      <c r="L377" s="303"/>
      <c r="M377" s="303"/>
    </row>
    <row r="378" spans="3:13" ht="12.75" customHeight="1">
      <c r="C378" s="303"/>
      <c r="D378" s="303"/>
      <c r="L378" s="303"/>
      <c r="M378" s="303"/>
    </row>
    <row r="379" spans="3:13" ht="12.75" customHeight="1">
      <c r="C379" s="303"/>
      <c r="D379" s="303"/>
      <c r="L379" s="303"/>
      <c r="M379" s="303"/>
    </row>
    <row r="380" spans="3:13" ht="12.75" customHeight="1">
      <c r="C380" s="303"/>
      <c r="D380" s="303"/>
      <c r="L380" s="303"/>
      <c r="M380" s="303"/>
    </row>
    <row r="381" spans="3:13" ht="12.75" customHeight="1">
      <c r="C381" s="303"/>
      <c r="D381" s="303"/>
      <c r="L381" s="303"/>
      <c r="M381" s="303"/>
    </row>
    <row r="382" spans="3:13" ht="12.75" customHeight="1">
      <c r="C382" s="303"/>
      <c r="D382" s="303"/>
      <c r="L382" s="303"/>
      <c r="M382" s="303"/>
    </row>
    <row r="383" spans="3:13" ht="12.75" customHeight="1">
      <c r="C383" s="303"/>
      <c r="D383" s="303"/>
      <c r="L383" s="303"/>
      <c r="M383" s="303"/>
    </row>
    <row r="384" spans="3:13" ht="12.75" customHeight="1">
      <c r="C384" s="303"/>
      <c r="D384" s="303"/>
      <c r="L384" s="303"/>
      <c r="M384" s="303"/>
    </row>
    <row r="385" spans="3:13" ht="12.75" customHeight="1">
      <c r="C385" s="303"/>
      <c r="D385" s="303"/>
      <c r="L385" s="303"/>
      <c r="M385" s="303"/>
    </row>
    <row r="386" spans="3:13" ht="12.75" customHeight="1">
      <c r="C386" s="303"/>
      <c r="D386" s="303"/>
      <c r="L386" s="303"/>
      <c r="M386" s="303"/>
    </row>
    <row r="387" spans="3:13" ht="12.75" customHeight="1">
      <c r="C387" s="303"/>
      <c r="D387" s="303"/>
      <c r="L387" s="303"/>
      <c r="M387" s="303"/>
    </row>
    <row r="388" spans="3:13" ht="12.75" customHeight="1">
      <c r="C388" s="303"/>
      <c r="D388" s="303"/>
      <c r="L388" s="303"/>
      <c r="M388" s="303"/>
    </row>
    <row r="389" spans="3:13" ht="12.75" customHeight="1">
      <c r="C389" s="303"/>
      <c r="D389" s="303"/>
      <c r="L389" s="303"/>
      <c r="M389" s="303"/>
    </row>
    <row r="390" spans="3:13" ht="12.75" customHeight="1">
      <c r="C390" s="303"/>
      <c r="D390" s="303"/>
      <c r="L390" s="303"/>
      <c r="M390" s="303"/>
    </row>
    <row r="391" spans="3:13" ht="12.75" customHeight="1">
      <c r="C391" s="303"/>
      <c r="D391" s="303"/>
      <c r="L391" s="303"/>
      <c r="M391" s="303"/>
    </row>
    <row r="392" spans="3:13" ht="12.75" customHeight="1">
      <c r="C392" s="303"/>
      <c r="D392" s="303"/>
      <c r="L392" s="303"/>
      <c r="M392" s="303"/>
    </row>
    <row r="393" spans="3:13" ht="12.75" customHeight="1">
      <c r="C393" s="303"/>
      <c r="D393" s="303"/>
      <c r="L393" s="303"/>
      <c r="M393" s="303"/>
    </row>
    <row r="394" spans="3:13" ht="12.75" customHeight="1">
      <c r="C394" s="303"/>
      <c r="D394" s="303"/>
      <c r="L394" s="303"/>
      <c r="M394" s="303"/>
    </row>
    <row r="395" spans="3:13" ht="12.75" customHeight="1">
      <c r="C395" s="303"/>
      <c r="D395" s="303"/>
      <c r="L395" s="303"/>
      <c r="M395" s="303"/>
    </row>
    <row r="396" spans="3:13" ht="12.75" customHeight="1">
      <c r="C396" s="303"/>
      <c r="D396" s="303"/>
      <c r="L396" s="303"/>
      <c r="M396" s="303"/>
    </row>
    <row r="397" spans="3:13" ht="12.75" customHeight="1">
      <c r="C397" s="303"/>
      <c r="D397" s="303"/>
      <c r="L397" s="303"/>
      <c r="M397" s="303"/>
    </row>
    <row r="398" spans="3:13" ht="12.75" customHeight="1">
      <c r="C398" s="303"/>
      <c r="D398" s="303"/>
      <c r="L398" s="303"/>
      <c r="M398" s="303"/>
    </row>
    <row r="399" spans="3:13" ht="12.75" customHeight="1">
      <c r="C399" s="303"/>
      <c r="D399" s="303"/>
      <c r="L399" s="303"/>
      <c r="M399" s="303"/>
    </row>
    <row r="400" spans="3:13" ht="12.75" customHeight="1">
      <c r="C400" s="303"/>
      <c r="D400" s="303"/>
      <c r="L400" s="303"/>
      <c r="M400" s="303"/>
    </row>
    <row r="401" spans="3:13" ht="12.75" customHeight="1">
      <c r="C401" s="303"/>
      <c r="D401" s="303"/>
      <c r="L401" s="303"/>
      <c r="M401" s="303"/>
    </row>
    <row r="402" spans="3:13" ht="12.75" customHeight="1">
      <c r="C402" s="303"/>
      <c r="D402" s="303"/>
      <c r="L402" s="303"/>
      <c r="M402" s="303"/>
    </row>
    <row r="403" spans="3:13" ht="12.75" customHeight="1">
      <c r="C403" s="303"/>
      <c r="D403" s="303"/>
      <c r="L403" s="303"/>
      <c r="M403" s="303"/>
    </row>
    <row r="404" spans="3:13" ht="12.75" customHeight="1">
      <c r="C404" s="303"/>
      <c r="D404" s="303"/>
      <c r="L404" s="303"/>
      <c r="M404" s="303"/>
    </row>
    <row r="405" spans="3:13" ht="12.75" customHeight="1">
      <c r="C405" s="303"/>
      <c r="D405" s="303"/>
      <c r="L405" s="303"/>
      <c r="M405" s="303"/>
    </row>
    <row r="406" spans="3:13" ht="12.75" customHeight="1">
      <c r="C406" s="303"/>
      <c r="D406" s="303"/>
      <c r="L406" s="303"/>
      <c r="M406" s="303"/>
    </row>
    <row r="407" spans="3:13" ht="12.75" customHeight="1">
      <c r="C407" s="303"/>
      <c r="D407" s="303"/>
      <c r="L407" s="303"/>
      <c r="M407" s="303"/>
    </row>
    <row r="408" spans="3:13" ht="12.75" customHeight="1">
      <c r="C408" s="303"/>
      <c r="D408" s="303"/>
      <c r="L408" s="303"/>
      <c r="M408" s="303"/>
    </row>
    <row r="409" spans="3:13" ht="12.75" customHeight="1">
      <c r="C409" s="303"/>
      <c r="D409" s="303"/>
      <c r="L409" s="303"/>
      <c r="M409" s="303"/>
    </row>
    <row r="410" spans="3:13" ht="12.75" customHeight="1">
      <c r="C410" s="303"/>
      <c r="D410" s="303"/>
      <c r="L410" s="303"/>
      <c r="M410" s="303"/>
    </row>
    <row r="411" spans="3:13" ht="12.75" customHeight="1">
      <c r="C411" s="303"/>
      <c r="D411" s="303"/>
      <c r="L411" s="303"/>
      <c r="M411" s="303"/>
    </row>
    <row r="412" spans="3:13" ht="12.75" customHeight="1">
      <c r="C412" s="303"/>
      <c r="D412" s="303"/>
      <c r="L412" s="303"/>
      <c r="M412" s="303"/>
    </row>
    <row r="413" spans="3:13" ht="12.75" customHeight="1">
      <c r="C413" s="303"/>
      <c r="D413" s="303"/>
      <c r="L413" s="303"/>
      <c r="M413" s="303"/>
    </row>
    <row r="414" spans="3:13" ht="12.75" customHeight="1">
      <c r="C414" s="303"/>
      <c r="D414" s="303"/>
      <c r="L414" s="303"/>
      <c r="M414" s="303"/>
    </row>
    <row r="415" spans="3:13" ht="12.75" customHeight="1">
      <c r="C415" s="303"/>
      <c r="D415" s="303"/>
      <c r="L415" s="303"/>
      <c r="M415" s="303"/>
    </row>
    <row r="416" spans="3:13" ht="12.75" customHeight="1">
      <c r="C416" s="303"/>
      <c r="D416" s="303"/>
      <c r="L416" s="303"/>
      <c r="M416" s="303"/>
    </row>
    <row r="417" spans="3:13" ht="12.75" customHeight="1">
      <c r="C417" s="303"/>
      <c r="D417" s="303"/>
      <c r="L417" s="303"/>
      <c r="M417" s="303"/>
    </row>
    <row r="418" spans="3:13" ht="12.75" customHeight="1">
      <c r="C418" s="303"/>
      <c r="D418" s="303"/>
      <c r="L418" s="303"/>
      <c r="M418" s="303"/>
    </row>
    <row r="419" spans="3:13" ht="12.75" customHeight="1">
      <c r="C419" s="303"/>
      <c r="D419" s="303"/>
      <c r="L419" s="303"/>
      <c r="M419" s="303"/>
    </row>
    <row r="420" spans="3:13" ht="12.75" customHeight="1">
      <c r="C420" s="303"/>
      <c r="D420" s="303"/>
      <c r="L420" s="303"/>
      <c r="M420" s="303"/>
    </row>
    <row r="421" spans="3:13" ht="12.75" customHeight="1">
      <c r="C421" s="303"/>
      <c r="D421" s="303"/>
      <c r="L421" s="303"/>
      <c r="M421" s="303"/>
    </row>
    <row r="422" spans="3:13" ht="12.75" customHeight="1">
      <c r="C422" s="303"/>
      <c r="D422" s="303"/>
      <c r="L422" s="303"/>
      <c r="M422" s="303"/>
    </row>
    <row r="423" spans="3:13" ht="12.75" customHeight="1">
      <c r="C423" s="303"/>
      <c r="D423" s="303"/>
      <c r="L423" s="303"/>
      <c r="M423" s="303"/>
    </row>
    <row r="424" spans="3:13" ht="12.75" customHeight="1">
      <c r="C424" s="303"/>
      <c r="D424" s="303"/>
      <c r="L424" s="303"/>
      <c r="M424" s="303"/>
    </row>
    <row r="425" spans="3:13" ht="12.75" customHeight="1">
      <c r="C425" s="303"/>
      <c r="D425" s="303"/>
      <c r="L425" s="303"/>
      <c r="M425" s="303"/>
    </row>
    <row r="426" spans="3:13" ht="12.75" customHeight="1">
      <c r="C426" s="303"/>
      <c r="D426" s="303"/>
      <c r="L426" s="303"/>
      <c r="M426" s="303"/>
    </row>
    <row r="427" spans="3:13" ht="12.75" customHeight="1">
      <c r="C427" s="303"/>
      <c r="D427" s="303"/>
      <c r="L427" s="303"/>
      <c r="M427" s="303"/>
    </row>
    <row r="428" spans="3:13" ht="12.75" customHeight="1">
      <c r="C428" s="303"/>
      <c r="D428" s="303"/>
      <c r="L428" s="303"/>
      <c r="M428" s="303"/>
    </row>
    <row r="429" spans="3:13" ht="12.75" customHeight="1">
      <c r="C429" s="303"/>
      <c r="D429" s="303"/>
      <c r="L429" s="303"/>
      <c r="M429" s="303"/>
    </row>
    <row r="430" spans="3:13" ht="12.75" customHeight="1">
      <c r="C430" s="303"/>
      <c r="D430" s="303"/>
      <c r="L430" s="303"/>
      <c r="M430" s="303"/>
    </row>
    <row r="431" spans="3:13" ht="12.75" customHeight="1">
      <c r="C431" s="303"/>
      <c r="D431" s="303"/>
      <c r="L431" s="303"/>
      <c r="M431" s="303"/>
    </row>
    <row r="432" spans="3:13" ht="12.75" customHeight="1">
      <c r="C432" s="303"/>
      <c r="D432" s="303"/>
      <c r="L432" s="303"/>
      <c r="M432" s="303"/>
    </row>
    <row r="433" spans="3:13" ht="12.75" customHeight="1">
      <c r="C433" s="303"/>
      <c r="D433" s="303"/>
      <c r="L433" s="303"/>
      <c r="M433" s="303"/>
    </row>
    <row r="434" spans="3:13" ht="12.75" customHeight="1">
      <c r="C434" s="303"/>
      <c r="D434" s="303"/>
      <c r="L434" s="303"/>
      <c r="M434" s="303"/>
    </row>
    <row r="435" spans="3:13" ht="12.75" customHeight="1">
      <c r="C435" s="303"/>
      <c r="D435" s="303"/>
      <c r="L435" s="303"/>
      <c r="M435" s="303"/>
    </row>
    <row r="436" spans="3:13" ht="12.75" customHeight="1">
      <c r="C436" s="303"/>
      <c r="D436" s="303"/>
      <c r="L436" s="303"/>
      <c r="M436" s="303"/>
    </row>
    <row r="437" spans="3:13" ht="12.75" customHeight="1">
      <c r="C437" s="303"/>
      <c r="D437" s="303"/>
      <c r="L437" s="303"/>
      <c r="M437" s="303"/>
    </row>
    <row r="438" spans="3:13" ht="12.75" customHeight="1">
      <c r="C438" s="303"/>
      <c r="D438" s="303"/>
      <c r="L438" s="303"/>
      <c r="M438" s="303"/>
    </row>
    <row r="439" spans="3:13" ht="12.75" customHeight="1">
      <c r="C439" s="303"/>
      <c r="D439" s="303"/>
      <c r="L439" s="303"/>
      <c r="M439" s="303"/>
    </row>
    <row r="440" spans="3:13" ht="12.75" customHeight="1">
      <c r="C440" s="303"/>
      <c r="D440" s="303"/>
      <c r="L440" s="303"/>
      <c r="M440" s="303"/>
    </row>
    <row r="441" spans="3:13" ht="12.75" customHeight="1">
      <c r="C441" s="303"/>
      <c r="D441" s="303"/>
      <c r="L441" s="303"/>
      <c r="M441" s="303"/>
    </row>
    <row r="442" spans="3:13" ht="12.75" customHeight="1">
      <c r="C442" s="303"/>
      <c r="D442" s="303"/>
      <c r="L442" s="303"/>
      <c r="M442" s="303"/>
    </row>
    <row r="443" spans="3:13" ht="12.75" customHeight="1">
      <c r="C443" s="303"/>
      <c r="D443" s="303"/>
      <c r="L443" s="303"/>
      <c r="M443" s="303"/>
    </row>
    <row r="444" spans="3:13" ht="12.75" customHeight="1">
      <c r="C444" s="303"/>
      <c r="D444" s="303"/>
      <c r="L444" s="303"/>
      <c r="M444" s="303"/>
    </row>
    <row r="445" spans="3:13" ht="12.75" customHeight="1">
      <c r="C445" s="303"/>
      <c r="D445" s="303"/>
      <c r="L445" s="303"/>
      <c r="M445" s="303"/>
    </row>
    <row r="446" spans="3:13" ht="12.75" customHeight="1">
      <c r="C446" s="303"/>
      <c r="D446" s="303"/>
      <c r="L446" s="303"/>
      <c r="M446" s="303"/>
    </row>
    <row r="447" spans="3:13" ht="12.75" customHeight="1">
      <c r="C447" s="303"/>
      <c r="D447" s="303"/>
      <c r="L447" s="303"/>
      <c r="M447" s="303"/>
    </row>
    <row r="448" spans="3:13" ht="12.75" customHeight="1">
      <c r="C448" s="303"/>
      <c r="D448" s="303"/>
      <c r="L448" s="303"/>
      <c r="M448" s="303"/>
    </row>
    <row r="449" spans="3:13" ht="12.75" customHeight="1">
      <c r="C449" s="303"/>
      <c r="D449" s="303"/>
      <c r="L449" s="303"/>
      <c r="M449" s="303"/>
    </row>
    <row r="450" spans="3:13" ht="12.75" customHeight="1">
      <c r="C450" s="303"/>
      <c r="D450" s="303"/>
      <c r="L450" s="303"/>
      <c r="M450" s="303"/>
    </row>
    <row r="451" spans="3:13" ht="12.75" customHeight="1">
      <c r="C451" s="303"/>
      <c r="D451" s="303"/>
      <c r="L451" s="303"/>
      <c r="M451" s="303"/>
    </row>
    <row r="452" spans="3:13" ht="12.75" customHeight="1">
      <c r="C452" s="303"/>
      <c r="D452" s="303"/>
      <c r="L452" s="303"/>
      <c r="M452" s="303"/>
    </row>
    <row r="453" spans="3:13" ht="12.75" customHeight="1">
      <c r="C453" s="303"/>
      <c r="D453" s="303"/>
      <c r="L453" s="303"/>
      <c r="M453" s="303"/>
    </row>
    <row r="454" spans="3:13" ht="12.75" customHeight="1">
      <c r="C454" s="303"/>
      <c r="D454" s="303"/>
      <c r="L454" s="303"/>
      <c r="M454" s="303"/>
    </row>
    <row r="455" spans="3:13" ht="12.75" customHeight="1">
      <c r="C455" s="303"/>
      <c r="D455" s="303"/>
      <c r="L455" s="303"/>
      <c r="M455" s="303"/>
    </row>
    <row r="456" spans="3:13" ht="12.75" customHeight="1">
      <c r="C456" s="303"/>
      <c r="D456" s="303"/>
      <c r="L456" s="303"/>
      <c r="M456" s="303"/>
    </row>
    <row r="457" spans="3:13" ht="12.75" customHeight="1">
      <c r="C457" s="303"/>
      <c r="D457" s="303"/>
      <c r="L457" s="303"/>
      <c r="M457" s="303"/>
    </row>
    <row r="458" spans="3:13" ht="12.75" customHeight="1">
      <c r="C458" s="303"/>
      <c r="D458" s="303"/>
      <c r="L458" s="303"/>
      <c r="M458" s="303"/>
    </row>
    <row r="459" spans="3:13" ht="12.75" customHeight="1">
      <c r="C459" s="303"/>
      <c r="D459" s="303"/>
      <c r="L459" s="303"/>
      <c r="M459" s="303"/>
    </row>
    <row r="460" spans="3:13" ht="12.75" customHeight="1">
      <c r="C460" s="303"/>
      <c r="D460" s="303"/>
      <c r="L460" s="303"/>
      <c r="M460" s="303"/>
    </row>
    <row r="461" spans="3:13" ht="12.75" customHeight="1">
      <c r="C461" s="303"/>
      <c r="D461" s="303"/>
      <c r="L461" s="303"/>
      <c r="M461" s="303"/>
    </row>
    <row r="462" spans="3:13" ht="12.75" customHeight="1">
      <c r="C462" s="303"/>
      <c r="D462" s="303"/>
      <c r="L462" s="303"/>
      <c r="M462" s="303"/>
    </row>
    <row r="463" spans="3:13" ht="12.75" customHeight="1">
      <c r="C463" s="303"/>
      <c r="D463" s="303"/>
      <c r="L463" s="303"/>
      <c r="M463" s="303"/>
    </row>
    <row r="464" spans="3:13" ht="12.75" customHeight="1">
      <c r="C464" s="303"/>
      <c r="D464" s="303"/>
      <c r="L464" s="303"/>
      <c r="M464" s="303"/>
    </row>
    <row r="465" spans="3:13" ht="12.75" customHeight="1">
      <c r="C465" s="303"/>
      <c r="D465" s="303"/>
      <c r="L465" s="303"/>
      <c r="M465" s="303"/>
    </row>
    <row r="466" spans="3:13" ht="12.75" customHeight="1">
      <c r="C466" s="303"/>
      <c r="D466" s="303"/>
      <c r="L466" s="303"/>
      <c r="M466" s="303"/>
    </row>
    <row r="467" spans="3:13" ht="12.75" customHeight="1">
      <c r="C467" s="303"/>
      <c r="D467" s="303"/>
      <c r="L467" s="303"/>
      <c r="M467" s="303"/>
    </row>
    <row r="468" spans="3:13" ht="12.75" customHeight="1">
      <c r="C468" s="303"/>
      <c r="D468" s="303"/>
      <c r="L468" s="303"/>
      <c r="M468" s="303"/>
    </row>
    <row r="469" spans="3:13" ht="12.75" customHeight="1">
      <c r="C469" s="303"/>
      <c r="D469" s="303"/>
      <c r="L469" s="303"/>
      <c r="M469" s="303"/>
    </row>
    <row r="470" spans="3:13" ht="12.75" customHeight="1">
      <c r="C470" s="303"/>
      <c r="D470" s="303"/>
      <c r="L470" s="303"/>
      <c r="M470" s="303"/>
    </row>
    <row r="471" spans="3:13" ht="12.75" customHeight="1">
      <c r="C471" s="303"/>
      <c r="D471" s="303"/>
      <c r="L471" s="303"/>
      <c r="M471" s="303"/>
    </row>
    <row r="472" spans="3:13" ht="12.75" customHeight="1">
      <c r="C472" s="303"/>
      <c r="D472" s="303"/>
      <c r="L472" s="303"/>
      <c r="M472" s="303"/>
    </row>
    <row r="473" spans="3:13" ht="12.75" customHeight="1">
      <c r="C473" s="303"/>
      <c r="D473" s="303"/>
      <c r="L473" s="303"/>
      <c r="M473" s="303"/>
    </row>
    <row r="474" spans="3:13" ht="12.75" customHeight="1">
      <c r="C474" s="303"/>
      <c r="D474" s="303"/>
      <c r="L474" s="303"/>
      <c r="M474" s="303"/>
    </row>
    <row r="475" spans="3:13" ht="12.75" customHeight="1">
      <c r="C475" s="303"/>
      <c r="D475" s="303"/>
      <c r="L475" s="303"/>
      <c r="M475" s="303"/>
    </row>
    <row r="476" spans="3:13" ht="12.75" customHeight="1">
      <c r="C476" s="303"/>
      <c r="D476" s="303"/>
      <c r="L476" s="303"/>
      <c r="M476" s="303"/>
    </row>
    <row r="477" spans="3:13" ht="12.75" customHeight="1">
      <c r="C477" s="303"/>
      <c r="D477" s="303"/>
      <c r="L477" s="303"/>
      <c r="M477" s="303"/>
    </row>
    <row r="478" spans="3:13" ht="12.75" customHeight="1">
      <c r="C478" s="303"/>
      <c r="D478" s="303"/>
      <c r="L478" s="303"/>
      <c r="M478" s="303"/>
    </row>
    <row r="479" spans="3:13" ht="12.75" customHeight="1">
      <c r="C479" s="303"/>
      <c r="D479" s="303"/>
      <c r="L479" s="303"/>
      <c r="M479" s="303"/>
    </row>
    <row r="480" spans="3:13" ht="12.75" customHeight="1">
      <c r="C480" s="303"/>
      <c r="D480" s="303"/>
      <c r="L480" s="303"/>
      <c r="M480" s="303"/>
    </row>
    <row r="481" spans="3:13" ht="12.75" customHeight="1">
      <c r="C481" s="303"/>
      <c r="D481" s="303"/>
      <c r="L481" s="303"/>
      <c r="M481" s="303"/>
    </row>
    <row r="482" spans="3:13" ht="12.75" customHeight="1">
      <c r="C482" s="303"/>
      <c r="D482" s="303"/>
      <c r="L482" s="303"/>
      <c r="M482" s="303"/>
    </row>
    <row r="483" spans="3:13" ht="12.75" customHeight="1">
      <c r="C483" s="303"/>
      <c r="D483" s="303"/>
      <c r="L483" s="303"/>
      <c r="M483" s="303"/>
    </row>
    <row r="484" spans="3:13" ht="12.75" customHeight="1">
      <c r="C484" s="303"/>
      <c r="D484" s="303"/>
      <c r="L484" s="303"/>
      <c r="M484" s="303"/>
    </row>
    <row r="485" spans="3:13" ht="12.75" customHeight="1">
      <c r="C485" s="303"/>
      <c r="D485" s="303"/>
      <c r="L485" s="303"/>
      <c r="M485" s="303"/>
    </row>
    <row r="486" spans="3:13" ht="12.75" customHeight="1">
      <c r="C486" s="303"/>
      <c r="D486" s="303"/>
      <c r="L486" s="303"/>
      <c r="M486" s="303"/>
    </row>
    <row r="487" spans="3:13" ht="12.75" customHeight="1">
      <c r="C487" s="303"/>
      <c r="D487" s="303"/>
      <c r="L487" s="303"/>
      <c r="M487" s="303"/>
    </row>
    <row r="488" spans="3:13" ht="12.75" customHeight="1">
      <c r="C488" s="303"/>
      <c r="D488" s="303"/>
      <c r="L488" s="303"/>
      <c r="M488" s="303"/>
    </row>
    <row r="489" spans="3:13" ht="12.75" customHeight="1">
      <c r="C489" s="303"/>
      <c r="D489" s="303"/>
      <c r="L489" s="303"/>
      <c r="M489" s="303"/>
    </row>
    <row r="490" spans="3:13" ht="12.75" customHeight="1">
      <c r="C490" s="303"/>
      <c r="D490" s="303"/>
      <c r="L490" s="303"/>
      <c r="M490" s="303"/>
    </row>
    <row r="491" spans="3:13" ht="12.75" customHeight="1">
      <c r="C491" s="303"/>
      <c r="D491" s="303"/>
      <c r="L491" s="303"/>
      <c r="M491" s="303"/>
    </row>
    <row r="492" spans="3:13" ht="12.75" customHeight="1">
      <c r="C492" s="303"/>
      <c r="D492" s="303"/>
      <c r="L492" s="303"/>
      <c r="M492" s="303"/>
    </row>
    <row r="493" spans="3:13" ht="12.75" customHeight="1">
      <c r="C493" s="303"/>
      <c r="D493" s="303"/>
      <c r="L493" s="303"/>
      <c r="M493" s="303"/>
    </row>
    <row r="494" spans="3:13" ht="12.75" customHeight="1">
      <c r="C494" s="303"/>
      <c r="D494" s="303"/>
      <c r="L494" s="303"/>
      <c r="M494" s="303"/>
    </row>
    <row r="495" spans="3:13" ht="12.75" customHeight="1">
      <c r="C495" s="303"/>
      <c r="D495" s="303"/>
      <c r="L495" s="303"/>
      <c r="M495" s="303"/>
    </row>
    <row r="496" spans="3:13" ht="12.75" customHeight="1">
      <c r="C496" s="303"/>
      <c r="D496" s="303"/>
      <c r="L496" s="303"/>
      <c r="M496" s="303"/>
    </row>
    <row r="497" spans="3:13" ht="12.75" customHeight="1">
      <c r="C497" s="303"/>
      <c r="D497" s="303"/>
      <c r="L497" s="303"/>
      <c r="M497" s="303"/>
    </row>
    <row r="498" spans="3:13" ht="12.75" customHeight="1">
      <c r="C498" s="303"/>
      <c r="D498" s="303"/>
      <c r="L498" s="303"/>
      <c r="M498" s="303"/>
    </row>
    <row r="499" spans="3:13" ht="12.75" customHeight="1">
      <c r="C499" s="303"/>
      <c r="D499" s="303"/>
      <c r="L499" s="303"/>
      <c r="M499" s="303"/>
    </row>
    <row r="500" spans="3:13" ht="12.75" customHeight="1">
      <c r="C500" s="303"/>
      <c r="D500" s="303"/>
      <c r="L500" s="303"/>
      <c r="M500" s="303"/>
    </row>
    <row r="501" spans="3:13" ht="12.75" customHeight="1">
      <c r="C501" s="303"/>
      <c r="D501" s="303"/>
      <c r="L501" s="303"/>
      <c r="M501" s="303"/>
    </row>
    <row r="502" spans="3:13" ht="12.75" customHeight="1">
      <c r="C502" s="303"/>
      <c r="D502" s="303"/>
      <c r="L502" s="303"/>
      <c r="M502" s="303"/>
    </row>
    <row r="503" spans="3:13" ht="12.75" customHeight="1">
      <c r="C503" s="303"/>
      <c r="D503" s="303"/>
      <c r="L503" s="303"/>
      <c r="M503" s="303"/>
    </row>
    <row r="504" spans="3:13" ht="12.75" customHeight="1">
      <c r="C504" s="303"/>
      <c r="D504" s="303"/>
      <c r="L504" s="303"/>
      <c r="M504" s="303"/>
    </row>
    <row r="505" spans="3:13" ht="12.75" customHeight="1">
      <c r="C505" s="303"/>
      <c r="D505" s="303"/>
      <c r="L505" s="303"/>
      <c r="M505" s="303"/>
    </row>
    <row r="506" spans="3:13" ht="12.75" customHeight="1">
      <c r="C506" s="303"/>
      <c r="D506" s="303"/>
      <c r="L506" s="303"/>
      <c r="M506" s="303"/>
    </row>
    <row r="507" spans="3:13" ht="12.75" customHeight="1">
      <c r="C507" s="303"/>
      <c r="D507" s="303"/>
      <c r="L507" s="303"/>
      <c r="M507" s="303"/>
    </row>
    <row r="508" spans="3:13" ht="12.75" customHeight="1">
      <c r="C508" s="303"/>
      <c r="D508" s="303"/>
      <c r="L508" s="303"/>
      <c r="M508" s="303"/>
    </row>
    <row r="509" spans="3:13" ht="12.75" customHeight="1">
      <c r="C509" s="303"/>
      <c r="D509" s="303"/>
      <c r="L509" s="303"/>
      <c r="M509" s="303"/>
    </row>
    <row r="510" spans="3:13" ht="12.75" customHeight="1">
      <c r="C510" s="303"/>
      <c r="D510" s="303"/>
      <c r="L510" s="303"/>
      <c r="M510" s="303"/>
    </row>
    <row r="511" spans="3:13" ht="12.75" customHeight="1">
      <c r="C511" s="303"/>
      <c r="D511" s="303"/>
      <c r="L511" s="303"/>
      <c r="M511" s="303"/>
    </row>
    <row r="512" spans="3:13" ht="12.75" customHeight="1">
      <c r="C512" s="303"/>
      <c r="D512" s="303"/>
      <c r="L512" s="303"/>
      <c r="M512" s="303"/>
    </row>
    <row r="513" spans="3:13" ht="12.75" customHeight="1">
      <c r="C513" s="303"/>
      <c r="D513" s="303"/>
      <c r="L513" s="303"/>
      <c r="M513" s="303"/>
    </row>
    <row r="514" spans="3:13" ht="12.75" customHeight="1">
      <c r="C514" s="303"/>
      <c r="D514" s="303"/>
      <c r="L514" s="303"/>
      <c r="M514" s="303"/>
    </row>
    <row r="515" spans="3:13" ht="12.75" customHeight="1">
      <c r="C515" s="303"/>
      <c r="D515" s="303"/>
      <c r="L515" s="303"/>
      <c r="M515" s="303"/>
    </row>
    <row r="516" spans="3:13" ht="12.75" customHeight="1">
      <c r="C516" s="303"/>
      <c r="D516" s="303"/>
      <c r="L516" s="303"/>
      <c r="M516" s="303"/>
    </row>
    <row r="517" spans="3:13" ht="12.75" customHeight="1">
      <c r="C517" s="303"/>
      <c r="D517" s="303"/>
      <c r="L517" s="303"/>
      <c r="M517" s="303"/>
    </row>
    <row r="518" spans="3:13" ht="12.75" customHeight="1">
      <c r="C518" s="303"/>
      <c r="D518" s="303"/>
      <c r="L518" s="303"/>
      <c r="M518" s="303"/>
    </row>
    <row r="519" spans="3:13" ht="12.75" customHeight="1">
      <c r="C519" s="303"/>
      <c r="D519" s="303"/>
      <c r="L519" s="303"/>
      <c r="M519" s="303"/>
    </row>
    <row r="520" spans="3:13" ht="12.75" customHeight="1">
      <c r="C520" s="303"/>
      <c r="D520" s="303"/>
      <c r="L520" s="303"/>
      <c r="M520" s="303"/>
    </row>
    <row r="521" spans="3:13" ht="12.75" customHeight="1">
      <c r="C521" s="303"/>
      <c r="D521" s="303"/>
      <c r="L521" s="303"/>
      <c r="M521" s="303"/>
    </row>
    <row r="522" spans="3:13" ht="12.75" customHeight="1">
      <c r="C522" s="303"/>
      <c r="D522" s="303"/>
      <c r="L522" s="303"/>
      <c r="M522" s="303"/>
    </row>
    <row r="523" spans="3:13" ht="12.75" customHeight="1">
      <c r="C523" s="303"/>
      <c r="D523" s="303"/>
      <c r="L523" s="303"/>
      <c r="M523" s="303"/>
    </row>
    <row r="524" spans="3:13" ht="12.75" customHeight="1">
      <c r="C524" s="303"/>
      <c r="D524" s="303"/>
      <c r="L524" s="303"/>
      <c r="M524" s="303"/>
    </row>
    <row r="525" spans="3:13" ht="12.75" customHeight="1">
      <c r="C525" s="303"/>
      <c r="D525" s="303"/>
      <c r="L525" s="303"/>
      <c r="M525" s="303"/>
    </row>
    <row r="526" spans="3:13" ht="12.75" customHeight="1">
      <c r="C526" s="303"/>
      <c r="D526" s="303"/>
      <c r="L526" s="303"/>
      <c r="M526" s="303"/>
    </row>
    <row r="527" spans="3:13" ht="12.75" customHeight="1">
      <c r="C527" s="303"/>
      <c r="D527" s="303"/>
      <c r="L527" s="303"/>
      <c r="M527" s="303"/>
    </row>
    <row r="528" spans="3:13" ht="12.75" customHeight="1">
      <c r="C528" s="303"/>
      <c r="D528" s="303"/>
      <c r="L528" s="303"/>
      <c r="M528" s="303"/>
    </row>
    <row r="529" spans="3:13" ht="12.75" customHeight="1">
      <c r="C529" s="303"/>
      <c r="D529" s="303"/>
      <c r="L529" s="303"/>
      <c r="M529" s="303"/>
    </row>
    <row r="530" spans="3:13" ht="12.75" customHeight="1">
      <c r="C530" s="303"/>
      <c r="D530" s="303"/>
      <c r="L530" s="303"/>
      <c r="M530" s="303"/>
    </row>
    <row r="531" spans="3:13" ht="12.75" customHeight="1">
      <c r="C531" s="303"/>
      <c r="D531" s="303"/>
      <c r="L531" s="303"/>
      <c r="M531" s="303"/>
    </row>
    <row r="532" spans="3:13" ht="12.75" customHeight="1">
      <c r="C532" s="303"/>
      <c r="D532" s="303"/>
      <c r="L532" s="303"/>
      <c r="M532" s="303"/>
    </row>
    <row r="533" spans="3:13" ht="12.75" customHeight="1">
      <c r="C533" s="303"/>
      <c r="D533" s="303"/>
      <c r="L533" s="303"/>
      <c r="M533" s="303"/>
    </row>
    <row r="534" spans="3:13" ht="12.75" customHeight="1">
      <c r="C534" s="303"/>
      <c r="D534" s="303"/>
      <c r="L534" s="303"/>
      <c r="M534" s="303"/>
    </row>
    <row r="535" spans="3:13" ht="12.75" customHeight="1">
      <c r="C535" s="303"/>
      <c r="D535" s="303"/>
      <c r="L535" s="303"/>
      <c r="M535" s="303"/>
    </row>
    <row r="536" spans="3:13" ht="12.75" customHeight="1">
      <c r="C536" s="303"/>
      <c r="D536" s="303"/>
      <c r="L536" s="303"/>
      <c r="M536" s="303"/>
    </row>
    <row r="537" spans="3:13" ht="12.75" customHeight="1">
      <c r="C537" s="303"/>
      <c r="D537" s="303"/>
      <c r="L537" s="303"/>
      <c r="M537" s="303"/>
    </row>
    <row r="538" spans="3:13" ht="12.75" customHeight="1">
      <c r="C538" s="303"/>
      <c r="D538" s="303"/>
      <c r="L538" s="303"/>
      <c r="M538" s="303"/>
    </row>
    <row r="539" spans="3:13" ht="12.75" customHeight="1">
      <c r="C539" s="303"/>
      <c r="D539" s="303"/>
      <c r="L539" s="303"/>
      <c r="M539" s="303"/>
    </row>
    <row r="540" spans="3:13" ht="12.75" customHeight="1">
      <c r="C540" s="303"/>
      <c r="D540" s="303"/>
      <c r="L540" s="303"/>
      <c r="M540" s="303"/>
    </row>
    <row r="541" spans="3:13" ht="12.75" customHeight="1">
      <c r="C541" s="303"/>
      <c r="D541" s="303"/>
      <c r="L541" s="303"/>
      <c r="M541" s="303"/>
    </row>
    <row r="542" spans="3:13" ht="12.75" customHeight="1">
      <c r="C542" s="303"/>
      <c r="D542" s="303"/>
      <c r="L542" s="303"/>
      <c r="M542" s="303"/>
    </row>
    <row r="543" spans="3:13" ht="12.75" customHeight="1">
      <c r="C543" s="303"/>
      <c r="D543" s="303"/>
      <c r="L543" s="303"/>
      <c r="M543" s="303"/>
    </row>
    <row r="544" spans="3:13" ht="12.75" customHeight="1">
      <c r="C544" s="303"/>
      <c r="D544" s="303"/>
      <c r="L544" s="303"/>
      <c r="M544" s="303"/>
    </row>
    <row r="545" spans="3:13" ht="12.75" customHeight="1">
      <c r="C545" s="303"/>
      <c r="D545" s="303"/>
      <c r="L545" s="303"/>
      <c r="M545" s="303"/>
    </row>
    <row r="546" spans="3:13" ht="12.75" customHeight="1">
      <c r="C546" s="303"/>
      <c r="D546" s="303"/>
      <c r="L546" s="303"/>
      <c r="M546" s="303"/>
    </row>
    <row r="547" spans="3:13" ht="12.75" customHeight="1">
      <c r="C547" s="303"/>
      <c r="D547" s="303"/>
      <c r="L547" s="303"/>
      <c r="M547" s="303"/>
    </row>
    <row r="548" spans="3:13" ht="12.75" customHeight="1">
      <c r="C548" s="303"/>
      <c r="D548" s="303"/>
      <c r="L548" s="303"/>
      <c r="M548" s="303"/>
    </row>
    <row r="549" spans="3:13" ht="12.75" customHeight="1">
      <c r="C549" s="303"/>
      <c r="D549" s="303"/>
      <c r="L549" s="303"/>
      <c r="M549" s="303"/>
    </row>
    <row r="550" spans="3:13" ht="12.75" customHeight="1">
      <c r="C550" s="303"/>
      <c r="D550" s="303"/>
      <c r="L550" s="303"/>
      <c r="M550" s="303"/>
    </row>
    <row r="551" spans="3:13" ht="12.75" customHeight="1">
      <c r="C551" s="303"/>
      <c r="D551" s="303"/>
      <c r="L551" s="303"/>
      <c r="M551" s="303"/>
    </row>
    <row r="552" spans="3:13" ht="12.75" customHeight="1">
      <c r="C552" s="303"/>
      <c r="D552" s="303"/>
      <c r="L552" s="303"/>
      <c r="M552" s="303"/>
    </row>
    <row r="553" spans="3:13" ht="12.75" customHeight="1">
      <c r="C553" s="303"/>
      <c r="D553" s="303"/>
      <c r="L553" s="303"/>
      <c r="M553" s="303"/>
    </row>
    <row r="554" spans="3:13" ht="12.75" customHeight="1">
      <c r="C554" s="303"/>
      <c r="D554" s="303"/>
      <c r="L554" s="303"/>
      <c r="M554" s="303"/>
    </row>
    <row r="555" spans="3:13" ht="12.75" customHeight="1">
      <c r="C555" s="303"/>
      <c r="D555" s="303"/>
      <c r="L555" s="303"/>
      <c r="M555" s="303"/>
    </row>
    <row r="556" spans="3:13" ht="12.75" customHeight="1">
      <c r="C556" s="303"/>
      <c r="D556" s="303"/>
      <c r="L556" s="303"/>
      <c r="M556" s="303"/>
    </row>
    <row r="557" spans="3:13" ht="12.75" customHeight="1">
      <c r="C557" s="303"/>
      <c r="D557" s="303"/>
      <c r="L557" s="303"/>
      <c r="M557" s="303"/>
    </row>
    <row r="558" spans="3:13" ht="12.75" customHeight="1">
      <c r="C558" s="303"/>
      <c r="D558" s="303"/>
      <c r="L558" s="303"/>
      <c r="M558" s="303"/>
    </row>
    <row r="559" spans="3:13" ht="12.75" customHeight="1">
      <c r="C559" s="303"/>
      <c r="D559" s="303"/>
      <c r="L559" s="303"/>
      <c r="M559" s="303"/>
    </row>
    <row r="560" spans="3:13" ht="12.75" customHeight="1">
      <c r="C560" s="303"/>
      <c r="D560" s="303"/>
      <c r="L560" s="303"/>
      <c r="M560" s="303"/>
    </row>
    <row r="561" spans="3:13" ht="12.75" customHeight="1">
      <c r="C561" s="303"/>
      <c r="D561" s="303"/>
      <c r="L561" s="303"/>
      <c r="M561" s="303"/>
    </row>
    <row r="562" spans="3:13" ht="12.75" customHeight="1">
      <c r="C562" s="303"/>
      <c r="D562" s="303"/>
      <c r="L562" s="303"/>
      <c r="M562" s="303"/>
    </row>
    <row r="563" spans="3:13" ht="12.75" customHeight="1">
      <c r="C563" s="303"/>
      <c r="D563" s="303"/>
      <c r="L563" s="303"/>
      <c r="M563" s="303"/>
    </row>
    <row r="564" spans="3:13" ht="12.75" customHeight="1">
      <c r="C564" s="303"/>
      <c r="D564" s="303"/>
      <c r="L564" s="303"/>
      <c r="M564" s="303"/>
    </row>
    <row r="565" spans="3:13" ht="12.75" customHeight="1">
      <c r="C565" s="303"/>
      <c r="D565" s="303"/>
      <c r="L565" s="303"/>
      <c r="M565" s="303"/>
    </row>
    <row r="566" spans="3:13" ht="12.75" customHeight="1">
      <c r="C566" s="303"/>
      <c r="D566" s="303"/>
      <c r="L566" s="303"/>
      <c r="M566" s="303"/>
    </row>
    <row r="567" spans="3:13" ht="12.75" customHeight="1">
      <c r="C567" s="303"/>
      <c r="D567" s="303"/>
      <c r="L567" s="303"/>
      <c r="M567" s="303"/>
    </row>
    <row r="568" spans="3:13" ht="12.75" customHeight="1">
      <c r="C568" s="303"/>
      <c r="D568" s="303"/>
      <c r="L568" s="303"/>
      <c r="M568" s="303"/>
    </row>
    <row r="569" spans="3:13" ht="12.75" customHeight="1">
      <c r="C569" s="303"/>
      <c r="D569" s="303"/>
      <c r="L569" s="303"/>
      <c r="M569" s="303"/>
    </row>
    <row r="570" spans="3:13" ht="12.75" customHeight="1">
      <c r="C570" s="303"/>
      <c r="D570" s="303"/>
      <c r="L570" s="303"/>
      <c r="M570" s="303"/>
    </row>
    <row r="571" spans="3:13" ht="12.75" customHeight="1">
      <c r="C571" s="303"/>
      <c r="D571" s="303"/>
      <c r="L571" s="303"/>
      <c r="M571" s="303"/>
    </row>
    <row r="572" spans="3:13" ht="12.75" customHeight="1">
      <c r="C572" s="303"/>
      <c r="D572" s="303"/>
      <c r="L572" s="303"/>
      <c r="M572" s="303"/>
    </row>
    <row r="573" spans="3:13" ht="12.75" customHeight="1">
      <c r="C573" s="303"/>
      <c r="D573" s="303"/>
      <c r="L573" s="303"/>
      <c r="M573" s="303"/>
    </row>
    <row r="574" spans="3:13" ht="12.75" customHeight="1">
      <c r="C574" s="303"/>
      <c r="D574" s="303"/>
      <c r="L574" s="303"/>
      <c r="M574" s="303"/>
    </row>
    <row r="575" spans="3:13" ht="12.75" customHeight="1">
      <c r="C575" s="303"/>
      <c r="D575" s="303"/>
      <c r="L575" s="303"/>
      <c r="M575" s="303"/>
    </row>
    <row r="576" spans="3:13" ht="12.75" customHeight="1">
      <c r="C576" s="303"/>
      <c r="D576" s="303"/>
      <c r="L576" s="303"/>
      <c r="M576" s="303"/>
    </row>
    <row r="577" spans="3:13" ht="12.75" customHeight="1">
      <c r="C577" s="303"/>
      <c r="D577" s="303"/>
      <c r="L577" s="303"/>
      <c r="M577" s="303"/>
    </row>
    <row r="578" spans="3:13" ht="12.75" customHeight="1">
      <c r="C578" s="303"/>
      <c r="D578" s="303"/>
      <c r="L578" s="303"/>
      <c r="M578" s="303"/>
    </row>
    <row r="579" spans="3:13" ht="12.75" customHeight="1">
      <c r="C579" s="303"/>
      <c r="D579" s="303"/>
      <c r="L579" s="303"/>
      <c r="M579" s="303"/>
    </row>
    <row r="580" spans="3:13" ht="12.75" customHeight="1">
      <c r="C580" s="303"/>
      <c r="D580" s="303"/>
      <c r="L580" s="303"/>
      <c r="M580" s="303"/>
    </row>
    <row r="581" spans="3:13" ht="12.75" customHeight="1">
      <c r="C581" s="303"/>
      <c r="D581" s="303"/>
      <c r="L581" s="303"/>
      <c r="M581" s="303"/>
    </row>
    <row r="582" spans="3:13" ht="12.75" customHeight="1">
      <c r="C582" s="303"/>
      <c r="D582" s="303"/>
      <c r="L582" s="303"/>
      <c r="M582" s="303"/>
    </row>
    <row r="583" spans="3:13" ht="12.75" customHeight="1">
      <c r="C583" s="303"/>
      <c r="D583" s="303"/>
      <c r="L583" s="303"/>
      <c r="M583" s="303"/>
    </row>
    <row r="584" spans="3:13" ht="12.75" customHeight="1">
      <c r="C584" s="303"/>
      <c r="D584" s="303"/>
      <c r="L584" s="303"/>
      <c r="M584" s="303"/>
    </row>
    <row r="585" spans="3:13" ht="12.75" customHeight="1">
      <c r="C585" s="303"/>
      <c r="D585" s="303"/>
      <c r="L585" s="303"/>
      <c r="M585" s="303"/>
    </row>
    <row r="586" spans="3:13" ht="12.75" customHeight="1">
      <c r="C586" s="303"/>
      <c r="D586" s="303"/>
      <c r="L586" s="303"/>
      <c r="M586" s="303"/>
    </row>
    <row r="587" spans="3:13" ht="12.75" customHeight="1">
      <c r="C587" s="303"/>
      <c r="D587" s="303"/>
      <c r="L587" s="303"/>
      <c r="M587" s="303"/>
    </row>
    <row r="588" spans="3:13" ht="12.75" customHeight="1">
      <c r="C588" s="303"/>
      <c r="D588" s="303"/>
      <c r="L588" s="303"/>
      <c r="M588" s="303"/>
    </row>
    <row r="589" spans="3:13" ht="12.75" customHeight="1">
      <c r="C589" s="303"/>
      <c r="D589" s="303"/>
      <c r="L589" s="303"/>
      <c r="M589" s="303"/>
    </row>
    <row r="590" spans="3:13" ht="12.75" customHeight="1">
      <c r="C590" s="303"/>
      <c r="D590" s="303"/>
      <c r="L590" s="303"/>
      <c r="M590" s="303"/>
    </row>
    <row r="591" spans="3:13" ht="12.75" customHeight="1">
      <c r="C591" s="303"/>
      <c r="D591" s="303"/>
      <c r="L591" s="303"/>
      <c r="M591" s="303"/>
    </row>
    <row r="592" spans="3:13" ht="12.75" customHeight="1">
      <c r="C592" s="303"/>
      <c r="D592" s="303"/>
      <c r="L592" s="303"/>
      <c r="M592" s="303"/>
    </row>
    <row r="593" spans="3:13" ht="12.75" customHeight="1">
      <c r="C593" s="303"/>
      <c r="D593" s="303"/>
      <c r="L593" s="303"/>
      <c r="M593" s="303"/>
    </row>
    <row r="594" spans="3:13" ht="12.75" customHeight="1">
      <c r="C594" s="303"/>
      <c r="D594" s="303"/>
      <c r="L594" s="303"/>
      <c r="M594" s="303"/>
    </row>
    <row r="595" spans="3:13" ht="12.75" customHeight="1">
      <c r="C595" s="303"/>
      <c r="D595" s="303"/>
      <c r="L595" s="303"/>
      <c r="M595" s="303"/>
    </row>
    <row r="596" spans="3:13" ht="12.75" customHeight="1">
      <c r="C596" s="303"/>
      <c r="D596" s="303"/>
      <c r="L596" s="303"/>
      <c r="M596" s="303"/>
    </row>
    <row r="597" spans="3:13" ht="12.75" customHeight="1">
      <c r="C597" s="303"/>
      <c r="D597" s="303"/>
      <c r="L597" s="303"/>
      <c r="M597" s="303"/>
    </row>
    <row r="598" spans="3:13" ht="12.75" customHeight="1">
      <c r="C598" s="303"/>
      <c r="D598" s="303"/>
      <c r="L598" s="303"/>
      <c r="M598" s="303"/>
    </row>
    <row r="599" spans="3:13" ht="12.75" customHeight="1">
      <c r="C599" s="303"/>
      <c r="D599" s="303"/>
      <c r="L599" s="303"/>
      <c r="M599" s="303"/>
    </row>
    <row r="600" spans="3:13" ht="12.75" customHeight="1">
      <c r="C600" s="303"/>
      <c r="D600" s="303"/>
      <c r="L600" s="303"/>
      <c r="M600" s="303"/>
    </row>
    <row r="601" spans="3:13" ht="12.75" customHeight="1">
      <c r="C601" s="303"/>
      <c r="D601" s="303"/>
      <c r="L601" s="303"/>
      <c r="M601" s="303"/>
    </row>
    <row r="602" spans="3:13" ht="12.75" customHeight="1">
      <c r="C602" s="303"/>
      <c r="D602" s="303"/>
      <c r="L602" s="303"/>
      <c r="M602" s="303"/>
    </row>
    <row r="603" spans="3:13" ht="12.75" customHeight="1">
      <c r="C603" s="303"/>
      <c r="D603" s="303"/>
      <c r="L603" s="303"/>
      <c r="M603" s="303"/>
    </row>
    <row r="604" spans="3:13" ht="12.75" customHeight="1">
      <c r="C604" s="303"/>
      <c r="D604" s="303"/>
      <c r="L604" s="303"/>
      <c r="M604" s="303"/>
    </row>
    <row r="605" spans="3:13" ht="12.75" customHeight="1">
      <c r="C605" s="303"/>
      <c r="D605" s="303"/>
      <c r="L605" s="303"/>
      <c r="M605" s="303"/>
    </row>
    <row r="606" spans="3:13" ht="12.75" customHeight="1">
      <c r="C606" s="303"/>
      <c r="D606" s="303"/>
      <c r="L606" s="303"/>
      <c r="M606" s="303"/>
    </row>
    <row r="607" spans="3:13" ht="12.75" customHeight="1">
      <c r="C607" s="303"/>
      <c r="D607" s="303"/>
      <c r="L607" s="303"/>
      <c r="M607" s="303"/>
    </row>
    <row r="608" spans="3:13" ht="12.75" customHeight="1">
      <c r="C608" s="303"/>
      <c r="D608" s="303"/>
      <c r="L608" s="303"/>
      <c r="M608" s="303"/>
    </row>
    <row r="609" spans="3:13" ht="12.75" customHeight="1">
      <c r="C609" s="303"/>
      <c r="D609" s="303"/>
      <c r="L609" s="303"/>
      <c r="M609" s="303"/>
    </row>
    <row r="610" spans="3:13" ht="12.75" customHeight="1">
      <c r="C610" s="303"/>
      <c r="D610" s="303"/>
      <c r="L610" s="303"/>
      <c r="M610" s="303"/>
    </row>
    <row r="611" spans="3:13" ht="12.75" customHeight="1">
      <c r="C611" s="303"/>
      <c r="D611" s="303"/>
      <c r="L611" s="303"/>
      <c r="M611" s="303"/>
    </row>
    <row r="612" spans="3:13" ht="12.75" customHeight="1">
      <c r="C612" s="303"/>
      <c r="D612" s="303"/>
      <c r="L612" s="303"/>
      <c r="M612" s="303"/>
    </row>
    <row r="613" spans="3:13" ht="12.75" customHeight="1">
      <c r="C613" s="303"/>
      <c r="D613" s="303"/>
      <c r="L613" s="303"/>
      <c r="M613" s="303"/>
    </row>
    <row r="614" spans="3:13" ht="12.75" customHeight="1">
      <c r="C614" s="303"/>
      <c r="D614" s="303"/>
      <c r="L614" s="303"/>
      <c r="M614" s="303"/>
    </row>
    <row r="615" spans="3:13" ht="12.75" customHeight="1">
      <c r="C615" s="303"/>
      <c r="D615" s="303"/>
      <c r="L615" s="303"/>
      <c r="M615" s="303"/>
    </row>
    <row r="616" spans="3:13" ht="12.75" customHeight="1">
      <c r="C616" s="303"/>
      <c r="D616" s="303"/>
      <c r="L616" s="303"/>
      <c r="M616" s="303"/>
    </row>
    <row r="617" spans="3:13" ht="12.75" customHeight="1">
      <c r="C617" s="303"/>
      <c r="D617" s="303"/>
      <c r="L617" s="303"/>
      <c r="M617" s="303"/>
    </row>
    <row r="618" spans="3:13" ht="12.75" customHeight="1">
      <c r="C618" s="303"/>
      <c r="D618" s="303"/>
      <c r="L618" s="303"/>
      <c r="M618" s="303"/>
    </row>
    <row r="619" spans="3:13" ht="12.75" customHeight="1">
      <c r="C619" s="303"/>
      <c r="D619" s="303"/>
      <c r="L619" s="303"/>
      <c r="M619" s="303"/>
    </row>
    <row r="620" spans="3:13" ht="12.75" customHeight="1">
      <c r="C620" s="303"/>
      <c r="D620" s="303"/>
      <c r="L620" s="303"/>
      <c r="M620" s="303"/>
    </row>
    <row r="621" spans="3:13" ht="12.75" customHeight="1">
      <c r="C621" s="303"/>
      <c r="D621" s="303"/>
      <c r="L621" s="303"/>
      <c r="M621" s="303"/>
    </row>
    <row r="622" spans="3:13" ht="12.75" customHeight="1">
      <c r="C622" s="303"/>
      <c r="D622" s="303"/>
      <c r="L622" s="303"/>
      <c r="M622" s="303"/>
    </row>
    <row r="623" spans="3:13" ht="12.75" customHeight="1">
      <c r="C623" s="303"/>
      <c r="D623" s="303"/>
      <c r="L623" s="303"/>
      <c r="M623" s="303"/>
    </row>
    <row r="624" spans="3:13" ht="12.75" customHeight="1">
      <c r="C624" s="303"/>
      <c r="D624" s="303"/>
      <c r="L624" s="303"/>
      <c r="M624" s="303"/>
    </row>
    <row r="625" spans="3:13" ht="12.75" customHeight="1">
      <c r="C625" s="303"/>
      <c r="D625" s="303"/>
      <c r="L625" s="303"/>
      <c r="M625" s="303"/>
    </row>
    <row r="626" spans="3:13" ht="12.75" customHeight="1">
      <c r="C626" s="303"/>
      <c r="D626" s="303"/>
      <c r="L626" s="303"/>
      <c r="M626" s="303"/>
    </row>
    <row r="627" spans="3:13" ht="12.75" customHeight="1">
      <c r="C627" s="303"/>
      <c r="D627" s="303"/>
      <c r="L627" s="303"/>
      <c r="M627" s="303"/>
    </row>
    <row r="628" spans="3:13" ht="12.75" customHeight="1">
      <c r="C628" s="303"/>
      <c r="D628" s="303"/>
      <c r="L628" s="303"/>
      <c r="M628" s="303"/>
    </row>
    <row r="629" spans="3:13" ht="12.75" customHeight="1">
      <c r="C629" s="303"/>
      <c r="D629" s="303"/>
      <c r="L629" s="303"/>
      <c r="M629" s="303"/>
    </row>
    <row r="630" spans="3:13" ht="12.75" customHeight="1">
      <c r="C630" s="303"/>
      <c r="D630" s="303"/>
      <c r="L630" s="303"/>
      <c r="M630" s="303"/>
    </row>
    <row r="631" spans="3:13" ht="12.75" customHeight="1">
      <c r="C631" s="303"/>
      <c r="D631" s="303"/>
      <c r="L631" s="303"/>
      <c r="M631" s="303"/>
    </row>
    <row r="632" spans="3:13" ht="12.75" customHeight="1">
      <c r="C632" s="303"/>
      <c r="D632" s="303"/>
      <c r="L632" s="303"/>
      <c r="M632" s="303"/>
    </row>
    <row r="633" spans="3:13" ht="12.75" customHeight="1">
      <c r="C633" s="303"/>
      <c r="D633" s="303"/>
      <c r="L633" s="303"/>
      <c r="M633" s="303"/>
    </row>
    <row r="634" spans="3:13" ht="12.75" customHeight="1">
      <c r="C634" s="303"/>
      <c r="D634" s="303"/>
      <c r="L634" s="303"/>
      <c r="M634" s="303"/>
    </row>
    <row r="635" spans="3:13" ht="12.75" customHeight="1">
      <c r="C635" s="303"/>
      <c r="D635" s="303"/>
      <c r="L635" s="303"/>
      <c r="M635" s="303"/>
    </row>
    <row r="636" spans="3:13" ht="12.75" customHeight="1">
      <c r="C636" s="303"/>
      <c r="D636" s="303"/>
      <c r="L636" s="303"/>
      <c r="M636" s="303"/>
    </row>
    <row r="637" spans="3:13" ht="12.75" customHeight="1">
      <c r="C637" s="303"/>
      <c r="D637" s="303"/>
      <c r="L637" s="303"/>
      <c r="M637" s="303"/>
    </row>
    <row r="638" spans="3:13" ht="12.75" customHeight="1">
      <c r="C638" s="303"/>
      <c r="D638" s="303"/>
      <c r="L638" s="303"/>
      <c r="M638" s="303"/>
    </row>
    <row r="639" spans="3:13" ht="12.75" customHeight="1">
      <c r="C639" s="303"/>
      <c r="D639" s="303"/>
      <c r="L639" s="303"/>
      <c r="M639" s="303"/>
    </row>
    <row r="640" spans="3:13" ht="12.75" customHeight="1">
      <c r="C640" s="303"/>
      <c r="D640" s="303"/>
      <c r="L640" s="303"/>
      <c r="M640" s="303"/>
    </row>
    <row r="641" spans="3:13" ht="12.75" customHeight="1">
      <c r="C641" s="303"/>
      <c r="D641" s="303"/>
      <c r="L641" s="303"/>
      <c r="M641" s="303"/>
    </row>
    <row r="642" spans="3:13" ht="12.75" customHeight="1">
      <c r="C642" s="303"/>
      <c r="D642" s="303"/>
      <c r="L642" s="303"/>
      <c r="M642" s="303"/>
    </row>
    <row r="643" spans="3:13" ht="12.75" customHeight="1">
      <c r="C643" s="303"/>
      <c r="D643" s="303"/>
      <c r="L643" s="303"/>
      <c r="M643" s="303"/>
    </row>
    <row r="644" spans="3:13" ht="12.75" customHeight="1">
      <c r="C644" s="303"/>
      <c r="D644" s="303"/>
      <c r="L644" s="303"/>
      <c r="M644" s="303"/>
    </row>
    <row r="645" spans="3:13" ht="12.75" customHeight="1">
      <c r="C645" s="303"/>
      <c r="D645" s="303"/>
      <c r="L645" s="303"/>
      <c r="M645" s="303"/>
    </row>
    <row r="646" spans="3:13" ht="12.75" customHeight="1">
      <c r="C646" s="303"/>
      <c r="D646" s="303"/>
      <c r="L646" s="303"/>
      <c r="M646" s="303"/>
    </row>
    <row r="647" spans="3:13" ht="12.75" customHeight="1">
      <c r="C647" s="303"/>
      <c r="D647" s="303"/>
      <c r="L647" s="303"/>
      <c r="M647" s="303"/>
    </row>
    <row r="648" spans="3:13" ht="12.75" customHeight="1">
      <c r="C648" s="303"/>
      <c r="D648" s="303"/>
      <c r="L648" s="303"/>
      <c r="M648" s="303"/>
    </row>
    <row r="649" spans="3:13" ht="12.75" customHeight="1">
      <c r="C649" s="303"/>
      <c r="D649" s="303"/>
      <c r="L649" s="303"/>
      <c r="M649" s="303"/>
    </row>
    <row r="650" spans="3:13" ht="12.75" customHeight="1">
      <c r="C650" s="303"/>
      <c r="D650" s="303"/>
      <c r="L650" s="303"/>
      <c r="M650" s="303"/>
    </row>
    <row r="651" spans="3:13" ht="12.75" customHeight="1">
      <c r="C651" s="303"/>
      <c r="D651" s="303"/>
      <c r="L651" s="303"/>
      <c r="M651" s="303"/>
    </row>
    <row r="652" spans="3:13" ht="12.75" customHeight="1">
      <c r="C652" s="303"/>
      <c r="D652" s="303"/>
      <c r="L652" s="303"/>
      <c r="M652" s="303"/>
    </row>
    <row r="653" spans="3:13" ht="12.75" customHeight="1">
      <c r="C653" s="303"/>
      <c r="D653" s="303"/>
      <c r="L653" s="303"/>
      <c r="M653" s="303"/>
    </row>
    <row r="654" spans="3:13" ht="12.75" customHeight="1">
      <c r="C654" s="303"/>
      <c r="D654" s="303"/>
      <c r="L654" s="303"/>
      <c r="M654" s="303"/>
    </row>
    <row r="655" spans="3:13" ht="12.75" customHeight="1">
      <c r="C655" s="303"/>
      <c r="D655" s="303"/>
      <c r="L655" s="303"/>
      <c r="M655" s="303"/>
    </row>
    <row r="656" spans="3:13" ht="12.75" customHeight="1">
      <c r="C656" s="303"/>
      <c r="D656" s="303"/>
      <c r="L656" s="303"/>
      <c r="M656" s="303"/>
    </row>
    <row r="657" spans="3:13" ht="12.75" customHeight="1">
      <c r="C657" s="303"/>
      <c r="D657" s="303"/>
      <c r="L657" s="303"/>
      <c r="M657" s="303"/>
    </row>
    <row r="658" spans="3:13" ht="12.75" customHeight="1">
      <c r="C658" s="303"/>
      <c r="D658" s="303"/>
      <c r="L658" s="303"/>
      <c r="M658" s="303"/>
    </row>
    <row r="659" spans="3:13" ht="12.75" customHeight="1">
      <c r="C659" s="303"/>
      <c r="D659" s="303"/>
      <c r="L659" s="303"/>
      <c r="M659" s="303"/>
    </row>
    <row r="660" spans="3:13" ht="12.75" customHeight="1">
      <c r="C660" s="303"/>
      <c r="D660" s="303"/>
      <c r="L660" s="303"/>
      <c r="M660" s="303"/>
    </row>
    <row r="661" spans="3:13" ht="12.75" customHeight="1">
      <c r="C661" s="303"/>
      <c r="D661" s="303"/>
      <c r="L661" s="303"/>
      <c r="M661" s="303"/>
    </row>
    <row r="662" spans="3:13" ht="12.75" customHeight="1">
      <c r="C662" s="303"/>
      <c r="D662" s="303"/>
      <c r="L662" s="303"/>
      <c r="M662" s="303"/>
    </row>
    <row r="663" spans="3:13" ht="12.75" customHeight="1">
      <c r="C663" s="303"/>
      <c r="D663" s="303"/>
      <c r="L663" s="303"/>
      <c r="M663" s="303"/>
    </row>
    <row r="664" spans="3:13" ht="12.75" customHeight="1">
      <c r="C664" s="303"/>
      <c r="D664" s="303"/>
      <c r="L664" s="303"/>
      <c r="M664" s="303"/>
    </row>
    <row r="665" spans="3:13" ht="12.75" customHeight="1">
      <c r="C665" s="303"/>
      <c r="D665" s="303"/>
      <c r="L665" s="303"/>
      <c r="M665" s="303"/>
    </row>
    <row r="666" spans="3:13" ht="12.75" customHeight="1">
      <c r="C666" s="303"/>
      <c r="D666" s="303"/>
      <c r="L666" s="303"/>
      <c r="M666" s="303"/>
    </row>
    <row r="667" spans="3:13" ht="12.75" customHeight="1">
      <c r="C667" s="303"/>
      <c r="D667" s="303"/>
      <c r="L667" s="303"/>
      <c r="M667" s="303"/>
    </row>
    <row r="668" spans="3:13" ht="12.75" customHeight="1">
      <c r="C668" s="303"/>
      <c r="D668" s="303"/>
      <c r="L668" s="303"/>
      <c r="M668" s="303"/>
    </row>
    <row r="669" spans="3:13" ht="12.75" customHeight="1">
      <c r="C669" s="303"/>
      <c r="D669" s="303"/>
      <c r="L669" s="303"/>
      <c r="M669" s="303"/>
    </row>
    <row r="670" spans="3:13" ht="12.75" customHeight="1">
      <c r="C670" s="303"/>
      <c r="D670" s="303"/>
      <c r="L670" s="303"/>
      <c r="M670" s="303"/>
    </row>
    <row r="671" spans="3:13" ht="12.75" customHeight="1">
      <c r="C671" s="303"/>
      <c r="D671" s="303"/>
      <c r="L671" s="303"/>
      <c r="M671" s="303"/>
    </row>
    <row r="672" spans="3:13" ht="12.75" customHeight="1">
      <c r="C672" s="303"/>
      <c r="D672" s="303"/>
      <c r="L672" s="303"/>
      <c r="M672" s="303"/>
    </row>
    <row r="673" spans="3:13" ht="12.75" customHeight="1">
      <c r="C673" s="303"/>
      <c r="D673" s="303"/>
      <c r="L673" s="303"/>
      <c r="M673" s="303"/>
    </row>
    <row r="674" spans="3:13" ht="12.75" customHeight="1">
      <c r="C674" s="303"/>
      <c r="D674" s="303"/>
      <c r="L674" s="303"/>
      <c r="M674" s="303"/>
    </row>
    <row r="675" spans="3:13" ht="12.75" customHeight="1">
      <c r="C675" s="303"/>
      <c r="D675" s="303"/>
      <c r="L675" s="303"/>
      <c r="M675" s="303"/>
    </row>
    <row r="676" spans="3:13" ht="12.75" customHeight="1">
      <c r="C676" s="303"/>
      <c r="D676" s="303"/>
      <c r="L676" s="303"/>
      <c r="M676" s="303"/>
    </row>
    <row r="677" spans="3:13" ht="12.75" customHeight="1">
      <c r="C677" s="303"/>
      <c r="D677" s="303"/>
      <c r="L677" s="303"/>
      <c r="M677" s="303"/>
    </row>
    <row r="678" spans="3:13" ht="12.75" customHeight="1">
      <c r="C678" s="303"/>
      <c r="D678" s="303"/>
      <c r="L678" s="303"/>
      <c r="M678" s="303"/>
    </row>
    <row r="679" spans="3:13" ht="12.75" customHeight="1">
      <c r="C679" s="303"/>
      <c r="D679" s="303"/>
      <c r="L679" s="303"/>
      <c r="M679" s="303"/>
    </row>
    <row r="680" spans="3:13" ht="12.75" customHeight="1">
      <c r="C680" s="303"/>
      <c r="D680" s="303"/>
      <c r="L680" s="303"/>
      <c r="M680" s="303"/>
    </row>
    <row r="681" spans="3:13" ht="12.75" customHeight="1">
      <c r="C681" s="303"/>
      <c r="D681" s="303"/>
      <c r="L681" s="303"/>
      <c r="M681" s="303"/>
    </row>
    <row r="682" spans="3:13" ht="12.75" customHeight="1">
      <c r="C682" s="303"/>
      <c r="D682" s="303"/>
      <c r="L682" s="303"/>
      <c r="M682" s="303"/>
    </row>
    <row r="683" spans="3:13" ht="12.75" customHeight="1">
      <c r="C683" s="303"/>
      <c r="D683" s="303"/>
      <c r="L683" s="303"/>
      <c r="M683" s="303"/>
    </row>
    <row r="684" spans="3:13" ht="12.75" customHeight="1">
      <c r="C684" s="303"/>
      <c r="D684" s="303"/>
      <c r="L684" s="303"/>
      <c r="M684" s="303"/>
    </row>
    <row r="685" spans="3:13" ht="12.75" customHeight="1">
      <c r="C685" s="303"/>
      <c r="D685" s="303"/>
      <c r="L685" s="303"/>
      <c r="M685" s="303"/>
    </row>
    <row r="686" spans="3:13" ht="12.75" customHeight="1">
      <c r="C686" s="303"/>
      <c r="D686" s="303"/>
      <c r="L686" s="303"/>
      <c r="M686" s="303"/>
    </row>
    <row r="687" spans="3:13" ht="12.75" customHeight="1">
      <c r="C687" s="303"/>
      <c r="D687" s="303"/>
      <c r="L687" s="303"/>
      <c r="M687" s="303"/>
    </row>
    <row r="688" spans="3:13" ht="12.75" customHeight="1">
      <c r="C688" s="303"/>
      <c r="D688" s="303"/>
      <c r="L688" s="303"/>
      <c r="M688" s="303"/>
    </row>
    <row r="689" spans="3:13" ht="12.75" customHeight="1">
      <c r="C689" s="303"/>
      <c r="D689" s="303"/>
      <c r="L689" s="303"/>
      <c r="M689" s="303"/>
    </row>
    <row r="690" spans="3:13" ht="12.75" customHeight="1">
      <c r="C690" s="303"/>
      <c r="D690" s="303"/>
      <c r="L690" s="303"/>
      <c r="M690" s="303"/>
    </row>
    <row r="691" spans="3:13" ht="12.75" customHeight="1">
      <c r="C691" s="303"/>
      <c r="D691" s="303"/>
      <c r="L691" s="303"/>
      <c r="M691" s="303"/>
    </row>
    <row r="692" spans="3:13" ht="12.75" customHeight="1">
      <c r="C692" s="303"/>
      <c r="D692" s="303"/>
      <c r="L692" s="303"/>
      <c r="M692" s="303"/>
    </row>
    <row r="693" spans="3:13" ht="12.75" customHeight="1">
      <c r="C693" s="303"/>
      <c r="D693" s="303"/>
      <c r="L693" s="303"/>
      <c r="M693" s="303"/>
    </row>
    <row r="694" spans="3:13" ht="12.75" customHeight="1">
      <c r="C694" s="303"/>
      <c r="D694" s="303"/>
      <c r="L694" s="303"/>
      <c r="M694" s="303"/>
    </row>
    <row r="695" spans="3:13" ht="12.75" customHeight="1">
      <c r="C695" s="303"/>
      <c r="D695" s="303"/>
      <c r="L695" s="303"/>
      <c r="M695" s="303"/>
    </row>
    <row r="696" spans="3:13" ht="12.75" customHeight="1">
      <c r="C696" s="303"/>
      <c r="D696" s="303"/>
      <c r="L696" s="303"/>
      <c r="M696" s="303"/>
    </row>
    <row r="697" spans="3:13" ht="12.75" customHeight="1">
      <c r="C697" s="303"/>
      <c r="D697" s="303"/>
      <c r="L697" s="303"/>
      <c r="M697" s="303"/>
    </row>
    <row r="698" spans="3:13" ht="12.75" customHeight="1">
      <c r="C698" s="303"/>
      <c r="D698" s="303"/>
      <c r="L698" s="303"/>
      <c r="M698" s="303"/>
    </row>
    <row r="699" spans="3:13" ht="12.75" customHeight="1">
      <c r="C699" s="303"/>
      <c r="D699" s="303"/>
      <c r="L699" s="303"/>
      <c r="M699" s="303"/>
    </row>
    <row r="700" spans="3:13" ht="12.75" customHeight="1">
      <c r="C700" s="303"/>
      <c r="D700" s="303"/>
      <c r="L700" s="303"/>
      <c r="M700" s="303"/>
    </row>
    <row r="701" spans="3:13" ht="12.75" customHeight="1">
      <c r="C701" s="303"/>
      <c r="D701" s="303"/>
      <c r="L701" s="303"/>
      <c r="M701" s="303"/>
    </row>
    <row r="702" spans="3:13" ht="12.75" customHeight="1">
      <c r="C702" s="303"/>
      <c r="D702" s="303"/>
      <c r="L702" s="303"/>
      <c r="M702" s="303"/>
    </row>
    <row r="703" spans="3:13" ht="12.75" customHeight="1">
      <c r="C703" s="303"/>
      <c r="D703" s="303"/>
      <c r="L703" s="303"/>
      <c r="M703" s="303"/>
    </row>
    <row r="704" spans="3:13" ht="12.75" customHeight="1">
      <c r="C704" s="303"/>
      <c r="D704" s="303"/>
      <c r="L704" s="303"/>
      <c r="M704" s="303"/>
    </row>
    <row r="705" spans="3:13" ht="12.75" customHeight="1">
      <c r="C705" s="303"/>
      <c r="D705" s="303"/>
      <c r="L705" s="303"/>
      <c r="M705" s="303"/>
    </row>
    <row r="706" spans="3:13" ht="12.75" customHeight="1">
      <c r="C706" s="303"/>
      <c r="D706" s="303"/>
      <c r="L706" s="303"/>
      <c r="M706" s="303"/>
    </row>
    <row r="707" spans="3:13" ht="12.75" customHeight="1">
      <c r="C707" s="303"/>
      <c r="D707" s="303"/>
      <c r="L707" s="303"/>
      <c r="M707" s="303"/>
    </row>
    <row r="708" spans="3:13" ht="12.75" customHeight="1">
      <c r="C708" s="303"/>
      <c r="D708" s="303"/>
      <c r="L708" s="303"/>
      <c r="M708" s="303"/>
    </row>
    <row r="709" spans="3:13" ht="12.75" customHeight="1">
      <c r="C709" s="303"/>
      <c r="D709" s="303"/>
      <c r="L709" s="303"/>
      <c r="M709" s="303"/>
    </row>
    <row r="710" spans="3:13" ht="12.75" customHeight="1">
      <c r="C710" s="303"/>
      <c r="D710" s="303"/>
      <c r="L710" s="303"/>
      <c r="M710" s="303"/>
    </row>
    <row r="711" spans="3:13" ht="12.75" customHeight="1">
      <c r="C711" s="303"/>
      <c r="D711" s="303"/>
      <c r="L711" s="303"/>
      <c r="M711" s="303"/>
    </row>
    <row r="712" spans="3:13" ht="12.75" customHeight="1">
      <c r="C712" s="303"/>
      <c r="D712" s="303"/>
      <c r="L712" s="303"/>
      <c r="M712" s="303"/>
    </row>
    <row r="713" spans="3:13" ht="12.75" customHeight="1">
      <c r="C713" s="303"/>
      <c r="D713" s="303"/>
      <c r="L713" s="303"/>
      <c r="M713" s="303"/>
    </row>
    <row r="714" spans="3:13" ht="12.75" customHeight="1">
      <c r="C714" s="303"/>
      <c r="D714" s="303"/>
      <c r="L714" s="303"/>
      <c r="M714" s="303"/>
    </row>
    <row r="715" spans="3:13" ht="12.75" customHeight="1">
      <c r="C715" s="303"/>
      <c r="D715" s="303"/>
      <c r="L715" s="303"/>
      <c r="M715" s="303"/>
    </row>
    <row r="716" spans="3:13" ht="12.75" customHeight="1">
      <c r="C716" s="303"/>
      <c r="D716" s="303"/>
      <c r="L716" s="303"/>
      <c r="M716" s="303"/>
    </row>
    <row r="717" spans="3:13" ht="12.75" customHeight="1">
      <c r="C717" s="303"/>
      <c r="D717" s="303"/>
      <c r="L717" s="303"/>
      <c r="M717" s="303"/>
    </row>
    <row r="718" spans="3:13" ht="12.75" customHeight="1">
      <c r="C718" s="303"/>
      <c r="D718" s="303"/>
      <c r="L718" s="303"/>
      <c r="M718" s="303"/>
    </row>
    <row r="719" spans="3:13" ht="12.75" customHeight="1">
      <c r="C719" s="303"/>
      <c r="D719" s="303"/>
      <c r="L719" s="303"/>
      <c r="M719" s="303"/>
    </row>
    <row r="720" spans="3:13" ht="12.75" customHeight="1">
      <c r="C720" s="303"/>
      <c r="D720" s="303"/>
      <c r="L720" s="303"/>
      <c r="M720" s="303"/>
    </row>
    <row r="721" spans="3:13" ht="12.75" customHeight="1">
      <c r="C721" s="303"/>
      <c r="D721" s="303"/>
      <c r="L721" s="303"/>
      <c r="M721" s="303"/>
    </row>
    <row r="722" spans="3:13" ht="12.75" customHeight="1">
      <c r="C722" s="303"/>
      <c r="D722" s="303"/>
      <c r="L722" s="303"/>
      <c r="M722" s="303"/>
    </row>
    <row r="723" spans="3:13" ht="12.75" customHeight="1">
      <c r="C723" s="303"/>
      <c r="D723" s="303"/>
      <c r="L723" s="303"/>
      <c r="M723" s="303"/>
    </row>
    <row r="724" spans="3:13" ht="12.75" customHeight="1">
      <c r="C724" s="303"/>
      <c r="D724" s="303"/>
      <c r="L724" s="303"/>
      <c r="M724" s="303"/>
    </row>
    <row r="725" spans="3:13" ht="12.75" customHeight="1">
      <c r="C725" s="303"/>
      <c r="D725" s="303"/>
      <c r="L725" s="303"/>
      <c r="M725" s="303"/>
    </row>
    <row r="726" spans="3:13" ht="12.75" customHeight="1">
      <c r="C726" s="303"/>
      <c r="D726" s="303"/>
      <c r="L726" s="303"/>
      <c r="M726" s="303"/>
    </row>
    <row r="727" spans="3:13" ht="12.75" customHeight="1">
      <c r="C727" s="303"/>
      <c r="D727" s="303"/>
      <c r="L727" s="303"/>
      <c r="M727" s="303"/>
    </row>
    <row r="728" spans="3:13" ht="12.75" customHeight="1">
      <c r="C728" s="303"/>
      <c r="D728" s="303"/>
      <c r="L728" s="303"/>
      <c r="M728" s="303"/>
    </row>
    <row r="729" spans="3:13" ht="12.75" customHeight="1">
      <c r="C729" s="303"/>
      <c r="D729" s="303"/>
      <c r="L729" s="303"/>
      <c r="M729" s="303"/>
    </row>
    <row r="730" spans="3:13" ht="12.75" customHeight="1">
      <c r="C730" s="303"/>
      <c r="D730" s="303"/>
      <c r="L730" s="303"/>
      <c r="M730" s="303"/>
    </row>
    <row r="731" spans="3:13" ht="12.75" customHeight="1">
      <c r="C731" s="303"/>
      <c r="D731" s="303"/>
      <c r="L731" s="303"/>
      <c r="M731" s="303"/>
    </row>
    <row r="732" spans="3:13" ht="12.75" customHeight="1">
      <c r="C732" s="303"/>
      <c r="D732" s="303"/>
      <c r="L732" s="303"/>
      <c r="M732" s="303"/>
    </row>
    <row r="733" spans="3:13" ht="12.75" customHeight="1">
      <c r="C733" s="303"/>
      <c r="D733" s="303"/>
      <c r="L733" s="303"/>
      <c r="M733" s="303"/>
    </row>
    <row r="734" spans="3:13" ht="12.75" customHeight="1">
      <c r="C734" s="303"/>
      <c r="D734" s="303"/>
      <c r="L734" s="303"/>
      <c r="M734" s="303"/>
    </row>
    <row r="735" spans="3:13" ht="12.75" customHeight="1">
      <c r="C735" s="303"/>
      <c r="D735" s="303"/>
      <c r="L735" s="303"/>
      <c r="M735" s="303"/>
    </row>
    <row r="736" spans="3:13" ht="12.75" customHeight="1">
      <c r="C736" s="303"/>
      <c r="D736" s="303"/>
      <c r="L736" s="303"/>
      <c r="M736" s="303"/>
    </row>
    <row r="737" spans="3:13" ht="12.75" customHeight="1">
      <c r="C737" s="303"/>
      <c r="D737" s="303"/>
      <c r="L737" s="303"/>
      <c r="M737" s="303"/>
    </row>
    <row r="738" spans="3:13" ht="12.75" customHeight="1">
      <c r="C738" s="303"/>
      <c r="D738" s="303"/>
      <c r="L738" s="303"/>
      <c r="M738" s="303"/>
    </row>
    <row r="739" spans="3:13" ht="12.75" customHeight="1">
      <c r="C739" s="303"/>
      <c r="D739" s="303"/>
      <c r="L739" s="303"/>
      <c r="M739" s="303"/>
    </row>
    <row r="740" spans="3:13" ht="12.75" customHeight="1">
      <c r="C740" s="303"/>
      <c r="D740" s="303"/>
      <c r="L740" s="303"/>
      <c r="M740" s="303"/>
    </row>
    <row r="741" spans="3:13" ht="12.75" customHeight="1">
      <c r="C741" s="303"/>
      <c r="D741" s="303"/>
      <c r="L741" s="303"/>
      <c r="M741" s="303"/>
    </row>
    <row r="742" spans="3:13" ht="12.75" customHeight="1">
      <c r="C742" s="303"/>
      <c r="D742" s="303"/>
      <c r="L742" s="303"/>
      <c r="M742" s="303"/>
    </row>
    <row r="743" spans="3:13" ht="12.75" customHeight="1">
      <c r="C743" s="303"/>
      <c r="D743" s="303"/>
      <c r="L743" s="303"/>
      <c r="M743" s="303"/>
    </row>
    <row r="744" spans="3:13" ht="12.75" customHeight="1">
      <c r="C744" s="303"/>
      <c r="D744" s="303"/>
      <c r="L744" s="303"/>
      <c r="M744" s="303"/>
    </row>
    <row r="745" spans="3:13" ht="12.75" customHeight="1">
      <c r="C745" s="303"/>
      <c r="D745" s="303"/>
      <c r="L745" s="303"/>
      <c r="M745" s="303"/>
    </row>
    <row r="746" spans="3:13" ht="12.75" customHeight="1">
      <c r="C746" s="303"/>
      <c r="D746" s="303"/>
      <c r="L746" s="303"/>
      <c r="M746" s="303"/>
    </row>
    <row r="747" spans="3:13" ht="12.75" customHeight="1">
      <c r="C747" s="303"/>
      <c r="D747" s="303"/>
      <c r="L747" s="303"/>
      <c r="M747" s="303"/>
    </row>
    <row r="748" spans="3:13" ht="12.75" customHeight="1">
      <c r="C748" s="303"/>
      <c r="D748" s="303"/>
      <c r="L748" s="303"/>
      <c r="M748" s="303"/>
    </row>
    <row r="749" spans="3:13" ht="12.75" customHeight="1">
      <c r="C749" s="303"/>
      <c r="D749" s="303"/>
      <c r="L749" s="303"/>
      <c r="M749" s="303"/>
    </row>
    <row r="750" spans="3:13" ht="12.75" customHeight="1">
      <c r="C750" s="303"/>
      <c r="D750" s="303"/>
      <c r="L750" s="303"/>
      <c r="M750" s="303"/>
    </row>
    <row r="751" spans="3:13" ht="12.75" customHeight="1">
      <c r="C751" s="303"/>
      <c r="D751" s="303"/>
      <c r="L751" s="303"/>
      <c r="M751" s="303"/>
    </row>
    <row r="752" spans="3:13" ht="12.75" customHeight="1">
      <c r="C752" s="303"/>
      <c r="D752" s="303"/>
      <c r="L752" s="303"/>
      <c r="M752" s="303"/>
    </row>
    <row r="753" spans="3:13" ht="12.75" customHeight="1">
      <c r="C753" s="303"/>
      <c r="D753" s="303"/>
      <c r="L753" s="303"/>
      <c r="M753" s="303"/>
    </row>
    <row r="754" spans="3:13" ht="12.75" customHeight="1">
      <c r="C754" s="303"/>
      <c r="D754" s="303"/>
      <c r="L754" s="303"/>
      <c r="M754" s="303"/>
    </row>
    <row r="755" spans="3:13" ht="12.75" customHeight="1">
      <c r="C755" s="303"/>
      <c r="D755" s="303"/>
      <c r="L755" s="303"/>
      <c r="M755" s="303"/>
    </row>
    <row r="756" spans="3:13" ht="12.75" customHeight="1">
      <c r="C756" s="303"/>
      <c r="D756" s="303"/>
      <c r="L756" s="303"/>
      <c r="M756" s="303"/>
    </row>
    <row r="757" spans="3:13" ht="12.75" customHeight="1">
      <c r="C757" s="303"/>
      <c r="D757" s="303"/>
      <c r="L757" s="303"/>
      <c r="M757" s="303"/>
    </row>
    <row r="758" spans="3:13" ht="12.75" customHeight="1">
      <c r="C758" s="303"/>
      <c r="D758" s="303"/>
      <c r="L758" s="303"/>
      <c r="M758" s="303"/>
    </row>
    <row r="759" spans="3:13" ht="12.75" customHeight="1">
      <c r="C759" s="303"/>
      <c r="D759" s="303"/>
      <c r="L759" s="303"/>
      <c r="M759" s="303"/>
    </row>
    <row r="760" spans="3:13" ht="12.75" customHeight="1">
      <c r="C760" s="303"/>
      <c r="D760" s="303"/>
      <c r="L760" s="303"/>
      <c r="M760" s="303"/>
    </row>
    <row r="761" spans="3:13" ht="12.75" customHeight="1">
      <c r="C761" s="303"/>
      <c r="D761" s="303"/>
      <c r="L761" s="303"/>
      <c r="M761" s="303"/>
    </row>
    <row r="762" spans="3:13" ht="12.75" customHeight="1">
      <c r="C762" s="303"/>
      <c r="D762" s="303"/>
      <c r="L762" s="303"/>
      <c r="M762" s="303"/>
    </row>
    <row r="763" spans="3:13" ht="12.75" customHeight="1">
      <c r="C763" s="303"/>
      <c r="D763" s="303"/>
      <c r="L763" s="303"/>
      <c r="M763" s="303"/>
    </row>
    <row r="764" spans="3:13" ht="12.75" customHeight="1">
      <c r="C764" s="303"/>
      <c r="D764" s="303"/>
      <c r="L764" s="303"/>
      <c r="M764" s="303"/>
    </row>
    <row r="765" spans="3:13" ht="12.75" customHeight="1">
      <c r="C765" s="303"/>
      <c r="D765" s="303"/>
      <c r="L765" s="303"/>
      <c r="M765" s="303"/>
    </row>
    <row r="766" spans="3:13" ht="12.75" customHeight="1">
      <c r="C766" s="303"/>
      <c r="D766" s="303"/>
      <c r="L766" s="303"/>
      <c r="M766" s="303"/>
    </row>
    <row r="767" spans="3:13" ht="12.75" customHeight="1">
      <c r="C767" s="303"/>
      <c r="D767" s="303"/>
      <c r="L767" s="303"/>
      <c r="M767" s="303"/>
    </row>
    <row r="768" spans="3:13" ht="12.75" customHeight="1">
      <c r="C768" s="303"/>
      <c r="D768" s="303"/>
      <c r="L768" s="303"/>
      <c r="M768" s="303"/>
    </row>
    <row r="769" spans="3:13" ht="12.75" customHeight="1">
      <c r="C769" s="303"/>
      <c r="D769" s="303"/>
      <c r="L769" s="303"/>
      <c r="M769" s="303"/>
    </row>
    <row r="770" spans="3:13" ht="12.75" customHeight="1">
      <c r="C770" s="303"/>
      <c r="D770" s="303"/>
      <c r="L770" s="303"/>
      <c r="M770" s="303"/>
    </row>
    <row r="771" spans="3:13" ht="12.75" customHeight="1">
      <c r="C771" s="303"/>
      <c r="D771" s="303"/>
      <c r="L771" s="303"/>
      <c r="M771" s="303"/>
    </row>
    <row r="772" spans="3:13" ht="12.75" customHeight="1">
      <c r="C772" s="303"/>
      <c r="D772" s="303"/>
      <c r="L772" s="303"/>
      <c r="M772" s="303"/>
    </row>
    <row r="773" spans="3:13" ht="12.75" customHeight="1">
      <c r="C773" s="303"/>
      <c r="D773" s="303"/>
      <c r="L773" s="303"/>
      <c r="M773" s="303"/>
    </row>
    <row r="774" spans="3:13" ht="12.75" customHeight="1">
      <c r="C774" s="303"/>
      <c r="D774" s="303"/>
      <c r="L774" s="303"/>
      <c r="M774" s="303"/>
    </row>
    <row r="775" spans="3:13" ht="12.75" customHeight="1">
      <c r="C775" s="303"/>
      <c r="D775" s="303"/>
      <c r="L775" s="303"/>
      <c r="M775" s="303"/>
    </row>
    <row r="776" spans="3:13" ht="12.75" customHeight="1">
      <c r="C776" s="303"/>
      <c r="D776" s="303"/>
      <c r="L776" s="303"/>
      <c r="M776" s="303"/>
    </row>
    <row r="777" spans="3:13" ht="12.75" customHeight="1">
      <c r="C777" s="303"/>
      <c r="D777" s="303"/>
      <c r="L777" s="303"/>
      <c r="M777" s="303"/>
    </row>
    <row r="778" spans="3:13" ht="12.75" customHeight="1">
      <c r="C778" s="303"/>
      <c r="D778" s="303"/>
      <c r="L778" s="303"/>
      <c r="M778" s="303"/>
    </row>
    <row r="779" spans="3:13" ht="12.75" customHeight="1">
      <c r="C779" s="303"/>
      <c r="D779" s="303"/>
      <c r="L779" s="303"/>
      <c r="M779" s="303"/>
    </row>
    <row r="780" spans="3:13" ht="12.75" customHeight="1">
      <c r="C780" s="303"/>
      <c r="D780" s="303"/>
      <c r="L780" s="303"/>
      <c r="M780" s="303"/>
    </row>
    <row r="781" spans="3:13" ht="12.75" customHeight="1">
      <c r="C781" s="303"/>
      <c r="D781" s="303"/>
      <c r="L781" s="303"/>
      <c r="M781" s="303"/>
    </row>
    <row r="782" spans="3:13" ht="12.75" customHeight="1">
      <c r="C782" s="303"/>
      <c r="D782" s="303"/>
      <c r="L782" s="303"/>
      <c r="M782" s="303"/>
    </row>
    <row r="783" spans="3:13" ht="12.75" customHeight="1">
      <c r="C783" s="303"/>
      <c r="D783" s="303"/>
      <c r="L783" s="303"/>
      <c r="M783" s="303"/>
    </row>
    <row r="784" spans="3:13" ht="12.75" customHeight="1">
      <c r="C784" s="303"/>
      <c r="D784" s="303"/>
      <c r="L784" s="303"/>
      <c r="M784" s="303"/>
    </row>
    <row r="785" spans="3:13" ht="12.75" customHeight="1">
      <c r="C785" s="303"/>
      <c r="D785" s="303"/>
      <c r="L785" s="303"/>
      <c r="M785" s="303"/>
    </row>
    <row r="786" spans="3:13" ht="12.75" customHeight="1">
      <c r="C786" s="303"/>
      <c r="D786" s="303"/>
      <c r="L786" s="303"/>
      <c r="M786" s="303"/>
    </row>
    <row r="787" spans="3:13" ht="12.75" customHeight="1">
      <c r="C787" s="303"/>
      <c r="D787" s="303"/>
      <c r="L787" s="303"/>
      <c r="M787" s="303"/>
    </row>
    <row r="788" spans="3:13" ht="12.75" customHeight="1">
      <c r="C788" s="303"/>
      <c r="D788" s="303"/>
      <c r="L788" s="303"/>
      <c r="M788" s="303"/>
    </row>
    <row r="789" spans="3:13" ht="12.75" customHeight="1">
      <c r="C789" s="303"/>
      <c r="D789" s="303"/>
      <c r="L789" s="303"/>
      <c r="M789" s="303"/>
    </row>
    <row r="790" spans="3:13" ht="12.75" customHeight="1">
      <c r="C790" s="303"/>
      <c r="D790" s="303"/>
      <c r="L790" s="303"/>
      <c r="M790" s="303"/>
    </row>
    <row r="791" spans="3:13" ht="12.75" customHeight="1">
      <c r="C791" s="303"/>
      <c r="D791" s="303"/>
      <c r="L791" s="303"/>
      <c r="M791" s="303"/>
    </row>
    <row r="792" spans="3:13" ht="12.75" customHeight="1">
      <c r="C792" s="303"/>
      <c r="D792" s="303"/>
      <c r="L792" s="303"/>
      <c r="M792" s="303"/>
    </row>
    <row r="793" spans="3:13" ht="12.75" customHeight="1">
      <c r="C793" s="303"/>
      <c r="D793" s="303"/>
      <c r="L793" s="303"/>
      <c r="M793" s="303"/>
    </row>
    <row r="794" spans="3:13" ht="12.75" customHeight="1">
      <c r="C794" s="303"/>
      <c r="D794" s="303"/>
      <c r="L794" s="303"/>
      <c r="M794" s="303"/>
    </row>
    <row r="795" spans="3:13" ht="12.75" customHeight="1">
      <c r="C795" s="303"/>
      <c r="D795" s="303"/>
      <c r="L795" s="303"/>
      <c r="M795" s="303"/>
    </row>
    <row r="796" spans="3:13" ht="12.75" customHeight="1">
      <c r="C796" s="303"/>
      <c r="D796" s="303"/>
      <c r="L796" s="303"/>
      <c r="M796" s="303"/>
    </row>
    <row r="797" spans="3:13" ht="12.75" customHeight="1">
      <c r="C797" s="303"/>
      <c r="D797" s="303"/>
      <c r="L797" s="303"/>
      <c r="M797" s="303"/>
    </row>
    <row r="798" spans="3:13" ht="12.75" customHeight="1">
      <c r="C798" s="303"/>
      <c r="D798" s="303"/>
      <c r="L798" s="303"/>
      <c r="M798" s="303"/>
    </row>
    <row r="799" spans="3:13" ht="12.75" customHeight="1">
      <c r="C799" s="303"/>
      <c r="D799" s="303"/>
      <c r="L799" s="303"/>
      <c r="M799" s="303"/>
    </row>
    <row r="800" spans="3:13" ht="12.75" customHeight="1">
      <c r="C800" s="303"/>
      <c r="D800" s="303"/>
      <c r="L800" s="303"/>
      <c r="M800" s="303"/>
    </row>
    <row r="801" spans="3:13" ht="12.75" customHeight="1">
      <c r="C801" s="303"/>
      <c r="D801" s="303"/>
      <c r="L801" s="303"/>
      <c r="M801" s="303"/>
    </row>
    <row r="802" spans="3:13" ht="12.75" customHeight="1">
      <c r="C802" s="303"/>
      <c r="D802" s="303"/>
      <c r="L802" s="303"/>
      <c r="M802" s="303"/>
    </row>
    <row r="803" spans="3:13" ht="12.75" customHeight="1">
      <c r="C803" s="303"/>
      <c r="D803" s="303"/>
      <c r="L803" s="303"/>
      <c r="M803" s="303"/>
    </row>
    <row r="804" spans="3:13" ht="12.75" customHeight="1">
      <c r="C804" s="303"/>
      <c r="D804" s="303"/>
      <c r="L804" s="303"/>
      <c r="M804" s="303"/>
    </row>
    <row r="805" spans="3:13" ht="12.75" customHeight="1">
      <c r="C805" s="303"/>
      <c r="D805" s="303"/>
      <c r="L805" s="303"/>
      <c r="M805" s="303"/>
    </row>
    <row r="806" spans="3:13" ht="12.75" customHeight="1">
      <c r="C806" s="303"/>
      <c r="D806" s="303"/>
      <c r="L806" s="303"/>
      <c r="M806" s="303"/>
    </row>
    <row r="807" spans="3:13" ht="12.75" customHeight="1">
      <c r="C807" s="303"/>
      <c r="D807" s="303"/>
      <c r="L807" s="303"/>
      <c r="M807" s="303"/>
    </row>
    <row r="808" spans="3:13" ht="12.75" customHeight="1">
      <c r="C808" s="303"/>
      <c r="D808" s="303"/>
      <c r="L808" s="303"/>
      <c r="M808" s="303"/>
    </row>
    <row r="809" spans="3:13" ht="12.75" customHeight="1">
      <c r="C809" s="303"/>
      <c r="D809" s="303"/>
      <c r="L809" s="303"/>
      <c r="M809" s="303"/>
    </row>
    <row r="810" spans="3:13" ht="12.75" customHeight="1">
      <c r="C810" s="303"/>
      <c r="D810" s="303"/>
      <c r="L810" s="303"/>
      <c r="M810" s="303"/>
    </row>
    <row r="811" spans="3:13" ht="12.75" customHeight="1">
      <c r="C811" s="303"/>
      <c r="D811" s="303"/>
      <c r="L811" s="303"/>
      <c r="M811" s="303"/>
    </row>
    <row r="812" spans="3:13" ht="12.75" customHeight="1">
      <c r="C812" s="303"/>
      <c r="D812" s="303"/>
      <c r="L812" s="303"/>
      <c r="M812" s="303"/>
    </row>
    <row r="813" spans="3:13" ht="12.75" customHeight="1">
      <c r="C813" s="303"/>
      <c r="D813" s="303"/>
      <c r="L813" s="303"/>
      <c r="M813" s="303"/>
    </row>
    <row r="814" spans="3:13" ht="12.75" customHeight="1">
      <c r="C814" s="303"/>
      <c r="D814" s="303"/>
      <c r="L814" s="303"/>
      <c r="M814" s="303"/>
    </row>
    <row r="815" spans="3:13" ht="12.75" customHeight="1">
      <c r="C815" s="303"/>
      <c r="D815" s="303"/>
      <c r="L815" s="303"/>
      <c r="M815" s="303"/>
    </row>
    <row r="816" spans="3:13" ht="12.75" customHeight="1">
      <c r="C816" s="303"/>
      <c r="D816" s="303"/>
      <c r="L816" s="303"/>
      <c r="M816" s="303"/>
    </row>
    <row r="817" spans="3:13" ht="12.75" customHeight="1">
      <c r="C817" s="303"/>
      <c r="D817" s="303"/>
      <c r="L817" s="303"/>
      <c r="M817" s="303"/>
    </row>
    <row r="818" spans="3:13" ht="12.75" customHeight="1">
      <c r="C818" s="303"/>
      <c r="D818" s="303"/>
      <c r="L818" s="303"/>
      <c r="M818" s="303"/>
    </row>
    <row r="819" spans="3:13" ht="12.75" customHeight="1">
      <c r="C819" s="303"/>
      <c r="D819" s="303"/>
      <c r="L819" s="303"/>
      <c r="M819" s="303"/>
    </row>
    <row r="820" spans="3:13" ht="12.75" customHeight="1">
      <c r="C820" s="303"/>
      <c r="D820" s="303"/>
      <c r="L820" s="303"/>
      <c r="M820" s="303"/>
    </row>
    <row r="821" spans="3:13" ht="12.75" customHeight="1">
      <c r="C821" s="303"/>
      <c r="D821" s="303"/>
      <c r="L821" s="303"/>
      <c r="M821" s="303"/>
    </row>
    <row r="822" spans="3:13" ht="12.75" customHeight="1">
      <c r="C822" s="303"/>
      <c r="D822" s="303"/>
      <c r="L822" s="303"/>
      <c r="M822" s="303"/>
    </row>
    <row r="823" spans="3:13" ht="12.75" customHeight="1">
      <c r="C823" s="303"/>
      <c r="D823" s="303"/>
      <c r="L823" s="303"/>
      <c r="M823" s="303"/>
    </row>
    <row r="824" spans="3:13" ht="12.75" customHeight="1">
      <c r="C824" s="303"/>
      <c r="D824" s="303"/>
      <c r="L824" s="303"/>
      <c r="M824" s="303"/>
    </row>
    <row r="825" spans="3:13" ht="12.75" customHeight="1">
      <c r="C825" s="303"/>
      <c r="D825" s="303"/>
      <c r="L825" s="303"/>
      <c r="M825" s="303"/>
    </row>
    <row r="826" spans="3:13" ht="12.75" customHeight="1">
      <c r="C826" s="303"/>
      <c r="D826" s="303"/>
      <c r="L826" s="303"/>
      <c r="M826" s="303"/>
    </row>
    <row r="827" spans="3:13" ht="12.75" customHeight="1">
      <c r="C827" s="303"/>
      <c r="D827" s="303"/>
      <c r="L827" s="303"/>
      <c r="M827" s="303"/>
    </row>
    <row r="828" spans="3:13" ht="12.75" customHeight="1">
      <c r="C828" s="303"/>
      <c r="D828" s="303"/>
      <c r="L828" s="303"/>
      <c r="M828" s="303"/>
    </row>
    <row r="829" spans="3:13" ht="12.75" customHeight="1">
      <c r="C829" s="303"/>
      <c r="D829" s="303"/>
      <c r="L829" s="303"/>
      <c r="M829" s="303"/>
    </row>
    <row r="830" spans="3:13" ht="12.75" customHeight="1">
      <c r="C830" s="303"/>
      <c r="D830" s="303"/>
      <c r="L830" s="303"/>
      <c r="M830" s="303"/>
    </row>
    <row r="831" spans="3:13" ht="12.75" customHeight="1">
      <c r="C831" s="303"/>
      <c r="D831" s="303"/>
      <c r="L831" s="303"/>
      <c r="M831" s="303"/>
    </row>
    <row r="832" spans="3:13" ht="12.75" customHeight="1">
      <c r="C832" s="303"/>
      <c r="D832" s="303"/>
      <c r="L832" s="303"/>
      <c r="M832" s="303"/>
    </row>
    <row r="833" spans="3:13" ht="12.75" customHeight="1">
      <c r="C833" s="303"/>
      <c r="D833" s="303"/>
      <c r="L833" s="303"/>
      <c r="M833" s="303"/>
    </row>
    <row r="834" spans="3:13" ht="12.75" customHeight="1">
      <c r="C834" s="303"/>
      <c r="D834" s="303"/>
      <c r="L834" s="303"/>
      <c r="M834" s="303"/>
    </row>
    <row r="835" spans="3:13" ht="12.75" customHeight="1">
      <c r="C835" s="303"/>
      <c r="D835" s="303"/>
      <c r="L835" s="303"/>
      <c r="M835" s="303"/>
    </row>
    <row r="836" spans="3:13" ht="12.75" customHeight="1">
      <c r="C836" s="303"/>
      <c r="D836" s="303"/>
      <c r="L836" s="303"/>
      <c r="M836" s="303"/>
    </row>
    <row r="837" spans="3:13" ht="12.75" customHeight="1">
      <c r="C837" s="303"/>
      <c r="D837" s="303"/>
      <c r="L837" s="303"/>
      <c r="M837" s="303"/>
    </row>
    <row r="838" spans="3:13" ht="12.75" customHeight="1">
      <c r="C838" s="303"/>
      <c r="D838" s="303"/>
      <c r="L838" s="303"/>
      <c r="M838" s="303"/>
    </row>
    <row r="839" spans="3:13" ht="12.75" customHeight="1">
      <c r="C839" s="303"/>
      <c r="D839" s="303"/>
      <c r="L839" s="303"/>
      <c r="M839" s="303"/>
    </row>
    <row r="840" spans="3:13" ht="12.75" customHeight="1">
      <c r="C840" s="303"/>
      <c r="D840" s="303"/>
      <c r="L840" s="303"/>
      <c r="M840" s="303"/>
    </row>
    <row r="841" spans="3:13" ht="12.75" customHeight="1">
      <c r="C841" s="303"/>
      <c r="D841" s="303"/>
      <c r="L841" s="303"/>
      <c r="M841" s="303"/>
    </row>
    <row r="842" spans="3:13" ht="12.75" customHeight="1">
      <c r="C842" s="303"/>
      <c r="D842" s="303"/>
      <c r="L842" s="303"/>
      <c r="M842" s="303"/>
    </row>
    <row r="843" spans="3:13" ht="12.75" customHeight="1">
      <c r="C843" s="303"/>
      <c r="D843" s="303"/>
      <c r="L843" s="303"/>
      <c r="M843" s="303"/>
    </row>
    <row r="844" spans="3:13" ht="12.75" customHeight="1">
      <c r="C844" s="303"/>
      <c r="D844" s="303"/>
      <c r="L844" s="303"/>
      <c r="M844" s="303"/>
    </row>
    <row r="845" spans="3:13" ht="12.75" customHeight="1">
      <c r="C845" s="303"/>
      <c r="D845" s="303"/>
      <c r="L845" s="303"/>
      <c r="M845" s="303"/>
    </row>
    <row r="846" spans="3:13" ht="12.75" customHeight="1">
      <c r="C846" s="303"/>
      <c r="D846" s="303"/>
      <c r="L846" s="303"/>
      <c r="M846" s="303"/>
    </row>
    <row r="847" spans="3:13" ht="12.75" customHeight="1">
      <c r="C847" s="303"/>
      <c r="D847" s="303"/>
      <c r="L847" s="303"/>
      <c r="M847" s="303"/>
    </row>
    <row r="848" spans="3:13" ht="12.75" customHeight="1">
      <c r="C848" s="303"/>
      <c r="D848" s="303"/>
      <c r="L848" s="303"/>
      <c r="M848" s="303"/>
    </row>
    <row r="849" spans="3:13" ht="12.75" customHeight="1">
      <c r="C849" s="303"/>
      <c r="D849" s="303"/>
      <c r="L849" s="303"/>
      <c r="M849" s="303"/>
    </row>
    <row r="850" spans="3:13" ht="12.75" customHeight="1">
      <c r="C850" s="303"/>
      <c r="D850" s="303"/>
      <c r="L850" s="303"/>
      <c r="M850" s="303"/>
    </row>
    <row r="851" spans="3:13" ht="12.75" customHeight="1">
      <c r="C851" s="303"/>
      <c r="D851" s="303"/>
      <c r="L851" s="303"/>
      <c r="M851" s="303"/>
    </row>
    <row r="852" spans="3:13" ht="12.75" customHeight="1">
      <c r="C852" s="303"/>
      <c r="D852" s="303"/>
      <c r="L852" s="303"/>
      <c r="M852" s="303"/>
    </row>
    <row r="853" spans="3:13" ht="12.75" customHeight="1">
      <c r="C853" s="303"/>
      <c r="D853" s="303"/>
      <c r="L853" s="303"/>
      <c r="M853" s="303"/>
    </row>
    <row r="854" spans="3:13" ht="12.75" customHeight="1">
      <c r="C854" s="303"/>
      <c r="D854" s="303"/>
      <c r="L854" s="303"/>
      <c r="M854" s="303"/>
    </row>
    <row r="855" spans="3:13" ht="12.75" customHeight="1">
      <c r="C855" s="303"/>
      <c r="D855" s="303"/>
      <c r="L855" s="303"/>
      <c r="M855" s="303"/>
    </row>
    <row r="856" spans="3:13" ht="12.75" customHeight="1">
      <c r="C856" s="303"/>
      <c r="D856" s="303"/>
      <c r="L856" s="303"/>
      <c r="M856" s="303"/>
    </row>
    <row r="857" spans="3:13" ht="12.75" customHeight="1">
      <c r="C857" s="303"/>
      <c r="D857" s="303"/>
      <c r="L857" s="303"/>
      <c r="M857" s="303"/>
    </row>
    <row r="858" spans="3:13" ht="12.75" customHeight="1">
      <c r="C858" s="303"/>
      <c r="D858" s="303"/>
      <c r="L858" s="303"/>
      <c r="M858" s="303"/>
    </row>
    <row r="859" spans="3:13" ht="12.75" customHeight="1">
      <c r="C859" s="303"/>
      <c r="D859" s="303"/>
      <c r="L859" s="303"/>
      <c r="M859" s="303"/>
    </row>
    <row r="860" spans="3:13" ht="12.75" customHeight="1">
      <c r="C860" s="303"/>
      <c r="D860" s="303"/>
      <c r="L860" s="303"/>
      <c r="M860" s="303"/>
    </row>
    <row r="861" spans="3:13" ht="12.75" customHeight="1">
      <c r="C861" s="303"/>
      <c r="D861" s="303"/>
      <c r="L861" s="303"/>
      <c r="M861" s="303"/>
    </row>
    <row r="862" spans="3:13" ht="12.75" customHeight="1">
      <c r="C862" s="303"/>
      <c r="D862" s="303"/>
      <c r="L862" s="303"/>
      <c r="M862" s="303"/>
    </row>
    <row r="863" spans="3:13" ht="12.75" customHeight="1">
      <c r="C863" s="303"/>
      <c r="D863" s="303"/>
      <c r="L863" s="303"/>
      <c r="M863" s="303"/>
    </row>
    <row r="864" spans="3:13" ht="12.75" customHeight="1">
      <c r="C864" s="303"/>
      <c r="D864" s="303"/>
      <c r="L864" s="303"/>
      <c r="M864" s="303"/>
    </row>
    <row r="865" spans="3:13" ht="12.75" customHeight="1">
      <c r="C865" s="303"/>
      <c r="D865" s="303"/>
      <c r="L865" s="303"/>
      <c r="M865" s="303"/>
    </row>
    <row r="866" spans="3:13" ht="12.75" customHeight="1">
      <c r="C866" s="303"/>
      <c r="D866" s="303"/>
      <c r="L866" s="303"/>
      <c r="M866" s="303"/>
    </row>
    <row r="867" spans="3:13" ht="12.75" customHeight="1">
      <c r="C867" s="303"/>
      <c r="D867" s="303"/>
      <c r="L867" s="303"/>
      <c r="M867" s="303"/>
    </row>
    <row r="868" spans="3:13" ht="12.75" customHeight="1">
      <c r="C868" s="303"/>
      <c r="D868" s="303"/>
      <c r="L868" s="303"/>
      <c r="M868" s="303"/>
    </row>
    <row r="869" spans="3:13" ht="12.75" customHeight="1">
      <c r="C869" s="303"/>
      <c r="D869" s="303"/>
      <c r="L869" s="303"/>
      <c r="M869" s="303"/>
    </row>
    <row r="870" spans="3:13" ht="12.75" customHeight="1">
      <c r="C870" s="303"/>
      <c r="D870" s="303"/>
      <c r="L870" s="303"/>
      <c r="M870" s="303"/>
    </row>
    <row r="871" spans="3:13" ht="12.75" customHeight="1">
      <c r="C871" s="303"/>
      <c r="D871" s="303"/>
      <c r="L871" s="303"/>
      <c r="M871" s="303"/>
    </row>
    <row r="872" spans="3:13" ht="12.75" customHeight="1">
      <c r="C872" s="303"/>
      <c r="D872" s="303"/>
      <c r="L872" s="303"/>
      <c r="M872" s="303"/>
    </row>
    <row r="873" spans="3:13" ht="12.75" customHeight="1">
      <c r="C873" s="303"/>
      <c r="D873" s="303"/>
      <c r="L873" s="303"/>
      <c r="M873" s="303"/>
    </row>
    <row r="874" spans="3:13" ht="12.75" customHeight="1">
      <c r="C874" s="303"/>
      <c r="D874" s="303"/>
      <c r="L874" s="303"/>
      <c r="M874" s="303"/>
    </row>
    <row r="875" spans="3:13" ht="12.75" customHeight="1">
      <c r="C875" s="303"/>
      <c r="D875" s="303"/>
      <c r="L875" s="303"/>
      <c r="M875" s="303"/>
    </row>
    <row r="876" spans="3:13" ht="12.75" customHeight="1">
      <c r="C876" s="303"/>
      <c r="D876" s="303"/>
      <c r="L876" s="303"/>
      <c r="M876" s="303"/>
    </row>
    <row r="877" spans="3:13" ht="12.75" customHeight="1">
      <c r="C877" s="303"/>
      <c r="D877" s="303"/>
      <c r="L877" s="303"/>
      <c r="M877" s="303"/>
    </row>
    <row r="878" spans="3:13" ht="12.75" customHeight="1">
      <c r="C878" s="303"/>
      <c r="D878" s="303"/>
      <c r="L878" s="303"/>
      <c r="M878" s="303"/>
    </row>
    <row r="879" spans="3:13" ht="12.75" customHeight="1">
      <c r="C879" s="303"/>
      <c r="D879" s="303"/>
      <c r="L879" s="303"/>
      <c r="M879" s="303"/>
    </row>
    <row r="880" spans="3:13" ht="12.75" customHeight="1">
      <c r="C880" s="303"/>
      <c r="D880" s="303"/>
      <c r="L880" s="303"/>
      <c r="M880" s="303"/>
    </row>
    <row r="881" spans="3:13" ht="12.75" customHeight="1">
      <c r="C881" s="303"/>
      <c r="D881" s="303"/>
      <c r="L881" s="303"/>
      <c r="M881" s="303"/>
    </row>
    <row r="882" spans="3:13" ht="12.75" customHeight="1">
      <c r="C882" s="303"/>
      <c r="D882" s="303"/>
      <c r="L882" s="303"/>
      <c r="M882" s="303"/>
    </row>
    <row r="883" spans="3:13" ht="12.75" customHeight="1">
      <c r="C883" s="303"/>
      <c r="D883" s="303"/>
      <c r="L883" s="303"/>
      <c r="M883" s="303"/>
    </row>
    <row r="884" spans="3:13" ht="12.75" customHeight="1">
      <c r="C884" s="303"/>
      <c r="D884" s="303"/>
      <c r="L884" s="303"/>
      <c r="M884" s="303"/>
    </row>
    <row r="885" spans="3:13" ht="12.75" customHeight="1">
      <c r="C885" s="303"/>
      <c r="D885" s="303"/>
      <c r="L885" s="303"/>
      <c r="M885" s="303"/>
    </row>
    <row r="886" spans="3:13" ht="12.75" customHeight="1">
      <c r="C886" s="303"/>
      <c r="D886" s="303"/>
      <c r="L886" s="303"/>
      <c r="M886" s="303"/>
    </row>
    <row r="887" spans="3:13" ht="12.75" customHeight="1">
      <c r="C887" s="303"/>
      <c r="D887" s="303"/>
      <c r="L887" s="303"/>
      <c r="M887" s="303"/>
    </row>
    <row r="888" spans="3:13" ht="12.75" customHeight="1">
      <c r="C888" s="303"/>
      <c r="D888" s="303"/>
      <c r="L888" s="303"/>
      <c r="M888" s="303"/>
    </row>
    <row r="889" spans="3:13" ht="12.75" customHeight="1">
      <c r="C889" s="303"/>
      <c r="D889" s="303"/>
      <c r="L889" s="303"/>
      <c r="M889" s="303"/>
    </row>
    <row r="890" spans="3:13" ht="12.75" customHeight="1">
      <c r="C890" s="303"/>
      <c r="D890" s="303"/>
      <c r="L890" s="303"/>
      <c r="M890" s="303"/>
    </row>
    <row r="891" spans="3:13" ht="12.75" customHeight="1">
      <c r="C891" s="303"/>
      <c r="D891" s="303"/>
      <c r="L891" s="303"/>
      <c r="M891" s="303"/>
    </row>
    <row r="892" spans="3:13" ht="12.75" customHeight="1">
      <c r="C892" s="303"/>
      <c r="D892" s="303"/>
      <c r="L892" s="303"/>
      <c r="M892" s="303"/>
    </row>
    <row r="893" spans="3:13" ht="12.75" customHeight="1">
      <c r="C893" s="303"/>
      <c r="D893" s="303"/>
      <c r="L893" s="303"/>
      <c r="M893" s="303"/>
    </row>
    <row r="894" spans="3:13" ht="12.75" customHeight="1">
      <c r="C894" s="303"/>
      <c r="D894" s="303"/>
      <c r="L894" s="303"/>
      <c r="M894" s="303"/>
    </row>
    <row r="895" spans="3:13" ht="12.75" customHeight="1">
      <c r="C895" s="303"/>
      <c r="D895" s="303"/>
      <c r="L895" s="303"/>
      <c r="M895" s="303"/>
    </row>
    <row r="896" spans="3:13" ht="12.75" customHeight="1">
      <c r="C896" s="303"/>
      <c r="D896" s="303"/>
      <c r="L896" s="303"/>
      <c r="M896" s="303"/>
    </row>
    <row r="897" spans="3:13" ht="12.75" customHeight="1">
      <c r="C897" s="303"/>
      <c r="D897" s="303"/>
      <c r="L897" s="303"/>
      <c r="M897" s="303"/>
    </row>
    <row r="898" spans="3:13" ht="12.75" customHeight="1">
      <c r="C898" s="303"/>
      <c r="D898" s="303"/>
      <c r="L898" s="303"/>
      <c r="M898" s="303"/>
    </row>
    <row r="899" spans="3:13" ht="12.75" customHeight="1">
      <c r="C899" s="303"/>
      <c r="D899" s="303"/>
      <c r="L899" s="303"/>
      <c r="M899" s="303"/>
    </row>
    <row r="900" spans="3:13" ht="12.75" customHeight="1">
      <c r="C900" s="303"/>
      <c r="D900" s="303"/>
      <c r="L900" s="303"/>
      <c r="M900" s="303"/>
    </row>
    <row r="901" spans="3:13" ht="12.75" customHeight="1">
      <c r="C901" s="303"/>
      <c r="D901" s="303"/>
      <c r="L901" s="303"/>
      <c r="M901" s="303"/>
    </row>
    <row r="902" spans="3:13" ht="12.75" customHeight="1">
      <c r="C902" s="303"/>
      <c r="D902" s="303"/>
      <c r="L902" s="303"/>
      <c r="M902" s="303"/>
    </row>
    <row r="903" spans="3:13" ht="12.75" customHeight="1">
      <c r="C903" s="303"/>
      <c r="D903" s="303"/>
      <c r="L903" s="303"/>
      <c r="M903" s="303"/>
    </row>
    <row r="904" spans="3:13" ht="12.75" customHeight="1">
      <c r="C904" s="303"/>
      <c r="D904" s="303"/>
      <c r="L904" s="303"/>
      <c r="M904" s="303"/>
    </row>
    <row r="905" spans="3:13" ht="12.75" customHeight="1">
      <c r="C905" s="303"/>
      <c r="D905" s="303"/>
      <c r="L905" s="303"/>
      <c r="M905" s="303"/>
    </row>
    <row r="906" spans="3:13" ht="12.75" customHeight="1">
      <c r="C906" s="303"/>
      <c r="D906" s="303"/>
      <c r="L906" s="303"/>
      <c r="M906" s="303"/>
    </row>
    <row r="907" spans="3:13" ht="12.75" customHeight="1">
      <c r="C907" s="303"/>
      <c r="D907" s="303"/>
      <c r="L907" s="303"/>
      <c r="M907" s="303"/>
    </row>
    <row r="908" spans="3:13" ht="12.75" customHeight="1">
      <c r="C908" s="303"/>
      <c r="D908" s="303"/>
      <c r="L908" s="303"/>
      <c r="M908" s="303"/>
    </row>
    <row r="909" spans="3:13" ht="12.75" customHeight="1">
      <c r="C909" s="303"/>
      <c r="D909" s="303"/>
      <c r="L909" s="303"/>
      <c r="M909" s="303"/>
    </row>
    <row r="910" spans="3:13" ht="12.75" customHeight="1">
      <c r="C910" s="303"/>
      <c r="D910" s="303"/>
      <c r="L910" s="303"/>
      <c r="M910" s="303"/>
    </row>
    <row r="911" spans="3:13" ht="12.75" customHeight="1">
      <c r="C911" s="303"/>
      <c r="D911" s="303"/>
      <c r="L911" s="303"/>
      <c r="M911" s="303"/>
    </row>
    <row r="912" spans="3:13" ht="12.75" customHeight="1">
      <c r="C912" s="303"/>
      <c r="D912" s="303"/>
      <c r="L912" s="303"/>
      <c r="M912" s="303"/>
    </row>
    <row r="913" spans="3:13" ht="12.75" customHeight="1">
      <c r="C913" s="303"/>
      <c r="D913" s="303"/>
      <c r="L913" s="303"/>
      <c r="M913" s="303"/>
    </row>
    <row r="914" spans="3:13" ht="12.75" customHeight="1">
      <c r="C914" s="303"/>
      <c r="D914" s="303"/>
      <c r="L914" s="303"/>
      <c r="M914" s="303"/>
    </row>
    <row r="915" spans="3:13" ht="12.75" customHeight="1">
      <c r="C915" s="303"/>
      <c r="D915" s="303"/>
      <c r="L915" s="303"/>
      <c r="M915" s="303"/>
    </row>
    <row r="916" spans="3:13" ht="12.75" customHeight="1">
      <c r="C916" s="303"/>
      <c r="D916" s="303"/>
      <c r="L916" s="303"/>
      <c r="M916" s="303"/>
    </row>
    <row r="917" spans="3:13" ht="12.75" customHeight="1">
      <c r="C917" s="303"/>
      <c r="D917" s="303"/>
      <c r="L917" s="303"/>
      <c r="M917" s="303"/>
    </row>
    <row r="918" spans="3:13" ht="12.75" customHeight="1">
      <c r="C918" s="303"/>
      <c r="D918" s="303"/>
      <c r="L918" s="303"/>
      <c r="M918" s="303"/>
    </row>
    <row r="919" spans="3:13" ht="12.75" customHeight="1">
      <c r="C919" s="303"/>
      <c r="D919" s="303"/>
      <c r="L919" s="303"/>
      <c r="M919" s="303"/>
    </row>
    <row r="920" spans="3:13" ht="12.75" customHeight="1">
      <c r="C920" s="303"/>
      <c r="D920" s="303"/>
      <c r="L920" s="303"/>
      <c r="M920" s="303"/>
    </row>
    <row r="921" spans="3:13" ht="12.75" customHeight="1">
      <c r="C921" s="303"/>
      <c r="D921" s="303"/>
      <c r="L921" s="303"/>
      <c r="M921" s="303"/>
    </row>
    <row r="922" spans="3:13" ht="12.75" customHeight="1">
      <c r="C922" s="303"/>
      <c r="D922" s="303"/>
      <c r="L922" s="303"/>
      <c r="M922" s="303"/>
    </row>
    <row r="923" spans="3:13" ht="12.75" customHeight="1">
      <c r="C923" s="303"/>
      <c r="D923" s="303"/>
      <c r="L923" s="303"/>
      <c r="M923" s="303"/>
    </row>
    <row r="924" spans="3:13" ht="12.75" customHeight="1">
      <c r="C924" s="303"/>
      <c r="D924" s="303"/>
      <c r="L924" s="303"/>
      <c r="M924" s="303"/>
    </row>
    <row r="925" spans="3:13" ht="12.75" customHeight="1">
      <c r="C925" s="303"/>
      <c r="D925" s="303"/>
      <c r="L925" s="303"/>
      <c r="M925" s="303"/>
    </row>
    <row r="926" spans="3:13" ht="12.75" customHeight="1">
      <c r="C926" s="303"/>
      <c r="D926" s="303"/>
      <c r="L926" s="303"/>
      <c r="M926" s="303"/>
    </row>
    <row r="927" spans="3:13" ht="12.75" customHeight="1">
      <c r="C927" s="303"/>
      <c r="D927" s="303"/>
      <c r="L927" s="303"/>
      <c r="M927" s="303"/>
    </row>
    <row r="928" spans="3:13" ht="12.75" customHeight="1">
      <c r="C928" s="303"/>
      <c r="D928" s="303"/>
      <c r="L928" s="303"/>
      <c r="M928" s="303"/>
    </row>
    <row r="929" spans="3:13" ht="12.75" customHeight="1">
      <c r="C929" s="303"/>
      <c r="D929" s="303"/>
      <c r="L929" s="303"/>
      <c r="M929" s="303"/>
    </row>
    <row r="930" spans="3:13" ht="12.75" customHeight="1">
      <c r="C930" s="303"/>
      <c r="D930" s="303"/>
      <c r="L930" s="303"/>
      <c r="M930" s="303"/>
    </row>
    <row r="931" spans="3:13" ht="12.75" customHeight="1">
      <c r="C931" s="303"/>
      <c r="D931" s="303"/>
      <c r="L931" s="303"/>
      <c r="M931" s="303"/>
    </row>
    <row r="932" spans="3:13" ht="12.75" customHeight="1">
      <c r="C932" s="303"/>
      <c r="D932" s="303"/>
      <c r="L932" s="303"/>
      <c r="M932" s="303"/>
    </row>
    <row r="933" spans="3:13" ht="12.75" customHeight="1">
      <c r="C933" s="303"/>
      <c r="D933" s="303"/>
      <c r="L933" s="303"/>
      <c r="M933" s="303"/>
    </row>
    <row r="934" spans="3:13" ht="12.75" customHeight="1">
      <c r="C934" s="303"/>
      <c r="D934" s="303"/>
      <c r="L934" s="303"/>
      <c r="M934" s="303"/>
    </row>
    <row r="935" spans="3:13" ht="12.75" customHeight="1">
      <c r="C935" s="303"/>
      <c r="D935" s="303"/>
      <c r="L935" s="303"/>
      <c r="M935" s="303"/>
    </row>
    <row r="936" spans="3:13" ht="12.75" customHeight="1">
      <c r="C936" s="303"/>
      <c r="D936" s="303"/>
      <c r="L936" s="303"/>
      <c r="M936" s="303"/>
    </row>
    <row r="937" spans="3:13" ht="12.75" customHeight="1">
      <c r="C937" s="303"/>
      <c r="D937" s="303"/>
      <c r="L937" s="303"/>
      <c r="M937" s="303"/>
    </row>
    <row r="938" spans="3:13" ht="12.75" customHeight="1">
      <c r="C938" s="303"/>
      <c r="D938" s="303"/>
      <c r="L938" s="303"/>
      <c r="M938" s="303"/>
    </row>
    <row r="939" spans="3:13" ht="12.75" customHeight="1">
      <c r="C939" s="303"/>
      <c r="D939" s="303"/>
      <c r="L939" s="303"/>
      <c r="M939" s="303"/>
    </row>
    <row r="940" spans="3:13" ht="12.75" customHeight="1">
      <c r="C940" s="303"/>
      <c r="D940" s="303"/>
      <c r="L940" s="303"/>
      <c r="M940" s="303"/>
    </row>
    <row r="941" spans="3:13" ht="12.75" customHeight="1">
      <c r="C941" s="303"/>
      <c r="D941" s="303"/>
      <c r="L941" s="303"/>
      <c r="M941" s="303"/>
    </row>
    <row r="942" spans="3:13" ht="12.75" customHeight="1">
      <c r="C942" s="303"/>
      <c r="D942" s="303"/>
      <c r="L942" s="303"/>
      <c r="M942" s="303"/>
    </row>
    <row r="943" spans="3:13" ht="12.75" customHeight="1">
      <c r="C943" s="303"/>
      <c r="D943" s="303"/>
      <c r="L943" s="303"/>
      <c r="M943" s="303"/>
    </row>
    <row r="944" spans="3:13" ht="12.75" customHeight="1">
      <c r="C944" s="303"/>
      <c r="D944" s="303"/>
      <c r="L944" s="303"/>
      <c r="M944" s="303"/>
    </row>
    <row r="945" spans="3:13" ht="12.75" customHeight="1">
      <c r="C945" s="303"/>
      <c r="D945" s="303"/>
      <c r="L945" s="303"/>
      <c r="M945" s="303"/>
    </row>
    <row r="946" spans="3:13" ht="12.75" customHeight="1">
      <c r="C946" s="303"/>
      <c r="D946" s="303"/>
      <c r="L946" s="303"/>
      <c r="M946" s="303"/>
    </row>
    <row r="947" spans="3:13" ht="12.75" customHeight="1">
      <c r="C947" s="303"/>
      <c r="D947" s="303"/>
      <c r="L947" s="303"/>
      <c r="M947" s="303"/>
    </row>
    <row r="948" spans="3:13" ht="12.75" customHeight="1">
      <c r="C948" s="303"/>
      <c r="D948" s="303"/>
      <c r="L948" s="303"/>
      <c r="M948" s="303"/>
    </row>
    <row r="949" spans="3:13" ht="12.75" customHeight="1">
      <c r="C949" s="303"/>
      <c r="D949" s="303"/>
      <c r="L949" s="303"/>
      <c r="M949" s="303"/>
    </row>
    <row r="950" spans="3:13" ht="12.75" customHeight="1">
      <c r="C950" s="303"/>
      <c r="D950" s="303"/>
      <c r="L950" s="303"/>
      <c r="M950" s="303"/>
    </row>
    <row r="951" spans="3:13" ht="12.75" customHeight="1">
      <c r="C951" s="303"/>
      <c r="D951" s="303"/>
      <c r="L951" s="303"/>
      <c r="M951" s="303"/>
    </row>
    <row r="952" spans="3:13" ht="12.75" customHeight="1">
      <c r="C952" s="303"/>
      <c r="D952" s="303"/>
      <c r="L952" s="303"/>
      <c r="M952" s="303"/>
    </row>
  </sheetData>
  <printOptions horizontalCentered="1"/>
  <pageMargins left="0.2" right="0" top="1.25" bottom="0" header="0.3" footer="0.3"/>
  <pageSetup paperSize="9" scale="45" orientation="landscape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9A94-7A71-425F-819D-E02BA227D84E}">
  <sheetPr>
    <pageSetUpPr fitToPage="1"/>
  </sheetPr>
  <dimension ref="A1:R47"/>
  <sheetViews>
    <sheetView view="pageBreakPreview" topLeftCell="A8" zoomScale="60" zoomScaleNormal="55" zoomScalePageLayoutView="30" workbookViewId="0">
      <selection activeCell="G34" sqref="G34"/>
    </sheetView>
  </sheetViews>
  <sheetFormatPr defaultColWidth="9.1796875" defaultRowHeight="15"/>
  <cols>
    <col min="1" max="1" width="16.453125" style="212" customWidth="1"/>
    <col min="2" max="2" width="29.1796875" style="198" customWidth="1"/>
    <col min="3" max="3" width="9.54296875" style="198" customWidth="1"/>
    <col min="4" max="4" width="28.81640625" style="199" customWidth="1"/>
    <col min="5" max="5" width="9.54296875" style="199" customWidth="1"/>
    <col min="6" max="6" width="28.81640625" style="199" customWidth="1"/>
    <col min="7" max="7" width="9.54296875" style="199" customWidth="1"/>
    <col min="8" max="8" width="28.81640625" style="199" customWidth="1"/>
    <col min="9" max="9" width="9.54296875" style="199" customWidth="1"/>
    <col min="10" max="10" width="28.81640625" style="199" customWidth="1"/>
    <col min="11" max="11" width="9.54296875" style="199" customWidth="1"/>
    <col min="12" max="12" width="29.1796875" style="199" customWidth="1"/>
    <col min="13" max="13" width="9.1796875" style="199"/>
    <col min="14" max="14" width="29.1796875" style="199" customWidth="1"/>
    <col min="15" max="15" width="9.54296875" style="199" customWidth="1"/>
    <col min="16" max="16" width="29.1796875" style="199" customWidth="1"/>
    <col min="17" max="17" width="9.54296875" style="199" customWidth="1"/>
    <col min="18" max="18" width="29.1796875" style="199" customWidth="1"/>
    <col min="19" max="16384" width="9.1796875" style="199"/>
  </cols>
  <sheetData>
    <row r="1" spans="1:18">
      <c r="A1" s="197"/>
    </row>
    <row r="2" spans="1:18" s="203" customFormat="1" ht="29">
      <c r="A2" s="200"/>
      <c r="B2" s="201" t="s">
        <v>569</v>
      </c>
      <c r="C2" s="202"/>
    </row>
    <row r="3" spans="1:18">
      <c r="A3" s="197"/>
    </row>
    <row r="4" spans="1:18" s="206" customFormat="1" ht="71.25" customHeight="1">
      <c r="A4" s="204" t="s">
        <v>570</v>
      </c>
      <c r="B4" s="205" t="s">
        <v>571</v>
      </c>
      <c r="D4" s="205" t="s">
        <v>572</v>
      </c>
      <c r="F4" s="205" t="s">
        <v>573</v>
      </c>
      <c r="H4" s="205" t="s">
        <v>574</v>
      </c>
      <c r="J4" s="205" t="s">
        <v>575</v>
      </c>
      <c r="L4" s="207" t="s">
        <v>576</v>
      </c>
    </row>
    <row r="5" spans="1:18" ht="16">
      <c r="A5" s="208" t="s">
        <v>203</v>
      </c>
      <c r="B5" s="209"/>
    </row>
    <row r="6" spans="1:18" ht="197.25" customHeight="1">
      <c r="A6" s="197"/>
      <c r="B6" s="210"/>
      <c r="C6" s="211"/>
    </row>
    <row r="7" spans="1:18" ht="16">
      <c r="B7" s="213"/>
    </row>
    <row r="8" spans="1:18" s="206" customFormat="1" ht="71.25" customHeight="1">
      <c r="A8" s="204" t="s">
        <v>577</v>
      </c>
      <c r="B8" s="205" t="s">
        <v>571</v>
      </c>
      <c r="D8" s="205" t="s">
        <v>572</v>
      </c>
      <c r="F8" s="205" t="s">
        <v>573</v>
      </c>
      <c r="H8" s="205" t="s">
        <v>574</v>
      </c>
      <c r="J8" s="205" t="s">
        <v>575</v>
      </c>
      <c r="L8" s="207" t="s">
        <v>576</v>
      </c>
    </row>
    <row r="9" spans="1:18" ht="197.25" customHeight="1">
      <c r="A9" s="197"/>
      <c r="B9" s="211"/>
    </row>
    <row r="11" spans="1:18" s="206" customFormat="1" ht="71.25" customHeight="1">
      <c r="A11" s="204" t="s">
        <v>260</v>
      </c>
      <c r="B11" s="205" t="s">
        <v>571</v>
      </c>
      <c r="D11" s="205" t="s">
        <v>572</v>
      </c>
      <c r="F11" s="205" t="s">
        <v>573</v>
      </c>
      <c r="H11" s="205" t="s">
        <v>578</v>
      </c>
      <c r="J11" s="205" t="s">
        <v>574</v>
      </c>
      <c r="L11" s="205" t="s">
        <v>575</v>
      </c>
      <c r="N11" s="207" t="s">
        <v>576</v>
      </c>
    </row>
    <row r="12" spans="1:18" ht="197.25" customHeight="1">
      <c r="A12" s="197"/>
      <c r="B12" s="211"/>
    </row>
    <row r="14" spans="1:18" s="206" customFormat="1" ht="71.25" customHeight="1">
      <c r="A14" s="204" t="s">
        <v>579</v>
      </c>
      <c r="B14" s="205" t="s">
        <v>571</v>
      </c>
      <c r="D14" s="205" t="s">
        <v>572</v>
      </c>
      <c r="F14" s="205" t="s">
        <v>580</v>
      </c>
      <c r="H14" s="205" t="s">
        <v>581</v>
      </c>
      <c r="J14" s="205" t="s">
        <v>582</v>
      </c>
      <c r="L14" s="207" t="s">
        <v>583</v>
      </c>
      <c r="N14" s="207" t="s">
        <v>584</v>
      </c>
      <c r="P14" s="205" t="s">
        <v>585</v>
      </c>
      <c r="R14" s="207" t="s">
        <v>576</v>
      </c>
    </row>
    <row r="15" spans="1:18" ht="197.25" customHeight="1">
      <c r="A15" s="197"/>
      <c r="B15" s="211"/>
      <c r="F15" s="211"/>
    </row>
    <row r="18" spans="1:14" s="109" customFormat="1" ht="71.25" customHeight="1">
      <c r="A18" s="204" t="s">
        <v>586</v>
      </c>
      <c r="B18" s="205" t="s">
        <v>571</v>
      </c>
      <c r="C18" s="206"/>
      <c r="D18" s="205" t="s">
        <v>572</v>
      </c>
      <c r="E18" s="206"/>
      <c r="F18" s="205" t="s">
        <v>580</v>
      </c>
      <c r="G18" s="206"/>
      <c r="H18" s="205" t="s">
        <v>581</v>
      </c>
      <c r="I18" s="206"/>
      <c r="J18" s="207" t="s">
        <v>587</v>
      </c>
      <c r="K18" s="206"/>
      <c r="L18" s="205" t="s">
        <v>585</v>
      </c>
      <c r="M18" s="206"/>
      <c r="N18" s="207" t="s">
        <v>576</v>
      </c>
    </row>
    <row r="19" spans="1:14" ht="197.25" customHeight="1">
      <c r="A19" s="197"/>
      <c r="B19" s="211"/>
      <c r="F19" s="211"/>
    </row>
    <row r="20" spans="1:14">
      <c r="B20" s="199"/>
      <c r="C20" s="211"/>
    </row>
    <row r="21" spans="1:14" ht="27.75" customHeight="1">
      <c r="B21" s="210"/>
      <c r="C21" s="214"/>
      <c r="E21" s="211"/>
    </row>
    <row r="22" spans="1:14">
      <c r="C22" s="215"/>
    </row>
    <row r="35" spans="2:6">
      <c r="B35" s="199"/>
    </row>
    <row r="36" spans="2:6" ht="27.75" customHeight="1">
      <c r="B36" s="210"/>
      <c r="C36" s="214"/>
    </row>
    <row r="37" spans="2:6" ht="16">
      <c r="B37" s="213"/>
    </row>
    <row r="38" spans="2:6" ht="16">
      <c r="B38" s="216"/>
    </row>
    <row r="39" spans="2:6" ht="27.75" customHeight="1">
      <c r="B39" s="210"/>
      <c r="C39" s="214"/>
    </row>
    <row r="40" spans="2:6" ht="16">
      <c r="B40" s="213"/>
      <c r="D40" s="211"/>
    </row>
    <row r="41" spans="2:6" ht="16">
      <c r="B41" s="209"/>
    </row>
    <row r="42" spans="2:6" ht="27.75" customHeight="1">
      <c r="B42" s="210"/>
      <c r="C42" s="214"/>
    </row>
    <row r="43" spans="2:6" ht="16">
      <c r="B43" s="217"/>
    </row>
    <row r="47" spans="2:6">
      <c r="F47" s="211"/>
    </row>
  </sheetData>
  <printOptions horizontalCentered="1"/>
  <pageMargins left="0.25" right="0.25" top="0.875" bottom="0.75" header="0.3" footer="0.3"/>
  <pageSetup paperSize="9" scale="37" fitToHeight="0" orientation="landscape" r:id="rId1"/>
  <headerFooter scaleWithDoc="0">
    <oddHeader>&amp;L&amp;G&amp;R&amp;"Euclid Circular A SemiBold,Regular"&amp;16&amp;K000000[ QUY CÁCH ĐÓNG GÓI ]</oddHeader>
    <oddFooter>&amp;L&amp;"Euclid Circular A SemiBold,Regular"&amp;12[UA]&amp;"Euclid Circular A,Regular"&amp;5
&amp;G&amp;R&amp;G</oddFooter>
  </headerFooter>
  <rowBreaks count="2" manualBreakCount="2">
    <brk id="17" max="20" man="1"/>
    <brk id="19" max="20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F4DF0-351E-47D1-A087-6CF66F479187}">
  <sheetPr>
    <pageSetUpPr fitToPage="1"/>
  </sheetPr>
  <dimension ref="A1:M102"/>
  <sheetViews>
    <sheetView view="pageBreakPreview" zoomScale="85" zoomScaleNormal="100" zoomScaleSheetLayoutView="85" zoomScalePageLayoutView="70" workbookViewId="0">
      <selection activeCell="H12" sqref="H12"/>
    </sheetView>
  </sheetViews>
  <sheetFormatPr defaultColWidth="9.81640625" defaultRowHeight="16"/>
  <cols>
    <col min="1" max="1" width="5.453125" style="256" bestFit="1" customWidth="1"/>
    <col min="2" max="2" width="17.7265625" style="256" customWidth="1"/>
    <col min="3" max="3" width="10.54296875" style="256" customWidth="1"/>
    <col min="4" max="4" width="20" style="256" customWidth="1"/>
    <col min="5" max="5" width="2.26953125" style="256" customWidth="1"/>
    <col min="6" max="6" width="15.81640625" style="256" customWidth="1"/>
    <col min="7" max="7" width="19.26953125" style="256" customWidth="1"/>
    <col min="8" max="8" width="45.54296875" style="256" customWidth="1"/>
    <col min="9" max="254" width="9.81640625" style="256"/>
    <col min="255" max="255" width="3.81640625" style="256" customWidth="1"/>
    <col min="256" max="257" width="9.54296875" style="256" customWidth="1"/>
    <col min="258" max="259" width="14.7265625" style="256" customWidth="1"/>
    <col min="260" max="260" width="0" style="256" hidden="1" customWidth="1"/>
    <col min="261" max="267" width="9.54296875" style="256" customWidth="1"/>
    <col min="268" max="510" width="9.81640625" style="256"/>
    <col min="511" max="511" width="3.81640625" style="256" customWidth="1"/>
    <col min="512" max="513" width="9.54296875" style="256" customWidth="1"/>
    <col min="514" max="515" width="14.7265625" style="256" customWidth="1"/>
    <col min="516" max="516" width="0" style="256" hidden="1" customWidth="1"/>
    <col min="517" max="523" width="9.54296875" style="256" customWidth="1"/>
    <col min="524" max="766" width="9.81640625" style="256"/>
    <col min="767" max="767" width="3.81640625" style="256" customWidth="1"/>
    <col min="768" max="769" width="9.54296875" style="256" customWidth="1"/>
    <col min="770" max="771" width="14.7265625" style="256" customWidth="1"/>
    <col min="772" max="772" width="0" style="256" hidden="1" customWidth="1"/>
    <col min="773" max="779" width="9.54296875" style="256" customWidth="1"/>
    <col min="780" max="1022" width="9.81640625" style="256"/>
    <col min="1023" max="1023" width="3.81640625" style="256" customWidth="1"/>
    <col min="1024" max="1025" width="9.54296875" style="256" customWidth="1"/>
    <col min="1026" max="1027" width="14.7265625" style="256" customWidth="1"/>
    <col min="1028" max="1028" width="0" style="256" hidden="1" customWidth="1"/>
    <col min="1029" max="1035" width="9.54296875" style="256" customWidth="1"/>
    <col min="1036" max="1278" width="9.81640625" style="256"/>
    <col min="1279" max="1279" width="3.81640625" style="256" customWidth="1"/>
    <col min="1280" max="1281" width="9.54296875" style="256" customWidth="1"/>
    <col min="1282" max="1283" width="14.7265625" style="256" customWidth="1"/>
    <col min="1284" max="1284" width="0" style="256" hidden="1" customWidth="1"/>
    <col min="1285" max="1291" width="9.54296875" style="256" customWidth="1"/>
    <col min="1292" max="1534" width="9.81640625" style="256"/>
    <col min="1535" max="1535" width="3.81640625" style="256" customWidth="1"/>
    <col min="1536" max="1537" width="9.54296875" style="256" customWidth="1"/>
    <col min="1538" max="1539" width="14.7265625" style="256" customWidth="1"/>
    <col min="1540" max="1540" width="0" style="256" hidden="1" customWidth="1"/>
    <col min="1541" max="1547" width="9.54296875" style="256" customWidth="1"/>
    <col min="1548" max="1790" width="9.81640625" style="256"/>
    <col min="1791" max="1791" width="3.81640625" style="256" customWidth="1"/>
    <col min="1792" max="1793" width="9.54296875" style="256" customWidth="1"/>
    <col min="1794" max="1795" width="14.7265625" style="256" customWidth="1"/>
    <col min="1796" max="1796" width="0" style="256" hidden="1" customWidth="1"/>
    <col min="1797" max="1803" width="9.54296875" style="256" customWidth="1"/>
    <col min="1804" max="2046" width="9.81640625" style="256"/>
    <col min="2047" max="2047" width="3.81640625" style="256" customWidth="1"/>
    <col min="2048" max="2049" width="9.54296875" style="256" customWidth="1"/>
    <col min="2050" max="2051" width="14.7265625" style="256" customWidth="1"/>
    <col min="2052" max="2052" width="0" style="256" hidden="1" customWidth="1"/>
    <col min="2053" max="2059" width="9.54296875" style="256" customWidth="1"/>
    <col min="2060" max="2302" width="9.81640625" style="256"/>
    <col min="2303" max="2303" width="3.81640625" style="256" customWidth="1"/>
    <col min="2304" max="2305" width="9.54296875" style="256" customWidth="1"/>
    <col min="2306" max="2307" width="14.7265625" style="256" customWidth="1"/>
    <col min="2308" max="2308" width="0" style="256" hidden="1" customWidth="1"/>
    <col min="2309" max="2315" width="9.54296875" style="256" customWidth="1"/>
    <col min="2316" max="2558" width="9.81640625" style="256"/>
    <col min="2559" max="2559" width="3.81640625" style="256" customWidth="1"/>
    <col min="2560" max="2561" width="9.54296875" style="256" customWidth="1"/>
    <col min="2562" max="2563" width="14.7265625" style="256" customWidth="1"/>
    <col min="2564" max="2564" width="0" style="256" hidden="1" customWidth="1"/>
    <col min="2565" max="2571" width="9.54296875" style="256" customWidth="1"/>
    <col min="2572" max="2814" width="9.81640625" style="256"/>
    <col min="2815" max="2815" width="3.81640625" style="256" customWidth="1"/>
    <col min="2816" max="2817" width="9.54296875" style="256" customWidth="1"/>
    <col min="2818" max="2819" width="14.7265625" style="256" customWidth="1"/>
    <col min="2820" max="2820" width="0" style="256" hidden="1" customWidth="1"/>
    <col min="2821" max="2827" width="9.54296875" style="256" customWidth="1"/>
    <col min="2828" max="3070" width="9.81640625" style="256"/>
    <col min="3071" max="3071" width="3.81640625" style="256" customWidth="1"/>
    <col min="3072" max="3073" width="9.54296875" style="256" customWidth="1"/>
    <col min="3074" max="3075" width="14.7265625" style="256" customWidth="1"/>
    <col min="3076" max="3076" width="0" style="256" hidden="1" customWidth="1"/>
    <col min="3077" max="3083" width="9.54296875" style="256" customWidth="1"/>
    <col min="3084" max="3326" width="9.81640625" style="256"/>
    <col min="3327" max="3327" width="3.81640625" style="256" customWidth="1"/>
    <col min="3328" max="3329" width="9.54296875" style="256" customWidth="1"/>
    <col min="3330" max="3331" width="14.7265625" style="256" customWidth="1"/>
    <col min="3332" max="3332" width="0" style="256" hidden="1" customWidth="1"/>
    <col min="3333" max="3339" width="9.54296875" style="256" customWidth="1"/>
    <col min="3340" max="3582" width="9.81640625" style="256"/>
    <col min="3583" max="3583" width="3.81640625" style="256" customWidth="1"/>
    <col min="3584" max="3585" width="9.54296875" style="256" customWidth="1"/>
    <col min="3586" max="3587" width="14.7265625" style="256" customWidth="1"/>
    <col min="3588" max="3588" width="0" style="256" hidden="1" customWidth="1"/>
    <col min="3589" max="3595" width="9.54296875" style="256" customWidth="1"/>
    <col min="3596" max="3838" width="9.81640625" style="256"/>
    <col min="3839" max="3839" width="3.81640625" style="256" customWidth="1"/>
    <col min="3840" max="3841" width="9.54296875" style="256" customWidth="1"/>
    <col min="3842" max="3843" width="14.7265625" style="256" customWidth="1"/>
    <col min="3844" max="3844" width="0" style="256" hidden="1" customWidth="1"/>
    <col min="3845" max="3851" width="9.54296875" style="256" customWidth="1"/>
    <col min="3852" max="4094" width="9.81640625" style="256"/>
    <col min="4095" max="4095" width="3.81640625" style="256" customWidth="1"/>
    <col min="4096" max="4097" width="9.54296875" style="256" customWidth="1"/>
    <col min="4098" max="4099" width="14.7265625" style="256" customWidth="1"/>
    <col min="4100" max="4100" width="0" style="256" hidden="1" customWidth="1"/>
    <col min="4101" max="4107" width="9.54296875" style="256" customWidth="1"/>
    <col min="4108" max="4350" width="9.81640625" style="256"/>
    <col min="4351" max="4351" width="3.81640625" style="256" customWidth="1"/>
    <col min="4352" max="4353" width="9.54296875" style="256" customWidth="1"/>
    <col min="4354" max="4355" width="14.7265625" style="256" customWidth="1"/>
    <col min="4356" max="4356" width="0" style="256" hidden="1" customWidth="1"/>
    <col min="4357" max="4363" width="9.54296875" style="256" customWidth="1"/>
    <col min="4364" max="4606" width="9.81640625" style="256"/>
    <col min="4607" max="4607" width="3.81640625" style="256" customWidth="1"/>
    <col min="4608" max="4609" width="9.54296875" style="256" customWidth="1"/>
    <col min="4610" max="4611" width="14.7265625" style="256" customWidth="1"/>
    <col min="4612" max="4612" width="0" style="256" hidden="1" customWidth="1"/>
    <col min="4613" max="4619" width="9.54296875" style="256" customWidth="1"/>
    <col min="4620" max="4862" width="9.81640625" style="256"/>
    <col min="4863" max="4863" width="3.81640625" style="256" customWidth="1"/>
    <col min="4864" max="4865" width="9.54296875" style="256" customWidth="1"/>
    <col min="4866" max="4867" width="14.7265625" style="256" customWidth="1"/>
    <col min="4868" max="4868" width="0" style="256" hidden="1" customWidth="1"/>
    <col min="4869" max="4875" width="9.54296875" style="256" customWidth="1"/>
    <col min="4876" max="5118" width="9.81640625" style="256"/>
    <col min="5119" max="5119" width="3.81640625" style="256" customWidth="1"/>
    <col min="5120" max="5121" width="9.54296875" style="256" customWidth="1"/>
    <col min="5122" max="5123" width="14.7265625" style="256" customWidth="1"/>
    <col min="5124" max="5124" width="0" style="256" hidden="1" customWidth="1"/>
    <col min="5125" max="5131" width="9.54296875" style="256" customWidth="1"/>
    <col min="5132" max="5374" width="9.81640625" style="256"/>
    <col min="5375" max="5375" width="3.81640625" style="256" customWidth="1"/>
    <col min="5376" max="5377" width="9.54296875" style="256" customWidth="1"/>
    <col min="5378" max="5379" width="14.7265625" style="256" customWidth="1"/>
    <col min="5380" max="5380" width="0" style="256" hidden="1" customWidth="1"/>
    <col min="5381" max="5387" width="9.54296875" style="256" customWidth="1"/>
    <col min="5388" max="5630" width="9.81640625" style="256"/>
    <col min="5631" max="5631" width="3.81640625" style="256" customWidth="1"/>
    <col min="5632" max="5633" width="9.54296875" style="256" customWidth="1"/>
    <col min="5634" max="5635" width="14.7265625" style="256" customWidth="1"/>
    <col min="5636" max="5636" width="0" style="256" hidden="1" customWidth="1"/>
    <col min="5637" max="5643" width="9.54296875" style="256" customWidth="1"/>
    <col min="5644" max="5886" width="9.81640625" style="256"/>
    <col min="5887" max="5887" width="3.81640625" style="256" customWidth="1"/>
    <col min="5888" max="5889" width="9.54296875" style="256" customWidth="1"/>
    <col min="5890" max="5891" width="14.7265625" style="256" customWidth="1"/>
    <col min="5892" max="5892" width="0" style="256" hidden="1" customWidth="1"/>
    <col min="5893" max="5899" width="9.54296875" style="256" customWidth="1"/>
    <col min="5900" max="6142" width="9.81640625" style="256"/>
    <col min="6143" max="6143" width="3.81640625" style="256" customWidth="1"/>
    <col min="6144" max="6145" width="9.54296875" style="256" customWidth="1"/>
    <col min="6146" max="6147" width="14.7265625" style="256" customWidth="1"/>
    <col min="6148" max="6148" width="0" style="256" hidden="1" customWidth="1"/>
    <col min="6149" max="6155" width="9.54296875" style="256" customWidth="1"/>
    <col min="6156" max="6398" width="9.81640625" style="256"/>
    <col min="6399" max="6399" width="3.81640625" style="256" customWidth="1"/>
    <col min="6400" max="6401" width="9.54296875" style="256" customWidth="1"/>
    <col min="6402" max="6403" width="14.7265625" style="256" customWidth="1"/>
    <col min="6404" max="6404" width="0" style="256" hidden="1" customWidth="1"/>
    <col min="6405" max="6411" width="9.54296875" style="256" customWidth="1"/>
    <col min="6412" max="6654" width="9.81640625" style="256"/>
    <col min="6655" max="6655" width="3.81640625" style="256" customWidth="1"/>
    <col min="6656" max="6657" width="9.54296875" style="256" customWidth="1"/>
    <col min="6658" max="6659" width="14.7265625" style="256" customWidth="1"/>
    <col min="6660" max="6660" width="0" style="256" hidden="1" customWidth="1"/>
    <col min="6661" max="6667" width="9.54296875" style="256" customWidth="1"/>
    <col min="6668" max="6910" width="9.81640625" style="256"/>
    <col min="6911" max="6911" width="3.81640625" style="256" customWidth="1"/>
    <col min="6912" max="6913" width="9.54296875" style="256" customWidth="1"/>
    <col min="6914" max="6915" width="14.7265625" style="256" customWidth="1"/>
    <col min="6916" max="6916" width="0" style="256" hidden="1" customWidth="1"/>
    <col min="6917" max="6923" width="9.54296875" style="256" customWidth="1"/>
    <col min="6924" max="7166" width="9.81640625" style="256"/>
    <col min="7167" max="7167" width="3.81640625" style="256" customWidth="1"/>
    <col min="7168" max="7169" width="9.54296875" style="256" customWidth="1"/>
    <col min="7170" max="7171" width="14.7265625" style="256" customWidth="1"/>
    <col min="7172" max="7172" width="0" style="256" hidden="1" customWidth="1"/>
    <col min="7173" max="7179" width="9.54296875" style="256" customWidth="1"/>
    <col min="7180" max="7422" width="9.81640625" style="256"/>
    <col min="7423" max="7423" width="3.81640625" style="256" customWidth="1"/>
    <col min="7424" max="7425" width="9.54296875" style="256" customWidth="1"/>
    <col min="7426" max="7427" width="14.7265625" style="256" customWidth="1"/>
    <col min="7428" max="7428" width="0" style="256" hidden="1" customWidth="1"/>
    <col min="7429" max="7435" width="9.54296875" style="256" customWidth="1"/>
    <col min="7436" max="7678" width="9.81640625" style="256"/>
    <col min="7679" max="7679" width="3.81640625" style="256" customWidth="1"/>
    <col min="7680" max="7681" width="9.54296875" style="256" customWidth="1"/>
    <col min="7682" max="7683" width="14.7265625" style="256" customWidth="1"/>
    <col min="7684" max="7684" width="0" style="256" hidden="1" customWidth="1"/>
    <col min="7685" max="7691" width="9.54296875" style="256" customWidth="1"/>
    <col min="7692" max="7934" width="9.81640625" style="256"/>
    <col min="7935" max="7935" width="3.81640625" style="256" customWidth="1"/>
    <col min="7936" max="7937" width="9.54296875" style="256" customWidth="1"/>
    <col min="7938" max="7939" width="14.7265625" style="256" customWidth="1"/>
    <col min="7940" max="7940" width="0" style="256" hidden="1" customWidth="1"/>
    <col min="7941" max="7947" width="9.54296875" style="256" customWidth="1"/>
    <col min="7948" max="8190" width="9.81640625" style="256"/>
    <col min="8191" max="8191" width="3.81640625" style="256" customWidth="1"/>
    <col min="8192" max="8193" width="9.54296875" style="256" customWidth="1"/>
    <col min="8194" max="8195" width="14.7265625" style="256" customWidth="1"/>
    <col min="8196" max="8196" width="0" style="256" hidden="1" customWidth="1"/>
    <col min="8197" max="8203" width="9.54296875" style="256" customWidth="1"/>
    <col min="8204" max="8446" width="9.81640625" style="256"/>
    <col min="8447" max="8447" width="3.81640625" style="256" customWidth="1"/>
    <col min="8448" max="8449" width="9.54296875" style="256" customWidth="1"/>
    <col min="8450" max="8451" width="14.7265625" style="256" customWidth="1"/>
    <col min="8452" max="8452" width="0" style="256" hidden="1" customWidth="1"/>
    <col min="8453" max="8459" width="9.54296875" style="256" customWidth="1"/>
    <col min="8460" max="8702" width="9.81640625" style="256"/>
    <col min="8703" max="8703" width="3.81640625" style="256" customWidth="1"/>
    <col min="8704" max="8705" width="9.54296875" style="256" customWidth="1"/>
    <col min="8706" max="8707" width="14.7265625" style="256" customWidth="1"/>
    <col min="8708" max="8708" width="0" style="256" hidden="1" customWidth="1"/>
    <col min="8709" max="8715" width="9.54296875" style="256" customWidth="1"/>
    <col min="8716" max="8958" width="9.81640625" style="256"/>
    <col min="8959" max="8959" width="3.81640625" style="256" customWidth="1"/>
    <col min="8960" max="8961" width="9.54296875" style="256" customWidth="1"/>
    <col min="8962" max="8963" width="14.7265625" style="256" customWidth="1"/>
    <col min="8964" max="8964" width="0" style="256" hidden="1" customWidth="1"/>
    <col min="8965" max="8971" width="9.54296875" style="256" customWidth="1"/>
    <col min="8972" max="9214" width="9.81640625" style="256"/>
    <col min="9215" max="9215" width="3.81640625" style="256" customWidth="1"/>
    <col min="9216" max="9217" width="9.54296875" style="256" customWidth="1"/>
    <col min="9218" max="9219" width="14.7265625" style="256" customWidth="1"/>
    <col min="9220" max="9220" width="0" style="256" hidden="1" customWidth="1"/>
    <col min="9221" max="9227" width="9.54296875" style="256" customWidth="1"/>
    <col min="9228" max="9470" width="9.81640625" style="256"/>
    <col min="9471" max="9471" width="3.81640625" style="256" customWidth="1"/>
    <col min="9472" max="9473" width="9.54296875" style="256" customWidth="1"/>
    <col min="9474" max="9475" width="14.7265625" style="256" customWidth="1"/>
    <col min="9476" max="9476" width="0" style="256" hidden="1" customWidth="1"/>
    <col min="9477" max="9483" width="9.54296875" style="256" customWidth="1"/>
    <col min="9484" max="9726" width="9.81640625" style="256"/>
    <col min="9727" max="9727" width="3.81640625" style="256" customWidth="1"/>
    <col min="9728" max="9729" width="9.54296875" style="256" customWidth="1"/>
    <col min="9730" max="9731" width="14.7265625" style="256" customWidth="1"/>
    <col min="9732" max="9732" width="0" style="256" hidden="1" customWidth="1"/>
    <col min="9733" max="9739" width="9.54296875" style="256" customWidth="1"/>
    <col min="9740" max="9982" width="9.81640625" style="256"/>
    <col min="9983" max="9983" width="3.81640625" style="256" customWidth="1"/>
    <col min="9984" max="9985" width="9.54296875" style="256" customWidth="1"/>
    <col min="9986" max="9987" width="14.7265625" style="256" customWidth="1"/>
    <col min="9988" max="9988" width="0" style="256" hidden="1" customWidth="1"/>
    <col min="9989" max="9995" width="9.54296875" style="256" customWidth="1"/>
    <col min="9996" max="10238" width="9.81640625" style="256"/>
    <col min="10239" max="10239" width="3.81640625" style="256" customWidth="1"/>
    <col min="10240" max="10241" width="9.54296875" style="256" customWidth="1"/>
    <col min="10242" max="10243" width="14.7265625" style="256" customWidth="1"/>
    <col min="10244" max="10244" width="0" style="256" hidden="1" customWidth="1"/>
    <col min="10245" max="10251" width="9.54296875" style="256" customWidth="1"/>
    <col min="10252" max="10494" width="9.81640625" style="256"/>
    <col min="10495" max="10495" width="3.81640625" style="256" customWidth="1"/>
    <col min="10496" max="10497" width="9.54296875" style="256" customWidth="1"/>
    <col min="10498" max="10499" width="14.7265625" style="256" customWidth="1"/>
    <col min="10500" max="10500" width="0" style="256" hidden="1" customWidth="1"/>
    <col min="10501" max="10507" width="9.54296875" style="256" customWidth="1"/>
    <col min="10508" max="10750" width="9.81640625" style="256"/>
    <col min="10751" max="10751" width="3.81640625" style="256" customWidth="1"/>
    <col min="10752" max="10753" width="9.54296875" style="256" customWidth="1"/>
    <col min="10754" max="10755" width="14.7265625" style="256" customWidth="1"/>
    <col min="10756" max="10756" width="0" style="256" hidden="1" customWidth="1"/>
    <col min="10757" max="10763" width="9.54296875" style="256" customWidth="1"/>
    <col min="10764" max="11006" width="9.81640625" style="256"/>
    <col min="11007" max="11007" width="3.81640625" style="256" customWidth="1"/>
    <col min="11008" max="11009" width="9.54296875" style="256" customWidth="1"/>
    <col min="11010" max="11011" width="14.7265625" style="256" customWidth="1"/>
    <col min="11012" max="11012" width="0" style="256" hidden="1" customWidth="1"/>
    <col min="11013" max="11019" width="9.54296875" style="256" customWidth="1"/>
    <col min="11020" max="11262" width="9.81640625" style="256"/>
    <col min="11263" max="11263" width="3.81640625" style="256" customWidth="1"/>
    <col min="11264" max="11265" width="9.54296875" style="256" customWidth="1"/>
    <col min="11266" max="11267" width="14.7265625" style="256" customWidth="1"/>
    <col min="11268" max="11268" width="0" style="256" hidden="1" customWidth="1"/>
    <col min="11269" max="11275" width="9.54296875" style="256" customWidth="1"/>
    <col min="11276" max="11518" width="9.81640625" style="256"/>
    <col min="11519" max="11519" width="3.81640625" style="256" customWidth="1"/>
    <col min="11520" max="11521" width="9.54296875" style="256" customWidth="1"/>
    <col min="11522" max="11523" width="14.7265625" style="256" customWidth="1"/>
    <col min="11524" max="11524" width="0" style="256" hidden="1" customWidth="1"/>
    <col min="11525" max="11531" width="9.54296875" style="256" customWidth="1"/>
    <col min="11532" max="11774" width="9.81640625" style="256"/>
    <col min="11775" max="11775" width="3.81640625" style="256" customWidth="1"/>
    <col min="11776" max="11777" width="9.54296875" style="256" customWidth="1"/>
    <col min="11778" max="11779" width="14.7265625" style="256" customWidth="1"/>
    <col min="11780" max="11780" width="0" style="256" hidden="1" customWidth="1"/>
    <col min="11781" max="11787" width="9.54296875" style="256" customWidth="1"/>
    <col min="11788" max="12030" width="9.81640625" style="256"/>
    <col min="12031" max="12031" width="3.81640625" style="256" customWidth="1"/>
    <col min="12032" max="12033" width="9.54296875" style="256" customWidth="1"/>
    <col min="12034" max="12035" width="14.7265625" style="256" customWidth="1"/>
    <col min="12036" max="12036" width="0" style="256" hidden="1" customWidth="1"/>
    <col min="12037" max="12043" width="9.54296875" style="256" customWidth="1"/>
    <col min="12044" max="12286" width="9.81640625" style="256"/>
    <col min="12287" max="12287" width="3.81640625" style="256" customWidth="1"/>
    <col min="12288" max="12289" width="9.54296875" style="256" customWidth="1"/>
    <col min="12290" max="12291" width="14.7265625" style="256" customWidth="1"/>
    <col min="12292" max="12292" width="0" style="256" hidden="1" customWidth="1"/>
    <col min="12293" max="12299" width="9.54296875" style="256" customWidth="1"/>
    <col min="12300" max="12542" width="9.81640625" style="256"/>
    <col min="12543" max="12543" width="3.81640625" style="256" customWidth="1"/>
    <col min="12544" max="12545" width="9.54296875" style="256" customWidth="1"/>
    <col min="12546" max="12547" width="14.7265625" style="256" customWidth="1"/>
    <col min="12548" max="12548" width="0" style="256" hidden="1" customWidth="1"/>
    <col min="12549" max="12555" width="9.54296875" style="256" customWidth="1"/>
    <col min="12556" max="12798" width="9.81640625" style="256"/>
    <col min="12799" max="12799" width="3.81640625" style="256" customWidth="1"/>
    <col min="12800" max="12801" width="9.54296875" style="256" customWidth="1"/>
    <col min="12802" max="12803" width="14.7265625" style="256" customWidth="1"/>
    <col min="12804" max="12804" width="0" style="256" hidden="1" customWidth="1"/>
    <col min="12805" max="12811" width="9.54296875" style="256" customWidth="1"/>
    <col min="12812" max="13054" width="9.81640625" style="256"/>
    <col min="13055" max="13055" width="3.81640625" style="256" customWidth="1"/>
    <col min="13056" max="13057" width="9.54296875" style="256" customWidth="1"/>
    <col min="13058" max="13059" width="14.7265625" style="256" customWidth="1"/>
    <col min="13060" max="13060" width="0" style="256" hidden="1" customWidth="1"/>
    <col min="13061" max="13067" width="9.54296875" style="256" customWidth="1"/>
    <col min="13068" max="13310" width="9.81640625" style="256"/>
    <col min="13311" max="13311" width="3.81640625" style="256" customWidth="1"/>
    <col min="13312" max="13313" width="9.54296875" style="256" customWidth="1"/>
    <col min="13314" max="13315" width="14.7265625" style="256" customWidth="1"/>
    <col min="13316" max="13316" width="0" style="256" hidden="1" customWidth="1"/>
    <col min="13317" max="13323" width="9.54296875" style="256" customWidth="1"/>
    <col min="13324" max="13566" width="9.81640625" style="256"/>
    <col min="13567" max="13567" width="3.81640625" style="256" customWidth="1"/>
    <col min="13568" max="13569" width="9.54296875" style="256" customWidth="1"/>
    <col min="13570" max="13571" width="14.7265625" style="256" customWidth="1"/>
    <col min="13572" max="13572" width="0" style="256" hidden="1" customWidth="1"/>
    <col min="13573" max="13579" width="9.54296875" style="256" customWidth="1"/>
    <col min="13580" max="13822" width="9.81640625" style="256"/>
    <col min="13823" max="13823" width="3.81640625" style="256" customWidth="1"/>
    <col min="13824" max="13825" width="9.54296875" style="256" customWidth="1"/>
    <col min="13826" max="13827" width="14.7265625" style="256" customWidth="1"/>
    <col min="13828" max="13828" width="0" style="256" hidden="1" customWidth="1"/>
    <col min="13829" max="13835" width="9.54296875" style="256" customWidth="1"/>
    <col min="13836" max="14078" width="9.81640625" style="256"/>
    <col min="14079" max="14079" width="3.81640625" style="256" customWidth="1"/>
    <col min="14080" max="14081" width="9.54296875" style="256" customWidth="1"/>
    <col min="14082" max="14083" width="14.7265625" style="256" customWidth="1"/>
    <col min="14084" max="14084" width="0" style="256" hidden="1" customWidth="1"/>
    <col min="14085" max="14091" width="9.54296875" style="256" customWidth="1"/>
    <col min="14092" max="14334" width="9.81640625" style="256"/>
    <col min="14335" max="14335" width="3.81640625" style="256" customWidth="1"/>
    <col min="14336" max="14337" width="9.54296875" style="256" customWidth="1"/>
    <col min="14338" max="14339" width="14.7265625" style="256" customWidth="1"/>
    <col min="14340" max="14340" width="0" style="256" hidden="1" customWidth="1"/>
    <col min="14341" max="14347" width="9.54296875" style="256" customWidth="1"/>
    <col min="14348" max="14590" width="9.81640625" style="256"/>
    <col min="14591" max="14591" width="3.81640625" style="256" customWidth="1"/>
    <col min="14592" max="14593" width="9.54296875" style="256" customWidth="1"/>
    <col min="14594" max="14595" width="14.7265625" style="256" customWidth="1"/>
    <col min="14596" max="14596" width="0" style="256" hidden="1" customWidth="1"/>
    <col min="14597" max="14603" width="9.54296875" style="256" customWidth="1"/>
    <col min="14604" max="14846" width="9.81640625" style="256"/>
    <col min="14847" max="14847" width="3.81640625" style="256" customWidth="1"/>
    <col min="14848" max="14849" width="9.54296875" style="256" customWidth="1"/>
    <col min="14850" max="14851" width="14.7265625" style="256" customWidth="1"/>
    <col min="14852" max="14852" width="0" style="256" hidden="1" customWidth="1"/>
    <col min="14853" max="14859" width="9.54296875" style="256" customWidth="1"/>
    <col min="14860" max="15102" width="9.81640625" style="256"/>
    <col min="15103" max="15103" width="3.81640625" style="256" customWidth="1"/>
    <col min="15104" max="15105" width="9.54296875" style="256" customWidth="1"/>
    <col min="15106" max="15107" width="14.7265625" style="256" customWidth="1"/>
    <col min="15108" max="15108" width="0" style="256" hidden="1" customWidth="1"/>
    <col min="15109" max="15115" width="9.54296875" style="256" customWidth="1"/>
    <col min="15116" max="15358" width="9.81640625" style="256"/>
    <col min="15359" max="15359" width="3.81640625" style="256" customWidth="1"/>
    <col min="15360" max="15361" width="9.54296875" style="256" customWidth="1"/>
    <col min="15362" max="15363" width="14.7265625" style="256" customWidth="1"/>
    <col min="15364" max="15364" width="0" style="256" hidden="1" customWidth="1"/>
    <col min="15365" max="15371" width="9.54296875" style="256" customWidth="1"/>
    <col min="15372" max="15614" width="9.81640625" style="256"/>
    <col min="15615" max="15615" width="3.81640625" style="256" customWidth="1"/>
    <col min="15616" max="15617" width="9.54296875" style="256" customWidth="1"/>
    <col min="15618" max="15619" width="14.7265625" style="256" customWidth="1"/>
    <col min="15620" max="15620" width="0" style="256" hidden="1" customWidth="1"/>
    <col min="15621" max="15627" width="9.54296875" style="256" customWidth="1"/>
    <col min="15628" max="15870" width="9.81640625" style="256"/>
    <col min="15871" max="15871" width="3.81640625" style="256" customWidth="1"/>
    <col min="15872" max="15873" width="9.54296875" style="256" customWidth="1"/>
    <col min="15874" max="15875" width="14.7265625" style="256" customWidth="1"/>
    <col min="15876" max="15876" width="0" style="256" hidden="1" customWidth="1"/>
    <col min="15877" max="15883" width="9.54296875" style="256" customWidth="1"/>
    <col min="15884" max="16126" width="9.81640625" style="256"/>
    <col min="16127" max="16127" width="3.81640625" style="256" customWidth="1"/>
    <col min="16128" max="16129" width="9.54296875" style="256" customWidth="1"/>
    <col min="16130" max="16131" width="14.7265625" style="256" customWidth="1"/>
    <col min="16132" max="16132" width="0" style="256" hidden="1" customWidth="1"/>
    <col min="16133" max="16139" width="9.54296875" style="256" customWidth="1"/>
    <col min="16140" max="16384" width="9.81640625" style="256"/>
  </cols>
  <sheetData>
    <row r="1" spans="1:8" s="218" customFormat="1" ht="18" customHeight="1">
      <c r="B1"/>
      <c r="C1"/>
      <c r="D1"/>
      <c r="E1"/>
      <c r="F1" s="219" t="s">
        <v>1</v>
      </c>
      <c r="G1" s="220" t="s">
        <v>588</v>
      </c>
      <c r="H1"/>
    </row>
    <row r="2" spans="1:8" s="218" customFormat="1" ht="14.5" customHeight="1">
      <c r="B2"/>
      <c r="C2"/>
      <c r="D2"/>
      <c r="E2"/>
      <c r="F2" s="219" t="s">
        <v>3</v>
      </c>
      <c r="G2" s="221" t="s">
        <v>589</v>
      </c>
      <c r="H2"/>
    </row>
    <row r="3" spans="1:8" s="218" customFormat="1" ht="14.5" customHeight="1" thickBot="1">
      <c r="B3"/>
      <c r="C3"/>
      <c r="D3"/>
      <c r="E3"/>
      <c r="F3" s="219" t="s">
        <v>5</v>
      </c>
      <c r="G3" s="222" t="s">
        <v>590</v>
      </c>
      <c r="H3"/>
    </row>
    <row r="4" spans="1:8" s="218" customFormat="1" ht="17.25" customHeight="1" thickBot="1">
      <c r="A4" s="223"/>
      <c r="B4" s="484" t="s">
        <v>591</v>
      </c>
      <c r="C4" s="484"/>
      <c r="D4" s="225">
        <v>45371</v>
      </c>
      <c r="E4"/>
      <c r="F4"/>
      <c r="G4"/>
      <c r="H4"/>
    </row>
    <row r="5" spans="1:8" s="218" customFormat="1" ht="4" customHeight="1" thickBot="1">
      <c r="A5" s="223"/>
      <c r="B5" s="485"/>
      <c r="C5" s="485"/>
      <c r="D5" s="226"/>
      <c r="E5"/>
      <c r="F5" s="223"/>
      <c r="G5" s="223"/>
      <c r="H5"/>
    </row>
    <row r="6" spans="1:8" s="218" customFormat="1" ht="17.25" customHeight="1" thickBot="1">
      <c r="A6" s="223"/>
      <c r="B6" s="484" t="s">
        <v>592</v>
      </c>
      <c r="C6" s="484"/>
      <c r="D6" s="227" t="s">
        <v>32</v>
      </c>
      <c r="E6"/>
      <c r="F6" s="224" t="s">
        <v>593</v>
      </c>
      <c r="G6" s="228" t="str">
        <f>'CUTTING DOCKET'!D9</f>
        <v>SS24 PRODUCTION</v>
      </c>
      <c r="H6"/>
    </row>
    <row r="7" spans="1:8" s="218" customFormat="1" ht="4" customHeight="1" thickBot="1">
      <c r="A7" s="223"/>
      <c r="B7" s="486"/>
      <c r="C7" s="486"/>
      <c r="D7" s="226"/>
      <c r="E7"/>
      <c r="F7" s="229"/>
      <c r="G7" s="229"/>
      <c r="H7"/>
    </row>
    <row r="8" spans="1:8" s="218" customFormat="1" ht="17.25" customHeight="1" thickBot="1">
      <c r="A8" s="223"/>
      <c r="B8" s="484" t="s">
        <v>594</v>
      </c>
      <c r="C8" s="484"/>
      <c r="D8" s="227" t="str">
        <f>'CUTTING DOCKET'!$D$7</f>
        <v>G10STS140A</v>
      </c>
      <c r="E8" s="230"/>
      <c r="F8" s="224" t="s">
        <v>595</v>
      </c>
      <c r="G8" s="227" t="s">
        <v>18</v>
      </c>
      <c r="H8"/>
    </row>
    <row r="9" spans="1:8" s="218" customFormat="1" ht="9" customHeight="1" thickBot="1">
      <c r="A9" s="231"/>
      <c r="B9" s="232"/>
      <c r="C9" s="232"/>
      <c r="D9" s="232"/>
      <c r="F9" s="232"/>
      <c r="G9" s="232"/>
    </row>
    <row r="10" spans="1:8" s="237" customFormat="1" ht="33.75" customHeight="1" thickBot="1">
      <c r="A10" s="233" t="s">
        <v>596</v>
      </c>
      <c r="B10" s="234" t="s">
        <v>597</v>
      </c>
      <c r="C10" s="482" t="s">
        <v>598</v>
      </c>
      <c r="D10" s="483"/>
      <c r="E10" s="483"/>
      <c r="F10" s="483"/>
      <c r="G10" s="235" t="s">
        <v>599</v>
      </c>
      <c r="H10" s="236" t="s">
        <v>600</v>
      </c>
    </row>
    <row r="11" spans="1:8" s="218" customFormat="1" ht="76.5" customHeight="1">
      <c r="A11" s="238">
        <v>1</v>
      </c>
      <c r="B11" s="239" t="s">
        <v>601</v>
      </c>
      <c r="C11" s="240" t="s">
        <v>66</v>
      </c>
      <c r="D11" s="241"/>
      <c r="E11" s="241"/>
      <c r="F11" s="241"/>
      <c r="G11" s="238"/>
      <c r="H11" s="238"/>
    </row>
    <row r="12" spans="1:8" s="218" customFormat="1" ht="76.5" customHeight="1">
      <c r="A12" s="242">
        <v>2</v>
      </c>
      <c r="B12" s="243" t="s">
        <v>602</v>
      </c>
      <c r="C12" s="244" t="s">
        <v>603</v>
      </c>
      <c r="D12" s="245"/>
      <c r="E12" s="245"/>
      <c r="F12" s="246"/>
      <c r="G12" s="247"/>
      <c r="H12" s="247"/>
    </row>
    <row r="13" spans="1:8" s="218" customFormat="1" ht="76.5" customHeight="1">
      <c r="A13" s="242">
        <v>3</v>
      </c>
      <c r="B13" s="243" t="s">
        <v>604</v>
      </c>
      <c r="C13" s="487" t="s">
        <v>605</v>
      </c>
      <c r="D13" s="488"/>
      <c r="E13" s="488"/>
      <c r="F13" s="489"/>
      <c r="G13" s="247"/>
      <c r="H13" s="247"/>
    </row>
    <row r="14" spans="1:8" s="218" customFormat="1" ht="76.5" customHeight="1">
      <c r="A14" s="242">
        <v>4</v>
      </c>
      <c r="B14" s="243" t="s">
        <v>606</v>
      </c>
      <c r="C14" s="249" t="s">
        <v>607</v>
      </c>
      <c r="D14" s="250"/>
      <c r="E14" s="250"/>
      <c r="F14" s="251"/>
      <c r="G14" s="247"/>
      <c r="H14" s="247"/>
    </row>
    <row r="15" spans="1:8" s="218" customFormat="1" ht="76.5" customHeight="1">
      <c r="A15" s="242">
        <v>5</v>
      </c>
      <c r="B15" s="243" t="s">
        <v>608</v>
      </c>
      <c r="C15" s="248"/>
      <c r="D15" s="245"/>
      <c r="E15" s="245"/>
      <c r="F15" s="246"/>
      <c r="G15" s="247"/>
      <c r="H15" s="247"/>
    </row>
    <row r="16" spans="1:8" s="218" customFormat="1" ht="76.5" customHeight="1">
      <c r="A16" s="242">
        <v>6</v>
      </c>
      <c r="B16" s="243" t="s">
        <v>609</v>
      </c>
      <c r="C16" s="248"/>
      <c r="D16" s="245"/>
      <c r="E16" s="245"/>
      <c r="F16" s="246"/>
      <c r="G16" s="247"/>
      <c r="H16" s="247"/>
    </row>
    <row r="17" spans="1:8" s="218" customFormat="1" ht="87" customHeight="1">
      <c r="A17" s="242">
        <v>7</v>
      </c>
      <c r="B17" s="243" t="s">
        <v>610</v>
      </c>
      <c r="C17" s="487" t="s">
        <v>611</v>
      </c>
      <c r="D17" s="488"/>
      <c r="E17" s="488"/>
      <c r="F17" s="489"/>
      <c r="G17" s="247"/>
      <c r="H17" s="247"/>
    </row>
    <row r="18" spans="1:8" s="218" customFormat="1" ht="76.5" customHeight="1">
      <c r="A18" s="242">
        <v>8</v>
      </c>
      <c r="B18" s="243" t="s">
        <v>612</v>
      </c>
      <c r="C18" s="487" t="s">
        <v>613</v>
      </c>
      <c r="D18" s="488"/>
      <c r="E18" s="488"/>
      <c r="F18" s="489"/>
      <c r="G18" s="247"/>
      <c r="H18" s="247"/>
    </row>
    <row r="19" spans="1:8" s="218" customFormat="1" ht="76.5" customHeight="1">
      <c r="A19" s="242">
        <v>9</v>
      </c>
      <c r="B19" s="243" t="s">
        <v>614</v>
      </c>
      <c r="C19" s="487" t="s">
        <v>615</v>
      </c>
      <c r="D19" s="488"/>
      <c r="E19" s="488"/>
      <c r="F19" s="489"/>
      <c r="G19" s="247"/>
      <c r="H19" s="247"/>
    </row>
    <row r="20" spans="1:8" s="218" customFormat="1" ht="76.5" customHeight="1" thickBot="1">
      <c r="A20" s="252">
        <v>10</v>
      </c>
      <c r="B20" s="253" t="s">
        <v>616</v>
      </c>
      <c r="C20" s="490" t="s">
        <v>617</v>
      </c>
      <c r="D20" s="491"/>
      <c r="E20" s="491"/>
      <c r="F20" s="492"/>
      <c r="G20" s="254"/>
      <c r="H20" s="254"/>
    </row>
    <row r="21" spans="1:8" ht="12" customHeight="1">
      <c r="A21" s="237"/>
      <c r="B21" s="237"/>
      <c r="C21" s="255"/>
      <c r="D21" s="255"/>
      <c r="E21" s="255"/>
      <c r="F21" s="255"/>
      <c r="G21" s="237"/>
      <c r="H21" s="237"/>
    </row>
    <row r="22" spans="1:8" ht="34.5" customHeight="1">
      <c r="A22" s="237"/>
      <c r="B22" s="481" t="s">
        <v>618</v>
      </c>
      <c r="C22" s="481"/>
      <c r="D22" s="481"/>
      <c r="E22" s="255"/>
      <c r="F22" s="255"/>
      <c r="G22" s="481" t="s">
        <v>619</v>
      </c>
      <c r="H22" s="481"/>
    </row>
    <row r="23" spans="1:8" ht="40" customHeight="1">
      <c r="A23" s="237"/>
      <c r="B23" s="257"/>
      <c r="C23" s="257"/>
      <c r="D23" s="257"/>
      <c r="E23" s="257"/>
      <c r="F23" s="218"/>
      <c r="G23" s="257"/>
      <c r="H23" s="257"/>
    </row>
    <row r="24" spans="1:8" ht="40" customHeight="1">
      <c r="A24" s="223"/>
      <c r="B24" s="258"/>
      <c r="C24" s="258"/>
      <c r="D24" s="258"/>
      <c r="E24" s="258"/>
      <c r="F24" s="258"/>
      <c r="G24" s="258"/>
      <c r="H24" s="258"/>
    </row>
    <row r="25" spans="1:8" ht="40" customHeight="1">
      <c r="A25" s="223"/>
      <c r="B25" s="258"/>
      <c r="C25" s="258"/>
      <c r="D25" s="258"/>
      <c r="E25" s="258"/>
      <c r="F25" s="258"/>
      <c r="G25" s="258"/>
      <c r="H25" s="258"/>
    </row>
    <row r="26" spans="1:8" ht="40" customHeight="1">
      <c r="A26" s="223"/>
      <c r="B26" s="258"/>
      <c r="C26" s="258"/>
      <c r="D26" s="258"/>
      <c r="E26" s="258"/>
      <c r="F26" s="258"/>
      <c r="G26" s="258"/>
      <c r="H26" s="258"/>
    </row>
    <row r="27" spans="1:8" ht="40" customHeight="1">
      <c r="A27" s="223"/>
      <c r="B27" s="258"/>
      <c r="C27" s="258"/>
      <c r="D27" s="258"/>
      <c r="E27" s="258"/>
      <c r="F27" s="258"/>
      <c r="G27" s="258"/>
      <c r="H27" s="258"/>
    </row>
    <row r="28" spans="1:8" ht="40" customHeight="1">
      <c r="A28" s="223"/>
      <c r="B28" s="258"/>
      <c r="C28" s="258"/>
      <c r="D28" s="258"/>
      <c r="E28" s="258"/>
      <c r="F28" s="258"/>
      <c r="G28" s="258"/>
      <c r="H28" s="258"/>
    </row>
    <row r="29" spans="1:8" ht="40" customHeight="1">
      <c r="A29" s="223"/>
      <c r="B29" s="258"/>
      <c r="C29" s="258"/>
      <c r="D29" s="258"/>
      <c r="E29" s="258"/>
      <c r="F29" s="258"/>
      <c r="G29" s="258"/>
      <c r="H29" s="258"/>
    </row>
    <row r="30" spans="1:8" ht="40" customHeight="1">
      <c r="A30" s="223"/>
      <c r="B30" s="258"/>
      <c r="C30" s="258"/>
      <c r="D30" s="258"/>
      <c r="E30" s="258"/>
      <c r="F30" s="258"/>
      <c r="G30" s="258"/>
      <c r="H30" s="258"/>
    </row>
    <row r="31" spans="1:8" ht="40" customHeight="1">
      <c r="A31" s="223"/>
      <c r="B31" s="258"/>
      <c r="C31" s="258"/>
      <c r="D31" s="258"/>
      <c r="E31" s="258"/>
      <c r="F31" s="258"/>
      <c r="G31" s="258"/>
      <c r="H31" s="258"/>
    </row>
    <row r="32" spans="1:8" ht="40" customHeight="1">
      <c r="A32" s="223"/>
      <c r="B32" s="258"/>
      <c r="C32" s="258"/>
      <c r="D32" s="258"/>
      <c r="E32" s="258"/>
      <c r="F32" s="258"/>
      <c r="G32" s="258"/>
      <c r="H32" s="258"/>
    </row>
    <row r="33" spans="1:13" ht="40" customHeight="1">
      <c r="A33" s="223"/>
      <c r="B33" s="258"/>
      <c r="C33" s="258"/>
      <c r="D33" s="258"/>
      <c r="E33" s="258"/>
      <c r="F33" s="258"/>
      <c r="G33" s="258"/>
      <c r="H33" s="258"/>
    </row>
    <row r="34" spans="1:13" ht="40" customHeight="1">
      <c r="A34" s="223"/>
      <c r="B34" s="258"/>
      <c r="C34" s="258"/>
      <c r="D34" s="258"/>
      <c r="E34" s="258"/>
      <c r="F34" s="258"/>
      <c r="G34" s="258"/>
      <c r="H34" s="258"/>
      <c r="M34" s="256" t="s">
        <v>620</v>
      </c>
    </row>
    <row r="35" spans="1:13" ht="40" customHeight="1">
      <c r="A35" s="223"/>
      <c r="B35" s="258"/>
      <c r="C35" s="258"/>
      <c r="D35" s="258"/>
      <c r="E35" s="258"/>
      <c r="F35" s="258"/>
      <c r="G35" s="258"/>
      <c r="H35" s="258"/>
    </row>
    <row r="36" spans="1:13" ht="40" customHeight="1">
      <c r="A36" s="223"/>
      <c r="B36" s="258"/>
      <c r="C36" s="258"/>
      <c r="D36" s="258"/>
      <c r="E36" s="258"/>
      <c r="F36" s="258"/>
      <c r="G36" s="258"/>
      <c r="H36" s="258"/>
    </row>
    <row r="37" spans="1:13" ht="59.25" customHeight="1">
      <c r="A37" s="223"/>
      <c r="B37" s="259" t="s">
        <v>621</v>
      </c>
      <c r="C37" s="258"/>
      <c r="D37" s="258"/>
      <c r="E37" s="258"/>
      <c r="F37" s="258"/>
      <c r="G37" s="258"/>
      <c r="H37" s="258"/>
    </row>
    <row r="38" spans="1:13" ht="153.75" customHeight="1">
      <c r="A38" s="223"/>
      <c r="B38" s="258"/>
      <c r="C38" s="258"/>
      <c r="D38" s="258"/>
      <c r="E38" s="258"/>
      <c r="F38" s="258"/>
      <c r="G38" s="260"/>
      <c r="H38" s="260"/>
      <c r="I38" s="261"/>
      <c r="J38" s="261"/>
    </row>
    <row r="39" spans="1:13" ht="40" customHeight="1">
      <c r="A39" s="223"/>
      <c r="B39" s="258"/>
      <c r="C39" s="258"/>
      <c r="D39" s="258"/>
      <c r="E39" s="258"/>
      <c r="F39" s="258"/>
      <c r="G39" s="260"/>
      <c r="H39" s="260"/>
      <c r="I39" s="261"/>
      <c r="J39" s="261"/>
    </row>
    <row r="40" spans="1:13" ht="141.75" customHeight="1">
      <c r="A40" s="223"/>
      <c r="B40" s="258"/>
      <c r="C40" s="258"/>
      <c r="D40" s="258"/>
      <c r="E40" s="258"/>
      <c r="F40" s="258"/>
      <c r="G40" s="260">
        <f>G38</f>
        <v>0</v>
      </c>
      <c r="H40" s="260"/>
      <c r="I40" s="261"/>
      <c r="J40" s="261"/>
      <c r="M40" s="262" t="s">
        <v>622</v>
      </c>
    </row>
    <row r="41" spans="1:13" ht="40" customHeight="1">
      <c r="A41" s="223"/>
      <c r="B41" s="258"/>
      <c r="C41" s="258"/>
      <c r="D41" s="258"/>
      <c r="E41" s="258"/>
      <c r="F41" s="258"/>
      <c r="G41" s="258"/>
      <c r="H41" s="258"/>
    </row>
    <row r="42" spans="1:13" ht="40" customHeight="1">
      <c r="A42" s="223"/>
      <c r="B42" s="258"/>
      <c r="C42" s="258"/>
      <c r="D42" s="258"/>
      <c r="E42" s="258"/>
      <c r="F42" s="258"/>
      <c r="G42" s="258"/>
      <c r="H42" s="258"/>
    </row>
    <row r="43" spans="1:13" ht="40" customHeight="1">
      <c r="A43" s="223"/>
      <c r="B43" s="258"/>
      <c r="C43" s="258"/>
      <c r="D43" s="258"/>
      <c r="E43" s="258"/>
      <c r="F43" s="258"/>
      <c r="G43" s="258"/>
      <c r="H43" s="258"/>
    </row>
    <row r="44" spans="1:13" ht="40" customHeight="1">
      <c r="A44" s="223"/>
      <c r="B44" s="258"/>
      <c r="C44" s="258"/>
      <c r="D44" s="258"/>
      <c r="E44" s="258"/>
      <c r="F44" s="258"/>
      <c r="G44" s="258"/>
      <c r="H44" s="258"/>
    </row>
    <row r="45" spans="1:13" ht="40" customHeight="1">
      <c r="A45" s="223"/>
      <c r="B45" s="258"/>
      <c r="C45" s="258"/>
      <c r="D45" s="258"/>
      <c r="E45" s="258"/>
      <c r="F45" s="258"/>
      <c r="G45" s="258"/>
      <c r="H45" s="258"/>
    </row>
    <row r="46" spans="1:13" ht="40" customHeight="1">
      <c r="A46" s="223"/>
      <c r="B46" s="258"/>
      <c r="C46" s="258"/>
      <c r="D46" s="258"/>
      <c r="E46" s="258"/>
      <c r="F46" s="258"/>
      <c r="G46" s="258"/>
      <c r="H46" s="258"/>
    </row>
    <row r="47" spans="1:13" ht="40" customHeight="1">
      <c r="A47" s="223"/>
      <c r="B47" s="258"/>
      <c r="C47" s="258"/>
      <c r="D47" s="258"/>
      <c r="E47" s="258"/>
      <c r="F47" s="258"/>
      <c r="G47" s="258"/>
      <c r="H47" s="258"/>
    </row>
    <row r="48" spans="1:13" ht="40" customHeight="1">
      <c r="A48" s="223"/>
      <c r="B48" s="263" t="s">
        <v>623</v>
      </c>
      <c r="C48" s="258"/>
      <c r="D48" s="258"/>
      <c r="E48" s="258"/>
      <c r="F48" s="258"/>
      <c r="G48" s="258"/>
      <c r="H48" s="258"/>
    </row>
    <row r="49" spans="1:8" ht="40" customHeight="1">
      <c r="A49" s="223"/>
      <c r="B49" s="258"/>
      <c r="C49" s="258"/>
      <c r="D49" s="258"/>
      <c r="E49" s="258"/>
      <c r="F49" s="258"/>
      <c r="G49" s="258"/>
      <c r="H49" s="258"/>
    </row>
    <row r="50" spans="1:8" ht="40" customHeight="1">
      <c r="A50" s="223"/>
      <c r="B50" s="258"/>
      <c r="C50" s="258"/>
      <c r="D50" s="258"/>
      <c r="E50" s="258"/>
      <c r="F50" s="258"/>
      <c r="G50" s="258"/>
      <c r="H50" s="258"/>
    </row>
    <row r="51" spans="1:8" ht="40" customHeight="1">
      <c r="A51" s="223"/>
      <c r="B51" s="258"/>
      <c r="C51" s="258"/>
      <c r="D51" s="258"/>
      <c r="E51" s="258"/>
      <c r="F51" s="258"/>
      <c r="G51" s="258"/>
      <c r="H51" s="258"/>
    </row>
    <row r="52" spans="1:8" ht="40" customHeight="1">
      <c r="A52" s="223"/>
      <c r="B52" s="258"/>
      <c r="C52" s="258"/>
      <c r="D52" s="258"/>
      <c r="E52" s="258"/>
      <c r="F52" s="258"/>
      <c r="G52" s="258"/>
      <c r="H52" s="258" t="s">
        <v>624</v>
      </c>
    </row>
    <row r="53" spans="1:8" ht="40" customHeight="1">
      <c r="A53" s="223"/>
      <c r="B53" s="258"/>
      <c r="C53" s="258"/>
      <c r="D53" s="258"/>
      <c r="E53" s="258"/>
      <c r="F53" s="258"/>
      <c r="G53" s="258"/>
      <c r="H53" s="258"/>
    </row>
    <row r="54" spans="1:8" ht="40" customHeight="1">
      <c r="A54" s="223"/>
      <c r="B54" s="258"/>
      <c r="C54" s="258"/>
      <c r="D54" s="258"/>
      <c r="E54" s="258"/>
      <c r="F54" s="258"/>
      <c r="G54" s="258"/>
      <c r="H54" s="258"/>
    </row>
    <row r="55" spans="1:8" ht="40" customHeight="1">
      <c r="A55" s="223"/>
      <c r="B55" s="258"/>
      <c r="C55" s="258"/>
      <c r="D55" s="258"/>
      <c r="E55" s="258"/>
      <c r="F55" s="258"/>
      <c r="G55" s="258"/>
      <c r="H55" s="258"/>
    </row>
    <row r="56" spans="1:8" ht="40" customHeight="1">
      <c r="A56" s="223"/>
      <c r="B56" s="258"/>
      <c r="C56" s="258"/>
      <c r="D56" s="258"/>
      <c r="E56" s="258"/>
      <c r="F56" s="258"/>
      <c r="G56" s="258"/>
      <c r="H56" s="258"/>
    </row>
    <row r="57" spans="1:8" ht="40" customHeight="1">
      <c r="A57" s="223"/>
      <c r="B57" s="258"/>
      <c r="C57" s="258"/>
      <c r="D57" s="258"/>
      <c r="E57" s="258"/>
      <c r="F57" s="258"/>
      <c r="G57" s="258"/>
      <c r="H57" s="258"/>
    </row>
    <row r="58" spans="1:8" ht="40" customHeight="1">
      <c r="A58" s="223"/>
      <c r="B58" s="258"/>
      <c r="C58" s="258"/>
      <c r="D58" s="258"/>
      <c r="E58" s="258"/>
      <c r="F58" s="258"/>
      <c r="G58" s="258"/>
      <c r="H58" s="258"/>
    </row>
    <row r="59" spans="1:8" ht="40" customHeight="1">
      <c r="A59" s="223"/>
      <c r="B59" s="258"/>
      <c r="C59" s="258"/>
      <c r="D59" s="258"/>
      <c r="E59" s="258"/>
      <c r="F59" s="258"/>
      <c r="G59" s="258"/>
      <c r="H59" s="258"/>
    </row>
    <row r="60" spans="1:8" ht="40" customHeight="1">
      <c r="A60" s="223"/>
      <c r="B60" s="258"/>
      <c r="C60" s="258"/>
      <c r="D60" s="258"/>
      <c r="E60" s="258"/>
      <c r="F60" s="258"/>
      <c r="G60" s="258"/>
      <c r="H60" s="258"/>
    </row>
    <row r="61" spans="1:8" ht="40" customHeight="1">
      <c r="A61" s="223"/>
      <c r="B61" s="258"/>
      <c r="C61" s="258"/>
      <c r="D61" s="258"/>
      <c r="E61" s="258"/>
      <c r="F61" s="258"/>
      <c r="G61" s="258"/>
      <c r="H61" s="258"/>
    </row>
    <row r="62" spans="1:8" ht="40" customHeight="1">
      <c r="A62" s="223"/>
      <c r="B62" s="258"/>
      <c r="C62" s="258"/>
      <c r="D62" s="258"/>
      <c r="E62" s="258"/>
      <c r="F62" s="258"/>
      <c r="G62" s="258"/>
      <c r="H62" s="258"/>
    </row>
    <row r="63" spans="1:8" ht="40" customHeight="1">
      <c r="A63" s="223"/>
      <c r="B63" s="258"/>
      <c r="C63" s="258"/>
      <c r="D63" s="258"/>
      <c r="E63" s="258"/>
      <c r="F63" s="258"/>
      <c r="G63" s="258"/>
      <c r="H63" s="258"/>
    </row>
    <row r="64" spans="1:8" ht="40" customHeight="1">
      <c r="A64" s="223"/>
      <c r="B64" s="258"/>
      <c r="C64" s="258"/>
      <c r="D64" s="258"/>
      <c r="E64" s="258"/>
      <c r="F64" s="258"/>
      <c r="G64" s="258"/>
      <c r="H64" s="258"/>
    </row>
    <row r="65" spans="1:8" ht="40" customHeight="1">
      <c r="A65" s="223"/>
      <c r="B65" s="258"/>
      <c r="C65" s="258"/>
      <c r="D65" s="258"/>
      <c r="E65" s="258"/>
      <c r="F65" s="258"/>
      <c r="G65" s="258"/>
      <c r="H65" s="258"/>
    </row>
    <row r="66" spans="1:8" ht="40" customHeight="1">
      <c r="A66" s="223"/>
      <c r="B66" s="258"/>
      <c r="C66" s="258"/>
      <c r="D66" s="258"/>
      <c r="E66" s="258"/>
      <c r="F66" s="258"/>
      <c r="G66" s="258"/>
      <c r="H66" s="258"/>
    </row>
    <row r="67" spans="1:8" ht="40" customHeight="1">
      <c r="A67" s="223"/>
      <c r="B67" s="258"/>
      <c r="C67" s="258"/>
      <c r="D67" s="258"/>
      <c r="E67" s="258"/>
      <c r="F67" s="258"/>
      <c r="G67" s="258"/>
      <c r="H67" s="258"/>
    </row>
    <row r="68" spans="1:8" ht="40" customHeight="1">
      <c r="A68" s="223"/>
      <c r="B68" s="258"/>
      <c r="C68" s="258"/>
      <c r="D68" s="258"/>
      <c r="E68" s="258"/>
      <c r="F68" s="258"/>
      <c r="G68" s="258"/>
      <c r="H68" s="258"/>
    </row>
    <row r="102" spans="3:3">
      <c r="C102" s="264" t="s">
        <v>625</v>
      </c>
    </row>
  </sheetData>
  <mergeCells count="13">
    <mergeCell ref="B22:D22"/>
    <mergeCell ref="G22:H22"/>
    <mergeCell ref="C10:F10"/>
    <mergeCell ref="B4:C4"/>
    <mergeCell ref="B5:C5"/>
    <mergeCell ref="B6:C6"/>
    <mergeCell ref="B7:C7"/>
    <mergeCell ref="B8:C8"/>
    <mergeCell ref="C13:F13"/>
    <mergeCell ref="C20:F20"/>
    <mergeCell ref="C17:F17"/>
    <mergeCell ref="C18:F18"/>
    <mergeCell ref="C19:F19"/>
  </mergeCells>
  <printOptions horizontalCentered="1"/>
  <pageMargins left="0.25" right="0.25" top="0.75303030303030305" bottom="0.75" header="0.3" footer="0.3"/>
  <pageSetup paperSize="9" scale="72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23" max="7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4746B6-088D-4A5C-A3C8-4710594F52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C2E9D0-9A71-47D5-A7CA-371DE49EE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CUTTING DOCKET</vt:lpstr>
      <vt:lpstr>CHỈNH RATING</vt:lpstr>
      <vt:lpstr>2. TRIM CARD</vt:lpstr>
      <vt:lpstr>DETAIL STICKER</vt:lpstr>
      <vt:lpstr>VỊ TRÍ HÌNH IN</vt:lpstr>
      <vt:lpstr>FULL SPEC</vt:lpstr>
      <vt:lpstr>PACKING</vt:lpstr>
      <vt:lpstr>PP MEETING </vt:lpstr>
      <vt:lpstr>'2. TRIM CARD'!Print_Area</vt:lpstr>
      <vt:lpstr>'CHỈNH RATING'!Print_Area</vt:lpstr>
      <vt:lpstr>'CUTTING DOCKET'!Print_Area</vt:lpstr>
      <vt:lpstr>'FULL SPEC'!Print_Area</vt:lpstr>
      <vt:lpstr>PACKING!Print_Area</vt:lpstr>
      <vt:lpstr>'PP MEETING '!Print_Area</vt:lpstr>
      <vt:lpstr>'VỊ TRÍ HÌNH IN'!Print_Area</vt:lpstr>
      <vt:lpstr>'2. TRIM CARD'!Print_Titles</vt:lpstr>
      <vt:lpstr>'CHỈNH RATING'!Print_Titles</vt:lpstr>
      <vt:lpstr>'CUTTING DOCKET'!Print_Titles</vt:lpstr>
      <vt:lpstr>'VỊ TRÍ HÌNH IN'!Print_Titles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Trang Le Thi Thuy</dc:creator>
  <cp:keywords/>
  <dc:description/>
  <cp:lastModifiedBy>Thuy Thai Cam</cp:lastModifiedBy>
  <cp:revision/>
  <cp:lastPrinted>2024-03-21T07:43:03Z</cp:lastPrinted>
  <dcterms:created xsi:type="dcterms:W3CDTF">2016-05-06T01:47:29Z</dcterms:created>
  <dcterms:modified xsi:type="dcterms:W3CDTF">2024-03-27T08:25:57Z</dcterms:modified>
  <cp:category/>
  <cp:contentStatus/>
</cp:coreProperties>
</file>