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"/>
    </mc:Choice>
  </mc:AlternateContent>
  <xr:revisionPtr revIDLastSave="66" documentId="13_ncr:1_{95C767AE-D9F3-444B-BC2D-E29A137EF5D7}" xr6:coauthVersionLast="47" xr6:coauthVersionMax="47" xr10:uidLastSave="{F1D3B031-8BC9-44D3-9D67-A95DDF1A4D28}"/>
  <bookViews>
    <workbookView xWindow="-110" yWindow="-110" windowWidth="19420" windowHeight="10300" tabRatio="836" firstSheet="1" activeTab="1" xr2:uid="{00000000-000D-0000-FFFF-FFFF00000000}"/>
  </bookViews>
  <sheets>
    <sheet name="1. CD" sheetId="22" state="hidden" r:id="rId1"/>
    <sheet name="CHỈNH RATING" sheetId="34" r:id="rId2"/>
    <sheet name="VỊ TRÍ HÌNH IN" sheetId="25" r:id="rId3"/>
    <sheet name="2. TRIM CARD" sheetId="5" r:id="rId4"/>
    <sheet name="DETAIL STICKER" sheetId="33" r:id="rId5"/>
    <sheet name="FULL SPEC" sheetId="31" r:id="rId6"/>
    <sheet name="PACKING" sheetId="28" r:id="rId7"/>
    <sheet name="PP MEETING " sheetId="3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2DATA_DATA2_L" localSheetId="4">'[4]#REF'!#REF!</definedName>
    <definedName name="_2DATA_DATA2_L">'[4]#REF'!#REF!</definedName>
    <definedName name="_DATA_DATA2_L" localSheetId="4">'[5]#REF'!#REF!</definedName>
    <definedName name="_DATA_DATA2_L">'[5]#REF'!#REF!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2" hidden="1">#REF!</definedName>
    <definedName name="_Fill" hidden="1">#REF!</definedName>
    <definedName name="_xlnm._FilterDatabase" localSheetId="4" hidden="1">'DETAIL STICKER'!$A$1:$N$113</definedName>
    <definedName name="_SCM40" localSheetId="4">'[2]Raw material movement'!#REF!</definedName>
    <definedName name="_SCM40">'[2]Raw material movement'!#REF!</definedName>
    <definedName name="AB" localSheetId="4">#REF!</definedName>
    <definedName name="AB" localSheetId="6">#REF!</definedName>
    <definedName name="AB" localSheetId="7">#REF!</definedName>
    <definedName name="AB">#REF!</definedName>
    <definedName name="CODE">[6]CODE!$A$6:$B$156</definedName>
    <definedName name="DA" localSheetId="4">'[7]Raw material movement'!#REF!</definedName>
    <definedName name="DA">'[8]Raw material movement'!#REF!</definedName>
    <definedName name="df" localSheetId="4">'[2]Raw material movement'!#REF!</definedName>
    <definedName name="df">'[2]Raw material movement'!#REF!</definedName>
    <definedName name="dsdf" localSheetId="4">'[9]Raw material movement'!#REF!</definedName>
    <definedName name="dsdf">'[9]Raw material movement'!#REF!</definedName>
    <definedName name="GDFD" localSheetId="4">'[10]Raw material movement'!#REF!</definedName>
    <definedName name="GDFD">'[11]Raw material movement'!#REF!</definedName>
    <definedName name="IB" localSheetId="4">#REF!</definedName>
    <definedName name="IB" localSheetId="6">#REF!</definedName>
    <definedName name="IB" localSheetId="7">#REF!</definedName>
    <definedName name="IB">#REF!</definedName>
    <definedName name="INTERNAL_INVOICE" localSheetId="4">[12]UN!#REF!</definedName>
    <definedName name="INTERNAL_INVOICE">[13]UN!#REF!</definedName>
    <definedName name="MAHANG" localSheetId="4">#REF!</definedName>
    <definedName name="MAHANG" localSheetId="6">#REF!</definedName>
    <definedName name="MAHANG" localSheetId="7">#REF!</definedName>
    <definedName name="MAHANG">#REF!</definedName>
    <definedName name="MAVT">[14]Code!$A$7:$A$73</definedName>
    <definedName name="NAVY" localSheetId="6" hidden="1">#REF!</definedName>
    <definedName name="NAVY" localSheetId="7" hidden="1">#REF!</definedName>
    <definedName name="NAVY" localSheetId="2" hidden="1">#REF!</definedName>
    <definedName name="NAVY" hidden="1">#REF!</definedName>
    <definedName name="PRICE" localSheetId="4">#REF!</definedName>
    <definedName name="PRICE" localSheetId="7">#REF!</definedName>
    <definedName name="PRICE">#REF!</definedName>
    <definedName name="_xlnm.Print_Area" localSheetId="0">'1. CD'!$A$1:$P$109</definedName>
    <definedName name="_xlnm.Print_Area" localSheetId="3">'2. TRIM CARD'!$A$1:$D$29</definedName>
    <definedName name="_xlnm.Print_Area" localSheetId="1">'CHỈNH RATING'!$A$1:$P$109</definedName>
    <definedName name="_xlnm.Print_Area" localSheetId="5">'FULL SPEC'!$A$1:$N$20</definedName>
    <definedName name="_xlnm.Print_Area" localSheetId="6">PACKING!$A$1:$U$19</definedName>
    <definedName name="_xlnm.Print_Area" localSheetId="7">'PP MEETING '!$A$1:$H$23</definedName>
    <definedName name="_xlnm.Print_Area" localSheetId="2">'VỊ TRÍ HÌNH IN'!$A$1:$L$62</definedName>
    <definedName name="_xlnm.Print_Titles" localSheetId="0">'1. CD'!$1:$10</definedName>
    <definedName name="_xlnm.Print_Titles" localSheetId="3">'2. TRIM CARD'!$1:$5</definedName>
    <definedName name="_xlnm.Print_Titles" localSheetId="1">'CHỈNH RATING'!$1:$10</definedName>
    <definedName name="_xlnm.Print_Titles" localSheetId="2">'VỊ TRÍ HÌNH IN'!$1:$10</definedName>
    <definedName name="s" localSheetId="4" hidden="1">#REF!</definedName>
    <definedName name="s" hidden="1">#REF!</definedName>
    <definedName name="SESEAM" localSheetId="6" hidden="1">#REF!</definedName>
    <definedName name="SESEAM" localSheetId="7" hidden="1">#REF!</definedName>
    <definedName name="SESEAM" localSheetId="2" hidden="1">#REF!</definedName>
    <definedName name="SESEAM" hidden="1">#REF!</definedName>
    <definedName name="style" localSheetId="4">#REF!</definedName>
    <definedName name="style" localSheetId="7">#REF!</definedName>
    <definedName name="style">#REF!</definedName>
    <definedName name="WAFORD" localSheetId="4">#REF!</definedName>
    <definedName name="WAFORD" localSheetId="7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9" i="34" l="1"/>
  <c r="B102" i="34"/>
  <c r="B94" i="34"/>
  <c r="B93" i="34"/>
  <c r="B92" i="34"/>
  <c r="B83" i="34"/>
  <c r="B71" i="34"/>
  <c r="H64" i="34"/>
  <c r="G64" i="34"/>
  <c r="L63" i="34"/>
  <c r="L64" i="34" s="1"/>
  <c r="H63" i="34"/>
  <c r="G63" i="34"/>
  <c r="L62" i="34"/>
  <c r="H62" i="34"/>
  <c r="G62" i="34"/>
  <c r="H61" i="34"/>
  <c r="G61" i="34"/>
  <c r="H60" i="34"/>
  <c r="G60" i="34"/>
  <c r="H59" i="34"/>
  <c r="G59" i="34"/>
  <c r="H55" i="34"/>
  <c r="G55" i="34"/>
  <c r="H54" i="34"/>
  <c r="G54" i="34"/>
  <c r="S53" i="34"/>
  <c r="H53" i="34"/>
  <c r="G53" i="34"/>
  <c r="H52" i="34"/>
  <c r="G52" i="34"/>
  <c r="H51" i="34"/>
  <c r="G51" i="34"/>
  <c r="S50" i="34"/>
  <c r="H50" i="34"/>
  <c r="G50" i="34"/>
  <c r="S49" i="34"/>
  <c r="H49" i="34"/>
  <c r="G49" i="34"/>
  <c r="H48" i="34"/>
  <c r="L47" i="34"/>
  <c r="H47" i="34"/>
  <c r="H44" i="34"/>
  <c r="G44" i="34"/>
  <c r="F44" i="34"/>
  <c r="I43" i="34"/>
  <c r="I44" i="34" s="1"/>
  <c r="I42" i="34"/>
  <c r="E39" i="34"/>
  <c r="B38" i="34"/>
  <c r="A37" i="34"/>
  <c r="K29" i="34"/>
  <c r="K30" i="34" s="1"/>
  <c r="K32" i="34" s="1"/>
  <c r="J29" i="34"/>
  <c r="J30" i="34" s="1"/>
  <c r="J32" i="34" s="1"/>
  <c r="I29" i="34"/>
  <c r="I30" i="34" s="1"/>
  <c r="I32" i="34" s="1"/>
  <c r="H29" i="34"/>
  <c r="H30" i="34" s="1"/>
  <c r="H32" i="34" s="1"/>
  <c r="G29" i="34"/>
  <c r="G30" i="34" s="1"/>
  <c r="G32" i="34" s="1"/>
  <c r="D29" i="34"/>
  <c r="D30" i="34" s="1"/>
  <c r="B85" i="34" s="1"/>
  <c r="P28" i="34"/>
  <c r="D25" i="34"/>
  <c r="B84" i="34" s="1"/>
  <c r="C25" i="34"/>
  <c r="P24" i="34"/>
  <c r="D24" i="34"/>
  <c r="C24" i="34"/>
  <c r="P23" i="34"/>
  <c r="P25" i="34" s="1"/>
  <c r="C20" i="34"/>
  <c r="P19" i="34"/>
  <c r="D19" i="34"/>
  <c r="D20" i="34" s="1"/>
  <c r="C19" i="34"/>
  <c r="P18" i="34"/>
  <c r="P20" i="34" s="1"/>
  <c r="A20" i="5"/>
  <c r="J39" i="22"/>
  <c r="H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I4" i="33"/>
  <c r="I3" i="33"/>
  <c r="I2" i="33"/>
  <c r="M48" i="22"/>
  <c r="E109" i="34" l="1"/>
  <c r="K50" i="34"/>
  <c r="M50" i="34" s="1"/>
  <c r="O50" i="34" s="1"/>
  <c r="F109" i="34"/>
  <c r="K51" i="34"/>
  <c r="M51" i="34" s="1"/>
  <c r="O51" i="34" s="1"/>
  <c r="G109" i="34"/>
  <c r="K52" i="34"/>
  <c r="M52" i="34" s="1"/>
  <c r="O52" i="34" s="1"/>
  <c r="K49" i="34"/>
  <c r="M49" i="34" s="1"/>
  <c r="O49" i="34" s="1"/>
  <c r="D109" i="34"/>
  <c r="H109" i="34"/>
  <c r="K53" i="34"/>
  <c r="P29" i="34"/>
  <c r="P30" i="34" s="1"/>
  <c r="P32" i="34" s="1"/>
  <c r="I113" i="33"/>
  <c r="J38" i="22"/>
  <c r="G29" i="22"/>
  <c r="G6" i="30"/>
  <c r="D8" i="30"/>
  <c r="M53" i="22"/>
  <c r="O53" i="22" s="1"/>
  <c r="H44" i="22"/>
  <c r="G44" i="22"/>
  <c r="I43" i="22"/>
  <c r="F44" i="22"/>
  <c r="I42" i="22"/>
  <c r="S53" i="22"/>
  <c r="S50" i="22"/>
  <c r="S49" i="22"/>
  <c r="H53" i="22"/>
  <c r="G53" i="22"/>
  <c r="K63" i="34" l="1"/>
  <c r="M63" i="34" s="1"/>
  <c r="O63" i="34" s="1"/>
  <c r="K60" i="34"/>
  <c r="M60" i="34" s="1"/>
  <c r="O60" i="34" s="1"/>
  <c r="K48" i="34"/>
  <c r="G39" i="34"/>
  <c r="I39" i="34" s="1"/>
  <c r="J39" i="34" s="1"/>
  <c r="L39" i="34" s="1"/>
  <c r="K64" i="34"/>
  <c r="M64" i="34" s="1"/>
  <c r="O64" i="34" s="1"/>
  <c r="K55" i="34"/>
  <c r="M55" i="34" s="1"/>
  <c r="O55" i="34" s="1"/>
  <c r="K61" i="34"/>
  <c r="M61" i="34" s="1"/>
  <c r="O61" i="34" s="1"/>
  <c r="K54" i="34"/>
  <c r="K59" i="34"/>
  <c r="M59" i="34" s="1"/>
  <c r="O59" i="34" s="1"/>
  <c r="K62" i="34"/>
  <c r="M62" i="34" s="1"/>
  <c r="O62" i="34" s="1"/>
  <c r="K47" i="34"/>
  <c r="M47" i="34" s="1"/>
  <c r="O47" i="34" s="1"/>
  <c r="L48" i="34" s="1"/>
  <c r="G38" i="34"/>
  <c r="I38" i="34" s="1"/>
  <c r="J38" i="34" s="1"/>
  <c r="L38" i="34" s="1"/>
  <c r="M53" i="34"/>
  <c r="O53" i="34" s="1"/>
  <c r="M54" i="34"/>
  <c r="O54" i="34" s="1"/>
  <c r="I109" i="34"/>
  <c r="I44" i="22"/>
  <c r="H52" i="22"/>
  <c r="G52" i="22"/>
  <c r="H51" i="22"/>
  <c r="G51" i="22"/>
  <c r="H50" i="22"/>
  <c r="G50" i="22"/>
  <c r="H60" i="22"/>
  <c r="G60" i="22"/>
  <c r="B20" i="5"/>
  <c r="B18" i="5"/>
  <c r="A18" i="5"/>
  <c r="B16" i="5"/>
  <c r="D15" i="5"/>
  <c r="D14" i="5"/>
  <c r="A14" i="5"/>
  <c r="A15" i="5" s="1"/>
  <c r="A12" i="5"/>
  <c r="D6" i="5"/>
  <c r="C15" i="5"/>
  <c r="M48" i="34" l="1"/>
  <c r="O48" i="34" s="1"/>
  <c r="H55" i="22"/>
  <c r="G55" i="22"/>
  <c r="H29" i="22"/>
  <c r="H30" i="22" s="1"/>
  <c r="I29" i="22"/>
  <c r="J29" i="22"/>
  <c r="J30" i="22" s="1"/>
  <c r="K29" i="22"/>
  <c r="K30" i="22" s="1"/>
  <c r="G30" i="22"/>
  <c r="B38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H48" i="22" l="1"/>
  <c r="B102" i="22"/>
  <c r="H54" i="22" l="1"/>
  <c r="G54" i="22"/>
  <c r="I30" i="22" l="1"/>
  <c r="H61" i="22" l="1"/>
  <c r="H62" i="22"/>
  <c r="H63" i="22"/>
  <c r="H64" i="22"/>
  <c r="H59" i="22"/>
  <c r="D12" i="5"/>
  <c r="D13" i="5"/>
  <c r="B7" i="5"/>
  <c r="A37" i="22"/>
  <c r="H49" i="22"/>
  <c r="H47" i="22"/>
  <c r="B71" i="22" l="1"/>
  <c r="L47" i="22"/>
  <c r="G41" i="30"/>
  <c r="G64" i="22" l="1"/>
  <c r="L63" i="22"/>
  <c r="L64" i="22" s="1"/>
  <c r="G63" i="22"/>
  <c r="L62" i="22"/>
  <c r="G62" i="22"/>
  <c r="G61" i="22"/>
  <c r="G59" i="22"/>
  <c r="B22" i="5" s="1"/>
  <c r="G49" i="22"/>
  <c r="B15" i="5" s="1"/>
  <c r="C25" i="22" l="1"/>
  <c r="C24" i="22"/>
  <c r="C20" i="22"/>
  <c r="C19" i="22"/>
  <c r="B13" i="5" l="1"/>
  <c r="C13" i="5" l="1"/>
  <c r="A10" i="5"/>
  <c r="A11" i="5"/>
  <c r="A8" i="5"/>
  <c r="B83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5" i="22"/>
  <c r="B84" i="22"/>
  <c r="P25" i="22"/>
  <c r="B5" i="5" l="1"/>
  <c r="B6" i="5" s="1"/>
  <c r="P18" i="22" l="1"/>
  <c r="D19" i="22"/>
  <c r="D20" i="22" s="1"/>
  <c r="H32" i="22"/>
  <c r="K50" i="22" s="1"/>
  <c r="I32" i="22"/>
  <c r="K51" i="22" s="1"/>
  <c r="J32" i="22"/>
  <c r="K52" i="22" s="1"/>
  <c r="K32" i="22"/>
  <c r="K53" i="22" s="1"/>
  <c r="B93" i="22"/>
  <c r="B94" i="22"/>
  <c r="C109" i="22"/>
  <c r="F109" i="22" l="1"/>
  <c r="H109" i="22"/>
  <c r="G109" i="22"/>
  <c r="E109" i="22"/>
  <c r="P19" i="22"/>
  <c r="P20" i="22" s="1"/>
  <c r="G32" i="22"/>
  <c r="K49" i="22" s="1"/>
  <c r="E39" i="22"/>
  <c r="B92" i="22"/>
  <c r="P32" i="22" l="1"/>
  <c r="K54" i="22" s="1"/>
  <c r="D109" i="22"/>
  <c r="I109" i="22" s="1"/>
  <c r="M51" i="22" l="1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M54" i="22"/>
  <c r="O54" i="22" s="1"/>
  <c r="K48" i="22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7" i="22"/>
  <c r="M47" i="22" s="1"/>
  <c r="O47" i="22" s="1"/>
  <c r="G38" i="22"/>
  <c r="I38" i="22" s="1"/>
  <c r="K63" i="22"/>
  <c r="M63" i="22" s="1"/>
  <c r="O63" i="22" s="1"/>
  <c r="G39" i="22"/>
  <c r="I39" i="22" s="1"/>
  <c r="L48" i="22" l="1"/>
  <c r="L38" i="22"/>
  <c r="O48" i="22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<sst xmlns="http://schemas.openxmlformats.org/spreadsheetml/2006/main" count="1978" uniqueCount="639">
  <si>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</si>
  <si>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</si>
  <si>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</si>
  <si>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</si>
  <si>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</si>
  <si>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</si>
  <si>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</si>
  <si>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</si>
  <si>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</si>
  <si>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</si>
  <si>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</si>
  <si>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</si>
  <si>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</si>
  <si>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</si>
  <si>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</si>
  <si>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</si>
  <si>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</si>
  <si>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</si>
  <si>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</si>
  <si>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</si>
  <si>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</si>
  <si>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</si>
  <si>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</si>
  <si>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</si>
  <si>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</si>
  <si>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</si>
  <si>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</si>
  <si>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</si>
  <si>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</si>
  <si>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</si>
  <si>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</si>
  <si>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</si>
  <si>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</si>
  <si>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</si>
  <si>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</si>
  <si>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</si>
  <si>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</si>
  <si>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</si>
  <si>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</si>
  <si>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</si>
  <si>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</si>
  <si>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</si>
  <si>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</si>
  <si>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</si>
  <si>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</si>
  <si>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</si>
  <si>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</si>
  <si>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</si>
  <si>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</si>
  <si>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</si>
  <si>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</si>
  <si>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</si>
  <si>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</si>
  <si>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</si>
  <si>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</si>
  <si>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</si>
  <si>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</si>
  <si>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</si>
  <si>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</si>
  <si>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</si>
  <si>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</si>
  <si>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</si>
  <si>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</si>
  <si>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</si>
  <si>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</si>
  <si>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</si>
  <si>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</si>
  <si>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</si>
  <si>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</si>
  <si>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</si>
  <si>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</si>
  <si>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</si>
  <si>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</si>
  <si>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</si>
  <si>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</si>
  <si>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</si>
  <si>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</si>
  <si>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</si>
  <si>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</si>
  <si>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</si>
  <si>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</si>
  <si>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</si>
  <si>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</si>
  <si>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</si>
  <si>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</si>
  <si>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</si>
  <si>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</si>
  <si>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</si>
  <si>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</si>
  <si>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</si>
  <si>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</si>
  <si>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</si>
  <si>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</si>
  <si>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</si>
  <si>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</si>
  <si>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</si>
  <si>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</si>
  <si>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</si>
  <si>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</si>
  <si>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</si>
  <si>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</si>
  <si>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</si>
  <si>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</si>
  <si>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</si>
  <si>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</si>
  <si>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</si>
  <si>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</si>
  <si>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</si>
  <si>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</si>
  <si>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</si>
  <si>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</si>
  <si>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</si>
  <si>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</si>
  <si>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</si>
  <si>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</si>
  <si>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</si>
  <si>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</si>
  <si>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</si>
  <si>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</si>
  <si>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</si>
  <si>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</si>
  <si>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</si>
  <si>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</si>
  <si>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</si>
  <si>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</si>
  <si>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</si>
  <si>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</si>
  <si>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</si>
  <si>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</si>
  <si>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</si>
  <si>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</si>
  <si>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</si>
  <si>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</si>
  <si>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</si>
  <si>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</si>
  <si>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</si>
  <si>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</si>
  <si>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</si>
  <si>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</si>
  <si>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</si>
  <si>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</si>
  <si>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</si>
  <si>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</si>
  <si>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</si>
  <si>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</si>
  <si>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</si>
  <si>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</si>
  <si>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</si>
  <si>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</si>
  <si>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</si>
  <si>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</si>
  <si>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</si>
  <si>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</si>
  <si>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</si>
  <si>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</si>
  <si>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</si>
  <si>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</si>
  <si>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</si>
  <si>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</si>
  <si>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</si>
  <si>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</si>
  <si>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</si>
  <si>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</si>
  <si>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</si>
  <si>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</si>
  <si>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</si>
  <si>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</si>
  <si>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</si>
  <si>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</si>
  <si>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</si>
  <si>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</si>
  <si>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</si>
  <si>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</si>
  <si>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</si>
  <si>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</si>
  <si>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</si>
  <si>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</si>
  <si>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</si>
  <si>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</si>
  <si>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</si>
  <si>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100% COTTON 200GSM (6.5oz)</t>
  </si>
  <si>
    <t>LICENSE TEE by GOLF WANG</t>
  </si>
  <si>
    <t>PFD</t>
  </si>
  <si>
    <t>DYE MAX</t>
  </si>
  <si>
    <t xml:space="preserve">DYE MAX </t>
  </si>
  <si>
    <t>5” WIDE x 3.22” TALL</t>
  </si>
  <si>
    <t>GARMENT DYE MÀU  BLUE GLOW</t>
  </si>
  <si>
    <t>CHẤT LƯỢNG, HAND FEEL, MẶT LÔNG DUYỆT THEO</t>
  </si>
  <si>
    <t>1.45” WIDE x 1.7” TALL</t>
  </si>
  <si>
    <t>0.5"</t>
  </si>
  <si>
    <t xml:space="preserve">HÌNH IN </t>
  </si>
  <si>
    <t xml:space="preserve">CHỈ SỬA HÀNG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</si>
  <si>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</si>
  <si>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</si>
  <si>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</si>
  <si>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</si>
  <si>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</si>
  <si>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</si>
  <si>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</si>
  <si>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</si>
  <si>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</si>
  <si>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</si>
  <si>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</si>
  <si>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</si>
  <si>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</si>
  <si>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</si>
  <si>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</si>
  <si>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</si>
  <si>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</si>
  <si>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</si>
  <si>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</si>
  <si>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</si>
  <si>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</si>
  <si>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</si>
  <si>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</si>
  <si>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</si>
  <si>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</si>
  <si>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</si>
  <si>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</si>
  <si>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</si>
  <si>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</si>
  <si>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</si>
  <si>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</si>
  <si>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</si>
  <si>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</si>
  <si>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</si>
  <si>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</si>
  <si>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</si>
  <si>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</si>
  <si>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</si>
  <si>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</si>
  <si>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</si>
  <si>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</si>
  <si>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</si>
  <si>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</si>
  <si>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</si>
  <si>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</si>
  <si>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</si>
  <si>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</si>
  <si>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</si>
  <si>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</si>
  <si>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</si>
  <si>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</si>
  <si>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</si>
  <si>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</si>
  <si>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</si>
  <si>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</si>
  <si>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</si>
  <si>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</si>
  <si>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</si>
  <si>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</si>
  <si>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</si>
  <si>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</si>
  <si>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</si>
  <si>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</si>
  <si>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</si>
  <si>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</si>
  <si>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</si>
  <si>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</si>
  <si>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</si>
  <si>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</si>
  <si>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</si>
  <si>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</si>
  <si>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</si>
  <si>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</si>
  <si>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</si>
  <si>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</si>
  <si>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</si>
  <si>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</si>
  <si>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</si>
  <si>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</si>
  <si>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</si>
  <si>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</si>
  <si>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</si>
  <si>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</si>
  <si>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</si>
  <si>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</si>
  <si>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</si>
  <si>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</si>
  <si>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</si>
  <si>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</si>
  <si>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</si>
  <si>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</si>
  <si>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</si>
  <si>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</si>
  <si>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</si>
  <si>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</si>
  <si>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</si>
  <si>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</si>
  <si>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</si>
  <si>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</si>
  <si>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</si>
  <si>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</si>
  <si>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</si>
  <si>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</si>
  <si>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</si>
  <si>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</si>
  <si>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</si>
  <si>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</si>
  <si>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</si>
  <si>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</si>
  <si>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</si>
  <si>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</si>
  <si>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</si>
  <si>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</si>
  <si>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</si>
  <si>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</si>
  <si>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</si>
  <si>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</si>
  <si>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</si>
  <si>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</si>
  <si>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</si>
  <si>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</si>
  <si>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</si>
  <si>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</si>
  <si>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</si>
  <si>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</si>
  <si>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</si>
  <si>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</si>
  <si>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</si>
  <si>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</si>
  <si>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</si>
  <si>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</si>
  <si>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</si>
  <si>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</si>
  <si>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</si>
  <si>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</si>
  <si>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</si>
  <si>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</si>
  <si>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</si>
  <si>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</si>
  <si>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</si>
  <si>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</si>
  <si>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</si>
  <si>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</si>
  <si>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</si>
  <si>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</si>
  <si>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</si>
  <si>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</si>
  <si>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</si>
  <si>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</si>
  <si>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</si>
  <si>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</si>
  <si>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</si>
  <si>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</si>
  <si>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</si>
  <si>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</si>
  <si>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</si>
  <si>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</si>
  <si>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</si>
  <si>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</si>
  <si>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</si>
  <si>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</si>
  <si>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</si>
  <si>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</si>
  <si>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</si>
  <si>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</si>
  <si>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</si>
  <si>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</si>
  <si>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</si>
  <si>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</si>
  <si>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</si>
  <si>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</si>
  <si>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</si>
  <si>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</si>
  <si>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</si>
  <si>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</si>
  <si>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</si>
  <si>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</si>
  <si>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</si>
  <si>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</si>
  <si>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</si>
  <si>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</si>
  <si>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</si>
  <si>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</si>
  <si>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</si>
  <si>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</si>
  <si>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</si>
  <si>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</si>
  <si>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</si>
  <si>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</si>
  <si>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</si>
  <si>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</si>
  <si>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</si>
  <si>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</si>
  <si>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</si>
  <si>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</si>
  <si>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</si>
  <si>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</si>
  <si>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</si>
  <si>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</si>
  <si>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</si>
  <si>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</si>
  <si>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</si>
  <si>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</si>
  <si>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</si>
  <si>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</si>
  <si>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</si>
  <si>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</si>
  <si>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</si>
  <si>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</si>
  <si>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</si>
  <si>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</si>
  <si>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</si>
  <si>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</si>
  <si>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</si>
  <si>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</si>
  <si>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</si>
  <si>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</si>
  <si>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</si>
  <si>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</si>
  <si>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</si>
  <si>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</si>
  <si>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</si>
  <si>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</si>
  <si>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</si>
  <si>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</si>
  <si>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</si>
  <si>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</si>
  <si>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</si>
  <si>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</si>
  <si>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</si>
  <si>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</si>
  <si>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</si>
  <si>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</si>
  <si>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</si>
  <si>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</si>
  <si>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</si>
  <si>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</si>
  <si>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</si>
  <si>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</si>
  <si>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</si>
  <si>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</si>
  <si>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</si>
  <si>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</si>
  <si>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</si>
  <si>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</si>
  <si>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</si>
  <si>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</si>
  <si>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</si>
  <si>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</si>
  <si>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</si>
  <si>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</si>
  <si>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</si>
  <si>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</si>
  <si>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</si>
  <si>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</si>
  <si>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</si>
  <si>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</si>
  <si>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</si>
  <si>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</si>
  <si>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</si>
  <si>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</si>
  <si>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</si>
  <si>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</si>
  <si>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</si>
  <si>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</si>
  <si>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</si>
  <si>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</si>
  <si>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</si>
  <si>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</si>
  <si>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</si>
  <si>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</si>
  <si>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</si>
  <si>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</si>
  <si>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</si>
  <si>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</si>
  <si>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</si>
  <si>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</si>
  <si>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</si>
  <si>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</si>
  <si>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</si>
  <si>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</si>
  <si>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</si>
  <si>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</si>
  <si>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</si>
  <si>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</si>
  <si>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</si>
  <si>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</si>
  <si>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</si>
  <si>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</si>
  <si>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</si>
  <si>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</si>
  <si>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</si>
  <si>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</si>
  <si>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</si>
  <si>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</si>
  <si>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</si>
  <si>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</si>
  <si>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</si>
  <si>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</si>
  <si>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</si>
  <si>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</si>
  <si>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</si>
  <si>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</si>
  <si>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</si>
  <si>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</si>
  <si>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</si>
  <si>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</si>
  <si>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</si>
  <si>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</si>
  <si>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</si>
  <si>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</si>
  <si>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</si>
  <si>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</si>
  <si>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</si>
  <si>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</si>
  <si>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</si>
  <si>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</si>
  <si>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</si>
  <si>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</si>
  <si>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</si>
  <si>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</si>
  <si>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</si>
  <si>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</si>
  <si>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</si>
  <si>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</si>
  <si>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</si>
  <si>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</si>
  <si>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</si>
  <si>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</si>
  <si>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</si>
  <si>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</si>
  <si>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</si>
  <si>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</si>
  <si>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</si>
  <si>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</si>
  <si>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</si>
  <si>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</si>
  <si>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</si>
  <si>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</si>
  <si>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</si>
  <si>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</si>
  <si>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</si>
  <si>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</si>
  <si>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</si>
  <si>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</si>
  <si>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</si>
  <si>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</si>
  <si>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</si>
  <si>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</si>
  <si>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</si>
  <si>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</si>
  <si>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</si>
  <si>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</si>
  <si>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</si>
  <si>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</si>
  <si>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</si>
  <si>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</si>
  <si>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</si>
  <si>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</si>
  <si>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</si>
  <si>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</si>
  <si>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</si>
  <si>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</si>
  <si>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</si>
  <si>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</si>
  <si>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</si>
  <si>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</si>
  <si>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</si>
  <si>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>SỬ DỤNG VẢI PFD ĐI NHUỘM MÀU BLUE GLOW</t>
  </si>
  <si>
    <t>BLUE GLOW</t>
  </si>
  <si>
    <t>GR8500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</si>
  <si>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</si>
  <si>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</si>
  <si>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</si>
  <si>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</si>
  <si>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</si>
  <si>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</si>
  <si>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</si>
  <si>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NHUỘM MÀU BLUE GLOW</t>
  </si>
  <si>
    <t>NCC BAUTEX</t>
  </si>
  <si>
    <t>NHÃN WOVEN THEO SIZE W: 1CM  (GẮN TRƯỚC KHI  NHUỘM )-THEO TỪNG SIZE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</si>
  <si>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</si>
  <si>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</si>
  <si>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</si>
  <si>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>THÔNG TIN ĐỊNH VỊ HÌNH IN 
(GỬI RẬP FULL SIZE KHÁCH DUYỆT TRƯỚC KHI SẢN XUẤT )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</si>
  <si>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</si>
  <si>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</si>
  <si>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</si>
  <si>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t>SIZE SHIPPING SAMPLE VÀ PHOTOSHOOT CHI TIẾT  BÊN DƯỚI:</t>
  </si>
  <si>
    <t>Size</t>
  </si>
  <si>
    <t>TỔNG</t>
  </si>
  <si>
    <t>Shipping sample</t>
  </si>
  <si>
    <t>Photoshoot</t>
  </si>
  <si>
    <t>G10  SS24  G2638</t>
  </si>
  <si>
    <t>SS24 PRODUCTION</t>
  </si>
  <si>
    <t>G10STS141A</t>
  </si>
  <si>
    <t xml:space="preserve">IN/ ÉP THÀNH PHẨM
IN DIGITAL 
ÉP NHÃN CỔ SAU </t>
  </si>
  <si>
    <t xml:space="preserve">UAPLAIP0225007B00K
LOT L46 (ánh A) CẤP ĐỦ SL </t>
  </si>
  <si>
    <t>SỐ LƯỢNG CẦN CẤP CHO TEST IN (OUTSOURCE)</t>
  </si>
  <si>
    <t xml:space="preserve">UAPLAIP0225008B00K
LOT L4 (ÁNH A) CẤP ĐỦ SỐ LƯỢNG </t>
  </si>
  <si>
    <t>G10-0792
 3 size số lượng để test S,M,XXL</t>
  </si>
  <si>
    <t>G10-0793</t>
  </si>
  <si>
    <t>G10-0792</t>
  </si>
  <si>
    <t>NHÃN SIZE HEATRANFER MADE IN VIET NAM - 100% COTTON-SIZE S (WASH INSIDE OUT)</t>
  </si>
  <si>
    <t>NHÃN SIZE HEATRANFER MADE IN VIET NAM - 100% COTTON-SIZE M (WASH INSIDE OUT)</t>
  </si>
  <si>
    <t>NHÃN SIZE HEATRANFER MADE IN VIET NAM - 100% COTTON-SIZE L (WASH INSIDE OUT)</t>
  </si>
  <si>
    <t>NHÃN SIZE HEATRANFER MADE IN VIET NAM - 100% COTTON-SIZE XL (WASH INSIDE OUT)</t>
  </si>
  <si>
    <t>NHÃN SIZE HEATRANFER MADE IN VIET NAM - 100% COTTON-SIZE XXL (WASH INSIDE OUT)</t>
  </si>
  <si>
    <t>DUYỆT  MÀU + CHẤT LƯỢNG THEO ỐNG TEST MÀU BLUE NHUỘM  (BLUE GLOW)  ĐÃ̃ CHUYỂN NGÀY 21.3.24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</si>
  <si>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</si>
  <si>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</si>
  <si>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</si>
  <si>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</si>
  <si>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</si>
  <si>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</si>
  <si>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</si>
  <si>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</si>
  <si>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</si>
  <si>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</si>
  <si>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</si>
  <si>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</si>
  <si>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</si>
  <si>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</si>
  <si>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</si>
  <si>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</si>
  <si>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</si>
  <si>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</si>
  <si>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</si>
  <si>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</si>
  <si>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</si>
  <si>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</si>
  <si>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</si>
  <si>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</si>
  <si>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</si>
  <si>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</si>
  <si>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</si>
  <si>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</si>
  <si>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</si>
  <si>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</si>
  <si>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</si>
  <si>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CMIYGL LICENSE TEE</t>
  </si>
  <si>
    <t>MER - THÚY /TUYỀN 252</t>
  </si>
  <si>
    <t>TRIỂN KHAI SẢN XUẤT  THEO ÁO MẪU G10STS140, MÀU PINK CHUYỂN CÙNG TÁC NGHIỆP G10STS140A NGÀY 20/3/24</t>
  </si>
  <si>
    <t>L46</t>
  </si>
  <si>
    <t>CMIYGL LICENSE TEE by GOLF WANG</t>
  </si>
  <si>
    <t>IN DIGITAL TẠI GIỮA THÂN TRƯỚC ,ÉP NHÃN CỔ SAU 
 (IN/ÉP THÀNH PHẨM-OUTSOURSE)</t>
  </si>
  <si>
    <t>DUYỆT HÌNH IN THEO  ÁO MẪU G10STS141 MÀU BLUE  ĐÃ CHUYỂN PHÒNG OUTSOURSE NGÀY 18.3.24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</si>
</sst>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13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sz val="18"/>
      <name val="Calibri"/>
      <family val="2"/>
      <scheme val="minor"/>
    </font>
    <font>
      <sz val="22"/>
      <color rgb="FFFF0000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61" fillId="0" borderId="0">
      <alignment vertical="center"/>
    </xf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4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26" fillId="4" borderId="0" xfId="0" applyFont="1" applyFill="1" applyAlignment="1">
      <alignment vertical="center" wrapText="1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2" borderId="0" xfId="0" applyFont="1" applyFill="1" applyAlignment="1" applyProtection="1">
      <alignment vertical="center"/>
      <protection hidden="1"/>
    </xf>
    <xf numFmtId="0" fontId="63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center" vertical="center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9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6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4" fillId="0" borderId="0" xfId="0" applyFont="1"/>
    <xf numFmtId="0" fontId="163" fillId="4" borderId="0" xfId="0" applyFont="1" applyFill="1" applyAlignment="1">
      <alignment horizontal="left"/>
    </xf>
    <xf numFmtId="0" fontId="164" fillId="4" borderId="0" xfId="0" applyFont="1" applyFill="1" applyAlignment="1">
      <alignment horizontal="center"/>
    </xf>
    <xf numFmtId="0" fontId="164" fillId="4" borderId="0" xfId="0" applyFont="1" applyFill="1"/>
    <xf numFmtId="0" fontId="165" fillId="39" borderId="0" xfId="0" applyFont="1" applyFill="1" applyAlignment="1">
      <alignment horizontal="center" vertical="center"/>
    </xf>
    <xf numFmtId="0" fontId="165" fillId="9" borderId="0" xfId="0" applyFont="1" applyFill="1" applyAlignment="1">
      <alignment horizontal="center" vertical="center"/>
    </xf>
    <xf numFmtId="0" fontId="165" fillId="4" borderId="0" xfId="0" applyFont="1" applyFill="1" applyAlignment="1">
      <alignment horizontal="center" vertical="center"/>
    </xf>
    <xf numFmtId="0" fontId="165" fillId="9" borderId="0" xfId="0" applyFont="1" applyFill="1" applyAlignment="1">
      <alignment horizontal="center" vertical="center" wrapText="1"/>
    </xf>
    <xf numFmtId="0" fontId="165" fillId="39" borderId="0" xfId="0" applyFont="1" applyFill="1"/>
    <xf numFmtId="0" fontId="166" fillId="4" borderId="0" xfId="0" applyFont="1" applyFill="1" applyAlignment="1">
      <alignment vertical="center"/>
    </xf>
    <xf numFmtId="0" fontId="166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62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62" fillId="4" borderId="0" xfId="0" applyFont="1" applyFill="1" applyAlignment="1">
      <alignment horizontal="left" vertical="center" indent="5"/>
    </xf>
    <xf numFmtId="0" fontId="162" fillId="4" borderId="0" xfId="0" applyFont="1" applyFill="1" applyAlignment="1">
      <alignment horizontal="center" vertical="center"/>
    </xf>
    <xf numFmtId="0" fontId="37" fillId="0" borderId="0" xfId="55" applyFont="1"/>
    <xf numFmtId="0" fontId="165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7" fillId="0" borderId="0" xfId="55" applyFont="1" applyAlignment="1">
      <alignment vertical="center"/>
    </xf>
    <xf numFmtId="0" fontId="167" fillId="9" borderId="57" xfId="55" applyFont="1" applyFill="1" applyBorder="1" applyAlignment="1">
      <alignment horizontal="left" vertical="center"/>
    </xf>
    <xf numFmtId="14" fontId="167" fillId="40" borderId="57" xfId="55" applyNumberFormat="1" applyFont="1" applyFill="1" applyBorder="1" applyAlignment="1">
      <alignment horizontal="center" vertical="center"/>
    </xf>
    <xf numFmtId="0" fontId="167" fillId="0" borderId="6" xfId="55" applyFont="1" applyBorder="1" applyAlignment="1">
      <alignment horizontal="center" vertical="center"/>
    </xf>
    <xf numFmtId="0" fontId="167" fillId="40" borderId="57" xfId="55" applyFont="1" applyFill="1" applyBorder="1" applyAlignment="1">
      <alignment horizontal="center" vertical="center"/>
    </xf>
    <xf numFmtId="0" fontId="168" fillId="40" borderId="57" xfId="55" applyFont="1" applyFill="1" applyBorder="1" applyAlignment="1">
      <alignment horizontal="center" vertical="center"/>
    </xf>
    <xf numFmtId="0" fontId="167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7" fillId="0" borderId="0" xfId="55" applyFont="1" applyAlignment="1">
      <alignment horizontal="center" vertical="center"/>
    </xf>
    <xf numFmtId="0" fontId="167" fillId="0" borderId="58" xfId="55" applyFont="1" applyBorder="1" applyAlignment="1">
      <alignment horizontal="center" vertical="center"/>
    </xf>
    <xf numFmtId="0" fontId="167" fillId="0" borderId="58" xfId="55" applyFont="1" applyBorder="1" applyAlignment="1">
      <alignment horizontal="center" vertical="center" wrapText="1"/>
    </xf>
    <xf numFmtId="16" fontId="167" fillId="0" borderId="59" xfId="55" applyNumberFormat="1" applyFont="1" applyBorder="1" applyAlignment="1">
      <alignment vertical="center"/>
    </xf>
    <xf numFmtId="0" fontId="167" fillId="0" borderId="60" xfId="55" applyFont="1" applyBorder="1" applyAlignment="1">
      <alignment vertical="center" wrapText="1"/>
    </xf>
    <xf numFmtId="0" fontId="167" fillId="0" borderId="61" xfId="55" applyFont="1" applyBorder="1" applyAlignment="1">
      <alignment horizontal="center" vertical="center"/>
    </xf>
    <xf numFmtId="0" fontId="167" fillId="0" borderId="62" xfId="55" applyFont="1" applyBorder="1" applyAlignment="1">
      <alignment horizontal="center" vertical="center" wrapText="1"/>
    </xf>
    <xf numFmtId="0" fontId="167" fillId="0" borderId="63" xfId="55" applyFont="1" applyBorder="1" applyAlignment="1">
      <alignment horizontal="left" vertical="center"/>
    </xf>
    <xf numFmtId="0" fontId="167" fillId="0" borderId="64" xfId="55" applyFont="1" applyBorder="1" applyAlignment="1">
      <alignment horizontal="left" vertical="center" wrapText="1"/>
    </xf>
    <xf numFmtId="0" fontId="167" fillId="0" borderId="65" xfId="55" applyFont="1" applyBorder="1" applyAlignment="1">
      <alignment horizontal="left" vertical="center" wrapText="1"/>
    </xf>
    <xf numFmtId="0" fontId="167" fillId="0" borderId="66" xfId="55" applyFont="1" applyBorder="1" applyAlignment="1">
      <alignment horizontal="center" vertical="center"/>
    </xf>
    <xf numFmtId="0" fontId="167" fillId="0" borderId="63" xfId="55" applyFont="1" applyBorder="1" applyAlignment="1">
      <alignment horizontal="left" vertical="center" wrapText="1"/>
    </xf>
    <xf numFmtId="0" fontId="167" fillId="0" borderId="63" xfId="55" applyFont="1" applyBorder="1" applyAlignment="1">
      <alignment vertical="center"/>
    </xf>
    <xf numFmtId="0" fontId="167" fillId="0" borderId="64" xfId="55" applyFont="1" applyBorder="1" applyAlignment="1">
      <alignment vertical="center" wrapText="1"/>
    </xf>
    <xf numFmtId="0" fontId="167" fillId="0" borderId="65" xfId="55" applyFont="1" applyBorder="1" applyAlignment="1">
      <alignment vertical="center" wrapText="1"/>
    </xf>
    <xf numFmtId="0" fontId="167" fillId="0" borderId="67" xfId="55" applyFont="1" applyBorder="1" applyAlignment="1">
      <alignment horizontal="center" vertical="center"/>
    </xf>
    <xf numFmtId="0" fontId="167" fillId="0" borderId="68" xfId="55" applyFont="1" applyBorder="1" applyAlignment="1">
      <alignment horizontal="center" vertical="center" wrapText="1"/>
    </xf>
    <xf numFmtId="0" fontId="167" fillId="0" borderId="68" xfId="55" applyFont="1" applyBorder="1" applyAlignment="1">
      <alignment horizontal="center" vertical="center"/>
    </xf>
    <xf numFmtId="0" fontId="167" fillId="0" borderId="0" xfId="55" applyFont="1" applyAlignment="1">
      <alignment horizontal="left" vertical="center" wrapText="1"/>
    </xf>
    <xf numFmtId="0" fontId="167" fillId="0" borderId="0" xfId="0" applyFont="1" applyAlignment="1">
      <alignment vertical="center"/>
    </xf>
    <xf numFmtId="0" fontId="167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71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7" fillId="0" borderId="0" xfId="0" applyFont="1" applyAlignment="1">
      <alignment horizontal="center" vertical="center"/>
    </xf>
    <xf numFmtId="0" fontId="167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7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72" fillId="2" borderId="0" xfId="0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173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9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2" fontId="155" fillId="4" borderId="16" xfId="0" quotePrefix="1" applyNumberFormat="1" applyFont="1" applyFill="1" applyBorder="1" applyAlignment="1">
      <alignment horizontal="center" vertical="center" wrapText="1"/>
    </xf>
    <xf numFmtId="2" fontId="59" fillId="4" borderId="16" xfId="0" quotePrefix="1" applyNumberFormat="1" applyFont="1" applyFill="1" applyBorder="1" applyAlignment="1">
      <alignment horizontal="center" vertical="center" wrapText="1"/>
    </xf>
    <xf numFmtId="165" fontId="155" fillId="4" borderId="16" xfId="0" quotePrefix="1" applyNumberFormat="1" applyFont="1" applyFill="1" applyBorder="1" applyAlignment="1">
      <alignment horizontal="center" vertical="center" wrapText="1"/>
    </xf>
    <xf numFmtId="1" fontId="154" fillId="4" borderId="16" xfId="0" quotePrefix="1" applyNumberFormat="1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5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6" fillId="0" borderId="0" xfId="0" applyFont="1" applyAlignment="1">
      <alignment horizontal="center" vertical="center"/>
    </xf>
    <xf numFmtId="0" fontId="176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7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8" fillId="42" borderId="25" xfId="0" applyFont="1" applyFill="1" applyBorder="1" applyAlignment="1">
      <alignment wrapText="1"/>
    </xf>
    <xf numFmtId="0" fontId="178" fillId="42" borderId="26" xfId="0" applyFont="1" applyFill="1" applyBorder="1" applyAlignment="1">
      <alignment wrapText="1"/>
    </xf>
    <xf numFmtId="0" fontId="178" fillId="42" borderId="26" xfId="0" applyFont="1" applyFill="1" applyBorder="1" applyAlignment="1">
      <alignment horizontal="center" wrapText="1"/>
    </xf>
    <xf numFmtId="0" fontId="179" fillId="42" borderId="71" xfId="0" applyFont="1" applyFill="1" applyBorder="1" applyAlignment="1">
      <alignment wrapText="1"/>
    </xf>
    <xf numFmtId="0" fontId="180" fillId="0" borderId="0" xfId="0" applyFont="1" applyAlignment="1">
      <alignment wrapText="1"/>
    </xf>
    <xf numFmtId="0" fontId="181" fillId="43" borderId="54" xfId="0" applyFont="1" applyFill="1" applyBorder="1" applyAlignment="1">
      <alignment horizontal="center" vertical="center" wrapText="1"/>
    </xf>
    <xf numFmtId="0" fontId="180" fillId="0" borderId="54" xfId="0" applyFont="1" applyBorder="1"/>
    <xf numFmtId="0" fontId="180" fillId="0" borderId="54" xfId="0" applyFont="1" applyBorder="1" applyAlignment="1">
      <alignment wrapText="1"/>
    </xf>
    <xf numFmtId="0" fontId="180" fillId="44" borderId="54" xfId="0" applyFont="1" applyFill="1" applyBorder="1"/>
    <xf numFmtId="0" fontId="180" fillId="4" borderId="54" xfId="0" applyFont="1" applyFill="1" applyBorder="1" applyAlignment="1">
      <alignment horizontal="center"/>
    </xf>
    <xf numFmtId="49" fontId="182" fillId="44" borderId="54" xfId="0" applyNumberFormat="1" applyFont="1" applyFill="1" applyBorder="1"/>
    <xf numFmtId="49" fontId="183" fillId="0" borderId="0" xfId="0" applyNumberFormat="1" applyFont="1"/>
    <xf numFmtId="0" fontId="180" fillId="0" borderId="0" xfId="0" applyFont="1"/>
    <xf numFmtId="0" fontId="180" fillId="4" borderId="54" xfId="0" applyFont="1" applyFill="1" applyBorder="1"/>
    <xf numFmtId="0" fontId="180" fillId="4" borderId="54" xfId="0" applyFont="1" applyFill="1" applyBorder="1" applyAlignment="1">
      <alignment wrapText="1"/>
    </xf>
    <xf numFmtId="49" fontId="183" fillId="4" borderId="0" xfId="0" applyNumberFormat="1" applyFont="1" applyFill="1"/>
    <xf numFmtId="0" fontId="180" fillId="4" borderId="0" xfId="0" applyFont="1" applyFill="1"/>
    <xf numFmtId="0" fontId="184" fillId="45" borderId="54" xfId="0" applyFont="1" applyFill="1" applyBorder="1" applyAlignment="1">
      <alignment horizontal="center" vertical="center" wrapText="1"/>
    </xf>
    <xf numFmtId="0" fontId="184" fillId="46" borderId="54" xfId="0" applyFont="1" applyFill="1" applyBorder="1" applyAlignment="1">
      <alignment horizontal="center" vertical="center" wrapText="1"/>
    </xf>
    <xf numFmtId="0" fontId="184" fillId="47" borderId="54" xfId="0" applyFont="1" applyFill="1" applyBorder="1" applyAlignment="1">
      <alignment horizontal="center" vertical="center" wrapText="1"/>
    </xf>
    <xf numFmtId="0" fontId="184" fillId="48" borderId="54" xfId="0" applyFont="1" applyFill="1" applyBorder="1" applyAlignment="1">
      <alignment horizontal="center" vertical="center" wrapText="1"/>
    </xf>
    <xf numFmtId="0" fontId="184" fillId="49" borderId="54" xfId="0" applyFont="1" applyFill="1" applyBorder="1" applyAlignment="1">
      <alignment horizontal="center" vertical="center" wrapText="1"/>
    </xf>
    <xf numFmtId="175" fontId="185" fillId="0" borderId="0" xfId="441" applyNumberFormat="1" applyFont="1"/>
    <xf numFmtId="0" fontId="180" fillId="0" borderId="0" xfId="0" applyFont="1" applyAlignment="1">
      <alignment horizontal="center"/>
    </xf>
    <xf numFmtId="0" fontId="186" fillId="0" borderId="0" xfId="0" applyFont="1"/>
    <xf numFmtId="0" fontId="54" fillId="2" borderId="3" xfId="0" applyFont="1" applyFill="1" applyBorder="1" applyAlignment="1">
      <alignment horizontal="center" vertical="center"/>
    </xf>
    <xf numFmtId="0" fontId="187" fillId="2" borderId="0" xfId="0" applyFont="1" applyFill="1" applyAlignment="1">
      <alignment vertical="center"/>
    </xf>
    <xf numFmtId="0" fontId="188" fillId="2" borderId="0" xfId="0" applyFont="1" applyFill="1" applyAlignment="1">
      <alignment vertical="center"/>
    </xf>
    <xf numFmtId="0" fontId="188" fillId="2" borderId="0" xfId="0" applyFont="1" applyFill="1" applyAlignment="1">
      <alignment horizontal="left" vertical="center"/>
    </xf>
    <xf numFmtId="0" fontId="188" fillId="2" borderId="0" xfId="0" applyFont="1" applyFill="1" applyAlignment="1">
      <alignment horizontal="right" vertical="center"/>
    </xf>
    <xf numFmtId="3" fontId="189" fillId="2" borderId="0" xfId="0" applyNumberFormat="1" applyFont="1" applyFill="1" applyAlignment="1">
      <alignment horizontal="center" vertical="center"/>
    </xf>
    <xf numFmtId="0" fontId="190" fillId="2" borderId="0" xfId="0" applyFont="1" applyFill="1" applyAlignment="1">
      <alignment horizontal="center" vertical="center" wrapText="1"/>
    </xf>
    <xf numFmtId="0" fontId="190" fillId="2" borderId="0" xfId="0" applyFont="1" applyFill="1" applyAlignment="1">
      <alignment horizontal="center" vertical="center"/>
    </xf>
    <xf numFmtId="0" fontId="190" fillId="2" borderId="0" xfId="0" applyFont="1" applyFill="1" applyAlignment="1">
      <alignment horizontal="right" vertical="center"/>
    </xf>
    <xf numFmtId="3" fontId="189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205" fontId="25" fillId="2" borderId="54" xfId="0" applyNumberFormat="1" applyFont="1" applyFill="1" applyBorder="1" applyAlignment="1">
      <alignment horizontal="center" vertical="center"/>
    </xf>
    <xf numFmtId="0" fontId="156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6" fillId="13" borderId="54" xfId="0" applyFont="1" applyFill="1" applyBorder="1" applyAlignment="1">
      <alignment horizontal="right" vertical="center" wrapText="1"/>
    </xf>
    <xf numFmtId="0" fontId="156" fillId="13" borderId="54" xfId="0" applyFont="1" applyFill="1" applyBorder="1" applyAlignment="1">
      <alignment horizontal="left" vertical="center" wrapText="1"/>
    </xf>
    <xf numFmtId="0" fontId="54" fillId="13" borderId="54" xfId="0" applyFont="1" applyFill="1" applyBorder="1" applyAlignment="1">
      <alignment horizontal="left" vertical="center" wrapText="1"/>
    </xf>
    <xf numFmtId="0" fontId="180" fillId="3" borderId="54" xfId="0" applyFont="1" applyFill="1" applyBorder="1"/>
    <xf numFmtId="0" fontId="191" fillId="0" borderId="54" xfId="0" applyFont="1" applyBorder="1" applyAlignment="1">
      <alignment wrapText="1"/>
    </xf>
    <xf numFmtId="0" fontId="180" fillId="3" borderId="54" xfId="0" applyFont="1" applyFill="1" applyBorder="1" applyAlignment="1">
      <alignment vertical="center"/>
    </xf>
    <xf numFmtId="0" fontId="191" fillId="0" borderId="54" xfId="0" applyFont="1" applyBorder="1" applyAlignment="1">
      <alignment vertical="center" wrapText="1"/>
    </xf>
    <xf numFmtId="0" fontId="180" fillId="0" borderId="54" xfId="0" applyFont="1" applyBorder="1" applyAlignment="1">
      <alignment vertical="center" wrapText="1"/>
    </xf>
    <xf numFmtId="0" fontId="180" fillId="44" borderId="54" xfId="0" applyFont="1" applyFill="1" applyBorder="1" applyAlignment="1">
      <alignment vertical="center"/>
    </xf>
    <xf numFmtId="0" fontId="180" fillId="0" borderId="54" xfId="0" applyFont="1" applyBorder="1" applyAlignment="1">
      <alignment vertical="center"/>
    </xf>
    <xf numFmtId="0" fontId="180" fillId="4" borderId="54" xfId="0" applyFont="1" applyFill="1" applyBorder="1" applyAlignment="1">
      <alignment horizontal="center" vertical="center"/>
    </xf>
    <xf numFmtId="49" fontId="182" fillId="44" borderId="54" xfId="0" applyNumberFormat="1" applyFont="1" applyFill="1" applyBorder="1" applyAlignment="1">
      <alignment vertical="center"/>
    </xf>
    <xf numFmtId="49" fontId="183" fillId="0" borderId="0" xfId="0" applyNumberFormat="1" applyFont="1" applyAlignment="1">
      <alignment vertical="center"/>
    </xf>
    <xf numFmtId="0" fontId="180" fillId="0" borderId="0" xfId="0" applyFont="1" applyAlignment="1">
      <alignment vertical="center"/>
    </xf>
    <xf numFmtId="0" fontId="54" fillId="4" borderId="55" xfId="0" applyFont="1" applyFill="1" applyBorder="1" applyAlignment="1">
      <alignment vertical="center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156" fillId="2" borderId="33" xfId="0" applyFont="1" applyFill="1" applyBorder="1" applyAlignment="1">
      <alignment horizontal="left"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156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0" fontId="158" fillId="4" borderId="54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1" fontId="160" fillId="0" borderId="17" xfId="0" applyNumberFormat="1" applyFont="1" applyBorder="1" applyAlignment="1">
      <alignment horizontal="left" vertical="top" wrapText="1"/>
    </xf>
    <xf numFmtId="1" fontId="160" fillId="0" borderId="14" xfId="0" applyNumberFormat="1" applyFont="1" applyBorder="1" applyAlignment="1">
      <alignment horizontal="left" vertical="top"/>
    </xf>
    <xf numFmtId="1" fontId="160" fillId="0" borderId="15" xfId="0" applyNumberFormat="1" applyFont="1" applyBorder="1" applyAlignment="1">
      <alignment horizontal="left" vertical="top"/>
    </xf>
    <xf numFmtId="1" fontId="160" fillId="0" borderId="56" xfId="0" applyNumberFormat="1" applyFont="1" applyBorder="1" applyAlignment="1">
      <alignment horizontal="left" vertical="top" wrapText="1"/>
    </xf>
    <xf numFmtId="1" fontId="160" fillId="0" borderId="55" xfId="0" applyNumberFormat="1" applyFont="1" applyBorder="1" applyAlignment="1">
      <alignment horizontal="left" vertical="top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52" fillId="4" borderId="54" xfId="0" applyFont="1" applyFill="1" applyBorder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12" fontId="174" fillId="0" borderId="56" xfId="0" quotePrefix="1" applyNumberFormat="1" applyFont="1" applyBorder="1" applyAlignment="1">
      <alignment horizontal="center" vertical="center" wrapText="1"/>
    </xf>
    <xf numFmtId="12" fontId="174" fillId="0" borderId="55" xfId="0" quotePrefix="1" applyNumberFormat="1" applyFont="1" applyBorder="1" applyAlignment="1">
      <alignment horizontal="center" vertical="center" wrapText="1"/>
    </xf>
    <xf numFmtId="12" fontId="174" fillId="0" borderId="15" xfId="0" quotePrefix="1" applyNumberFormat="1" applyFont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157" fillId="2" borderId="25" xfId="0" applyFont="1" applyFill="1" applyBorder="1" applyAlignment="1">
      <alignment horizontal="center" vertical="center"/>
    </xf>
    <xf numFmtId="0" fontId="157" fillId="2" borderId="26" xfId="0" applyFont="1" applyFill="1" applyBorder="1" applyAlignment="1">
      <alignment horizontal="center" vertical="center"/>
    </xf>
    <xf numFmtId="0" fontId="157" fillId="2" borderId="27" xfId="0" applyFont="1" applyFill="1" applyBorder="1" applyAlignment="1">
      <alignment horizontal="center" vertical="center"/>
    </xf>
    <xf numFmtId="0" fontId="157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quotePrefix="1" applyFont="1" applyAlignment="1">
      <alignment horizontal="center" vertical="center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7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7" fillId="9" borderId="57" xfId="55" applyFont="1" applyFill="1" applyBorder="1" applyAlignment="1">
      <alignment horizontal="left" vertical="center"/>
    </xf>
    <xf numFmtId="0" fontId="167" fillId="0" borderId="6" xfId="55" applyFont="1" applyBorder="1" applyAlignment="1">
      <alignment vertical="center"/>
    </xf>
    <xf numFmtId="0" fontId="167" fillId="0" borderId="6" xfId="55" applyFont="1" applyBorder="1" applyAlignment="1">
      <alignment horizontal="left" vertical="center"/>
    </xf>
    <xf numFmtId="0" fontId="167" fillId="0" borderId="63" xfId="55" applyFont="1" applyBorder="1" applyAlignment="1">
      <alignment horizontal="left" vertical="center" wrapText="1"/>
    </xf>
    <xf numFmtId="0" fontId="167" fillId="0" borderId="64" xfId="55" applyFont="1" applyBorder="1" applyAlignment="1">
      <alignment horizontal="left" vertical="center" wrapText="1"/>
    </xf>
    <xf numFmtId="0" fontId="167" fillId="0" borderId="65" xfId="55" applyFont="1" applyBorder="1" applyAlignment="1">
      <alignment horizontal="left" vertical="center" wrapText="1"/>
    </xf>
    <xf numFmtId="0" fontId="167" fillId="0" borderId="67" xfId="55" applyFont="1" applyBorder="1" applyAlignment="1">
      <alignment horizontal="left" vertical="center" wrapText="1"/>
    </xf>
    <xf numFmtId="0" fontId="167" fillId="0" borderId="69" xfId="55" applyFont="1" applyBorder="1" applyAlignment="1">
      <alignment horizontal="left" vertical="center" wrapText="1"/>
    </xf>
    <xf numFmtId="0" fontId="167" fillId="0" borderId="70" xfId="55" applyFont="1" applyBorder="1" applyAlignment="1">
      <alignment horizontal="left" vertical="center" wrapText="1"/>
    </xf>
    <xf numFmtId="0" fontId="167" fillId="0" borderId="63" xfId="55" applyFont="1" applyBorder="1" applyAlignment="1">
      <alignment horizontal="left" vertical="top" wrapText="1"/>
    </xf>
    <xf numFmtId="0" fontId="167" fillId="0" borderId="64" xfId="55" applyFont="1" applyBorder="1" applyAlignment="1">
      <alignment horizontal="left" vertical="top" wrapText="1"/>
    </xf>
    <xf numFmtId="0" fontId="167" fillId="0" borderId="65" xfId="55" applyFont="1" applyBorder="1" applyAlignment="1">
      <alignment horizontal="left" vertical="top" wrapText="1"/>
    </xf>
    <xf numFmtId="0" fontId="192" fillId="2" borderId="11" xfId="0" applyFont="1" applyFill="1" applyBorder="1" applyAlignment="1">
      <alignment horizontal="center" vertical="center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2.jpe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5" Type="http://schemas.openxmlformats.org/officeDocument/2006/relationships/image" Target="../media/image20.jpe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8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801336</xdr:colOff>
      <xdr:row>4</xdr:row>
      <xdr:rowOff>305709</xdr:rowOff>
    </xdr:from>
    <xdr:to>
      <xdr:col>15</xdr:col>
      <xdr:colOff>690562</xdr:colOff>
      <xdr:row>8</xdr:row>
      <xdr:rowOff>95507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EF2A25-EB76-4A2A-A5FC-D760F804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17649" y="2663147"/>
          <a:ext cx="2841976" cy="2575860"/>
        </a:xfrm>
        <a:prstGeom prst="rect">
          <a:avLst/>
        </a:prstGeom>
      </xdr:spPr>
    </xdr:pic>
    <xdr:clientData/>
  </xdr:twoCellAnchor>
  <xdr:twoCellAnchor editAs="oneCell">
    <xdr:from>
      <xdr:col>10</xdr:col>
      <xdr:colOff>642668</xdr:colOff>
      <xdr:row>76</xdr:row>
      <xdr:rowOff>37887</xdr:rowOff>
    </xdr:from>
    <xdr:to>
      <xdr:col>13</xdr:col>
      <xdr:colOff>119063</xdr:colOff>
      <xdr:row>98</xdr:row>
      <xdr:rowOff>442808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70</xdr:row>
      <xdr:rowOff>404813</xdr:rowOff>
    </xdr:from>
    <xdr:to>
      <xdr:col>15</xdr:col>
      <xdr:colOff>851645</xdr:colOff>
      <xdr:row>74</xdr:row>
      <xdr:rowOff>1785343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03EED7-34F2-0594-0C48-BA5CE72F2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87375" y="31242001"/>
          <a:ext cx="6733333" cy="4761905"/>
        </a:xfrm>
        <a:prstGeom prst="rect">
          <a:avLst/>
        </a:prstGeom>
      </xdr:spPr>
    </xdr:pic>
    <xdr:clientData/>
  </xdr:twoCellAnchor>
  <xdr:twoCellAnchor>
    <xdr:from>
      <xdr:col>11</xdr:col>
      <xdr:colOff>988188</xdr:colOff>
      <xdr:row>66</xdr:row>
      <xdr:rowOff>261938</xdr:rowOff>
    </xdr:from>
    <xdr:to>
      <xdr:col>13</xdr:col>
      <xdr:colOff>829852</xdr:colOff>
      <xdr:row>70</xdr:row>
      <xdr:rowOff>170796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8CC7C1-ADEB-4A20-8701-BBA2E851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94813" y="30027563"/>
          <a:ext cx="2294352" cy="2194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801336</xdr:colOff>
      <xdr:row>4</xdr:row>
      <xdr:rowOff>305709</xdr:rowOff>
    </xdr:from>
    <xdr:to>
      <xdr:col>15</xdr:col>
      <xdr:colOff>690562</xdr:colOff>
      <xdr:row>8</xdr:row>
      <xdr:rowOff>95507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C26DC-B912-409E-A84A-0F8B0C23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0286" y="2699659"/>
          <a:ext cx="2975326" cy="2501248"/>
        </a:xfrm>
        <a:prstGeom prst="rect">
          <a:avLst/>
        </a:prstGeom>
      </xdr:spPr>
    </xdr:pic>
    <xdr:clientData/>
  </xdr:twoCellAnchor>
  <xdr:twoCellAnchor editAs="oneCell">
    <xdr:from>
      <xdr:col>10</xdr:col>
      <xdr:colOff>642668</xdr:colOff>
      <xdr:row>76</xdr:row>
      <xdr:rowOff>37887</xdr:rowOff>
    </xdr:from>
    <xdr:to>
      <xdr:col>13</xdr:col>
      <xdr:colOff>119063</xdr:colOff>
      <xdr:row>98</xdr:row>
      <xdr:rowOff>442808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1BF59A-A8CF-459B-BE90-C02C021A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11118" y="55086037"/>
          <a:ext cx="3413395" cy="3872021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70</xdr:row>
      <xdr:rowOff>404813</xdr:rowOff>
    </xdr:from>
    <xdr:to>
      <xdr:col>15</xdr:col>
      <xdr:colOff>851645</xdr:colOff>
      <xdr:row>74</xdr:row>
      <xdr:rowOff>1785343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261DAE-C542-4FB7-993B-920F6056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4912" y="49007713"/>
          <a:ext cx="7031783" cy="4777780"/>
        </a:xfrm>
        <a:prstGeom prst="rect">
          <a:avLst/>
        </a:prstGeom>
      </xdr:spPr>
    </xdr:pic>
    <xdr:clientData/>
  </xdr:twoCellAnchor>
  <xdr:twoCellAnchor>
    <xdr:from>
      <xdr:col>11</xdr:col>
      <xdr:colOff>988188</xdr:colOff>
      <xdr:row>66</xdr:row>
      <xdr:rowOff>261938</xdr:rowOff>
    </xdr:from>
    <xdr:to>
      <xdr:col>13</xdr:col>
      <xdr:colOff>829852</xdr:colOff>
      <xdr:row>70</xdr:row>
      <xdr:rowOff>170796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0EC4B5-2690-4484-ACCB-79CD5B3A6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1888" y="46578838"/>
          <a:ext cx="2413414" cy="21948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132595</xdr:colOff>
      <xdr:row>0</xdr:row>
      <xdr:rowOff>410638</xdr:rowOff>
    </xdr:from>
    <xdr:to>
      <xdr:col>10</xdr:col>
      <xdr:colOff>380999</xdr:colOff>
      <xdr:row>23</xdr:row>
      <xdr:rowOff>65613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5289F-350E-3F9E-3405-E209E9C2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7658" y="410638"/>
          <a:ext cx="11106904" cy="9299038"/>
        </a:xfrm>
        <a:prstGeom prst="rect">
          <a:avLst/>
        </a:prstGeom>
      </xdr:spPr>
    </xdr:pic>
    <xdr:clientData/>
  </xdr:twoCellAnchor>
  <xdr:twoCellAnchor editAs="oneCell">
    <xdr:from>
      <xdr:col>2</xdr:col>
      <xdr:colOff>1447511</xdr:colOff>
      <xdr:row>24</xdr:row>
      <xdr:rowOff>195671</xdr:rowOff>
    </xdr:from>
    <xdr:to>
      <xdr:col>8</xdr:col>
      <xdr:colOff>357187</xdr:colOff>
      <xdr:row>54</xdr:row>
      <xdr:rowOff>127918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9A3026-E7DD-9B4D-BFEE-809C7588E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2574" y="10054046"/>
          <a:ext cx="7029738" cy="63616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>
    <xdr:from>
      <xdr:col>3</xdr:col>
      <xdr:colOff>9239250</xdr:colOff>
      <xdr:row>0</xdr:row>
      <xdr:rowOff>452437</xdr:rowOff>
    </xdr:from>
    <xdr:to>
      <xdr:col>3</xdr:col>
      <xdr:colOff>12081226</xdr:colOff>
      <xdr:row>3</xdr:row>
      <xdr:rowOff>361297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F12EBB5-193E-4240-8158-74A8FD73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30313" y="452437"/>
          <a:ext cx="2841976" cy="257586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3619772</xdr:colOff>
      <xdr:row>16</xdr:row>
      <xdr:rowOff>503637</xdr:rowOff>
    </xdr:from>
    <xdr:to>
      <xdr:col>3</xdr:col>
      <xdr:colOff>8905874</xdr:colOff>
      <xdr:row>16</xdr:row>
      <xdr:rowOff>4941597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8965093" y="21463191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4319589</xdr:colOff>
      <xdr:row>18</xdr:row>
      <xdr:rowOff>748944</xdr:rowOff>
    </xdr:from>
    <xdr:to>
      <xdr:col>3</xdr:col>
      <xdr:colOff>8358187</xdr:colOff>
      <xdr:row>18</xdr:row>
      <xdr:rowOff>4016736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626242" y="29160791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2979028</xdr:colOff>
      <xdr:row>20</xdr:row>
      <xdr:rowOff>259473</xdr:rowOff>
    </xdr:from>
    <xdr:to>
      <xdr:col>3</xdr:col>
      <xdr:colOff>8149345</xdr:colOff>
      <xdr:row>20</xdr:row>
      <xdr:rowOff>3926597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9CD073-3F96-E934-0B7E-F449BC38B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8651875" y="34766251"/>
          <a:ext cx="3667124" cy="51703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6"/>
  <sheetViews>
    <sheetView showGridLines="0" view="pageBreakPreview" topLeftCell="A62" zoomScale="40" zoomScaleNormal="25" zoomScaleSheetLayoutView="40" zoomScalePageLayoutView="40" workbookViewId="0">
      <selection activeCell="I75" sqref="I75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0.1796875" style="85" customWidth="1"/>
    <col min="7" max="7" width="19.453125" style="86" customWidth="1"/>
    <col min="8" max="8" width="21.81640625" style="128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41" t="s">
        <v>115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9" t="s">
        <v>78</v>
      </c>
      <c r="N1" s="449" t="s">
        <v>78</v>
      </c>
      <c r="O1" s="450" t="s">
        <v>79</v>
      </c>
      <c r="P1" s="450"/>
    </row>
    <row r="2" spans="1:16" s="1" customFormat="1" ht="49.5" customHeight="1">
      <c r="A2" s="443"/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9" t="s">
        <v>80</v>
      </c>
      <c r="N2" s="449" t="s">
        <v>80</v>
      </c>
      <c r="O2" s="451" t="s">
        <v>81</v>
      </c>
      <c r="P2" s="451"/>
    </row>
    <row r="3" spans="1:16" s="1" customFormat="1" ht="49.5" customHeight="1" thickBot="1">
      <c r="A3" s="445"/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9" t="s">
        <v>82</v>
      </c>
      <c r="N3" s="449" t="s">
        <v>82</v>
      </c>
      <c r="O3" s="450">
        <v>1</v>
      </c>
      <c r="P3" s="450"/>
    </row>
    <row r="4" spans="1:16" s="2" customFormat="1" ht="40.15" customHeight="1">
      <c r="A4" s="92"/>
      <c r="B4" s="177" t="s">
        <v>633</v>
      </c>
      <c r="C4" s="178"/>
      <c r="D4" s="178"/>
      <c r="E4" s="178"/>
      <c r="F4" s="178"/>
      <c r="G4" s="94"/>
      <c r="H4" s="119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9" t="s">
        <v>0</v>
      </c>
      <c r="C5" s="179"/>
      <c r="D5" s="177"/>
      <c r="E5" s="178"/>
      <c r="F5" s="180"/>
      <c r="G5" s="426" t="s">
        <v>634</v>
      </c>
      <c r="H5" s="426"/>
      <c r="I5" s="426"/>
      <c r="J5" s="426"/>
      <c r="K5" s="426"/>
      <c r="L5" s="426"/>
      <c r="M5" s="92"/>
      <c r="N5" s="92"/>
      <c r="O5" s="92"/>
      <c r="P5" s="92"/>
    </row>
    <row r="6" spans="1:16" s="4" customFormat="1" ht="37">
      <c r="A6" s="92"/>
      <c r="B6" s="177" t="s">
        <v>41</v>
      </c>
      <c r="C6" s="177"/>
      <c r="D6" s="5" t="s">
        <v>585</v>
      </c>
      <c r="E6" s="182"/>
      <c r="F6" s="177"/>
      <c r="G6" s="426"/>
      <c r="H6" s="426"/>
      <c r="I6" s="426"/>
      <c r="J6" s="426"/>
      <c r="K6" s="426"/>
      <c r="L6" s="426"/>
      <c r="M6" s="95"/>
      <c r="N6" s="95"/>
      <c r="O6" s="95"/>
      <c r="P6" s="95"/>
    </row>
    <row r="7" spans="1:16" s="4" customFormat="1" ht="50.25" customHeight="1">
      <c r="A7" s="92"/>
      <c r="B7" s="177" t="s">
        <v>42</v>
      </c>
      <c r="C7" s="177"/>
      <c r="D7" s="181" t="s">
        <v>587</v>
      </c>
      <c r="E7" s="181"/>
      <c r="F7" s="177"/>
      <c r="G7" s="426"/>
      <c r="H7" s="426"/>
      <c r="I7" s="426"/>
      <c r="J7" s="426"/>
      <c r="K7" s="426"/>
      <c r="L7" s="426"/>
      <c r="M7" s="95"/>
      <c r="N7" s="95"/>
      <c r="O7" s="95"/>
      <c r="P7" s="95"/>
    </row>
    <row r="8" spans="1:16" s="4" customFormat="1" ht="76.5" customHeight="1">
      <c r="A8" s="92"/>
      <c r="B8" s="177" t="s">
        <v>43</v>
      </c>
      <c r="C8" s="177"/>
      <c r="D8" s="427" t="s">
        <v>636</v>
      </c>
      <c r="E8" s="427"/>
      <c r="F8" s="427"/>
      <c r="G8" s="426"/>
      <c r="H8" s="426"/>
      <c r="I8" s="426"/>
      <c r="J8" s="426"/>
      <c r="K8" s="426"/>
      <c r="L8" s="426"/>
      <c r="M8" s="95"/>
      <c r="N8" s="95"/>
      <c r="O8" s="95"/>
      <c r="P8" s="95"/>
    </row>
    <row r="9" spans="1:16" s="6" customFormat="1" ht="37">
      <c r="A9" s="96"/>
      <c r="B9" s="181" t="s">
        <v>1</v>
      </c>
      <c r="C9" s="181"/>
      <c r="D9" s="93" t="s">
        <v>586</v>
      </c>
      <c r="E9" s="177"/>
      <c r="F9" s="177"/>
      <c r="G9" s="426"/>
      <c r="H9" s="426"/>
      <c r="I9" s="426"/>
      <c r="J9" s="426"/>
      <c r="K9" s="426"/>
      <c r="L9" s="426"/>
      <c r="M9" s="8"/>
      <c r="N9" s="8"/>
      <c r="O9" s="8"/>
      <c r="P9" s="8"/>
    </row>
    <row r="10" spans="1:16" s="6" customFormat="1" ht="39" customHeight="1">
      <c r="B10" s="183" t="s">
        <v>2</v>
      </c>
      <c r="C10" s="183"/>
      <c r="D10" s="184" t="s">
        <v>89</v>
      </c>
      <c r="E10" s="184"/>
      <c r="F10" s="184"/>
      <c r="G10" s="90"/>
      <c r="H10" s="121"/>
      <c r="I10" s="91"/>
      <c r="J10" s="175" t="s">
        <v>44</v>
      </c>
      <c r="K10" s="91"/>
      <c r="L10" s="171" t="s">
        <v>179</v>
      </c>
      <c r="M10" s="171"/>
      <c r="N10" s="171"/>
      <c r="O10" s="171"/>
      <c r="P10" s="171"/>
    </row>
    <row r="11" spans="1:16" s="6" customFormat="1" ht="73.5" customHeight="1">
      <c r="B11" s="185" t="s">
        <v>3</v>
      </c>
      <c r="C11" s="185"/>
      <c r="D11" s="428"/>
      <c r="E11" s="429"/>
      <c r="F11" s="429"/>
      <c r="G11" s="10"/>
      <c r="H11" s="122"/>
      <c r="I11" s="9"/>
      <c r="J11" s="176" t="s">
        <v>4</v>
      </c>
      <c r="K11" s="9"/>
      <c r="L11" s="448" t="s">
        <v>180</v>
      </c>
      <c r="M11" s="448"/>
      <c r="N11" s="448"/>
      <c r="O11" s="448"/>
      <c r="P11" s="448"/>
    </row>
    <row r="12" spans="1:16" s="6" customFormat="1" ht="45.65" customHeight="1">
      <c r="B12" s="185" t="s">
        <v>5</v>
      </c>
      <c r="C12" s="185"/>
      <c r="D12" s="186"/>
      <c r="E12" s="185"/>
      <c r="F12" s="185"/>
      <c r="G12" s="11"/>
      <c r="H12" s="132"/>
      <c r="I12" s="9"/>
      <c r="J12" s="176" t="s">
        <v>84</v>
      </c>
      <c r="L12" s="172" t="s">
        <v>90</v>
      </c>
      <c r="M12" s="172"/>
      <c r="N12" s="173"/>
      <c r="O12" s="173"/>
      <c r="P12" s="174"/>
    </row>
    <row r="13" spans="1:16" s="6" customFormat="1" ht="40.5" customHeight="1">
      <c r="B13" s="430"/>
      <c r="C13" s="430"/>
      <c r="D13" s="430"/>
      <c r="E13" s="430"/>
      <c r="F13" s="430"/>
      <c r="G13" s="11"/>
      <c r="H13" s="132"/>
      <c r="I13" s="9"/>
      <c r="J13" s="176" t="s">
        <v>6</v>
      </c>
      <c r="K13" s="9"/>
      <c r="L13" s="172" t="s">
        <v>113</v>
      </c>
      <c r="M13" s="173"/>
      <c r="N13" s="174"/>
      <c r="O13" s="174"/>
      <c r="P13" s="173"/>
    </row>
    <row r="14" spans="1:16" s="6" customFormat="1" ht="44.15" customHeight="1">
      <c r="B14" s="185" t="s">
        <v>48</v>
      </c>
      <c r="C14" s="185"/>
      <c r="D14" s="185" t="s">
        <v>7</v>
      </c>
      <c r="E14" s="185"/>
      <c r="F14" s="185"/>
      <c r="G14" s="12"/>
      <c r="H14" s="132"/>
      <c r="I14" s="9"/>
      <c r="J14" s="176" t="s">
        <v>8</v>
      </c>
      <c r="K14" s="9"/>
      <c r="L14" s="174" t="s">
        <v>83</v>
      </c>
      <c r="M14" s="174"/>
      <c r="N14" s="174"/>
      <c r="O14" s="174"/>
      <c r="P14" s="174"/>
    </row>
    <row r="15" spans="1:16" s="6" customFormat="1" ht="33" customHeight="1">
      <c r="B15" s="181" t="s">
        <v>66</v>
      </c>
      <c r="C15" s="181"/>
      <c r="D15" s="181"/>
      <c r="E15" s="187"/>
      <c r="F15" s="187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2" t="s">
        <v>105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23" t="s">
        <v>114</v>
      </c>
      <c r="D18" s="19" t="s">
        <v>107</v>
      </c>
      <c r="E18" s="20"/>
      <c r="F18" s="21"/>
      <c r="G18" s="21"/>
      <c r="H18" s="21" t="s">
        <v>178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23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22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3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2" t="s">
        <v>106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23" t="s">
        <v>114</v>
      </c>
      <c r="D23" s="19" t="s">
        <v>108</v>
      </c>
      <c r="E23" s="20"/>
      <c r="F23" s="21"/>
      <c r="G23" s="21"/>
      <c r="H23" s="21" t="s">
        <v>178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23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22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200"/>
      <c r="C26" s="200"/>
      <c r="D26" s="201"/>
      <c r="E26" s="202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</row>
    <row r="27" spans="2:16" s="2" customFormat="1" ht="45" customHeight="1">
      <c r="B27" s="16"/>
      <c r="C27" s="16" t="s">
        <v>77</v>
      </c>
      <c r="D27" s="112" t="s">
        <v>566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12" customFormat="1" ht="45" customHeight="1">
      <c r="B28" s="314" t="s">
        <v>11</v>
      </c>
      <c r="C28" s="314"/>
      <c r="D28" s="315" t="s">
        <v>122</v>
      </c>
      <c r="E28" s="316"/>
      <c r="F28" s="317"/>
      <c r="G28" s="317">
        <v>96</v>
      </c>
      <c r="H28" s="317">
        <v>186</v>
      </c>
      <c r="I28" s="317">
        <v>186</v>
      </c>
      <c r="J28" s="317">
        <v>96</v>
      </c>
      <c r="K28" s="317">
        <v>36</v>
      </c>
      <c r="L28" s="317"/>
      <c r="M28" s="317"/>
      <c r="N28" s="317"/>
      <c r="O28" s="317"/>
      <c r="P28" s="318">
        <f>SUM(E28:O28)</f>
        <v>600</v>
      </c>
    </row>
    <row r="29" spans="2:16" s="312" customFormat="1" ht="45" customHeight="1">
      <c r="B29" s="314" t="s">
        <v>63</v>
      </c>
      <c r="C29" s="314"/>
      <c r="D29" s="315" t="str">
        <f>+D28</f>
        <v>BLUE</v>
      </c>
      <c r="E29" s="316"/>
      <c r="F29" s="317"/>
      <c r="G29" s="392">
        <f>ROUNDUP(G28*5%,0)+2</f>
        <v>7</v>
      </c>
      <c r="H29" s="392">
        <f>ROUNDUP(H28*5%,0)-1</f>
        <v>9</v>
      </c>
      <c r="I29" s="392">
        <f>ROUNDUP(I28*5%,0)-1</f>
        <v>9</v>
      </c>
      <c r="J29" s="392">
        <f t="shared" ref="J29:K29" si="0">ROUNDUP(J28*5%,0)</f>
        <v>5</v>
      </c>
      <c r="K29" s="392">
        <f t="shared" si="0"/>
        <v>2</v>
      </c>
      <c r="L29" s="381"/>
      <c r="M29" s="317"/>
      <c r="N29" s="317"/>
      <c r="O29" s="317"/>
      <c r="P29" s="318">
        <f>SUM(E29:O29)</f>
        <v>32</v>
      </c>
    </row>
    <row r="30" spans="2:16" s="228" customFormat="1" ht="45" customHeight="1">
      <c r="B30" s="319" t="s">
        <v>12</v>
      </c>
      <c r="C30" s="319"/>
      <c r="D30" s="320" t="str">
        <f>+D29</f>
        <v>BLUE</v>
      </c>
      <c r="E30" s="321"/>
      <c r="F30" s="322"/>
      <c r="G30" s="322">
        <f t="shared" ref="G30:H30" si="1">SUM(G28:G29)</f>
        <v>103</v>
      </c>
      <c r="H30" s="322">
        <f t="shared" si="1"/>
        <v>195</v>
      </c>
      <c r="I30" s="322">
        <f>SUM(I28:I29)</f>
        <v>195</v>
      </c>
      <c r="J30" s="322">
        <f t="shared" ref="J30:K30" si="2">SUM(J28:J29)</f>
        <v>101</v>
      </c>
      <c r="K30" s="322">
        <f t="shared" si="2"/>
        <v>38</v>
      </c>
      <c r="L30" s="322"/>
      <c r="M30" s="322"/>
      <c r="N30" s="322"/>
      <c r="O30" s="322"/>
      <c r="P30" s="322">
        <f>SUM(P28:P29)</f>
        <v>632</v>
      </c>
    </row>
    <row r="31" spans="2:16" s="3" customFormat="1" ht="18" customHeight="1">
      <c r="B31" s="204"/>
      <c r="C31" s="204"/>
      <c r="D31" s="205"/>
      <c r="E31" s="206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</row>
    <row r="32" spans="2:16" s="228" customFormat="1" ht="42.75" customHeight="1">
      <c r="B32" s="224" t="s">
        <v>13</v>
      </c>
      <c r="C32" s="225"/>
      <c r="D32" s="224"/>
      <c r="E32" s="226"/>
      <c r="F32" s="227"/>
      <c r="G32" s="227">
        <f>G20+G25+G30</f>
        <v>103</v>
      </c>
      <c r="H32" s="227">
        <f t="shared" ref="H32:K32" si="3">H20+H25+H30</f>
        <v>195</v>
      </c>
      <c r="I32" s="227">
        <f t="shared" si="3"/>
        <v>195</v>
      </c>
      <c r="J32" s="227">
        <f t="shared" si="3"/>
        <v>101</v>
      </c>
      <c r="K32" s="227">
        <f t="shared" si="3"/>
        <v>38</v>
      </c>
      <c r="L32" s="227"/>
      <c r="M32" s="227"/>
      <c r="N32" s="227"/>
      <c r="O32" s="227"/>
      <c r="P32" s="227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82" t="s">
        <v>560</v>
      </c>
      <c r="C34" s="383"/>
      <c r="D34" s="384"/>
      <c r="E34" s="385"/>
      <c r="F34" s="386"/>
      <c r="G34" s="387"/>
      <c r="H34" s="388"/>
      <c r="I34" s="388"/>
      <c r="J34" s="388"/>
      <c r="K34" s="388"/>
      <c r="L34" s="389"/>
      <c r="M34" s="390"/>
      <c r="N34" s="386"/>
      <c r="O34" s="386"/>
      <c r="P34" s="386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5"/>
      <c r="I35" s="43"/>
      <c r="J35" s="43"/>
      <c r="K35" s="43"/>
      <c r="L35" s="43"/>
      <c r="N35" s="135"/>
      <c r="O35" s="135"/>
      <c r="P35" s="45"/>
    </row>
    <row r="36" spans="1:16" s="139" customFormat="1" ht="212.5" thickBot="1">
      <c r="A36" s="431" t="s">
        <v>15</v>
      </c>
      <c r="B36" s="432"/>
      <c r="C36" s="433"/>
      <c r="D36" s="136" t="s">
        <v>16</v>
      </c>
      <c r="E36" s="137" t="s">
        <v>17</v>
      </c>
      <c r="F36" s="136" t="s">
        <v>18</v>
      </c>
      <c r="G36" s="138" t="s">
        <v>19</v>
      </c>
      <c r="H36" s="138" t="s">
        <v>20</v>
      </c>
      <c r="I36" s="138" t="s">
        <v>36</v>
      </c>
      <c r="J36" s="138" t="s">
        <v>37</v>
      </c>
      <c r="K36" s="138" t="s">
        <v>590</v>
      </c>
      <c r="L36" s="138" t="s">
        <v>38</v>
      </c>
      <c r="M36" s="455" t="s">
        <v>50</v>
      </c>
      <c r="N36" s="456"/>
      <c r="O36" s="456"/>
      <c r="P36" s="457"/>
    </row>
    <row r="37" spans="1:16" s="8" customFormat="1" ht="57.65" customHeight="1">
      <c r="A37" s="240" t="str">
        <f>D28</f>
        <v>BLUE</v>
      </c>
      <c r="B37" s="87"/>
      <c r="C37" s="87"/>
      <c r="D37" s="412" t="s">
        <v>571</v>
      </c>
      <c r="E37" s="87"/>
      <c r="F37" s="87"/>
      <c r="G37" s="87"/>
      <c r="H37" s="124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47" t="str">
        <f>L11</f>
        <v>100% COTTON 200GSM (6.5oz)</v>
      </c>
      <c r="C38" s="418"/>
      <c r="D38" s="47" t="s">
        <v>49</v>
      </c>
      <c r="E38" s="48" t="s">
        <v>182</v>
      </c>
      <c r="F38" s="118" t="s">
        <v>9</v>
      </c>
      <c r="G38" s="49">
        <f>$P$32</f>
        <v>632</v>
      </c>
      <c r="H38" s="118">
        <v>0.88</v>
      </c>
      <c r="I38" s="50">
        <f>G38*H38</f>
        <v>556.16</v>
      </c>
      <c r="J38" s="50">
        <f>I38*3%+I38/30*0.5</f>
        <v>25.954133333333331</v>
      </c>
      <c r="K38" s="50">
        <v>4</v>
      </c>
      <c r="L38" s="51">
        <f>+K38+J38+I38</f>
        <v>586.11413333333326</v>
      </c>
      <c r="M38" s="460" t="s">
        <v>589</v>
      </c>
      <c r="N38" s="461"/>
      <c r="O38" s="461"/>
      <c r="P38" s="462"/>
    </row>
    <row r="39" spans="1:16" s="6" customFormat="1" ht="129.75" customHeight="1">
      <c r="A39" s="46">
        <v>2</v>
      </c>
      <c r="B39" s="447" t="s">
        <v>559</v>
      </c>
      <c r="C39" s="418"/>
      <c r="D39" s="47" t="s">
        <v>60</v>
      </c>
      <c r="E39" s="48" t="str">
        <f>E38</f>
        <v>PFD</v>
      </c>
      <c r="F39" s="118" t="s">
        <v>9</v>
      </c>
      <c r="G39" s="49">
        <f>$P$32</f>
        <v>632</v>
      </c>
      <c r="H39" s="118">
        <v>2.1999999999999999E-2</v>
      </c>
      <c r="I39" s="50">
        <f>G39*H39</f>
        <v>13.904</v>
      </c>
      <c r="J39" s="50">
        <f>I39*6.4%</f>
        <v>0.88985599999999998</v>
      </c>
      <c r="K39" s="50"/>
      <c r="L39" s="51">
        <f>+K39+J39+I39</f>
        <v>14.793856</v>
      </c>
      <c r="M39" s="463" t="s">
        <v>591</v>
      </c>
      <c r="N39" s="464"/>
      <c r="O39" s="464"/>
      <c r="P39" s="462"/>
    </row>
    <row r="40" spans="1:16" s="6" customFormat="1" ht="129.75" customHeight="1">
      <c r="A40" s="78"/>
      <c r="B40" s="420" t="s">
        <v>580</v>
      </c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</row>
    <row r="41" spans="1:16" s="6" customFormat="1" ht="56.25" customHeight="1">
      <c r="A41" s="78"/>
      <c r="B41" s="421" t="s">
        <v>581</v>
      </c>
      <c r="C41" s="421"/>
      <c r="D41" s="421"/>
      <c r="E41" s="421"/>
      <c r="F41" s="396" t="s">
        <v>59</v>
      </c>
      <c r="G41" s="396" t="s">
        <v>9</v>
      </c>
      <c r="H41" s="396" t="s">
        <v>56</v>
      </c>
      <c r="I41" s="400" t="s">
        <v>582</v>
      </c>
      <c r="J41" s="422"/>
      <c r="K41" s="422"/>
      <c r="L41" s="422"/>
      <c r="M41" s="422"/>
      <c r="N41" s="422"/>
      <c r="O41" s="422"/>
      <c r="P41" s="422"/>
    </row>
    <row r="42" spans="1:16" s="6" customFormat="1" ht="63">
      <c r="A42" s="78"/>
      <c r="B42" s="421" t="s">
        <v>583</v>
      </c>
      <c r="C42" s="421"/>
      <c r="D42" s="421"/>
      <c r="E42" s="421"/>
      <c r="F42" s="397"/>
      <c r="G42" s="397">
        <v>1</v>
      </c>
      <c r="H42" s="397">
        <v>1</v>
      </c>
      <c r="I42" s="398">
        <f>SUM(G42:H42)</f>
        <v>2</v>
      </c>
      <c r="J42" s="422"/>
      <c r="K42" s="422"/>
      <c r="L42" s="422"/>
      <c r="M42" s="422"/>
      <c r="N42" s="422"/>
      <c r="O42" s="422"/>
      <c r="P42" s="422"/>
    </row>
    <row r="43" spans="1:16" s="6" customFormat="1" ht="63">
      <c r="A43" s="78"/>
      <c r="B43" s="421" t="s">
        <v>584</v>
      </c>
      <c r="C43" s="421"/>
      <c r="D43" s="421"/>
      <c r="E43" s="421"/>
      <c r="F43" s="397">
        <v>2</v>
      </c>
      <c r="G43" s="397">
        <v>2</v>
      </c>
      <c r="H43" s="397">
        <v>2</v>
      </c>
      <c r="I43" s="398">
        <f>SUM(F43:H43)</f>
        <v>6</v>
      </c>
      <c r="J43" s="422"/>
      <c r="K43" s="422"/>
      <c r="L43" s="422"/>
      <c r="M43" s="422"/>
      <c r="N43" s="422"/>
      <c r="O43" s="422"/>
      <c r="P43" s="422"/>
    </row>
    <row r="44" spans="1:16" s="6" customFormat="1" ht="63">
      <c r="A44" s="78"/>
      <c r="B44" s="423" t="s">
        <v>582</v>
      </c>
      <c r="C44" s="423"/>
      <c r="D44" s="423"/>
      <c r="E44" s="423"/>
      <c r="F44" s="399">
        <f>SUM(F43)</f>
        <v>2</v>
      </c>
      <c r="G44" s="399">
        <f>SUM(G42:G43)</f>
        <v>3</v>
      </c>
      <c r="H44" s="399">
        <f>SUM(H42:H43)</f>
        <v>3</v>
      </c>
      <c r="I44" s="398">
        <f>SUM(I42:I43)</f>
        <v>8</v>
      </c>
      <c r="J44" s="422"/>
      <c r="K44" s="422"/>
      <c r="L44" s="422"/>
      <c r="M44" s="422"/>
      <c r="N44" s="422"/>
      <c r="O44" s="422"/>
      <c r="P44" s="422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4" customFormat="1" ht="139" customHeight="1">
      <c r="A46" s="452" t="s">
        <v>22</v>
      </c>
      <c r="B46" s="453"/>
      <c r="C46" s="453"/>
      <c r="D46" s="453"/>
      <c r="E46" s="454"/>
      <c r="F46" s="140" t="s">
        <v>45</v>
      </c>
      <c r="G46" s="140" t="s">
        <v>23</v>
      </c>
      <c r="H46" s="458" t="s">
        <v>40</v>
      </c>
      <c r="I46" s="459"/>
      <c r="J46" s="141" t="s">
        <v>18</v>
      </c>
      <c r="K46" s="140" t="s">
        <v>46</v>
      </c>
      <c r="L46" s="140" t="s">
        <v>24</v>
      </c>
      <c r="M46" s="142" t="s">
        <v>25</v>
      </c>
      <c r="N46" s="142" t="s">
        <v>26</v>
      </c>
      <c r="O46" s="142" t="s">
        <v>27</v>
      </c>
      <c r="P46" s="143" t="s">
        <v>28</v>
      </c>
    </row>
    <row r="47" spans="1:16" s="6" customFormat="1" ht="96" customHeight="1">
      <c r="A47" s="133">
        <v>1</v>
      </c>
      <c r="B47" s="416" t="s">
        <v>39</v>
      </c>
      <c r="C47" s="417"/>
      <c r="D47" s="417"/>
      <c r="E47" s="418"/>
      <c r="F47" s="58" t="s">
        <v>183</v>
      </c>
      <c r="G47" s="59" t="s">
        <v>184</v>
      </c>
      <c r="H47" s="419" t="str">
        <f t="shared" ref="H47:H55" si="5">$D$28</f>
        <v>BLUE</v>
      </c>
      <c r="I47" s="419"/>
      <c r="J47" s="311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208"/>
    </row>
    <row r="48" spans="1:16" s="6" customFormat="1" ht="88.5" customHeight="1">
      <c r="A48" s="133">
        <v>2</v>
      </c>
      <c r="B48" s="434" t="s">
        <v>191</v>
      </c>
      <c r="C48" s="435"/>
      <c r="D48" s="435"/>
      <c r="E48" s="436"/>
      <c r="F48" s="58" t="s">
        <v>561</v>
      </c>
      <c r="G48" s="59" t="s">
        <v>562</v>
      </c>
      <c r="H48" s="419" t="str">
        <f t="shared" si="5"/>
        <v>BLUE</v>
      </c>
      <c r="I48" s="419"/>
      <c r="J48" s="311" t="s">
        <v>29</v>
      </c>
      <c r="K48" s="49">
        <f>$P$32</f>
        <v>632</v>
      </c>
      <c r="L48" s="395">
        <f>(O47*5%)/K48</f>
        <v>1.5031645569620255E-3</v>
      </c>
      <c r="M48" s="62">
        <f>K48*L48+2</f>
        <v>2.95</v>
      </c>
      <c r="N48" s="62"/>
      <c r="O48" s="63">
        <f>ROUNDUP(N48+M48,0)</f>
        <v>3</v>
      </c>
      <c r="P48" s="208"/>
    </row>
    <row r="49" spans="1:19" s="6" customFormat="1" ht="88.5" customHeight="1">
      <c r="A49" s="133">
        <v>3</v>
      </c>
      <c r="B49" s="416" t="s">
        <v>595</v>
      </c>
      <c r="C49" s="417"/>
      <c r="D49" s="417"/>
      <c r="E49" s="418"/>
      <c r="F49" s="58" t="s">
        <v>107</v>
      </c>
      <c r="G49" s="229" t="str">
        <f t="shared" ref="G49:G55" si="6">F49</f>
        <v>PINK</v>
      </c>
      <c r="H49" s="419" t="str">
        <f t="shared" si="5"/>
        <v>BLUE</v>
      </c>
      <c r="I49" s="419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13" t="s">
        <v>592</v>
      </c>
      <c r="Q49" s="6">
        <v>227</v>
      </c>
      <c r="R49" s="394">
        <v>17</v>
      </c>
      <c r="S49" s="6">
        <f>R49*13</f>
        <v>221</v>
      </c>
    </row>
    <row r="50" spans="1:19" s="6" customFormat="1" ht="88.5" customHeight="1">
      <c r="A50" s="133">
        <v>3</v>
      </c>
      <c r="B50" s="416" t="s">
        <v>596</v>
      </c>
      <c r="C50" s="417"/>
      <c r="D50" s="417"/>
      <c r="E50" s="418"/>
      <c r="F50" s="58" t="s">
        <v>107</v>
      </c>
      <c r="G50" s="229" t="str">
        <f t="shared" si="6"/>
        <v>PINK</v>
      </c>
      <c r="H50" s="419" t="str">
        <f t="shared" si="5"/>
        <v>BLUE</v>
      </c>
      <c r="I50" s="419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14"/>
      <c r="Q50" s="6">
        <v>227</v>
      </c>
      <c r="R50" s="394">
        <v>17</v>
      </c>
      <c r="S50" s="6">
        <f>R50*13</f>
        <v>221</v>
      </c>
    </row>
    <row r="51" spans="1:19" s="6" customFormat="1" ht="88.5" customHeight="1">
      <c r="A51" s="133">
        <v>3</v>
      </c>
      <c r="B51" s="416" t="s">
        <v>597</v>
      </c>
      <c r="C51" s="417"/>
      <c r="D51" s="417"/>
      <c r="E51" s="418"/>
      <c r="F51" s="58" t="s">
        <v>107</v>
      </c>
      <c r="G51" s="229" t="str">
        <f t="shared" si="6"/>
        <v>PINK</v>
      </c>
      <c r="H51" s="419" t="str">
        <f t="shared" si="5"/>
        <v>BLUE</v>
      </c>
      <c r="I51" s="419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14"/>
    </row>
    <row r="52" spans="1:19" s="6" customFormat="1" ht="88.5" customHeight="1">
      <c r="A52" s="133">
        <v>3</v>
      </c>
      <c r="B52" s="416" t="s">
        <v>598</v>
      </c>
      <c r="C52" s="417"/>
      <c r="D52" s="417"/>
      <c r="E52" s="418"/>
      <c r="F52" s="58" t="s">
        <v>107</v>
      </c>
      <c r="G52" s="229" t="str">
        <f t="shared" si="6"/>
        <v>PINK</v>
      </c>
      <c r="H52" s="419" t="str">
        <f t="shared" si="5"/>
        <v>BLUE</v>
      </c>
      <c r="I52" s="419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14"/>
    </row>
    <row r="53" spans="1:19" s="6" customFormat="1" ht="88.5" customHeight="1">
      <c r="A53" s="133">
        <v>3</v>
      </c>
      <c r="B53" s="416" t="s">
        <v>599</v>
      </c>
      <c r="C53" s="417"/>
      <c r="D53" s="417"/>
      <c r="E53" s="418"/>
      <c r="F53" s="58" t="s">
        <v>107</v>
      </c>
      <c r="G53" s="229" t="str">
        <f t="shared" si="6"/>
        <v>PINK</v>
      </c>
      <c r="H53" s="419" t="str">
        <f t="shared" si="5"/>
        <v>BLUE</v>
      </c>
      <c r="I53" s="419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15"/>
      <c r="Q53" s="6">
        <v>84</v>
      </c>
      <c r="R53" s="394">
        <v>6</v>
      </c>
      <c r="S53" s="6">
        <f>R53*13</f>
        <v>78</v>
      </c>
    </row>
    <row r="54" spans="1:19" s="6" customFormat="1" ht="88.5" customHeight="1">
      <c r="A54" s="221">
        <v>4</v>
      </c>
      <c r="B54" s="416" t="s">
        <v>572</v>
      </c>
      <c r="C54" s="417"/>
      <c r="D54" s="417"/>
      <c r="E54" s="418"/>
      <c r="F54" s="323" t="s">
        <v>563</v>
      </c>
      <c r="G54" s="323" t="str">
        <f t="shared" si="6"/>
        <v xml:space="preserve">BLACK /WHITE </v>
      </c>
      <c r="H54" s="424" t="str">
        <f t="shared" si="5"/>
        <v>BLUE</v>
      </c>
      <c r="I54" s="424"/>
      <c r="J54" s="231" t="s">
        <v>30</v>
      </c>
      <c r="K54" s="324">
        <f>$P$32</f>
        <v>632</v>
      </c>
      <c r="L54" s="232">
        <v>1</v>
      </c>
      <c r="M54" s="232">
        <f>L54*K53</f>
        <v>38</v>
      </c>
      <c r="N54" s="325"/>
      <c r="O54" s="233">
        <f t="shared" si="8"/>
        <v>38</v>
      </c>
      <c r="P54" s="326" t="s">
        <v>593</v>
      </c>
    </row>
    <row r="55" spans="1:19" s="6" customFormat="1" ht="88.5" customHeight="1">
      <c r="A55" s="221">
        <v>5</v>
      </c>
      <c r="B55" s="416" t="s">
        <v>565</v>
      </c>
      <c r="C55" s="417"/>
      <c r="D55" s="417"/>
      <c r="E55" s="418"/>
      <c r="F55" s="323" t="s">
        <v>563</v>
      </c>
      <c r="G55" s="323" t="str">
        <f t="shared" si="6"/>
        <v xml:space="preserve">BLACK /WHITE </v>
      </c>
      <c r="H55" s="424" t="str">
        <f t="shared" si="5"/>
        <v>BLUE</v>
      </c>
      <c r="I55" s="424"/>
      <c r="J55" s="231" t="s">
        <v>30</v>
      </c>
      <c r="K55" s="324">
        <f>$P$32</f>
        <v>632</v>
      </c>
      <c r="L55" s="232">
        <v>1</v>
      </c>
      <c r="M55" s="232">
        <f t="shared" si="7"/>
        <v>632</v>
      </c>
      <c r="N55" s="325"/>
      <c r="O55" s="233">
        <f t="shared" si="8"/>
        <v>632</v>
      </c>
      <c r="P55" s="391" t="s">
        <v>594</v>
      </c>
    </row>
    <row r="56" spans="1:19" s="52" customFormat="1" ht="19.5" customHeight="1">
      <c r="A56" s="135"/>
      <c r="B56" s="135"/>
      <c r="C56" s="135"/>
      <c r="D56" s="135"/>
      <c r="E56" s="135"/>
      <c r="F56" s="135"/>
      <c r="G56" s="66"/>
      <c r="H56" s="135"/>
      <c r="I56" s="135"/>
      <c r="J56" s="135"/>
      <c r="K56" s="135"/>
      <c r="L56" s="135"/>
      <c r="M56" s="135"/>
      <c r="N56" s="135"/>
      <c r="O56" s="135"/>
      <c r="P56" s="135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38" t="s">
        <v>22</v>
      </c>
      <c r="B58" s="439"/>
      <c r="C58" s="439"/>
      <c r="D58" s="439"/>
      <c r="E58" s="440"/>
      <c r="F58" s="145" t="s">
        <v>45</v>
      </c>
      <c r="G58" s="145" t="s">
        <v>23</v>
      </c>
      <c r="H58" s="507" t="s">
        <v>40</v>
      </c>
      <c r="I58" s="508"/>
      <c r="J58" s="146" t="s">
        <v>18</v>
      </c>
      <c r="K58" s="145" t="s">
        <v>46</v>
      </c>
      <c r="L58" s="145" t="s">
        <v>24</v>
      </c>
      <c r="M58" s="147" t="s">
        <v>25</v>
      </c>
      <c r="N58" s="147" t="s">
        <v>26</v>
      </c>
      <c r="O58" s="147" t="s">
        <v>27</v>
      </c>
      <c r="P58" s="148" t="s">
        <v>28</v>
      </c>
    </row>
    <row r="59" spans="1:19" s="6" customFormat="1" ht="48" customHeight="1">
      <c r="A59" s="221">
        <v>1</v>
      </c>
      <c r="B59" s="416" t="s">
        <v>116</v>
      </c>
      <c r="C59" s="417"/>
      <c r="D59" s="417"/>
      <c r="E59" s="418"/>
      <c r="F59" s="230" t="s">
        <v>117</v>
      </c>
      <c r="G59" s="230" t="str">
        <f>F59</f>
        <v>WHITE</v>
      </c>
      <c r="H59" s="419" t="str">
        <f>$D$28</f>
        <v>BLUE</v>
      </c>
      <c r="I59" s="419"/>
      <c r="J59" s="231" t="s">
        <v>30</v>
      </c>
      <c r="K59" s="49">
        <f>$P$32</f>
        <v>632</v>
      </c>
      <c r="L59" s="232">
        <v>1</v>
      </c>
      <c r="M59" s="232">
        <f t="shared" ref="M59:M64" si="9">L59*K59</f>
        <v>632</v>
      </c>
      <c r="N59" s="232"/>
      <c r="O59" s="233">
        <f t="shared" ref="O59:O64" si="10">N59+M59</f>
        <v>632</v>
      </c>
      <c r="P59" s="234"/>
    </row>
    <row r="60" spans="1:19" s="6" customFormat="1" ht="48" customHeight="1">
      <c r="A60" s="221">
        <v>2</v>
      </c>
      <c r="B60" s="416" t="s">
        <v>569</v>
      </c>
      <c r="C60" s="417"/>
      <c r="D60" s="417"/>
      <c r="E60" s="418"/>
      <c r="F60" s="230" t="s">
        <v>117</v>
      </c>
      <c r="G60" s="230" t="str">
        <f>F60</f>
        <v>WHITE</v>
      </c>
      <c r="H60" s="419" t="str">
        <f>$D$28</f>
        <v>BLUE</v>
      </c>
      <c r="I60" s="419"/>
      <c r="J60" s="231" t="s">
        <v>30</v>
      </c>
      <c r="K60" s="49">
        <f>$P$32</f>
        <v>632</v>
      </c>
      <c r="L60" s="232">
        <v>1</v>
      </c>
      <c r="M60" s="232">
        <f t="shared" si="9"/>
        <v>632</v>
      </c>
      <c r="N60" s="232"/>
      <c r="O60" s="233">
        <f t="shared" si="10"/>
        <v>632</v>
      </c>
      <c r="P60" s="234"/>
    </row>
    <row r="61" spans="1:19" s="6" customFormat="1" ht="54" customHeight="1">
      <c r="A61" s="221">
        <v>3</v>
      </c>
      <c r="B61" s="416" t="s">
        <v>118</v>
      </c>
      <c r="C61" s="417"/>
      <c r="D61" s="417"/>
      <c r="E61" s="418"/>
      <c r="F61" s="235" t="s">
        <v>91</v>
      </c>
      <c r="G61" s="230" t="str">
        <f t="shared" ref="G61:G64" si="11">F61</f>
        <v>CLEAR</v>
      </c>
      <c r="H61" s="419" t="str">
        <f t="shared" ref="H61:H64" si="12">$D$28</f>
        <v>BLUE</v>
      </c>
      <c r="I61" s="419"/>
      <c r="J61" s="231" t="s">
        <v>30</v>
      </c>
      <c r="K61" s="49">
        <f t="shared" ref="K61:K64" si="13">$P$32</f>
        <v>632</v>
      </c>
      <c r="L61" s="232">
        <v>1</v>
      </c>
      <c r="M61" s="232">
        <f t="shared" si="9"/>
        <v>632</v>
      </c>
      <c r="N61" s="232"/>
      <c r="O61" s="233">
        <f t="shared" si="10"/>
        <v>632</v>
      </c>
      <c r="P61" s="236"/>
    </row>
    <row r="62" spans="1:19" s="6" customFormat="1" ht="54" customHeight="1">
      <c r="A62" s="221">
        <v>4</v>
      </c>
      <c r="B62" s="416" t="s">
        <v>119</v>
      </c>
      <c r="C62" s="417"/>
      <c r="D62" s="417"/>
      <c r="E62" s="418"/>
      <c r="F62" s="235" t="s">
        <v>91</v>
      </c>
      <c r="G62" s="230" t="str">
        <f t="shared" si="11"/>
        <v>CLEAR</v>
      </c>
      <c r="H62" s="419" t="str">
        <f t="shared" si="12"/>
        <v>BLUE</v>
      </c>
      <c r="I62" s="419"/>
      <c r="J62" s="231" t="s">
        <v>30</v>
      </c>
      <c r="K62" s="49">
        <f t="shared" si="13"/>
        <v>632</v>
      </c>
      <c r="L62" s="237">
        <f t="shared" ref="L62:L63" si="14">1/50</f>
        <v>0.02</v>
      </c>
      <c r="M62" s="232">
        <f t="shared" si="9"/>
        <v>12.64</v>
      </c>
      <c r="N62" s="232"/>
      <c r="O62" s="233">
        <f t="shared" si="10"/>
        <v>12.64</v>
      </c>
      <c r="P62" s="64"/>
    </row>
    <row r="63" spans="1:19" s="6" customFormat="1" ht="54" customHeight="1">
      <c r="A63" s="221">
        <v>5</v>
      </c>
      <c r="B63" s="416" t="s">
        <v>120</v>
      </c>
      <c r="C63" s="417"/>
      <c r="D63" s="417"/>
      <c r="E63" s="418"/>
      <c r="F63" s="238" t="s">
        <v>54</v>
      </c>
      <c r="G63" s="239" t="str">
        <f t="shared" si="11"/>
        <v>NATURAL</v>
      </c>
      <c r="H63" s="419" t="str">
        <f t="shared" si="12"/>
        <v>BLUE</v>
      </c>
      <c r="I63" s="419"/>
      <c r="J63" s="231" t="s">
        <v>30</v>
      </c>
      <c r="K63" s="49">
        <f t="shared" si="13"/>
        <v>632</v>
      </c>
      <c r="L63" s="237">
        <f t="shared" si="14"/>
        <v>0.02</v>
      </c>
      <c r="M63" s="232">
        <f t="shared" si="9"/>
        <v>12.64</v>
      </c>
      <c r="N63" s="232"/>
      <c r="O63" s="233">
        <f t="shared" si="10"/>
        <v>12.64</v>
      </c>
      <c r="P63" s="64"/>
    </row>
    <row r="64" spans="1:19" s="6" customFormat="1" ht="54" customHeight="1">
      <c r="A64" s="221">
        <v>6</v>
      </c>
      <c r="B64" s="416" t="s">
        <v>53</v>
      </c>
      <c r="C64" s="417"/>
      <c r="D64" s="417"/>
      <c r="E64" s="418"/>
      <c r="F64" s="238" t="s">
        <v>54</v>
      </c>
      <c r="G64" s="239" t="str">
        <f t="shared" si="11"/>
        <v>NATURAL</v>
      </c>
      <c r="H64" s="419" t="str">
        <f t="shared" si="12"/>
        <v>BLUE</v>
      </c>
      <c r="I64" s="419"/>
      <c r="J64" s="231" t="s">
        <v>30</v>
      </c>
      <c r="K64" s="49">
        <f t="shared" si="13"/>
        <v>632</v>
      </c>
      <c r="L64" s="237">
        <f>L63*2</f>
        <v>0.04</v>
      </c>
      <c r="M64" s="232">
        <f t="shared" si="9"/>
        <v>25.28</v>
      </c>
      <c r="N64" s="232"/>
      <c r="O64" s="233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37" t="s">
        <v>31</v>
      </c>
      <c r="K66" s="437"/>
      <c r="L66" s="437"/>
      <c r="M66" s="437"/>
      <c r="N66" s="77"/>
      <c r="O66" s="77"/>
      <c r="P66" s="78"/>
    </row>
    <row r="67" spans="1:16" s="75" customFormat="1" ht="90" customHeight="1">
      <c r="A67" s="75">
        <v>1</v>
      </c>
      <c r="B67" s="164" t="s">
        <v>94</v>
      </c>
      <c r="C67" s="425" t="s">
        <v>637</v>
      </c>
      <c r="D67" s="425"/>
      <c r="E67" s="425"/>
      <c r="F67" s="425"/>
      <c r="G67" s="425"/>
      <c r="H67" s="425"/>
      <c r="I67" s="425"/>
      <c r="J67" s="165" t="s">
        <v>190</v>
      </c>
      <c r="K67" s="167"/>
      <c r="L67" s="76"/>
      <c r="M67" s="76"/>
      <c r="N67" s="76"/>
      <c r="O67" s="76"/>
      <c r="P67" s="76"/>
    </row>
    <row r="68" spans="1:16" s="6" customFormat="1" ht="0.65" customHeight="1">
      <c r="A68" s="75"/>
      <c r="B68" s="477" t="s">
        <v>47</v>
      </c>
      <c r="C68" s="477"/>
      <c r="D68" s="477"/>
      <c r="E68" s="477"/>
      <c r="F68" s="477"/>
      <c r="G68" s="477"/>
      <c r="H68" s="477"/>
      <c r="I68" s="477"/>
      <c r="J68" s="76"/>
      <c r="K68" s="167"/>
      <c r="L68" s="76"/>
      <c r="M68" s="76"/>
      <c r="N68" s="76"/>
      <c r="O68" s="76"/>
      <c r="P68" s="76"/>
    </row>
    <row r="69" spans="1:16" s="6" customFormat="1" ht="44.25" customHeight="1">
      <c r="A69" s="75"/>
      <c r="B69" s="487" t="s">
        <v>47</v>
      </c>
      <c r="C69" s="487"/>
      <c r="D69" s="487"/>
      <c r="E69" s="487"/>
      <c r="F69" s="487"/>
      <c r="G69" s="487"/>
      <c r="H69" s="487"/>
      <c r="I69" s="487"/>
      <c r="J69" s="76"/>
      <c r="K69" s="167"/>
      <c r="L69" s="76"/>
      <c r="M69" s="76"/>
      <c r="N69" s="76"/>
      <c r="O69" s="76"/>
      <c r="P69" s="76"/>
    </row>
    <row r="70" spans="1:16" s="6" customFormat="1" ht="45.75" customHeight="1">
      <c r="A70" s="75"/>
      <c r="B70" s="192" t="s">
        <v>40</v>
      </c>
      <c r="C70" s="488" t="s">
        <v>51</v>
      </c>
      <c r="D70" s="488"/>
      <c r="E70" s="488"/>
      <c r="F70" s="488"/>
      <c r="G70" s="488"/>
      <c r="H70" s="488"/>
      <c r="I70" s="488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3" t="str">
        <f>D28</f>
        <v>BLUE</v>
      </c>
      <c r="C71" s="506" t="s">
        <v>638</v>
      </c>
      <c r="D71" s="506"/>
      <c r="E71" s="506"/>
      <c r="F71" s="506"/>
      <c r="G71" s="506"/>
      <c r="H71" s="506"/>
      <c r="I71" s="506"/>
      <c r="J71" s="76"/>
      <c r="K71" s="76"/>
      <c r="L71" s="76"/>
      <c r="M71" s="76"/>
      <c r="N71" s="76"/>
    </row>
    <row r="72" spans="1:16" s="6" customFormat="1" ht="83.25" customHeight="1">
      <c r="A72" s="75"/>
      <c r="B72" s="486" t="s">
        <v>576</v>
      </c>
      <c r="C72" s="486"/>
      <c r="D72" s="486"/>
      <c r="E72" s="486"/>
      <c r="F72" s="486"/>
      <c r="G72" s="486"/>
      <c r="H72" s="486"/>
      <c r="I72" s="486"/>
      <c r="J72" s="76"/>
      <c r="K72" s="76"/>
    </row>
    <row r="73" spans="1:16" s="6" customFormat="1" ht="34.5" customHeight="1">
      <c r="A73" s="75"/>
      <c r="B73" s="469" t="s">
        <v>55</v>
      </c>
      <c r="C73" s="469"/>
      <c r="D73" s="191" t="s">
        <v>71</v>
      </c>
      <c r="E73" s="191" t="s">
        <v>59</v>
      </c>
      <c r="F73" s="191" t="s">
        <v>9</v>
      </c>
      <c r="G73" s="191" t="s">
        <v>56</v>
      </c>
      <c r="H73" s="191" t="s">
        <v>57</v>
      </c>
      <c r="I73" s="191" t="s">
        <v>58</v>
      </c>
    </row>
    <row r="74" spans="1:16" s="82" customFormat="1" ht="58" customHeight="1">
      <c r="A74" s="81"/>
      <c r="B74" s="498" t="s">
        <v>104</v>
      </c>
      <c r="C74" s="499"/>
      <c r="D74" s="500" t="s">
        <v>185</v>
      </c>
      <c r="E74" s="501"/>
      <c r="F74" s="501"/>
      <c r="G74" s="501"/>
      <c r="H74" s="501"/>
      <c r="I74" s="502"/>
      <c r="J74" s="79"/>
      <c r="L74" s="210"/>
      <c r="M74" s="210"/>
    </row>
    <row r="75" spans="1:16" s="6" customFormat="1" ht="182.25" customHeight="1">
      <c r="A75" s="75"/>
      <c r="B75" s="474" t="s">
        <v>100</v>
      </c>
      <c r="C75" s="474"/>
      <c r="D75" s="331"/>
      <c r="E75" s="329">
        <v>2.75</v>
      </c>
      <c r="F75" s="332">
        <v>3</v>
      </c>
      <c r="G75" s="330">
        <v>3.25</v>
      </c>
      <c r="H75" s="331">
        <v>3.5</v>
      </c>
      <c r="I75" s="329">
        <v>3.75</v>
      </c>
      <c r="J75" s="76"/>
    </row>
    <row r="76" spans="1:16" s="82" customFormat="1" ht="58" customHeight="1">
      <c r="A76" s="81"/>
      <c r="B76" s="498" t="s">
        <v>104</v>
      </c>
      <c r="C76" s="499"/>
      <c r="D76" s="500" t="s">
        <v>188</v>
      </c>
      <c r="E76" s="501"/>
      <c r="F76" s="501"/>
      <c r="G76" s="501"/>
      <c r="H76" s="501"/>
      <c r="I76" s="502"/>
      <c r="J76" s="79"/>
      <c r="L76" s="210"/>
      <c r="M76" s="210"/>
    </row>
    <row r="77" spans="1:16" s="6" customFormat="1" ht="197.25" customHeight="1">
      <c r="A77" s="75"/>
      <c r="B77" s="474" t="s">
        <v>574</v>
      </c>
      <c r="C77" s="474"/>
      <c r="D77" s="503" t="s">
        <v>189</v>
      </c>
      <c r="E77" s="504"/>
      <c r="F77" s="504"/>
      <c r="G77" s="504"/>
      <c r="H77" s="504"/>
      <c r="I77" s="505"/>
      <c r="J77" s="159"/>
    </row>
    <row r="78" spans="1:16" s="199" customFormat="1" ht="41.5" customHeight="1">
      <c r="A78" s="196"/>
      <c r="B78" s="197"/>
      <c r="C78" s="197"/>
      <c r="D78" s="195"/>
      <c r="E78" s="195"/>
      <c r="F78" s="195"/>
      <c r="G78" s="195"/>
      <c r="H78" s="195"/>
      <c r="I78" s="195"/>
      <c r="J78" s="198"/>
    </row>
    <row r="79" spans="1:16" s="75" customFormat="1" ht="34.9" hidden="1" customHeight="1">
      <c r="B79" s="164" t="s">
        <v>94</v>
      </c>
      <c r="C79" s="165" t="s">
        <v>102</v>
      </c>
      <c r="D79" s="6"/>
      <c r="E79" s="6"/>
      <c r="F79" s="6"/>
      <c r="G79" s="76"/>
      <c r="H79" s="166"/>
      <c r="I79" s="76"/>
      <c r="J79" s="76"/>
      <c r="K79" s="167"/>
      <c r="L79" s="76"/>
      <c r="M79" s="76"/>
      <c r="N79" s="76"/>
      <c r="O79" s="76"/>
      <c r="P79" s="76"/>
    </row>
    <row r="80" spans="1:16" s="6" customFormat="1" ht="0.65" hidden="1" customHeight="1">
      <c r="A80" s="75"/>
      <c r="B80" s="477" t="s">
        <v>47</v>
      </c>
      <c r="C80" s="477"/>
      <c r="D80" s="477"/>
      <c r="E80" s="477"/>
      <c r="F80" s="477"/>
      <c r="G80" s="477"/>
      <c r="H80" s="477"/>
      <c r="I80" s="477"/>
      <c r="J80" s="76"/>
      <c r="K80" s="167"/>
      <c r="L80" s="76"/>
      <c r="M80" s="76"/>
      <c r="N80" s="76"/>
      <c r="O80" s="76"/>
      <c r="P80" s="76"/>
    </row>
    <row r="81" spans="1:16" s="6" customFormat="1" ht="34.5" hidden="1" customHeight="1">
      <c r="A81" s="75"/>
      <c r="B81" s="487" t="s">
        <v>47</v>
      </c>
      <c r="C81" s="487"/>
      <c r="D81" s="487"/>
      <c r="E81" s="487"/>
      <c r="F81" s="487"/>
      <c r="G81" s="487"/>
      <c r="H81" s="487"/>
      <c r="I81" s="487"/>
      <c r="J81" s="76"/>
      <c r="K81" s="167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192" t="s">
        <v>40</v>
      </c>
      <c r="C82" s="488" t="s">
        <v>51</v>
      </c>
      <c r="D82" s="488"/>
      <c r="E82" s="488"/>
      <c r="F82" s="488"/>
      <c r="G82" s="488"/>
      <c r="H82" s="488"/>
      <c r="I82" s="488"/>
      <c r="J82" s="76"/>
      <c r="K82" s="76"/>
      <c r="L82" s="76"/>
      <c r="M82" s="76"/>
      <c r="N82" s="76"/>
      <c r="O82" s="76"/>
      <c r="P82" s="76"/>
    </row>
    <row r="83" spans="1:16" s="6" customFormat="1" ht="39" hidden="1" customHeight="1">
      <c r="A83" s="75"/>
      <c r="B83" s="193" t="str">
        <f>$D$18</f>
        <v>PINK</v>
      </c>
      <c r="C83" s="490" t="s">
        <v>101</v>
      </c>
      <c r="D83" s="491"/>
      <c r="E83" s="491"/>
      <c r="F83" s="491"/>
      <c r="G83" s="491"/>
      <c r="H83" s="491"/>
      <c r="I83" s="492"/>
      <c r="J83" s="76"/>
      <c r="K83" s="76"/>
      <c r="L83" s="76"/>
      <c r="M83" s="76"/>
      <c r="N83" s="76"/>
    </row>
    <row r="84" spans="1:16" s="6" customFormat="1" ht="39" hidden="1" customHeight="1">
      <c r="A84" s="75"/>
      <c r="B84" s="65" t="str">
        <f>$D$25</f>
        <v>GREEN</v>
      </c>
      <c r="C84" s="493"/>
      <c r="D84" s="468"/>
      <c r="E84" s="468"/>
      <c r="F84" s="468"/>
      <c r="G84" s="468"/>
      <c r="H84" s="468"/>
      <c r="I84" s="494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193" t="str">
        <f>$D$30</f>
        <v>BLUE</v>
      </c>
      <c r="C85" s="495"/>
      <c r="D85" s="496"/>
      <c r="E85" s="496"/>
      <c r="F85" s="496"/>
      <c r="G85" s="496"/>
      <c r="H85" s="496"/>
      <c r="I85" s="497"/>
      <c r="J85" s="76"/>
      <c r="K85" s="76"/>
      <c r="L85" s="76"/>
      <c r="M85" s="76"/>
      <c r="N85" s="76"/>
    </row>
    <row r="86" spans="1:16" s="6" customFormat="1" ht="34.5" hidden="1" customHeight="1">
      <c r="A86" s="75"/>
      <c r="B86" s="477" t="s">
        <v>52</v>
      </c>
      <c r="C86" s="477"/>
      <c r="D86" s="477"/>
      <c r="E86" s="477"/>
      <c r="F86" s="477"/>
      <c r="G86" s="477"/>
      <c r="H86" s="477"/>
      <c r="I86" s="477"/>
      <c r="J86" s="76"/>
      <c r="K86" s="76"/>
    </row>
    <row r="87" spans="1:16" s="6" customFormat="1" ht="34.5" hidden="1" customHeight="1">
      <c r="A87" s="75"/>
      <c r="B87" s="469" t="s">
        <v>55</v>
      </c>
      <c r="C87" s="469"/>
      <c r="D87" s="191" t="s">
        <v>71</v>
      </c>
      <c r="E87" s="191" t="s">
        <v>59</v>
      </c>
      <c r="F87" s="191" t="s">
        <v>9</v>
      </c>
      <c r="G87" s="191" t="s">
        <v>56</v>
      </c>
      <c r="H87" s="191" t="s">
        <v>57</v>
      </c>
      <c r="I87" s="191" t="s">
        <v>58</v>
      </c>
      <c r="J87" s="165" t="s">
        <v>103</v>
      </c>
    </row>
    <row r="88" spans="1:16" s="6" customFormat="1" ht="154" hidden="1" customHeight="1">
      <c r="A88" s="75"/>
      <c r="B88" s="474" t="s">
        <v>100</v>
      </c>
      <c r="C88" s="474"/>
      <c r="D88" s="194"/>
      <c r="E88" s="194"/>
      <c r="F88" s="194"/>
      <c r="G88" s="209">
        <v>3.25</v>
      </c>
      <c r="H88" s="194"/>
      <c r="I88" s="194"/>
      <c r="J88" s="76"/>
    </row>
    <row r="89" spans="1:16" s="75" customFormat="1" ht="34.5" customHeight="1">
      <c r="A89" s="75">
        <v>2</v>
      </c>
      <c r="B89" s="164" t="s">
        <v>95</v>
      </c>
      <c r="C89" s="473" t="s">
        <v>85</v>
      </c>
      <c r="D89" s="473"/>
      <c r="E89" s="473"/>
      <c r="F89" s="473"/>
      <c r="G89" s="76"/>
      <c r="H89" s="166"/>
      <c r="I89" s="76"/>
      <c r="J89" s="76"/>
      <c r="K89" s="167"/>
      <c r="L89" s="76"/>
      <c r="M89" s="76"/>
      <c r="N89" s="76"/>
      <c r="O89" s="76"/>
      <c r="P89" s="76"/>
    </row>
    <row r="90" spans="1:16" s="6" customFormat="1" ht="34.5" hidden="1" customHeight="1">
      <c r="A90" s="75"/>
      <c r="B90" s="477" t="s">
        <v>47</v>
      </c>
      <c r="C90" s="477"/>
      <c r="D90" s="477"/>
      <c r="E90" s="477"/>
      <c r="F90" s="477"/>
      <c r="G90" s="477"/>
      <c r="H90" s="477"/>
      <c r="I90" s="477"/>
      <c r="J90" s="76"/>
      <c r="K90" s="167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168" t="s">
        <v>40</v>
      </c>
      <c r="C91" s="489" t="s">
        <v>73</v>
      </c>
      <c r="D91" s="489"/>
      <c r="E91" s="489"/>
      <c r="F91" s="489"/>
      <c r="G91" s="489"/>
      <c r="H91" s="489"/>
      <c r="I91" s="489"/>
      <c r="J91" s="76"/>
      <c r="K91" s="76"/>
      <c r="L91" s="76"/>
      <c r="M91" s="76"/>
      <c r="N91" s="76"/>
      <c r="O91" s="76"/>
      <c r="P91" s="76"/>
    </row>
    <row r="92" spans="1:16" s="6" customFormat="1" ht="39" hidden="1" customHeight="1">
      <c r="A92" s="75"/>
      <c r="B92" s="169" t="e">
        <f>#REF!</f>
        <v>#REF!</v>
      </c>
      <c r="C92" s="468" t="s">
        <v>64</v>
      </c>
      <c r="D92" s="468"/>
      <c r="E92" s="468"/>
      <c r="F92" s="468"/>
      <c r="G92" s="468"/>
      <c r="H92" s="468"/>
      <c r="I92" s="468"/>
      <c r="J92" s="76"/>
      <c r="K92" s="76"/>
      <c r="L92" s="76"/>
      <c r="M92" s="76"/>
      <c r="N92" s="76"/>
    </row>
    <row r="93" spans="1:16" s="6" customFormat="1" ht="39" hidden="1" customHeight="1">
      <c r="A93" s="75"/>
      <c r="B93" s="169" t="e">
        <f>#REF!</f>
        <v>#REF!</v>
      </c>
      <c r="C93" s="468" t="s">
        <v>64</v>
      </c>
      <c r="D93" s="468"/>
      <c r="E93" s="468"/>
      <c r="F93" s="468"/>
      <c r="G93" s="468"/>
      <c r="H93" s="468"/>
      <c r="I93" s="468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9" t="e">
        <f>#REF!</f>
        <v>#REF!</v>
      </c>
      <c r="C94" s="468" t="s">
        <v>64</v>
      </c>
      <c r="D94" s="468"/>
      <c r="E94" s="468"/>
      <c r="F94" s="468"/>
      <c r="G94" s="468"/>
      <c r="H94" s="468"/>
      <c r="I94" s="468"/>
      <c r="J94" s="76"/>
      <c r="K94" s="76"/>
      <c r="L94" s="76"/>
      <c r="M94" s="76"/>
      <c r="N94" s="76"/>
    </row>
    <row r="95" spans="1:16" s="6" customFormat="1" ht="34.5" hidden="1" customHeight="1">
      <c r="A95" s="75"/>
      <c r="B95" s="477" t="s">
        <v>74</v>
      </c>
      <c r="C95" s="477"/>
      <c r="D95" s="477"/>
      <c r="E95" s="477"/>
      <c r="F95" s="477"/>
      <c r="G95" s="477"/>
      <c r="H95" s="477"/>
      <c r="I95" s="477"/>
      <c r="J95" s="76"/>
      <c r="K95" s="76"/>
    </row>
    <row r="96" spans="1:16" s="6" customFormat="1" ht="34.5" hidden="1" customHeight="1">
      <c r="A96" s="75"/>
      <c r="B96" s="482" t="s">
        <v>55</v>
      </c>
      <c r="C96" s="482"/>
      <c r="D96" s="170" t="s">
        <v>71</v>
      </c>
      <c r="E96" s="170" t="s">
        <v>59</v>
      </c>
      <c r="F96" s="170" t="s">
        <v>9</v>
      </c>
      <c r="G96" s="170" t="s">
        <v>56</v>
      </c>
      <c r="H96" s="170" t="s">
        <v>57</v>
      </c>
      <c r="I96" s="170" t="s">
        <v>58</v>
      </c>
      <c r="J96" s="76"/>
    </row>
    <row r="97" spans="1:16" s="6" customFormat="1" ht="114" hidden="1" customHeight="1">
      <c r="A97" s="75"/>
      <c r="B97" s="475" t="s">
        <v>96</v>
      </c>
      <c r="C97" s="475"/>
      <c r="D97" s="478" t="s">
        <v>88</v>
      </c>
      <c r="E97" s="478"/>
      <c r="F97" s="478"/>
      <c r="G97" s="478"/>
      <c r="H97" s="478"/>
      <c r="I97" s="478"/>
      <c r="J97" s="76"/>
    </row>
    <row r="98" spans="1:16" s="6" customFormat="1" ht="45.65" hidden="1" customHeight="1">
      <c r="A98" s="75"/>
      <c r="B98" s="475" t="s">
        <v>75</v>
      </c>
      <c r="C98" s="475"/>
      <c r="D98" s="476" t="s">
        <v>72</v>
      </c>
      <c r="E98" s="476"/>
      <c r="F98" s="476"/>
      <c r="G98" s="476"/>
      <c r="H98" s="476"/>
      <c r="I98" s="476"/>
      <c r="J98" s="476"/>
    </row>
    <row r="99" spans="1:16" s="75" customFormat="1" ht="56.25" customHeight="1">
      <c r="A99" s="75">
        <v>3</v>
      </c>
      <c r="B99" s="164" t="s">
        <v>97</v>
      </c>
      <c r="C99" s="313" t="s">
        <v>186</v>
      </c>
      <c r="D99" s="165"/>
      <c r="E99" s="165"/>
      <c r="F99" s="165"/>
      <c r="G99" s="76"/>
      <c r="H99" s="166"/>
      <c r="I99" s="76"/>
      <c r="K99" s="167"/>
      <c r="L99" s="76"/>
      <c r="M99" s="76"/>
      <c r="N99" s="76"/>
      <c r="O99" s="76"/>
      <c r="P99" s="76"/>
    </row>
    <row r="100" spans="1:16" s="57" customFormat="1" ht="1.1499999999999999" customHeight="1">
      <c r="A100" s="80"/>
      <c r="B100" s="89" t="s">
        <v>40</v>
      </c>
      <c r="C100" s="483" t="s">
        <v>76</v>
      </c>
      <c r="D100" s="484"/>
      <c r="E100" s="484"/>
      <c r="F100" s="484"/>
      <c r="G100" s="484"/>
      <c r="H100" s="484"/>
      <c r="I100" s="485"/>
      <c r="J100" s="79"/>
      <c r="K100" s="79"/>
      <c r="L100" s="79"/>
      <c r="M100" s="79"/>
      <c r="N100" s="79"/>
      <c r="O100" s="79"/>
      <c r="P100" s="79"/>
    </row>
    <row r="101" spans="1:16" s="57" customFormat="1" ht="63.75" customHeight="1">
      <c r="A101" s="80"/>
      <c r="B101" s="327" t="s">
        <v>40</v>
      </c>
      <c r="C101" s="470" t="s">
        <v>187</v>
      </c>
      <c r="D101" s="471"/>
      <c r="E101" s="471"/>
      <c r="F101" s="471"/>
      <c r="G101" s="471"/>
      <c r="H101" s="471"/>
      <c r="I101" s="472"/>
      <c r="J101" s="79"/>
      <c r="K101" s="79"/>
      <c r="L101" s="79"/>
      <c r="M101" s="79"/>
      <c r="N101" s="79"/>
    </row>
    <row r="102" spans="1:16" s="57" customFormat="1" ht="118.5" customHeight="1">
      <c r="A102" s="80"/>
      <c r="B102" s="328" t="str">
        <f>D28</f>
        <v>BLUE</v>
      </c>
      <c r="C102" s="479" t="s">
        <v>600</v>
      </c>
      <c r="D102" s="480"/>
      <c r="E102" s="480"/>
      <c r="F102" s="480"/>
      <c r="G102" s="480"/>
      <c r="H102" s="480"/>
      <c r="I102" s="481"/>
      <c r="J102" s="79"/>
      <c r="K102" s="79"/>
      <c r="L102" s="79"/>
      <c r="M102" s="79"/>
      <c r="N102" s="79"/>
    </row>
    <row r="103" spans="1:16" s="82" customFormat="1" ht="24.65" customHeight="1">
      <c r="A103" s="81"/>
      <c r="B103" s="81"/>
      <c r="C103" s="83"/>
      <c r="D103" s="83"/>
      <c r="E103" s="83"/>
      <c r="F103" s="83"/>
      <c r="G103" s="83"/>
      <c r="H103" s="125"/>
      <c r="I103" s="83"/>
      <c r="J103" s="83"/>
      <c r="K103" s="83"/>
      <c r="L103" s="83"/>
      <c r="M103" s="83"/>
      <c r="N103" s="83"/>
      <c r="O103" s="83"/>
      <c r="P103" s="83"/>
    </row>
    <row r="104" spans="1:16" s="6" customFormat="1" ht="38.15" customHeight="1">
      <c r="B104" s="467" t="s">
        <v>32</v>
      </c>
      <c r="C104" s="467"/>
      <c r="D104" s="467"/>
      <c r="E104" s="467"/>
      <c r="G104" s="76"/>
      <c r="H104" s="78"/>
      <c r="M104" s="78"/>
      <c r="N104" s="77"/>
      <c r="O104" s="77"/>
      <c r="P104" s="78"/>
    </row>
    <row r="105" spans="1:16" s="151" customFormat="1" ht="45" customHeight="1">
      <c r="A105" s="149">
        <v>1</v>
      </c>
      <c r="B105" s="150" t="s">
        <v>86</v>
      </c>
      <c r="C105" s="149"/>
      <c r="D105" s="149"/>
      <c r="G105" s="152"/>
      <c r="H105" s="153"/>
      <c r="M105" s="153"/>
      <c r="N105" s="154"/>
      <c r="O105" s="154"/>
      <c r="P105" s="153"/>
    </row>
    <row r="106" spans="1:16" s="151" customFormat="1" ht="45" customHeight="1">
      <c r="A106" s="149">
        <v>2</v>
      </c>
      <c r="B106" s="150" t="s">
        <v>69</v>
      </c>
      <c r="C106" s="149"/>
      <c r="D106" s="149"/>
      <c r="G106" s="152"/>
      <c r="H106" s="153"/>
      <c r="M106" s="153"/>
      <c r="N106" s="154"/>
      <c r="O106" s="154"/>
      <c r="P106" s="153"/>
    </row>
    <row r="107" spans="1:16" s="151" customFormat="1" ht="45" customHeight="1">
      <c r="A107" s="149">
        <v>3</v>
      </c>
      <c r="B107" s="150" t="s">
        <v>70</v>
      </c>
      <c r="C107" s="149"/>
      <c r="D107" s="149"/>
      <c r="G107" s="152"/>
      <c r="H107" s="153"/>
      <c r="M107" s="153"/>
      <c r="N107" s="154"/>
      <c r="O107" s="154"/>
      <c r="P107" s="153"/>
    </row>
    <row r="108" spans="1:16" s="159" customFormat="1" ht="32">
      <c r="A108" s="155"/>
      <c r="B108" s="156" t="s">
        <v>61</v>
      </c>
      <c r="C108" s="157" t="s">
        <v>71</v>
      </c>
      <c r="D108" s="157" t="s">
        <v>59</v>
      </c>
      <c r="E108" s="157" t="s">
        <v>9</v>
      </c>
      <c r="F108" s="157" t="s">
        <v>56</v>
      </c>
      <c r="G108" s="157" t="s">
        <v>57</v>
      </c>
      <c r="H108" s="157" t="s">
        <v>58</v>
      </c>
      <c r="I108" s="158" t="s">
        <v>10</v>
      </c>
      <c r="L108" s="160"/>
      <c r="M108" s="161"/>
      <c r="N108" s="161"/>
      <c r="O108" s="160"/>
    </row>
    <row r="109" spans="1:16" s="159" customFormat="1" ht="32">
      <c r="A109" s="155"/>
      <c r="B109" s="156" t="s">
        <v>62</v>
      </c>
      <c r="C109" s="162">
        <f t="shared" ref="C109:H109" si="15">F32</f>
        <v>0</v>
      </c>
      <c r="D109" s="162">
        <f t="shared" si="15"/>
        <v>103</v>
      </c>
      <c r="E109" s="162">
        <f t="shared" si="15"/>
        <v>195</v>
      </c>
      <c r="F109" s="162">
        <f t="shared" si="15"/>
        <v>195</v>
      </c>
      <c r="G109" s="162">
        <f t="shared" si="15"/>
        <v>101</v>
      </c>
      <c r="H109" s="162">
        <f t="shared" si="15"/>
        <v>38</v>
      </c>
      <c r="I109" s="163">
        <f>SUM(C109:H109)</f>
        <v>632</v>
      </c>
      <c r="L109" s="160"/>
      <c r="M109" s="161"/>
      <c r="N109" s="161"/>
      <c r="O109" s="160"/>
    </row>
    <row r="110" spans="1:16" ht="117.75" customHeight="1">
      <c r="A110" s="465" t="s">
        <v>87</v>
      </c>
      <c r="B110" s="466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</row>
    <row r="111" spans="1:16" ht="46">
      <c r="A111" s="113"/>
      <c r="B111" s="189"/>
      <c r="C111" s="114"/>
      <c r="D111" s="114"/>
      <c r="E111" s="114"/>
      <c r="F111" s="114"/>
      <c r="G111" s="115"/>
      <c r="H111" s="126"/>
      <c r="I111" s="114"/>
      <c r="J111" s="114"/>
      <c r="K111" s="114"/>
      <c r="L111" s="114"/>
      <c r="M111" s="114"/>
      <c r="N111" s="114"/>
      <c r="O111" s="114"/>
      <c r="P111" s="114"/>
    </row>
    <row r="112" spans="1:16" ht="46">
      <c r="A112" s="113"/>
      <c r="B112" s="189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</row>
    <row r="113" spans="1:16" ht="46">
      <c r="A113" s="113"/>
      <c r="B113" s="189"/>
      <c r="C113" s="114"/>
      <c r="D113" s="114"/>
      <c r="E113" s="114"/>
      <c r="F113" s="114"/>
      <c r="G113" s="115"/>
      <c r="H113" s="126"/>
      <c r="I113" s="114"/>
      <c r="J113" s="114"/>
      <c r="K113" s="114"/>
      <c r="L113" s="114"/>
      <c r="M113" s="114"/>
      <c r="N113" s="114"/>
      <c r="O113" s="114"/>
      <c r="P113" s="114"/>
    </row>
    <row r="114" spans="1:16" ht="46">
      <c r="A114" s="113"/>
      <c r="B114" s="190"/>
      <c r="C114" s="114"/>
      <c r="D114" s="114"/>
      <c r="E114" s="114"/>
      <c r="F114" s="114"/>
      <c r="G114" s="115"/>
      <c r="H114" s="126"/>
      <c r="I114" s="114"/>
      <c r="J114" s="114"/>
      <c r="K114" s="114"/>
      <c r="L114" s="114"/>
      <c r="M114" s="114"/>
      <c r="N114" s="114"/>
      <c r="O114" s="114"/>
      <c r="P114" s="114"/>
    </row>
    <row r="115" spans="1:16">
      <c r="A115" s="113"/>
      <c r="B115" s="113"/>
      <c r="C115" s="113"/>
      <c r="D115" s="113"/>
      <c r="E115" s="113"/>
      <c r="F115" s="113"/>
      <c r="G115" s="116"/>
      <c r="H115" s="127"/>
      <c r="I115" s="113"/>
      <c r="J115" s="113"/>
      <c r="K115" s="113"/>
      <c r="L115" s="113"/>
      <c r="M115" s="113"/>
      <c r="N115" s="113"/>
      <c r="O115" s="113"/>
      <c r="P115" s="113"/>
    </row>
    <row r="116" spans="1:16" ht="46">
      <c r="A116" s="113"/>
      <c r="B116" s="189"/>
      <c r="C116" s="114"/>
      <c r="D116" s="114"/>
      <c r="E116" s="114"/>
      <c r="F116" s="114"/>
      <c r="G116" s="115"/>
      <c r="H116" s="126"/>
      <c r="I116" s="114"/>
      <c r="J116" s="114"/>
      <c r="K116" s="114"/>
      <c r="L116" s="114"/>
      <c r="M116" s="114"/>
      <c r="N116" s="114"/>
      <c r="O116" s="114"/>
      <c r="P116" s="114"/>
    </row>
  </sheetData>
  <mergeCells count="101">
    <mergeCell ref="C71:I71"/>
    <mergeCell ref="B68:I68"/>
    <mergeCell ref="B69:I69"/>
    <mergeCell ref="B59:E59"/>
    <mergeCell ref="H58:I58"/>
    <mergeCell ref="B63:E63"/>
    <mergeCell ref="H63:I63"/>
    <mergeCell ref="B64:E64"/>
    <mergeCell ref="C70:I70"/>
    <mergeCell ref="B62:E62"/>
    <mergeCell ref="H64:I64"/>
    <mergeCell ref="H62:I62"/>
    <mergeCell ref="B72:I72"/>
    <mergeCell ref="B77:C77"/>
    <mergeCell ref="B86:I86"/>
    <mergeCell ref="B87:C87"/>
    <mergeCell ref="B88:C88"/>
    <mergeCell ref="B80:I80"/>
    <mergeCell ref="B81:I81"/>
    <mergeCell ref="C82:I82"/>
    <mergeCell ref="B95:I95"/>
    <mergeCell ref="C91:I91"/>
    <mergeCell ref="C83:I85"/>
    <mergeCell ref="B74:C74"/>
    <mergeCell ref="D74:I74"/>
    <mergeCell ref="D77:I77"/>
    <mergeCell ref="B76:C76"/>
    <mergeCell ref="D76:I76"/>
    <mergeCell ref="A110:P110"/>
    <mergeCell ref="B104:E104"/>
    <mergeCell ref="C93:I93"/>
    <mergeCell ref="B73:C73"/>
    <mergeCell ref="C101:I101"/>
    <mergeCell ref="C89:F89"/>
    <mergeCell ref="B75:C75"/>
    <mergeCell ref="B97:C97"/>
    <mergeCell ref="B98:C98"/>
    <mergeCell ref="D98:J98"/>
    <mergeCell ref="B90:I90"/>
    <mergeCell ref="D97:I97"/>
    <mergeCell ref="C94:I94"/>
    <mergeCell ref="C102:I102"/>
    <mergeCell ref="B96:C96"/>
    <mergeCell ref="C92:I92"/>
    <mergeCell ref="C100:I100"/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M38:P38"/>
    <mergeCell ref="M39:P39"/>
    <mergeCell ref="J44:P44"/>
    <mergeCell ref="H55:I55"/>
    <mergeCell ref="B60:E60"/>
    <mergeCell ref="H60:I60"/>
    <mergeCell ref="C67:I67"/>
    <mergeCell ref="B53:E53"/>
    <mergeCell ref="H53:I53"/>
    <mergeCell ref="G5:L9"/>
    <mergeCell ref="B61:E61"/>
    <mergeCell ref="H61:I61"/>
    <mergeCell ref="B47:E47"/>
    <mergeCell ref="H59:I59"/>
    <mergeCell ref="H49:I49"/>
    <mergeCell ref="B49:E49"/>
    <mergeCell ref="D8:F8"/>
    <mergeCell ref="D11:F11"/>
    <mergeCell ref="B13:F13"/>
    <mergeCell ref="A36:C36"/>
    <mergeCell ref="B48:E48"/>
    <mergeCell ref="H48:I48"/>
    <mergeCell ref="B54:E54"/>
    <mergeCell ref="H54:I54"/>
    <mergeCell ref="B55:E55"/>
    <mergeCell ref="J66:M66"/>
    <mergeCell ref="A58:E58"/>
    <mergeCell ref="P49:P53"/>
    <mergeCell ref="B50:E50"/>
    <mergeCell ref="H50:I50"/>
    <mergeCell ref="B51:E51"/>
    <mergeCell ref="H51:I51"/>
    <mergeCell ref="B52:E52"/>
    <mergeCell ref="H52:I52"/>
    <mergeCell ref="B40:P40"/>
    <mergeCell ref="B41:E41"/>
    <mergeCell ref="J41:P41"/>
    <mergeCell ref="B42:E42"/>
    <mergeCell ref="J42:P42"/>
    <mergeCell ref="B43:E43"/>
    <mergeCell ref="J43:P43"/>
    <mergeCell ref="B44:E44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A23A-769F-44A8-8EA8-3A3802CA74A8}">
  <sheetPr>
    <pageSetUpPr fitToPage="1"/>
  </sheetPr>
  <dimension ref="A1:S116"/>
  <sheetViews>
    <sheetView showGridLines="0" tabSelected="1" view="pageBreakPreview" topLeftCell="A34" zoomScale="40" zoomScaleNormal="25" zoomScaleSheetLayoutView="40" zoomScalePageLayoutView="40" workbookViewId="0">
      <selection activeCell="H39" sqref="H39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0.1796875" style="85" customWidth="1"/>
    <col min="7" max="7" width="19.453125" style="86" customWidth="1"/>
    <col min="8" max="8" width="21.81640625" style="128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41" t="s">
        <v>115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9" t="s">
        <v>78</v>
      </c>
      <c r="N1" s="449" t="s">
        <v>78</v>
      </c>
      <c r="O1" s="450" t="s">
        <v>79</v>
      </c>
      <c r="P1" s="450"/>
    </row>
    <row r="2" spans="1:16" s="1" customFormat="1" ht="49.5" customHeight="1">
      <c r="A2" s="443"/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9" t="s">
        <v>80</v>
      </c>
      <c r="N2" s="449" t="s">
        <v>80</v>
      </c>
      <c r="O2" s="451" t="s">
        <v>81</v>
      </c>
      <c r="P2" s="451"/>
    </row>
    <row r="3" spans="1:16" s="1" customFormat="1" ht="49.5" customHeight="1" thickBot="1">
      <c r="A3" s="445"/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9" t="s">
        <v>82</v>
      </c>
      <c r="N3" s="449" t="s">
        <v>82</v>
      </c>
      <c r="O3" s="450">
        <v>1</v>
      </c>
      <c r="P3" s="450"/>
    </row>
    <row r="4" spans="1:16" s="2" customFormat="1" ht="40.15" customHeight="1">
      <c r="A4" s="92"/>
      <c r="B4" s="177" t="s">
        <v>633</v>
      </c>
      <c r="C4" s="178"/>
      <c r="D4" s="178"/>
      <c r="E4" s="178"/>
      <c r="F4" s="178"/>
      <c r="G4" s="94"/>
      <c r="H4" s="119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9" t="s">
        <v>0</v>
      </c>
      <c r="C5" s="179"/>
      <c r="D5" s="177"/>
      <c r="E5" s="178"/>
      <c r="F5" s="180"/>
      <c r="G5" s="426" t="s">
        <v>634</v>
      </c>
      <c r="H5" s="426"/>
      <c r="I5" s="426"/>
      <c r="J5" s="426"/>
      <c r="K5" s="426"/>
      <c r="L5" s="426"/>
      <c r="M5" s="92"/>
      <c r="N5" s="92"/>
      <c r="O5" s="92"/>
      <c r="P5" s="92"/>
    </row>
    <row r="6" spans="1:16" s="4" customFormat="1" ht="37">
      <c r="A6" s="92"/>
      <c r="B6" s="177" t="s">
        <v>41</v>
      </c>
      <c r="C6" s="177"/>
      <c r="D6" s="5" t="s">
        <v>585</v>
      </c>
      <c r="E6" s="182"/>
      <c r="F6" s="177"/>
      <c r="G6" s="426"/>
      <c r="H6" s="426"/>
      <c r="I6" s="426"/>
      <c r="J6" s="426"/>
      <c r="K6" s="426"/>
      <c r="L6" s="426"/>
      <c r="M6" s="95"/>
      <c r="N6" s="95"/>
      <c r="O6" s="95"/>
      <c r="P6" s="95"/>
    </row>
    <row r="7" spans="1:16" s="4" customFormat="1" ht="50.25" customHeight="1">
      <c r="A7" s="92"/>
      <c r="B7" s="177" t="s">
        <v>42</v>
      </c>
      <c r="C7" s="177"/>
      <c r="D7" s="181" t="s">
        <v>587</v>
      </c>
      <c r="E7" s="181"/>
      <c r="F7" s="177"/>
      <c r="G7" s="426"/>
      <c r="H7" s="426"/>
      <c r="I7" s="426"/>
      <c r="J7" s="426"/>
      <c r="K7" s="426"/>
      <c r="L7" s="426"/>
      <c r="M7" s="95"/>
      <c r="N7" s="95"/>
      <c r="O7" s="95"/>
      <c r="P7" s="95"/>
    </row>
    <row r="8" spans="1:16" s="4" customFormat="1" ht="76.5" customHeight="1">
      <c r="A8" s="92"/>
      <c r="B8" s="177" t="s">
        <v>43</v>
      </c>
      <c r="C8" s="177"/>
      <c r="D8" s="427" t="s">
        <v>636</v>
      </c>
      <c r="E8" s="427"/>
      <c r="F8" s="427"/>
      <c r="G8" s="426"/>
      <c r="H8" s="426"/>
      <c r="I8" s="426"/>
      <c r="J8" s="426"/>
      <c r="K8" s="426"/>
      <c r="L8" s="426"/>
      <c r="M8" s="95"/>
      <c r="N8" s="95"/>
      <c r="O8" s="95"/>
      <c r="P8" s="95"/>
    </row>
    <row r="9" spans="1:16" s="6" customFormat="1" ht="37">
      <c r="A9" s="96"/>
      <c r="B9" s="181" t="s">
        <v>1</v>
      </c>
      <c r="C9" s="181"/>
      <c r="D9" s="93" t="s">
        <v>586</v>
      </c>
      <c r="E9" s="177"/>
      <c r="F9" s="177"/>
      <c r="G9" s="426"/>
      <c r="H9" s="426"/>
      <c r="I9" s="426"/>
      <c r="J9" s="426"/>
      <c r="K9" s="426"/>
      <c r="L9" s="426"/>
      <c r="M9" s="8"/>
      <c r="N9" s="8"/>
      <c r="O9" s="8"/>
      <c r="P9" s="8"/>
    </row>
    <row r="10" spans="1:16" s="6" customFormat="1" ht="39" customHeight="1">
      <c r="B10" s="183" t="s">
        <v>2</v>
      </c>
      <c r="C10" s="183"/>
      <c r="D10" s="184" t="s">
        <v>89</v>
      </c>
      <c r="E10" s="184"/>
      <c r="F10" s="184"/>
      <c r="G10" s="90"/>
      <c r="H10" s="121"/>
      <c r="I10" s="91"/>
      <c r="J10" s="175" t="s">
        <v>44</v>
      </c>
      <c r="K10" s="91"/>
      <c r="L10" s="171" t="s">
        <v>179</v>
      </c>
      <c r="M10" s="171"/>
      <c r="N10" s="171"/>
      <c r="O10" s="171"/>
      <c r="P10" s="171"/>
    </row>
    <row r="11" spans="1:16" s="6" customFormat="1" ht="73.5" customHeight="1">
      <c r="B11" s="185" t="s">
        <v>3</v>
      </c>
      <c r="C11" s="185"/>
      <c r="D11" s="428"/>
      <c r="E11" s="429"/>
      <c r="F11" s="429"/>
      <c r="G11" s="10"/>
      <c r="H11" s="122"/>
      <c r="I11" s="9"/>
      <c r="J11" s="176" t="s">
        <v>4</v>
      </c>
      <c r="K11" s="9"/>
      <c r="L11" s="448" t="s">
        <v>180</v>
      </c>
      <c r="M11" s="448"/>
      <c r="N11" s="448"/>
      <c r="O11" s="448"/>
      <c r="P11" s="448"/>
    </row>
    <row r="12" spans="1:16" s="6" customFormat="1" ht="45.65" customHeight="1">
      <c r="B12" s="185" t="s">
        <v>5</v>
      </c>
      <c r="C12" s="185"/>
      <c r="D12" s="186"/>
      <c r="E12" s="185"/>
      <c r="F12" s="185"/>
      <c r="G12" s="11"/>
      <c r="H12" s="132"/>
      <c r="I12" s="9"/>
      <c r="J12" s="176" t="s">
        <v>84</v>
      </c>
      <c r="L12" s="172" t="s">
        <v>90</v>
      </c>
      <c r="M12" s="172"/>
      <c r="N12" s="173"/>
      <c r="O12" s="173"/>
      <c r="P12" s="174"/>
    </row>
    <row r="13" spans="1:16" s="6" customFormat="1" ht="40.5" customHeight="1">
      <c r="B13" s="430"/>
      <c r="C13" s="430"/>
      <c r="D13" s="430"/>
      <c r="E13" s="430"/>
      <c r="F13" s="430"/>
      <c r="G13" s="11"/>
      <c r="H13" s="132"/>
      <c r="I13" s="9"/>
      <c r="J13" s="176" t="s">
        <v>6</v>
      </c>
      <c r="K13" s="9"/>
      <c r="L13" s="172" t="s">
        <v>113</v>
      </c>
      <c r="M13" s="173"/>
      <c r="N13" s="174"/>
      <c r="O13" s="174"/>
      <c r="P13" s="173"/>
    </row>
    <row r="14" spans="1:16" s="6" customFormat="1" ht="44.15" customHeight="1">
      <c r="B14" s="185" t="s">
        <v>48</v>
      </c>
      <c r="C14" s="185"/>
      <c r="D14" s="185" t="s">
        <v>7</v>
      </c>
      <c r="E14" s="185"/>
      <c r="F14" s="185"/>
      <c r="G14" s="12"/>
      <c r="H14" s="132"/>
      <c r="I14" s="9"/>
      <c r="J14" s="176" t="s">
        <v>8</v>
      </c>
      <c r="K14" s="9"/>
      <c r="L14" s="174" t="s">
        <v>83</v>
      </c>
      <c r="M14" s="174"/>
      <c r="N14" s="174"/>
      <c r="O14" s="174"/>
      <c r="P14" s="174"/>
    </row>
    <row r="15" spans="1:16" s="6" customFormat="1" ht="33" customHeight="1">
      <c r="B15" s="181" t="s">
        <v>66</v>
      </c>
      <c r="C15" s="181"/>
      <c r="D15" s="181"/>
      <c r="E15" s="187"/>
      <c r="F15" s="187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2" t="s">
        <v>105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23" t="s">
        <v>114</v>
      </c>
      <c r="D18" s="19" t="s">
        <v>107</v>
      </c>
      <c r="E18" s="20"/>
      <c r="F18" s="21"/>
      <c r="G18" s="21"/>
      <c r="H18" s="21" t="s">
        <v>178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23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22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3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2" t="s">
        <v>106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23" t="s">
        <v>114</v>
      </c>
      <c r="D23" s="19" t="s">
        <v>108</v>
      </c>
      <c r="E23" s="20"/>
      <c r="F23" s="21"/>
      <c r="G23" s="21"/>
      <c r="H23" s="21" t="s">
        <v>178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23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22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200"/>
      <c r="C26" s="200"/>
      <c r="D26" s="201"/>
      <c r="E26" s="202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</row>
    <row r="27" spans="2:16" s="2" customFormat="1" ht="45" customHeight="1">
      <c r="B27" s="16"/>
      <c r="C27" s="16" t="s">
        <v>77</v>
      </c>
      <c r="D27" s="112" t="s">
        <v>566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12" customFormat="1" ht="45" customHeight="1">
      <c r="B28" s="314" t="s">
        <v>11</v>
      </c>
      <c r="C28" s="314"/>
      <c r="D28" s="315" t="s">
        <v>122</v>
      </c>
      <c r="E28" s="316"/>
      <c r="F28" s="317"/>
      <c r="G28" s="317">
        <v>96</v>
      </c>
      <c r="H28" s="317">
        <v>186</v>
      </c>
      <c r="I28" s="317">
        <v>186</v>
      </c>
      <c r="J28" s="317">
        <v>96</v>
      </c>
      <c r="K28" s="317">
        <v>36</v>
      </c>
      <c r="L28" s="317"/>
      <c r="M28" s="317"/>
      <c r="N28" s="317"/>
      <c r="O28" s="317"/>
      <c r="P28" s="318">
        <f>SUM(E28:O28)</f>
        <v>600</v>
      </c>
    </row>
    <row r="29" spans="2:16" s="312" customFormat="1" ht="45" customHeight="1">
      <c r="B29" s="314" t="s">
        <v>63</v>
      </c>
      <c r="C29" s="314"/>
      <c r="D29" s="315" t="str">
        <f>+D28</f>
        <v>BLUE</v>
      </c>
      <c r="E29" s="316"/>
      <c r="F29" s="317"/>
      <c r="G29" s="392">
        <f>ROUNDUP(G28*5%,0)+2</f>
        <v>7</v>
      </c>
      <c r="H29" s="392">
        <f>ROUNDUP(H28*5%,0)-1</f>
        <v>9</v>
      </c>
      <c r="I29" s="392">
        <f>ROUNDUP(I28*5%,0)-1</f>
        <v>9</v>
      </c>
      <c r="J29" s="392">
        <f t="shared" ref="J29:K29" si="0">ROUNDUP(J28*5%,0)</f>
        <v>5</v>
      </c>
      <c r="K29" s="392">
        <f t="shared" si="0"/>
        <v>2</v>
      </c>
      <c r="L29" s="381"/>
      <c r="M29" s="317"/>
      <c r="N29" s="317"/>
      <c r="O29" s="317"/>
      <c r="P29" s="318">
        <f>SUM(E29:O29)</f>
        <v>32</v>
      </c>
    </row>
    <row r="30" spans="2:16" s="228" customFormat="1" ht="45" customHeight="1">
      <c r="B30" s="319" t="s">
        <v>12</v>
      </c>
      <c r="C30" s="319"/>
      <c r="D30" s="320" t="str">
        <f>+D29</f>
        <v>BLUE</v>
      </c>
      <c r="E30" s="321"/>
      <c r="F30" s="322"/>
      <c r="G30" s="322">
        <f t="shared" ref="G30:H30" si="1">SUM(G28:G29)</f>
        <v>103</v>
      </c>
      <c r="H30" s="322">
        <f t="shared" si="1"/>
        <v>195</v>
      </c>
      <c r="I30" s="322">
        <f>SUM(I28:I29)</f>
        <v>195</v>
      </c>
      <c r="J30" s="322">
        <f t="shared" ref="J30:K30" si="2">SUM(J28:J29)</f>
        <v>101</v>
      </c>
      <c r="K30" s="322">
        <f t="shared" si="2"/>
        <v>38</v>
      </c>
      <c r="L30" s="322"/>
      <c r="M30" s="322"/>
      <c r="N30" s="322"/>
      <c r="O30" s="322"/>
      <c r="P30" s="322">
        <f>SUM(P28:P29)</f>
        <v>632</v>
      </c>
    </row>
    <row r="31" spans="2:16" s="3" customFormat="1" ht="18" customHeight="1">
      <c r="B31" s="204"/>
      <c r="C31" s="204"/>
      <c r="D31" s="205"/>
      <c r="E31" s="206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</row>
    <row r="32" spans="2:16" s="228" customFormat="1" ht="42.75" customHeight="1">
      <c r="B32" s="224" t="s">
        <v>13</v>
      </c>
      <c r="C32" s="225"/>
      <c r="D32" s="224"/>
      <c r="E32" s="226"/>
      <c r="F32" s="227"/>
      <c r="G32" s="227">
        <f>G20+G25+G30</f>
        <v>103</v>
      </c>
      <c r="H32" s="227">
        <f t="shared" ref="H32:K32" si="3">H20+H25+H30</f>
        <v>195</v>
      </c>
      <c r="I32" s="227">
        <f t="shared" si="3"/>
        <v>195</v>
      </c>
      <c r="J32" s="227">
        <f t="shared" si="3"/>
        <v>101</v>
      </c>
      <c r="K32" s="227">
        <f t="shared" si="3"/>
        <v>38</v>
      </c>
      <c r="L32" s="227"/>
      <c r="M32" s="227"/>
      <c r="N32" s="227"/>
      <c r="O32" s="227"/>
      <c r="P32" s="227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82" t="s">
        <v>560</v>
      </c>
      <c r="C34" s="383"/>
      <c r="D34" s="384"/>
      <c r="E34" s="385"/>
      <c r="F34" s="386"/>
      <c r="G34" s="387"/>
      <c r="H34" s="388"/>
      <c r="I34" s="388"/>
      <c r="J34" s="388"/>
      <c r="K34" s="388"/>
      <c r="L34" s="389"/>
      <c r="M34" s="390"/>
      <c r="N34" s="386"/>
      <c r="O34" s="386"/>
      <c r="P34" s="386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5"/>
      <c r="I35" s="43"/>
      <c r="J35" s="43"/>
      <c r="K35" s="43"/>
      <c r="L35" s="43"/>
      <c r="N35" s="135"/>
      <c r="O35" s="135"/>
      <c r="P35" s="45"/>
    </row>
    <row r="36" spans="1:16" s="139" customFormat="1" ht="212.5" thickBot="1">
      <c r="A36" s="431" t="s">
        <v>15</v>
      </c>
      <c r="B36" s="432"/>
      <c r="C36" s="433"/>
      <c r="D36" s="136" t="s">
        <v>16</v>
      </c>
      <c r="E36" s="137" t="s">
        <v>17</v>
      </c>
      <c r="F36" s="136" t="s">
        <v>18</v>
      </c>
      <c r="G36" s="138" t="s">
        <v>19</v>
      </c>
      <c r="H36" s="138" t="s">
        <v>20</v>
      </c>
      <c r="I36" s="138" t="s">
        <v>36</v>
      </c>
      <c r="J36" s="138" t="s">
        <v>37</v>
      </c>
      <c r="K36" s="138" t="s">
        <v>590</v>
      </c>
      <c r="L36" s="138" t="s">
        <v>38</v>
      </c>
      <c r="M36" s="455" t="s">
        <v>50</v>
      </c>
      <c r="N36" s="456"/>
      <c r="O36" s="456"/>
      <c r="P36" s="457"/>
    </row>
    <row r="37" spans="1:16" s="8" customFormat="1" ht="57.65" customHeight="1">
      <c r="A37" s="240" t="str">
        <f>D28</f>
        <v>BLUE</v>
      </c>
      <c r="B37" s="87"/>
      <c r="C37" s="87"/>
      <c r="D37" s="412" t="s">
        <v>571</v>
      </c>
      <c r="E37" s="87"/>
      <c r="F37" s="87"/>
      <c r="G37" s="87"/>
      <c r="H37" s="124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47" t="str">
        <f>L11</f>
        <v>100% COTTON 200GSM (6.5oz)</v>
      </c>
      <c r="C38" s="418"/>
      <c r="D38" s="47" t="s">
        <v>49</v>
      </c>
      <c r="E38" s="48" t="s">
        <v>182</v>
      </c>
      <c r="F38" s="118" t="s">
        <v>9</v>
      </c>
      <c r="G38" s="49">
        <f>$P$32</f>
        <v>632</v>
      </c>
      <c r="H38" s="118">
        <v>0.88</v>
      </c>
      <c r="I38" s="50">
        <f>G38*H38</f>
        <v>556.16</v>
      </c>
      <c r="J38" s="50">
        <f>I38*3%+I38/30*0.5</f>
        <v>25.954133333333331</v>
      </c>
      <c r="K38" s="50">
        <v>4</v>
      </c>
      <c r="L38" s="51">
        <f>+K38+J38+I38</f>
        <v>586.11413333333326</v>
      </c>
      <c r="M38" s="460" t="s">
        <v>589</v>
      </c>
      <c r="N38" s="461"/>
      <c r="O38" s="461"/>
      <c r="P38" s="462"/>
    </row>
    <row r="39" spans="1:16" s="6" customFormat="1" ht="129.75" customHeight="1">
      <c r="A39" s="46">
        <v>2</v>
      </c>
      <c r="B39" s="447" t="s">
        <v>559</v>
      </c>
      <c r="C39" s="418"/>
      <c r="D39" s="47" t="s">
        <v>60</v>
      </c>
      <c r="E39" s="48" t="str">
        <f>E38</f>
        <v>PFD</v>
      </c>
      <c r="F39" s="118" t="s">
        <v>9</v>
      </c>
      <c r="G39" s="49">
        <f>$P$32</f>
        <v>632</v>
      </c>
      <c r="H39" s="543">
        <v>2.5999999999999999E-2</v>
      </c>
      <c r="I39" s="50">
        <f>G39*H39</f>
        <v>16.431999999999999</v>
      </c>
      <c r="J39" s="50">
        <f>I39*6.4%</f>
        <v>1.0516479999999999</v>
      </c>
      <c r="K39" s="50"/>
      <c r="L39" s="51">
        <f>+K39+J39+I39</f>
        <v>17.483647999999999</v>
      </c>
      <c r="M39" s="463" t="s">
        <v>591</v>
      </c>
      <c r="N39" s="464"/>
      <c r="O39" s="464"/>
      <c r="P39" s="462"/>
    </row>
    <row r="40" spans="1:16" s="6" customFormat="1" ht="129.75" customHeight="1">
      <c r="A40" s="78"/>
      <c r="B40" s="420" t="s">
        <v>580</v>
      </c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</row>
    <row r="41" spans="1:16" s="6" customFormat="1" ht="56.25" customHeight="1">
      <c r="A41" s="78"/>
      <c r="B41" s="421" t="s">
        <v>581</v>
      </c>
      <c r="C41" s="421"/>
      <c r="D41" s="421"/>
      <c r="E41" s="421"/>
      <c r="F41" s="396" t="s">
        <v>59</v>
      </c>
      <c r="G41" s="396" t="s">
        <v>9</v>
      </c>
      <c r="H41" s="396" t="s">
        <v>56</v>
      </c>
      <c r="I41" s="400" t="s">
        <v>582</v>
      </c>
      <c r="J41" s="422"/>
      <c r="K41" s="422"/>
      <c r="L41" s="422"/>
      <c r="M41" s="422"/>
      <c r="N41" s="422"/>
      <c r="O41" s="422"/>
      <c r="P41" s="422"/>
    </row>
    <row r="42" spans="1:16" s="6" customFormat="1" ht="63">
      <c r="A42" s="78"/>
      <c r="B42" s="421" t="s">
        <v>583</v>
      </c>
      <c r="C42" s="421"/>
      <c r="D42" s="421"/>
      <c r="E42" s="421"/>
      <c r="F42" s="397"/>
      <c r="G42" s="397">
        <v>1</v>
      </c>
      <c r="H42" s="397">
        <v>1</v>
      </c>
      <c r="I42" s="398">
        <f>SUM(G42:H42)</f>
        <v>2</v>
      </c>
      <c r="J42" s="422"/>
      <c r="K42" s="422"/>
      <c r="L42" s="422"/>
      <c r="M42" s="422"/>
      <c r="N42" s="422"/>
      <c r="O42" s="422"/>
      <c r="P42" s="422"/>
    </row>
    <row r="43" spans="1:16" s="6" customFormat="1" ht="63">
      <c r="A43" s="78"/>
      <c r="B43" s="421" t="s">
        <v>584</v>
      </c>
      <c r="C43" s="421"/>
      <c r="D43" s="421"/>
      <c r="E43" s="421"/>
      <c r="F43" s="397">
        <v>2</v>
      </c>
      <c r="G43" s="397">
        <v>2</v>
      </c>
      <c r="H43" s="397">
        <v>2</v>
      </c>
      <c r="I43" s="398">
        <f>SUM(F43:H43)</f>
        <v>6</v>
      </c>
      <c r="J43" s="422"/>
      <c r="K43" s="422"/>
      <c r="L43" s="422"/>
      <c r="M43" s="422"/>
      <c r="N43" s="422"/>
      <c r="O43" s="422"/>
      <c r="P43" s="422"/>
    </row>
    <row r="44" spans="1:16" s="6" customFormat="1" ht="63">
      <c r="A44" s="78"/>
      <c r="B44" s="423" t="s">
        <v>582</v>
      </c>
      <c r="C44" s="423"/>
      <c r="D44" s="423"/>
      <c r="E44" s="423"/>
      <c r="F44" s="399">
        <f>SUM(F43)</f>
        <v>2</v>
      </c>
      <c r="G44" s="399">
        <f>SUM(G42:G43)</f>
        <v>3</v>
      </c>
      <c r="H44" s="399">
        <f>SUM(H42:H43)</f>
        <v>3</v>
      </c>
      <c r="I44" s="398">
        <f>SUM(I42:I43)</f>
        <v>8</v>
      </c>
      <c r="J44" s="422"/>
      <c r="K44" s="422"/>
      <c r="L44" s="422"/>
      <c r="M44" s="422"/>
      <c r="N44" s="422"/>
      <c r="O44" s="422"/>
      <c r="P44" s="422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4" customFormat="1" ht="139" customHeight="1">
      <c r="A46" s="452" t="s">
        <v>22</v>
      </c>
      <c r="B46" s="453"/>
      <c r="C46" s="453"/>
      <c r="D46" s="453"/>
      <c r="E46" s="454"/>
      <c r="F46" s="140" t="s">
        <v>45</v>
      </c>
      <c r="G46" s="140" t="s">
        <v>23</v>
      </c>
      <c r="H46" s="458" t="s">
        <v>40</v>
      </c>
      <c r="I46" s="459"/>
      <c r="J46" s="141" t="s">
        <v>18</v>
      </c>
      <c r="K46" s="140" t="s">
        <v>46</v>
      </c>
      <c r="L46" s="140" t="s">
        <v>24</v>
      </c>
      <c r="M46" s="142" t="s">
        <v>25</v>
      </c>
      <c r="N46" s="142" t="s">
        <v>26</v>
      </c>
      <c r="O46" s="142" t="s">
        <v>27</v>
      </c>
      <c r="P46" s="143" t="s">
        <v>28</v>
      </c>
    </row>
    <row r="47" spans="1:16" s="6" customFormat="1" ht="96" customHeight="1">
      <c r="A47" s="133">
        <v>1</v>
      </c>
      <c r="B47" s="416" t="s">
        <v>39</v>
      </c>
      <c r="C47" s="417"/>
      <c r="D47" s="417"/>
      <c r="E47" s="418"/>
      <c r="F47" s="58" t="s">
        <v>183</v>
      </c>
      <c r="G47" s="59" t="s">
        <v>184</v>
      </c>
      <c r="H47" s="419" t="str">
        <f t="shared" ref="H47:H55" si="5">$D$28</f>
        <v>BLUE</v>
      </c>
      <c r="I47" s="419"/>
      <c r="J47" s="311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208"/>
    </row>
    <row r="48" spans="1:16" s="6" customFormat="1" ht="88.5" customHeight="1">
      <c r="A48" s="133">
        <v>2</v>
      </c>
      <c r="B48" s="434" t="s">
        <v>191</v>
      </c>
      <c r="C48" s="435"/>
      <c r="D48" s="435"/>
      <c r="E48" s="436"/>
      <c r="F48" s="58" t="s">
        <v>561</v>
      </c>
      <c r="G48" s="59" t="s">
        <v>562</v>
      </c>
      <c r="H48" s="419" t="str">
        <f t="shared" si="5"/>
        <v>BLUE</v>
      </c>
      <c r="I48" s="419"/>
      <c r="J48" s="311" t="s">
        <v>29</v>
      </c>
      <c r="K48" s="49">
        <f>$P$32</f>
        <v>632</v>
      </c>
      <c r="L48" s="395">
        <f>(O47*5%)/K48</f>
        <v>1.5031645569620255E-3</v>
      </c>
      <c r="M48" s="62">
        <f>K48*L48+2</f>
        <v>2.95</v>
      </c>
      <c r="N48" s="62"/>
      <c r="O48" s="63">
        <f>ROUNDUP(N48+M48,0)</f>
        <v>3</v>
      </c>
      <c r="P48" s="208"/>
    </row>
    <row r="49" spans="1:19" s="6" customFormat="1" ht="88.5" customHeight="1">
      <c r="A49" s="133">
        <v>3</v>
      </c>
      <c r="B49" s="416" t="s">
        <v>595</v>
      </c>
      <c r="C49" s="417"/>
      <c r="D49" s="417"/>
      <c r="E49" s="418"/>
      <c r="F49" s="58" t="s">
        <v>107</v>
      </c>
      <c r="G49" s="229" t="str">
        <f t="shared" ref="G49:G55" si="6">F49</f>
        <v>PINK</v>
      </c>
      <c r="H49" s="419" t="str">
        <f t="shared" si="5"/>
        <v>BLUE</v>
      </c>
      <c r="I49" s="419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13" t="s">
        <v>592</v>
      </c>
      <c r="Q49" s="6">
        <v>227</v>
      </c>
      <c r="R49" s="394">
        <v>17</v>
      </c>
      <c r="S49" s="6">
        <f>R49*13</f>
        <v>221</v>
      </c>
    </row>
    <row r="50" spans="1:19" s="6" customFormat="1" ht="88.5" customHeight="1">
      <c r="A50" s="133">
        <v>3</v>
      </c>
      <c r="B50" s="416" t="s">
        <v>596</v>
      </c>
      <c r="C50" s="417"/>
      <c r="D50" s="417"/>
      <c r="E50" s="418"/>
      <c r="F50" s="58" t="s">
        <v>107</v>
      </c>
      <c r="G50" s="229" t="str">
        <f t="shared" si="6"/>
        <v>PINK</v>
      </c>
      <c r="H50" s="419" t="str">
        <f t="shared" si="5"/>
        <v>BLUE</v>
      </c>
      <c r="I50" s="419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14"/>
      <c r="Q50" s="6">
        <v>227</v>
      </c>
      <c r="R50" s="394">
        <v>17</v>
      </c>
      <c r="S50" s="6">
        <f>R50*13</f>
        <v>221</v>
      </c>
    </row>
    <row r="51" spans="1:19" s="6" customFormat="1" ht="88.5" customHeight="1">
      <c r="A51" s="133">
        <v>3</v>
      </c>
      <c r="B51" s="416" t="s">
        <v>597</v>
      </c>
      <c r="C51" s="417"/>
      <c r="D51" s="417"/>
      <c r="E51" s="418"/>
      <c r="F51" s="58" t="s">
        <v>107</v>
      </c>
      <c r="G51" s="229" t="str">
        <f t="shared" si="6"/>
        <v>PINK</v>
      </c>
      <c r="H51" s="419" t="str">
        <f t="shared" si="5"/>
        <v>BLUE</v>
      </c>
      <c r="I51" s="419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14"/>
    </row>
    <row r="52" spans="1:19" s="6" customFormat="1" ht="88.5" customHeight="1">
      <c r="A52" s="133">
        <v>3</v>
      </c>
      <c r="B52" s="416" t="s">
        <v>598</v>
      </c>
      <c r="C52" s="417"/>
      <c r="D52" s="417"/>
      <c r="E52" s="418"/>
      <c r="F52" s="58" t="s">
        <v>107</v>
      </c>
      <c r="G52" s="229" t="str">
        <f t="shared" si="6"/>
        <v>PINK</v>
      </c>
      <c r="H52" s="419" t="str">
        <f t="shared" si="5"/>
        <v>BLUE</v>
      </c>
      <c r="I52" s="419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14"/>
    </row>
    <row r="53" spans="1:19" s="6" customFormat="1" ht="88.5" customHeight="1">
      <c r="A53" s="133">
        <v>3</v>
      </c>
      <c r="B53" s="416" t="s">
        <v>599</v>
      </c>
      <c r="C53" s="417"/>
      <c r="D53" s="417"/>
      <c r="E53" s="418"/>
      <c r="F53" s="58" t="s">
        <v>107</v>
      </c>
      <c r="G53" s="229" t="str">
        <f t="shared" si="6"/>
        <v>PINK</v>
      </c>
      <c r="H53" s="419" t="str">
        <f t="shared" si="5"/>
        <v>BLUE</v>
      </c>
      <c r="I53" s="419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15"/>
      <c r="Q53" s="6">
        <v>84</v>
      </c>
      <c r="R53" s="394">
        <v>6</v>
      </c>
      <c r="S53" s="6">
        <f>R53*13</f>
        <v>78</v>
      </c>
    </row>
    <row r="54" spans="1:19" s="6" customFormat="1" ht="88.5" customHeight="1">
      <c r="A54" s="221">
        <v>4</v>
      </c>
      <c r="B54" s="416" t="s">
        <v>572</v>
      </c>
      <c r="C54" s="417"/>
      <c r="D54" s="417"/>
      <c r="E54" s="418"/>
      <c r="F54" s="323" t="s">
        <v>563</v>
      </c>
      <c r="G54" s="323" t="str">
        <f t="shared" si="6"/>
        <v xml:space="preserve">BLACK /WHITE </v>
      </c>
      <c r="H54" s="424" t="str">
        <f t="shared" si="5"/>
        <v>BLUE</v>
      </c>
      <c r="I54" s="424"/>
      <c r="J54" s="231" t="s">
        <v>30</v>
      </c>
      <c r="K54" s="324">
        <f>$P$32</f>
        <v>632</v>
      </c>
      <c r="L54" s="232">
        <v>1</v>
      </c>
      <c r="M54" s="232">
        <f>L54*K53</f>
        <v>38</v>
      </c>
      <c r="N54" s="325"/>
      <c r="O54" s="233">
        <f t="shared" si="8"/>
        <v>38</v>
      </c>
      <c r="P54" s="326" t="s">
        <v>593</v>
      </c>
    </row>
    <row r="55" spans="1:19" s="6" customFormat="1" ht="88.5" customHeight="1">
      <c r="A55" s="221">
        <v>5</v>
      </c>
      <c r="B55" s="416" t="s">
        <v>565</v>
      </c>
      <c r="C55" s="417"/>
      <c r="D55" s="417"/>
      <c r="E55" s="418"/>
      <c r="F55" s="323" t="s">
        <v>563</v>
      </c>
      <c r="G55" s="323" t="str">
        <f t="shared" si="6"/>
        <v xml:space="preserve">BLACK /WHITE </v>
      </c>
      <c r="H55" s="424" t="str">
        <f t="shared" si="5"/>
        <v>BLUE</v>
      </c>
      <c r="I55" s="424"/>
      <c r="J55" s="231" t="s">
        <v>30</v>
      </c>
      <c r="K55" s="324">
        <f>$P$32</f>
        <v>632</v>
      </c>
      <c r="L55" s="232">
        <v>1</v>
      </c>
      <c r="M55" s="232">
        <f t="shared" si="7"/>
        <v>632</v>
      </c>
      <c r="N55" s="325"/>
      <c r="O55" s="233">
        <f t="shared" si="8"/>
        <v>632</v>
      </c>
      <c r="P55" s="391" t="s">
        <v>594</v>
      </c>
    </row>
    <row r="56" spans="1:19" s="52" customFormat="1" ht="19.5" customHeight="1">
      <c r="A56" s="135"/>
      <c r="B56" s="135"/>
      <c r="C56" s="135"/>
      <c r="D56" s="135"/>
      <c r="E56" s="135"/>
      <c r="F56" s="135"/>
      <c r="G56" s="66"/>
      <c r="H56" s="135"/>
      <c r="I56" s="135"/>
      <c r="J56" s="135"/>
      <c r="K56" s="135"/>
      <c r="L56" s="135"/>
      <c r="M56" s="135"/>
      <c r="N56" s="135"/>
      <c r="O56" s="135"/>
      <c r="P56" s="135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38" t="s">
        <v>22</v>
      </c>
      <c r="B58" s="439"/>
      <c r="C58" s="439"/>
      <c r="D58" s="439"/>
      <c r="E58" s="440"/>
      <c r="F58" s="145" t="s">
        <v>45</v>
      </c>
      <c r="G58" s="145" t="s">
        <v>23</v>
      </c>
      <c r="H58" s="507" t="s">
        <v>40</v>
      </c>
      <c r="I58" s="508"/>
      <c r="J58" s="146" t="s">
        <v>18</v>
      </c>
      <c r="K58" s="145" t="s">
        <v>46</v>
      </c>
      <c r="L58" s="145" t="s">
        <v>24</v>
      </c>
      <c r="M58" s="147" t="s">
        <v>25</v>
      </c>
      <c r="N58" s="147" t="s">
        <v>26</v>
      </c>
      <c r="O58" s="147" t="s">
        <v>27</v>
      </c>
      <c r="P58" s="148" t="s">
        <v>28</v>
      </c>
    </row>
    <row r="59" spans="1:19" s="6" customFormat="1" ht="48" customHeight="1">
      <c r="A59" s="221">
        <v>1</v>
      </c>
      <c r="B59" s="416" t="s">
        <v>116</v>
      </c>
      <c r="C59" s="417"/>
      <c r="D59" s="417"/>
      <c r="E59" s="418"/>
      <c r="F59" s="230" t="s">
        <v>117</v>
      </c>
      <c r="G59" s="230" t="str">
        <f>F59</f>
        <v>WHITE</v>
      </c>
      <c r="H59" s="419" t="str">
        <f>$D$28</f>
        <v>BLUE</v>
      </c>
      <c r="I59" s="419"/>
      <c r="J59" s="231" t="s">
        <v>30</v>
      </c>
      <c r="K59" s="49">
        <f>$P$32</f>
        <v>632</v>
      </c>
      <c r="L59" s="232">
        <v>1</v>
      </c>
      <c r="M59" s="232">
        <f t="shared" ref="M59:M64" si="9">L59*K59</f>
        <v>632</v>
      </c>
      <c r="N59" s="232"/>
      <c r="O59" s="233">
        <f t="shared" ref="O59:O64" si="10">N59+M59</f>
        <v>632</v>
      </c>
      <c r="P59" s="234"/>
    </row>
    <row r="60" spans="1:19" s="6" customFormat="1" ht="48" customHeight="1">
      <c r="A60" s="221">
        <v>2</v>
      </c>
      <c r="B60" s="416" t="s">
        <v>569</v>
      </c>
      <c r="C60" s="417"/>
      <c r="D60" s="417"/>
      <c r="E60" s="418"/>
      <c r="F60" s="230" t="s">
        <v>117</v>
      </c>
      <c r="G60" s="230" t="str">
        <f>F60</f>
        <v>WHITE</v>
      </c>
      <c r="H60" s="419" t="str">
        <f>$D$28</f>
        <v>BLUE</v>
      </c>
      <c r="I60" s="419"/>
      <c r="J60" s="231" t="s">
        <v>30</v>
      </c>
      <c r="K60" s="49">
        <f>$P$32</f>
        <v>632</v>
      </c>
      <c r="L60" s="232">
        <v>1</v>
      </c>
      <c r="M60" s="232">
        <f t="shared" si="9"/>
        <v>632</v>
      </c>
      <c r="N60" s="232"/>
      <c r="O60" s="233">
        <f t="shared" si="10"/>
        <v>632</v>
      </c>
      <c r="P60" s="234"/>
    </row>
    <row r="61" spans="1:19" s="6" customFormat="1" ht="54" customHeight="1">
      <c r="A61" s="221">
        <v>3</v>
      </c>
      <c r="B61" s="416" t="s">
        <v>118</v>
      </c>
      <c r="C61" s="417"/>
      <c r="D61" s="417"/>
      <c r="E61" s="418"/>
      <c r="F61" s="235" t="s">
        <v>91</v>
      </c>
      <c r="G61" s="230" t="str">
        <f t="shared" ref="G61:G64" si="11">F61</f>
        <v>CLEAR</v>
      </c>
      <c r="H61" s="419" t="str">
        <f t="shared" ref="H61:H64" si="12">$D$28</f>
        <v>BLUE</v>
      </c>
      <c r="I61" s="419"/>
      <c r="J61" s="231" t="s">
        <v>30</v>
      </c>
      <c r="K61" s="49">
        <f t="shared" ref="K61:K64" si="13">$P$32</f>
        <v>632</v>
      </c>
      <c r="L61" s="232">
        <v>1</v>
      </c>
      <c r="M61" s="232">
        <f t="shared" si="9"/>
        <v>632</v>
      </c>
      <c r="N61" s="232"/>
      <c r="O61" s="233">
        <f t="shared" si="10"/>
        <v>632</v>
      </c>
      <c r="P61" s="236"/>
    </row>
    <row r="62" spans="1:19" s="6" customFormat="1" ht="54" customHeight="1">
      <c r="A62" s="221">
        <v>4</v>
      </c>
      <c r="B62" s="416" t="s">
        <v>119</v>
      </c>
      <c r="C62" s="417"/>
      <c r="D62" s="417"/>
      <c r="E62" s="418"/>
      <c r="F62" s="235" t="s">
        <v>91</v>
      </c>
      <c r="G62" s="230" t="str">
        <f t="shared" si="11"/>
        <v>CLEAR</v>
      </c>
      <c r="H62" s="419" t="str">
        <f t="shared" si="12"/>
        <v>BLUE</v>
      </c>
      <c r="I62" s="419"/>
      <c r="J62" s="231" t="s">
        <v>30</v>
      </c>
      <c r="K62" s="49">
        <f t="shared" si="13"/>
        <v>632</v>
      </c>
      <c r="L62" s="237">
        <f t="shared" ref="L62:L63" si="14">1/50</f>
        <v>0.02</v>
      </c>
      <c r="M62" s="232">
        <f t="shared" si="9"/>
        <v>12.64</v>
      </c>
      <c r="N62" s="232"/>
      <c r="O62" s="233">
        <f t="shared" si="10"/>
        <v>12.64</v>
      </c>
      <c r="P62" s="64"/>
    </row>
    <row r="63" spans="1:19" s="6" customFormat="1" ht="54" customHeight="1">
      <c r="A63" s="221">
        <v>5</v>
      </c>
      <c r="B63" s="416" t="s">
        <v>120</v>
      </c>
      <c r="C63" s="417"/>
      <c r="D63" s="417"/>
      <c r="E63" s="418"/>
      <c r="F63" s="238" t="s">
        <v>54</v>
      </c>
      <c r="G63" s="239" t="str">
        <f t="shared" si="11"/>
        <v>NATURAL</v>
      </c>
      <c r="H63" s="419" t="str">
        <f t="shared" si="12"/>
        <v>BLUE</v>
      </c>
      <c r="I63" s="419"/>
      <c r="J63" s="231" t="s">
        <v>30</v>
      </c>
      <c r="K63" s="49">
        <f t="shared" si="13"/>
        <v>632</v>
      </c>
      <c r="L63" s="237">
        <f t="shared" si="14"/>
        <v>0.02</v>
      </c>
      <c r="M63" s="232">
        <f t="shared" si="9"/>
        <v>12.64</v>
      </c>
      <c r="N63" s="232"/>
      <c r="O63" s="233">
        <f t="shared" si="10"/>
        <v>12.64</v>
      </c>
      <c r="P63" s="64"/>
    </row>
    <row r="64" spans="1:19" s="6" customFormat="1" ht="54" customHeight="1">
      <c r="A64" s="221">
        <v>6</v>
      </c>
      <c r="B64" s="416" t="s">
        <v>53</v>
      </c>
      <c r="C64" s="417"/>
      <c r="D64" s="417"/>
      <c r="E64" s="418"/>
      <c r="F64" s="238" t="s">
        <v>54</v>
      </c>
      <c r="G64" s="239" t="str">
        <f t="shared" si="11"/>
        <v>NATURAL</v>
      </c>
      <c r="H64" s="419" t="str">
        <f t="shared" si="12"/>
        <v>BLUE</v>
      </c>
      <c r="I64" s="419"/>
      <c r="J64" s="231" t="s">
        <v>30</v>
      </c>
      <c r="K64" s="49">
        <f t="shared" si="13"/>
        <v>632</v>
      </c>
      <c r="L64" s="237">
        <f>L63*2</f>
        <v>0.04</v>
      </c>
      <c r="M64" s="232">
        <f t="shared" si="9"/>
        <v>25.28</v>
      </c>
      <c r="N64" s="232"/>
      <c r="O64" s="233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37" t="s">
        <v>31</v>
      </c>
      <c r="K66" s="437"/>
      <c r="L66" s="437"/>
      <c r="M66" s="437"/>
      <c r="N66" s="77"/>
      <c r="O66" s="77"/>
      <c r="P66" s="78"/>
    </row>
    <row r="67" spans="1:16" s="75" customFormat="1" ht="90" customHeight="1">
      <c r="A67" s="75">
        <v>1</v>
      </c>
      <c r="B67" s="164" t="s">
        <v>94</v>
      </c>
      <c r="C67" s="425" t="s">
        <v>637</v>
      </c>
      <c r="D67" s="425"/>
      <c r="E67" s="425"/>
      <c r="F67" s="425"/>
      <c r="G67" s="425"/>
      <c r="H67" s="425"/>
      <c r="I67" s="425"/>
      <c r="J67" s="165" t="s">
        <v>190</v>
      </c>
      <c r="K67" s="167"/>
      <c r="L67" s="76"/>
      <c r="M67" s="76"/>
      <c r="N67" s="76"/>
      <c r="O67" s="76"/>
      <c r="P67" s="76"/>
    </row>
    <row r="68" spans="1:16" s="6" customFormat="1" ht="0.65" customHeight="1">
      <c r="A68" s="75"/>
      <c r="B68" s="477" t="s">
        <v>47</v>
      </c>
      <c r="C68" s="477"/>
      <c r="D68" s="477"/>
      <c r="E68" s="477"/>
      <c r="F68" s="477"/>
      <c r="G68" s="477"/>
      <c r="H68" s="477"/>
      <c r="I68" s="477"/>
      <c r="J68" s="76"/>
      <c r="K68" s="167"/>
      <c r="L68" s="76"/>
      <c r="M68" s="76"/>
      <c r="N68" s="76"/>
      <c r="O68" s="76"/>
      <c r="P68" s="76"/>
    </row>
    <row r="69" spans="1:16" s="6" customFormat="1" ht="44.25" customHeight="1">
      <c r="A69" s="75"/>
      <c r="B69" s="487" t="s">
        <v>47</v>
      </c>
      <c r="C69" s="487"/>
      <c r="D69" s="487"/>
      <c r="E69" s="487"/>
      <c r="F69" s="487"/>
      <c r="G69" s="487"/>
      <c r="H69" s="487"/>
      <c r="I69" s="487"/>
      <c r="J69" s="76"/>
      <c r="K69" s="167"/>
      <c r="L69" s="76"/>
      <c r="M69" s="76"/>
      <c r="N69" s="76"/>
      <c r="O69" s="76"/>
      <c r="P69" s="76"/>
    </row>
    <row r="70" spans="1:16" s="6" customFormat="1" ht="45.75" customHeight="1">
      <c r="A70" s="75"/>
      <c r="B70" s="192" t="s">
        <v>40</v>
      </c>
      <c r="C70" s="488" t="s">
        <v>51</v>
      </c>
      <c r="D70" s="488"/>
      <c r="E70" s="488"/>
      <c r="F70" s="488"/>
      <c r="G70" s="488"/>
      <c r="H70" s="488"/>
      <c r="I70" s="488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3" t="str">
        <f>D28</f>
        <v>BLUE</v>
      </c>
      <c r="C71" s="506" t="s">
        <v>638</v>
      </c>
      <c r="D71" s="506"/>
      <c r="E71" s="506"/>
      <c r="F71" s="506"/>
      <c r="G71" s="506"/>
      <c r="H71" s="506"/>
      <c r="I71" s="506"/>
      <c r="J71" s="76"/>
      <c r="K71" s="76"/>
      <c r="L71" s="76"/>
      <c r="M71" s="76"/>
      <c r="N71" s="76"/>
    </row>
    <row r="72" spans="1:16" s="6" customFormat="1" ht="83.25" customHeight="1">
      <c r="A72" s="75"/>
      <c r="B72" s="486" t="s">
        <v>576</v>
      </c>
      <c r="C72" s="486"/>
      <c r="D72" s="486"/>
      <c r="E72" s="486"/>
      <c r="F72" s="486"/>
      <c r="G72" s="486"/>
      <c r="H72" s="486"/>
      <c r="I72" s="486"/>
      <c r="J72" s="76"/>
      <c r="K72" s="76"/>
    </row>
    <row r="73" spans="1:16" s="6" customFormat="1" ht="34.5" customHeight="1">
      <c r="A73" s="75"/>
      <c r="B73" s="469" t="s">
        <v>55</v>
      </c>
      <c r="C73" s="469"/>
      <c r="D73" s="191" t="s">
        <v>71</v>
      </c>
      <c r="E73" s="191" t="s">
        <v>59</v>
      </c>
      <c r="F73" s="191" t="s">
        <v>9</v>
      </c>
      <c r="G73" s="191" t="s">
        <v>56</v>
      </c>
      <c r="H73" s="191" t="s">
        <v>57</v>
      </c>
      <c r="I73" s="191" t="s">
        <v>58</v>
      </c>
    </row>
    <row r="74" spans="1:16" s="82" customFormat="1" ht="58" customHeight="1">
      <c r="A74" s="81"/>
      <c r="B74" s="498" t="s">
        <v>104</v>
      </c>
      <c r="C74" s="499"/>
      <c r="D74" s="500" t="s">
        <v>185</v>
      </c>
      <c r="E74" s="501"/>
      <c r="F74" s="501"/>
      <c r="G74" s="501"/>
      <c r="H74" s="501"/>
      <c r="I74" s="502"/>
      <c r="J74" s="79"/>
      <c r="L74" s="210"/>
      <c r="M74" s="210"/>
    </row>
    <row r="75" spans="1:16" s="6" customFormat="1" ht="182.25" customHeight="1">
      <c r="A75" s="75"/>
      <c r="B75" s="474" t="s">
        <v>100</v>
      </c>
      <c r="C75" s="474"/>
      <c r="D75" s="331"/>
      <c r="E75" s="329">
        <v>2.75</v>
      </c>
      <c r="F75" s="332">
        <v>3</v>
      </c>
      <c r="G75" s="330">
        <v>3.25</v>
      </c>
      <c r="H75" s="331">
        <v>3.5</v>
      </c>
      <c r="I75" s="329">
        <v>3.75</v>
      </c>
      <c r="J75" s="76"/>
    </row>
    <row r="76" spans="1:16" s="82" customFormat="1" ht="58" customHeight="1">
      <c r="A76" s="81"/>
      <c r="B76" s="498" t="s">
        <v>104</v>
      </c>
      <c r="C76" s="499"/>
      <c r="D76" s="500" t="s">
        <v>188</v>
      </c>
      <c r="E76" s="501"/>
      <c r="F76" s="501"/>
      <c r="G76" s="501"/>
      <c r="H76" s="501"/>
      <c r="I76" s="502"/>
      <c r="J76" s="79"/>
      <c r="L76" s="210"/>
      <c r="M76" s="210"/>
    </row>
    <row r="77" spans="1:16" s="6" customFormat="1" ht="197.25" customHeight="1">
      <c r="A77" s="75"/>
      <c r="B77" s="474" t="s">
        <v>574</v>
      </c>
      <c r="C77" s="474"/>
      <c r="D77" s="503" t="s">
        <v>189</v>
      </c>
      <c r="E77" s="504"/>
      <c r="F77" s="504"/>
      <c r="G77" s="504"/>
      <c r="H77" s="504"/>
      <c r="I77" s="505"/>
      <c r="J77" s="159"/>
    </row>
    <row r="78" spans="1:16" s="199" customFormat="1" ht="41.5" customHeight="1">
      <c r="A78" s="196"/>
      <c r="B78" s="197"/>
      <c r="C78" s="197"/>
      <c r="D78" s="195"/>
      <c r="E78" s="195"/>
      <c r="F78" s="195"/>
      <c r="G78" s="195"/>
      <c r="H78" s="195"/>
      <c r="I78" s="195"/>
      <c r="J78" s="198"/>
    </row>
    <row r="79" spans="1:16" s="75" customFormat="1" ht="34.9" hidden="1" customHeight="1">
      <c r="B79" s="164" t="s">
        <v>94</v>
      </c>
      <c r="C79" s="165" t="s">
        <v>102</v>
      </c>
      <c r="D79" s="6"/>
      <c r="E79" s="6"/>
      <c r="F79" s="6"/>
      <c r="G79" s="76"/>
      <c r="H79" s="166"/>
      <c r="I79" s="76"/>
      <c r="J79" s="76"/>
      <c r="K79" s="167"/>
      <c r="L79" s="76"/>
      <c r="M79" s="76"/>
      <c r="N79" s="76"/>
      <c r="O79" s="76"/>
      <c r="P79" s="76"/>
    </row>
    <row r="80" spans="1:16" s="6" customFormat="1" ht="0.65" hidden="1" customHeight="1">
      <c r="A80" s="75"/>
      <c r="B80" s="477" t="s">
        <v>47</v>
      </c>
      <c r="C80" s="477"/>
      <c r="D80" s="477"/>
      <c r="E80" s="477"/>
      <c r="F80" s="477"/>
      <c r="G80" s="477"/>
      <c r="H80" s="477"/>
      <c r="I80" s="477"/>
      <c r="J80" s="76"/>
      <c r="K80" s="167"/>
      <c r="L80" s="76"/>
      <c r="M80" s="76"/>
      <c r="N80" s="76"/>
      <c r="O80" s="76"/>
      <c r="P80" s="76"/>
    </row>
    <row r="81" spans="1:16" s="6" customFormat="1" ht="34.5" hidden="1" customHeight="1">
      <c r="A81" s="75"/>
      <c r="B81" s="487" t="s">
        <v>47</v>
      </c>
      <c r="C81" s="487"/>
      <c r="D81" s="487"/>
      <c r="E81" s="487"/>
      <c r="F81" s="487"/>
      <c r="G81" s="487"/>
      <c r="H81" s="487"/>
      <c r="I81" s="487"/>
      <c r="J81" s="76"/>
      <c r="K81" s="167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192" t="s">
        <v>40</v>
      </c>
      <c r="C82" s="488" t="s">
        <v>51</v>
      </c>
      <c r="D82" s="488"/>
      <c r="E82" s="488"/>
      <c r="F82" s="488"/>
      <c r="G82" s="488"/>
      <c r="H82" s="488"/>
      <c r="I82" s="488"/>
      <c r="J82" s="76"/>
      <c r="K82" s="76"/>
      <c r="L82" s="76"/>
      <c r="M82" s="76"/>
      <c r="N82" s="76"/>
      <c r="O82" s="76"/>
      <c r="P82" s="76"/>
    </row>
    <row r="83" spans="1:16" s="6" customFormat="1" ht="39" hidden="1" customHeight="1">
      <c r="A83" s="75"/>
      <c r="B83" s="193" t="str">
        <f>$D$18</f>
        <v>PINK</v>
      </c>
      <c r="C83" s="490" t="s">
        <v>101</v>
      </c>
      <c r="D83" s="491"/>
      <c r="E83" s="491"/>
      <c r="F83" s="491"/>
      <c r="G83" s="491"/>
      <c r="H83" s="491"/>
      <c r="I83" s="492"/>
      <c r="J83" s="76"/>
      <c r="K83" s="76"/>
      <c r="L83" s="76"/>
      <c r="M83" s="76"/>
      <c r="N83" s="76"/>
    </row>
    <row r="84" spans="1:16" s="6" customFormat="1" ht="39" hidden="1" customHeight="1">
      <c r="A84" s="75"/>
      <c r="B84" s="65" t="str">
        <f>$D$25</f>
        <v>GREEN</v>
      </c>
      <c r="C84" s="493"/>
      <c r="D84" s="468"/>
      <c r="E84" s="468"/>
      <c r="F84" s="468"/>
      <c r="G84" s="468"/>
      <c r="H84" s="468"/>
      <c r="I84" s="494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193" t="str">
        <f>$D$30</f>
        <v>BLUE</v>
      </c>
      <c r="C85" s="495"/>
      <c r="D85" s="496"/>
      <c r="E85" s="496"/>
      <c r="F85" s="496"/>
      <c r="G85" s="496"/>
      <c r="H85" s="496"/>
      <c r="I85" s="497"/>
      <c r="J85" s="76"/>
      <c r="K85" s="76"/>
      <c r="L85" s="76"/>
      <c r="M85" s="76"/>
      <c r="N85" s="76"/>
    </row>
    <row r="86" spans="1:16" s="6" customFormat="1" ht="34.5" hidden="1" customHeight="1">
      <c r="A86" s="75"/>
      <c r="B86" s="477" t="s">
        <v>52</v>
      </c>
      <c r="C86" s="477"/>
      <c r="D86" s="477"/>
      <c r="E86" s="477"/>
      <c r="F86" s="477"/>
      <c r="G86" s="477"/>
      <c r="H86" s="477"/>
      <c r="I86" s="477"/>
      <c r="J86" s="76"/>
      <c r="K86" s="76"/>
    </row>
    <row r="87" spans="1:16" s="6" customFormat="1" ht="34.5" hidden="1" customHeight="1">
      <c r="A87" s="75"/>
      <c r="B87" s="469" t="s">
        <v>55</v>
      </c>
      <c r="C87" s="469"/>
      <c r="D87" s="191" t="s">
        <v>71</v>
      </c>
      <c r="E87" s="191" t="s">
        <v>59</v>
      </c>
      <c r="F87" s="191" t="s">
        <v>9</v>
      </c>
      <c r="G87" s="191" t="s">
        <v>56</v>
      </c>
      <c r="H87" s="191" t="s">
        <v>57</v>
      </c>
      <c r="I87" s="191" t="s">
        <v>58</v>
      </c>
      <c r="J87" s="165" t="s">
        <v>103</v>
      </c>
    </row>
    <row r="88" spans="1:16" s="6" customFormat="1" ht="154" hidden="1" customHeight="1">
      <c r="A88" s="75"/>
      <c r="B88" s="474" t="s">
        <v>100</v>
      </c>
      <c r="C88" s="474"/>
      <c r="D88" s="194"/>
      <c r="E88" s="194"/>
      <c r="F88" s="194"/>
      <c r="G88" s="209">
        <v>3.25</v>
      </c>
      <c r="H88" s="194"/>
      <c r="I88" s="194"/>
      <c r="J88" s="76"/>
    </row>
    <row r="89" spans="1:16" s="75" customFormat="1" ht="34.5" customHeight="1">
      <c r="A89" s="75">
        <v>2</v>
      </c>
      <c r="B89" s="164" t="s">
        <v>95</v>
      </c>
      <c r="C89" s="473" t="s">
        <v>85</v>
      </c>
      <c r="D89" s="473"/>
      <c r="E89" s="473"/>
      <c r="F89" s="473"/>
      <c r="G89" s="76"/>
      <c r="H89" s="166"/>
      <c r="I89" s="76"/>
      <c r="J89" s="76"/>
      <c r="K89" s="167"/>
      <c r="L89" s="76"/>
      <c r="M89" s="76"/>
      <c r="N89" s="76"/>
      <c r="O89" s="76"/>
      <c r="P89" s="76"/>
    </row>
    <row r="90" spans="1:16" s="6" customFormat="1" ht="34.5" hidden="1" customHeight="1">
      <c r="A90" s="75"/>
      <c r="B90" s="477" t="s">
        <v>47</v>
      </c>
      <c r="C90" s="477"/>
      <c r="D90" s="477"/>
      <c r="E90" s="477"/>
      <c r="F90" s="477"/>
      <c r="G90" s="477"/>
      <c r="H90" s="477"/>
      <c r="I90" s="477"/>
      <c r="J90" s="76"/>
      <c r="K90" s="167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168" t="s">
        <v>40</v>
      </c>
      <c r="C91" s="489" t="s">
        <v>73</v>
      </c>
      <c r="D91" s="489"/>
      <c r="E91" s="489"/>
      <c r="F91" s="489"/>
      <c r="G91" s="489"/>
      <c r="H91" s="489"/>
      <c r="I91" s="489"/>
      <c r="J91" s="76"/>
      <c r="K91" s="76"/>
      <c r="L91" s="76"/>
      <c r="M91" s="76"/>
      <c r="N91" s="76"/>
      <c r="O91" s="76"/>
      <c r="P91" s="76"/>
    </row>
    <row r="92" spans="1:16" s="6" customFormat="1" ht="39" hidden="1" customHeight="1">
      <c r="A92" s="75"/>
      <c r="B92" s="169" t="e">
        <f>#REF!</f>
        <v>#REF!</v>
      </c>
      <c r="C92" s="468" t="s">
        <v>64</v>
      </c>
      <c r="D92" s="468"/>
      <c r="E92" s="468"/>
      <c r="F92" s="468"/>
      <c r="G92" s="468"/>
      <c r="H92" s="468"/>
      <c r="I92" s="468"/>
      <c r="J92" s="76"/>
      <c r="K92" s="76"/>
      <c r="L92" s="76"/>
      <c r="M92" s="76"/>
      <c r="N92" s="76"/>
    </row>
    <row r="93" spans="1:16" s="6" customFormat="1" ht="39" hidden="1" customHeight="1">
      <c r="A93" s="75"/>
      <c r="B93" s="169" t="e">
        <f>#REF!</f>
        <v>#REF!</v>
      </c>
      <c r="C93" s="468" t="s">
        <v>64</v>
      </c>
      <c r="D93" s="468"/>
      <c r="E93" s="468"/>
      <c r="F93" s="468"/>
      <c r="G93" s="468"/>
      <c r="H93" s="468"/>
      <c r="I93" s="468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9" t="e">
        <f>#REF!</f>
        <v>#REF!</v>
      </c>
      <c r="C94" s="468" t="s">
        <v>64</v>
      </c>
      <c r="D94" s="468"/>
      <c r="E94" s="468"/>
      <c r="F94" s="468"/>
      <c r="G94" s="468"/>
      <c r="H94" s="468"/>
      <c r="I94" s="468"/>
      <c r="J94" s="76"/>
      <c r="K94" s="76"/>
      <c r="L94" s="76"/>
      <c r="M94" s="76"/>
      <c r="N94" s="76"/>
    </row>
    <row r="95" spans="1:16" s="6" customFormat="1" ht="34.5" hidden="1" customHeight="1">
      <c r="A95" s="75"/>
      <c r="B95" s="477" t="s">
        <v>74</v>
      </c>
      <c r="C95" s="477"/>
      <c r="D95" s="477"/>
      <c r="E95" s="477"/>
      <c r="F95" s="477"/>
      <c r="G95" s="477"/>
      <c r="H95" s="477"/>
      <c r="I95" s="477"/>
      <c r="J95" s="76"/>
      <c r="K95" s="76"/>
    </row>
    <row r="96" spans="1:16" s="6" customFormat="1" ht="34.5" hidden="1" customHeight="1">
      <c r="A96" s="75"/>
      <c r="B96" s="482" t="s">
        <v>55</v>
      </c>
      <c r="C96" s="482"/>
      <c r="D96" s="170" t="s">
        <v>71</v>
      </c>
      <c r="E96" s="170" t="s">
        <v>59</v>
      </c>
      <c r="F96" s="170" t="s">
        <v>9</v>
      </c>
      <c r="G96" s="170" t="s">
        <v>56</v>
      </c>
      <c r="H96" s="170" t="s">
        <v>57</v>
      </c>
      <c r="I96" s="170" t="s">
        <v>58</v>
      </c>
      <c r="J96" s="76"/>
    </row>
    <row r="97" spans="1:16" s="6" customFormat="1" ht="114" hidden="1" customHeight="1">
      <c r="A97" s="75"/>
      <c r="B97" s="475" t="s">
        <v>96</v>
      </c>
      <c r="C97" s="475"/>
      <c r="D97" s="478" t="s">
        <v>88</v>
      </c>
      <c r="E97" s="478"/>
      <c r="F97" s="478"/>
      <c r="G97" s="478"/>
      <c r="H97" s="478"/>
      <c r="I97" s="478"/>
      <c r="J97" s="76"/>
    </row>
    <row r="98" spans="1:16" s="6" customFormat="1" ht="45.65" hidden="1" customHeight="1">
      <c r="A98" s="75"/>
      <c r="B98" s="475" t="s">
        <v>75</v>
      </c>
      <c r="C98" s="475"/>
      <c r="D98" s="476" t="s">
        <v>72</v>
      </c>
      <c r="E98" s="476"/>
      <c r="F98" s="476"/>
      <c r="G98" s="476"/>
      <c r="H98" s="476"/>
      <c r="I98" s="476"/>
      <c r="J98" s="476"/>
    </row>
    <row r="99" spans="1:16" s="75" customFormat="1" ht="56.25" customHeight="1">
      <c r="A99" s="75">
        <v>3</v>
      </c>
      <c r="B99" s="164" t="s">
        <v>97</v>
      </c>
      <c r="C99" s="313" t="s">
        <v>186</v>
      </c>
      <c r="D99" s="165"/>
      <c r="E99" s="165"/>
      <c r="F99" s="165"/>
      <c r="G99" s="76"/>
      <c r="H99" s="166"/>
      <c r="I99" s="76"/>
      <c r="K99" s="167"/>
      <c r="L99" s="76"/>
      <c r="M99" s="76"/>
      <c r="N99" s="76"/>
      <c r="O99" s="76"/>
      <c r="P99" s="76"/>
    </row>
    <row r="100" spans="1:16" s="57" customFormat="1" ht="1.1499999999999999" customHeight="1">
      <c r="A100" s="80"/>
      <c r="B100" s="89" t="s">
        <v>40</v>
      </c>
      <c r="C100" s="483" t="s">
        <v>76</v>
      </c>
      <c r="D100" s="484"/>
      <c r="E100" s="484"/>
      <c r="F100" s="484"/>
      <c r="G100" s="484"/>
      <c r="H100" s="484"/>
      <c r="I100" s="485"/>
      <c r="J100" s="79"/>
      <c r="K100" s="79"/>
      <c r="L100" s="79"/>
      <c r="M100" s="79"/>
      <c r="N100" s="79"/>
      <c r="O100" s="79"/>
      <c r="P100" s="79"/>
    </row>
    <row r="101" spans="1:16" s="57" customFormat="1" ht="63.75" customHeight="1">
      <c r="A101" s="80"/>
      <c r="B101" s="327" t="s">
        <v>40</v>
      </c>
      <c r="C101" s="470" t="s">
        <v>187</v>
      </c>
      <c r="D101" s="471"/>
      <c r="E101" s="471"/>
      <c r="F101" s="471"/>
      <c r="G101" s="471"/>
      <c r="H101" s="471"/>
      <c r="I101" s="472"/>
      <c r="J101" s="79"/>
      <c r="K101" s="79"/>
      <c r="L101" s="79"/>
      <c r="M101" s="79"/>
      <c r="N101" s="79"/>
    </row>
    <row r="102" spans="1:16" s="57" customFormat="1" ht="118.5" customHeight="1">
      <c r="A102" s="80"/>
      <c r="B102" s="328" t="str">
        <f>D28</f>
        <v>BLUE</v>
      </c>
      <c r="C102" s="479" t="s">
        <v>600</v>
      </c>
      <c r="D102" s="480"/>
      <c r="E102" s="480"/>
      <c r="F102" s="480"/>
      <c r="G102" s="480"/>
      <c r="H102" s="480"/>
      <c r="I102" s="481"/>
      <c r="J102" s="79"/>
      <c r="K102" s="79"/>
      <c r="L102" s="79"/>
      <c r="M102" s="79"/>
      <c r="N102" s="79"/>
    </row>
    <row r="103" spans="1:16" s="82" customFormat="1" ht="24.65" customHeight="1">
      <c r="A103" s="81"/>
      <c r="B103" s="81"/>
      <c r="C103" s="83"/>
      <c r="D103" s="83"/>
      <c r="E103" s="83"/>
      <c r="F103" s="83"/>
      <c r="G103" s="83"/>
      <c r="H103" s="125"/>
      <c r="I103" s="83"/>
      <c r="J103" s="83"/>
      <c r="K103" s="83"/>
      <c r="L103" s="83"/>
      <c r="M103" s="83"/>
      <c r="N103" s="83"/>
      <c r="O103" s="83"/>
      <c r="P103" s="83"/>
    </row>
    <row r="104" spans="1:16" s="6" customFormat="1" ht="38.15" customHeight="1">
      <c r="B104" s="467" t="s">
        <v>32</v>
      </c>
      <c r="C104" s="467"/>
      <c r="D104" s="467"/>
      <c r="E104" s="467"/>
      <c r="G104" s="76"/>
      <c r="H104" s="78"/>
      <c r="M104" s="78"/>
      <c r="N104" s="77"/>
      <c r="O104" s="77"/>
      <c r="P104" s="78"/>
    </row>
    <row r="105" spans="1:16" s="151" customFormat="1" ht="45" customHeight="1">
      <c r="A105" s="149">
        <v>1</v>
      </c>
      <c r="B105" s="150" t="s">
        <v>86</v>
      </c>
      <c r="C105" s="149"/>
      <c r="D105" s="149"/>
      <c r="G105" s="152"/>
      <c r="H105" s="153"/>
      <c r="M105" s="153"/>
      <c r="N105" s="154"/>
      <c r="O105" s="154"/>
      <c r="P105" s="153"/>
    </row>
    <row r="106" spans="1:16" s="151" customFormat="1" ht="45" customHeight="1">
      <c r="A106" s="149">
        <v>2</v>
      </c>
      <c r="B106" s="150" t="s">
        <v>69</v>
      </c>
      <c r="C106" s="149"/>
      <c r="D106" s="149"/>
      <c r="G106" s="152"/>
      <c r="H106" s="153"/>
      <c r="M106" s="153"/>
      <c r="N106" s="154"/>
      <c r="O106" s="154"/>
      <c r="P106" s="153"/>
    </row>
    <row r="107" spans="1:16" s="151" customFormat="1" ht="45" customHeight="1">
      <c r="A107" s="149">
        <v>3</v>
      </c>
      <c r="B107" s="150" t="s">
        <v>70</v>
      </c>
      <c r="C107" s="149"/>
      <c r="D107" s="149"/>
      <c r="G107" s="152"/>
      <c r="H107" s="153"/>
      <c r="M107" s="153"/>
      <c r="N107" s="154"/>
      <c r="O107" s="154"/>
      <c r="P107" s="153"/>
    </row>
    <row r="108" spans="1:16" s="159" customFormat="1" ht="32">
      <c r="A108" s="155"/>
      <c r="B108" s="156" t="s">
        <v>61</v>
      </c>
      <c r="C108" s="157" t="s">
        <v>71</v>
      </c>
      <c r="D108" s="157" t="s">
        <v>59</v>
      </c>
      <c r="E108" s="157" t="s">
        <v>9</v>
      </c>
      <c r="F108" s="157" t="s">
        <v>56</v>
      </c>
      <c r="G108" s="157" t="s">
        <v>57</v>
      </c>
      <c r="H108" s="157" t="s">
        <v>58</v>
      </c>
      <c r="I108" s="158" t="s">
        <v>10</v>
      </c>
      <c r="L108" s="160"/>
      <c r="M108" s="161"/>
      <c r="N108" s="161"/>
      <c r="O108" s="160"/>
    </row>
    <row r="109" spans="1:16" s="159" customFormat="1" ht="32">
      <c r="A109" s="155"/>
      <c r="B109" s="156" t="s">
        <v>62</v>
      </c>
      <c r="C109" s="162">
        <f t="shared" ref="C109:H109" si="15">F32</f>
        <v>0</v>
      </c>
      <c r="D109" s="162">
        <f t="shared" si="15"/>
        <v>103</v>
      </c>
      <c r="E109" s="162">
        <f t="shared" si="15"/>
        <v>195</v>
      </c>
      <c r="F109" s="162">
        <f t="shared" si="15"/>
        <v>195</v>
      </c>
      <c r="G109" s="162">
        <f t="shared" si="15"/>
        <v>101</v>
      </c>
      <c r="H109" s="162">
        <f t="shared" si="15"/>
        <v>38</v>
      </c>
      <c r="I109" s="163">
        <f>SUM(C109:H109)</f>
        <v>632</v>
      </c>
      <c r="L109" s="160"/>
      <c r="M109" s="161"/>
      <c r="N109" s="161"/>
      <c r="O109" s="160"/>
    </row>
    <row r="110" spans="1:16" ht="117.75" customHeight="1">
      <c r="A110" s="465" t="s">
        <v>87</v>
      </c>
      <c r="B110" s="466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</row>
    <row r="111" spans="1:16" ht="46">
      <c r="A111" s="113"/>
      <c r="B111" s="189"/>
      <c r="C111" s="114"/>
      <c r="D111" s="114"/>
      <c r="E111" s="114"/>
      <c r="F111" s="114"/>
      <c r="G111" s="115"/>
      <c r="H111" s="126"/>
      <c r="I111" s="114"/>
      <c r="J111" s="114"/>
      <c r="K111" s="114"/>
      <c r="L111" s="114"/>
      <c r="M111" s="114"/>
      <c r="N111" s="114"/>
      <c r="O111" s="114"/>
      <c r="P111" s="114"/>
    </row>
    <row r="112" spans="1:16" ht="46">
      <c r="A112" s="113"/>
      <c r="B112" s="189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</row>
    <row r="113" spans="1:16" ht="46">
      <c r="A113" s="113"/>
      <c r="B113" s="189"/>
      <c r="C113" s="114"/>
      <c r="D113" s="114"/>
      <c r="E113" s="114"/>
      <c r="F113" s="114"/>
      <c r="G113" s="115"/>
      <c r="H113" s="126"/>
      <c r="I113" s="114"/>
      <c r="J113" s="114"/>
      <c r="K113" s="114"/>
      <c r="L113" s="114"/>
      <c r="M113" s="114"/>
      <c r="N113" s="114"/>
      <c r="O113" s="114"/>
      <c r="P113" s="114"/>
    </row>
    <row r="114" spans="1:16" ht="46">
      <c r="A114" s="113"/>
      <c r="B114" s="190"/>
      <c r="C114" s="114"/>
      <c r="D114" s="114"/>
      <c r="E114" s="114"/>
      <c r="F114" s="114"/>
      <c r="G114" s="115"/>
      <c r="H114" s="126"/>
      <c r="I114" s="114"/>
      <c r="J114" s="114"/>
      <c r="K114" s="114"/>
      <c r="L114" s="114"/>
      <c r="M114" s="114"/>
      <c r="N114" s="114"/>
      <c r="O114" s="114"/>
      <c r="P114" s="114"/>
    </row>
    <row r="115" spans="1:16">
      <c r="A115" s="113"/>
      <c r="B115" s="113"/>
      <c r="C115" s="113"/>
      <c r="D115" s="113"/>
      <c r="E115" s="113"/>
      <c r="F115" s="113"/>
      <c r="G115" s="116"/>
      <c r="H115" s="127"/>
      <c r="I115" s="113"/>
      <c r="J115" s="113"/>
      <c r="K115" s="113"/>
      <c r="L115" s="113"/>
      <c r="M115" s="113"/>
      <c r="N115" s="113"/>
      <c r="O115" s="113"/>
      <c r="P115" s="113"/>
    </row>
    <row r="116" spans="1:16" ht="46">
      <c r="A116" s="113"/>
      <c r="B116" s="189"/>
      <c r="C116" s="114"/>
      <c r="D116" s="114"/>
      <c r="E116" s="114"/>
      <c r="F116" s="114"/>
      <c r="G116" s="115"/>
      <c r="H116" s="126"/>
      <c r="I116" s="114"/>
      <c r="J116" s="114"/>
      <c r="K116" s="114"/>
      <c r="L116" s="114"/>
      <c r="M116" s="114"/>
      <c r="N116" s="114"/>
      <c r="O116" s="114"/>
      <c r="P116" s="114"/>
    </row>
  </sheetData>
  <mergeCells count="101">
    <mergeCell ref="A110:P110"/>
    <mergeCell ref="B98:C98"/>
    <mergeCell ref="D98:J98"/>
    <mergeCell ref="C100:I100"/>
    <mergeCell ref="C101:I101"/>
    <mergeCell ref="C102:I102"/>
    <mergeCell ref="B104:E104"/>
    <mergeCell ref="C92:I92"/>
    <mergeCell ref="C93:I93"/>
    <mergeCell ref="C94:I94"/>
    <mergeCell ref="B95:I95"/>
    <mergeCell ref="B96:C96"/>
    <mergeCell ref="B97:C97"/>
    <mergeCell ref="D97:I97"/>
    <mergeCell ref="B86:I86"/>
    <mergeCell ref="B87:C87"/>
    <mergeCell ref="B88:C88"/>
    <mergeCell ref="C89:F89"/>
    <mergeCell ref="B90:I90"/>
    <mergeCell ref="C91:I91"/>
    <mergeCell ref="B77:C77"/>
    <mergeCell ref="D77:I77"/>
    <mergeCell ref="B80:I80"/>
    <mergeCell ref="B81:I81"/>
    <mergeCell ref="C82:I82"/>
    <mergeCell ref="C83:I85"/>
    <mergeCell ref="B72:I72"/>
    <mergeCell ref="B73:C73"/>
    <mergeCell ref="B74:C74"/>
    <mergeCell ref="D74:I74"/>
    <mergeCell ref="B75:C75"/>
    <mergeCell ref="B76:C76"/>
    <mergeCell ref="D76:I76"/>
    <mergeCell ref="J66:M66"/>
    <mergeCell ref="C67:I67"/>
    <mergeCell ref="B68:I68"/>
    <mergeCell ref="B69:I69"/>
    <mergeCell ref="C70:I70"/>
    <mergeCell ref="C71:I71"/>
    <mergeCell ref="B62:E62"/>
    <mergeCell ref="H62:I62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H53:I53"/>
    <mergeCell ref="B54:E54"/>
    <mergeCell ref="H54:I54"/>
    <mergeCell ref="B55:E55"/>
    <mergeCell ref="H55:I55"/>
    <mergeCell ref="A58:E58"/>
    <mergeCell ref="H58:I58"/>
    <mergeCell ref="B49:E49"/>
    <mergeCell ref="H49:I49"/>
    <mergeCell ref="P49:P53"/>
    <mergeCell ref="B50:E50"/>
    <mergeCell ref="H50:I50"/>
    <mergeCell ref="B51:E51"/>
    <mergeCell ref="H51:I51"/>
    <mergeCell ref="B52:E52"/>
    <mergeCell ref="H52:I52"/>
    <mergeCell ref="B53:E53"/>
    <mergeCell ref="A46:E46"/>
    <mergeCell ref="H46:I46"/>
    <mergeCell ref="B47:E47"/>
    <mergeCell ref="H47:I47"/>
    <mergeCell ref="B48:E48"/>
    <mergeCell ref="H48:I48"/>
    <mergeCell ref="B42:E42"/>
    <mergeCell ref="J42:P42"/>
    <mergeCell ref="B43:E43"/>
    <mergeCell ref="J43:P43"/>
    <mergeCell ref="B44:E44"/>
    <mergeCell ref="J44:P44"/>
    <mergeCell ref="B38:C38"/>
    <mergeCell ref="M38:P38"/>
    <mergeCell ref="B39:C39"/>
    <mergeCell ref="M39:P39"/>
    <mergeCell ref="B40:P40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D5EE9-B0FC-493F-9A4D-8C31408EB92E}">
  <sheetPr>
    <pageSetUpPr fitToPage="1"/>
  </sheetPr>
  <dimension ref="A1:P15"/>
  <sheetViews>
    <sheetView showGridLines="0" view="pageBreakPreview" topLeftCell="A9" zoomScale="40" zoomScaleNormal="25" zoomScaleSheetLayoutView="40" zoomScalePageLayoutView="40" workbookViewId="0">
      <selection activeCell="M8" sqref="M8"/>
    </sheetView>
  </sheetViews>
  <sheetFormatPr defaultColWidth="9.26953125" defaultRowHeight="15"/>
  <cols>
    <col min="1" max="1" width="7.54296875" style="85" customWidth="1"/>
    <col min="2" max="2" width="28.54296875" style="85" customWidth="1"/>
    <col min="3" max="3" width="23.7265625" style="85" bestFit="1" customWidth="1"/>
    <col min="4" max="4" width="20.453125" style="85" customWidth="1"/>
    <col min="5" max="5" width="19.453125" style="85" customWidth="1"/>
    <col min="6" max="6" width="17.453125" style="85" customWidth="1"/>
    <col min="7" max="7" width="19.453125" style="86" customWidth="1"/>
    <col min="8" max="8" width="21.81640625" style="128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2" style="85" customWidth="1"/>
    <col min="14" max="15" width="13.453125" style="85" customWidth="1"/>
    <col min="16" max="16" width="17.453125" style="85" customWidth="1"/>
    <col min="17" max="17" width="14.7265625" style="85" bestFit="1" customWidth="1"/>
    <col min="18" max="16384" width="9.26953125" style="85"/>
  </cols>
  <sheetData>
    <row r="1" spans="1:16" s="1" customFormat="1" ht="40.15" customHeight="1">
      <c r="A1" s="510"/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4"/>
      <c r="N1" s="514"/>
      <c r="O1" s="515"/>
      <c r="P1" s="515"/>
    </row>
    <row r="2" spans="1:16" s="1" customFormat="1" ht="40.15" customHeight="1">
      <c r="A2" s="512"/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4"/>
      <c r="N2" s="514"/>
      <c r="O2" s="516"/>
      <c r="P2" s="516"/>
    </row>
    <row r="3" spans="1:16" s="1" customFormat="1" ht="40.15" customHeight="1">
      <c r="A3" s="512"/>
      <c r="B3" s="513"/>
      <c r="C3" s="513"/>
      <c r="D3" s="513"/>
      <c r="E3" s="513"/>
      <c r="F3" s="513"/>
      <c r="G3" s="513"/>
      <c r="H3" s="513"/>
      <c r="I3" s="513"/>
      <c r="J3" s="513"/>
      <c r="K3" s="513"/>
      <c r="L3" s="513"/>
      <c r="M3" s="514"/>
      <c r="N3" s="514"/>
      <c r="O3" s="515"/>
      <c r="P3" s="515"/>
    </row>
    <row r="4" spans="1:16" s="2" customFormat="1" ht="40.15" customHeight="1">
      <c r="A4" s="92"/>
      <c r="B4" s="177"/>
      <c r="C4" s="178"/>
      <c r="D4" s="178"/>
      <c r="E4" s="178"/>
      <c r="F4" s="178"/>
      <c r="G4" s="94"/>
      <c r="H4" s="119"/>
      <c r="I4" s="92"/>
      <c r="J4" s="92"/>
      <c r="K4" s="92"/>
      <c r="L4" s="92"/>
      <c r="M4" s="92"/>
      <c r="N4" s="92"/>
      <c r="O4" s="92"/>
      <c r="P4" s="92"/>
    </row>
    <row r="5" spans="1:16" s="2" customFormat="1" ht="22.5" customHeight="1">
      <c r="A5" s="92"/>
      <c r="B5" s="179"/>
      <c r="C5" s="179"/>
      <c r="D5" s="177"/>
      <c r="E5" s="178"/>
      <c r="F5" s="180"/>
      <c r="G5" s="95"/>
      <c r="H5" s="134"/>
      <c r="I5" s="95"/>
      <c r="J5" s="95"/>
      <c r="K5" s="95"/>
      <c r="L5" s="93"/>
      <c r="M5" s="92"/>
      <c r="N5" s="92"/>
      <c r="O5" s="92"/>
      <c r="P5" s="92"/>
    </row>
    <row r="6" spans="1:16" s="4" customFormat="1" ht="42.65" customHeight="1">
      <c r="A6" s="92"/>
      <c r="B6" s="177"/>
      <c r="C6" s="177"/>
      <c r="D6" s="5"/>
      <c r="E6" s="182"/>
      <c r="F6" s="177"/>
      <c r="G6" s="509"/>
      <c r="H6" s="509"/>
      <c r="I6" s="509"/>
      <c r="J6" s="509"/>
      <c r="K6" s="509"/>
      <c r="L6" s="509"/>
      <c r="M6" s="95"/>
      <c r="N6" s="95"/>
      <c r="O6" s="95"/>
      <c r="P6" s="95"/>
    </row>
    <row r="7" spans="1:16" s="4" customFormat="1" ht="42.65" customHeight="1">
      <c r="A7" s="92"/>
      <c r="B7" s="177"/>
      <c r="C7" s="177"/>
      <c r="D7" s="181"/>
      <c r="E7" s="181"/>
      <c r="F7" s="177"/>
      <c r="G7" s="509"/>
      <c r="H7" s="509"/>
      <c r="I7" s="509"/>
      <c r="J7" s="509"/>
      <c r="K7" s="509"/>
      <c r="L7" s="509"/>
      <c r="M7" s="95"/>
      <c r="N7" s="95"/>
      <c r="O7" s="95"/>
      <c r="P7" s="95"/>
    </row>
    <row r="8" spans="1:16" s="4" customFormat="1" ht="78.650000000000006" customHeight="1">
      <c r="A8" s="92"/>
      <c r="B8" s="177"/>
      <c r="C8" s="177"/>
      <c r="D8" s="427"/>
      <c r="E8" s="427"/>
      <c r="F8" s="427"/>
      <c r="G8" s="509"/>
      <c r="H8" s="509"/>
      <c r="I8" s="509"/>
      <c r="J8" s="509"/>
      <c r="K8" s="509"/>
      <c r="L8" s="509"/>
      <c r="M8" s="95"/>
      <c r="N8" s="95"/>
      <c r="O8" s="95"/>
      <c r="P8" s="95"/>
    </row>
    <row r="9" spans="1:16" s="6" customFormat="1" ht="38.15" customHeight="1">
      <c r="A9" s="96"/>
      <c r="B9" s="181"/>
      <c r="C9" s="181"/>
      <c r="D9" s="8"/>
      <c r="E9" s="177"/>
      <c r="F9" s="177"/>
      <c r="G9" s="97"/>
      <c r="H9" s="120"/>
      <c r="I9" s="8"/>
      <c r="J9" s="8"/>
      <c r="K9" s="8"/>
      <c r="L9" s="8"/>
      <c r="M9" s="8"/>
      <c r="N9" s="8"/>
      <c r="O9" s="8"/>
      <c r="P9" s="8"/>
    </row>
    <row r="10" spans="1:16" s="6" customFormat="1" ht="39" customHeight="1">
      <c r="B10" s="211"/>
      <c r="C10" s="211"/>
      <c r="D10" s="212"/>
      <c r="E10" s="212"/>
      <c r="F10" s="212"/>
      <c r="G10" s="213"/>
      <c r="H10" s="214"/>
      <c r="I10" s="165"/>
      <c r="J10" s="3"/>
      <c r="K10" s="165"/>
      <c r="L10" s="155"/>
      <c r="M10" s="155"/>
      <c r="N10" s="155"/>
      <c r="O10" s="155"/>
      <c r="P10" s="155"/>
    </row>
    <row r="11" spans="1:16" ht="46">
      <c r="A11" s="113"/>
      <c r="B11" s="189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</row>
    <row r="12" spans="1:16" ht="46">
      <c r="A12" s="113"/>
      <c r="B12" s="189"/>
      <c r="C12" s="114"/>
      <c r="D12" s="114"/>
      <c r="E12" s="114"/>
      <c r="F12" s="114"/>
      <c r="G12" s="115"/>
      <c r="H12" s="126"/>
      <c r="I12" s="114"/>
      <c r="J12" s="114"/>
      <c r="K12" s="114"/>
      <c r="L12" s="114"/>
      <c r="M12" s="114"/>
      <c r="N12" s="114"/>
      <c r="O12" s="114"/>
      <c r="P12" s="114"/>
    </row>
    <row r="13" spans="1:16" ht="46">
      <c r="A13" s="113"/>
      <c r="B13" s="190"/>
      <c r="C13" s="114"/>
      <c r="D13" s="114"/>
      <c r="E13" s="114"/>
      <c r="F13" s="114"/>
      <c r="G13" s="115"/>
      <c r="H13" s="126"/>
      <c r="I13" s="114"/>
      <c r="J13" s="114"/>
      <c r="K13" s="114"/>
      <c r="L13" s="114"/>
      <c r="M13" s="114"/>
      <c r="N13" s="114"/>
      <c r="O13" s="114"/>
      <c r="P13" s="114"/>
    </row>
    <row r="14" spans="1:16">
      <c r="A14" s="113"/>
      <c r="B14" s="113"/>
      <c r="C14" s="113"/>
      <c r="D14" s="113"/>
      <c r="E14" s="113"/>
      <c r="F14" s="113"/>
      <c r="G14" s="116"/>
      <c r="H14" s="127"/>
      <c r="I14" s="113"/>
      <c r="J14" s="113"/>
      <c r="K14" s="113"/>
      <c r="L14" s="113"/>
      <c r="M14" s="113"/>
      <c r="N14" s="113"/>
      <c r="O14" s="113"/>
      <c r="P14" s="113"/>
    </row>
    <row r="15" spans="1:16" ht="46">
      <c r="A15" s="113"/>
      <c r="B15" s="189"/>
      <c r="C15" s="114"/>
      <c r="D15" s="114"/>
      <c r="E15" s="114"/>
      <c r="F15" s="114"/>
      <c r="G15" s="115"/>
      <c r="H15" s="126"/>
      <c r="I15" s="114"/>
      <c r="J15" s="114"/>
      <c r="K15" s="114"/>
      <c r="L15" s="114"/>
      <c r="M15" s="114"/>
      <c r="N15" s="114"/>
      <c r="O15" s="114"/>
      <c r="P15" s="114"/>
    </row>
  </sheetData>
  <mergeCells count="9">
    <mergeCell ref="G6:L8"/>
    <mergeCell ref="D8:F8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41" fitToHeight="0" orientation="portrait" r:id="rId1"/>
  <headerFooter>
    <oddHeader>&amp;L&amp;G&amp;R&amp;"Muli,Bold"&amp;36VỊ TRÍ HÌNH IN</oddHeader>
    <oddFooter>&amp;L&amp;G&amp;R&amp;G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zoomScale="40" zoomScaleNormal="55" zoomScaleSheetLayoutView="40" workbookViewId="0">
      <selection activeCell="D4" sqref="D4"/>
    </sheetView>
  </sheetViews>
  <sheetFormatPr defaultColWidth="9.26953125" defaultRowHeight="21.5"/>
  <cols>
    <col min="1" max="1" width="70.453125" style="109" customWidth="1"/>
    <col min="2" max="2" width="100.453125" style="110" hidden="1" customWidth="1"/>
    <col min="3" max="3" width="98.7265625" style="110" hidden="1" customWidth="1"/>
    <col min="4" max="4" width="189.1796875" style="110" customWidth="1"/>
    <col min="5" max="16384" width="9.26953125" style="110"/>
  </cols>
  <sheetData>
    <row r="1" spans="1:4" s="100" customFormat="1" ht="134.25" customHeight="1">
      <c r="A1" s="98" t="s">
        <v>33</v>
      </c>
      <c r="B1" s="99"/>
      <c r="C1" s="99"/>
      <c r="D1" s="99"/>
    </row>
    <row r="2" spans="1:4" s="100" customFormat="1" ht="37.5" customHeight="1">
      <c r="A2" s="99" t="str">
        <f>'1. CD'!B6</f>
        <v xml:space="preserve">JOB NUMBER:  </v>
      </c>
      <c r="B2" s="99" t="str">
        <f>'1. CD'!D6</f>
        <v>G10  SS24  G2638</v>
      </c>
      <c r="C2" s="99"/>
      <c r="D2" s="99" t="str">
        <f>B2</f>
        <v>G10  SS24  G2638</v>
      </c>
    </row>
    <row r="3" spans="1:4" s="100" customFormat="1" ht="37.5" customHeight="1">
      <c r="A3" s="101" t="str">
        <f>'1. CD'!B7</f>
        <v xml:space="preserve">STYLE NUMBER: </v>
      </c>
      <c r="B3" s="101" t="str">
        <f>'1. CD'!D7</f>
        <v>G10STS141A</v>
      </c>
      <c r="C3" s="99"/>
      <c r="D3" s="99" t="str">
        <f>B3</f>
        <v>G10STS141A</v>
      </c>
    </row>
    <row r="4" spans="1:4" s="100" customFormat="1" ht="37.5" customHeight="1">
      <c r="A4" s="101" t="str">
        <f>'1. CD'!B8</f>
        <v xml:space="preserve">STYLE NAME : </v>
      </c>
      <c r="B4" s="101" t="str">
        <f>'1. CD'!D8</f>
        <v>CMIYGL LICENSE TEE by GOLF WANG</v>
      </c>
      <c r="C4" s="99"/>
      <c r="D4" s="99" t="str">
        <f>B4</f>
        <v>CMIYGL LICENSE TEE by GOLF WANG</v>
      </c>
    </row>
    <row r="5" spans="1:4" s="100" customFormat="1" ht="76.150000000000006" hidden="1" customHeight="1">
      <c r="A5" s="102"/>
      <c r="B5" s="103" t="str">
        <f>'1. CD'!D18</f>
        <v>PINK</v>
      </c>
      <c r="C5" s="103" t="str">
        <f>'1. CD'!D25</f>
        <v>GREEN</v>
      </c>
      <c r="D5" s="103" t="str">
        <f>'1. CD'!D30</f>
        <v>BLUE</v>
      </c>
    </row>
    <row r="6" spans="1:4" s="105" customFormat="1" ht="69.75" customHeight="1">
      <c r="A6" s="104" t="s">
        <v>34</v>
      </c>
      <c r="B6" s="104" t="str">
        <f t="shared" ref="B6" si="0">B5</f>
        <v>PINK</v>
      </c>
      <c r="C6" s="104" t="str">
        <f>'1. CD'!D24</f>
        <v>GREEN</v>
      </c>
      <c r="D6" s="104" t="str">
        <f>'1. CD'!E38</f>
        <v>PFD</v>
      </c>
    </row>
    <row r="7" spans="1:4" s="105" customFormat="1" ht="76.5" customHeight="1">
      <c r="A7" s="106" t="s">
        <v>35</v>
      </c>
      <c r="B7" s="521" t="str">
        <f>'1. CD'!L12</f>
        <v>100% COTTON</v>
      </c>
      <c r="C7" s="522"/>
      <c r="D7" s="522"/>
    </row>
    <row r="8" spans="1:4" s="105" customFormat="1" ht="345.75" customHeight="1">
      <c r="A8" s="129" t="str">
        <f>'1. CD'!D38</f>
        <v>VẢI CHÍNH</v>
      </c>
      <c r="B8" s="309"/>
      <c r="C8" s="309"/>
      <c r="D8" s="309" t="s">
        <v>635</v>
      </c>
    </row>
    <row r="9" spans="1:4" s="105" customFormat="1" ht="409.5" hidden="1" customHeight="1">
      <c r="A9" s="130"/>
      <c r="B9" s="131" t="s">
        <v>93</v>
      </c>
      <c r="C9" s="131" t="s">
        <v>93</v>
      </c>
      <c r="D9" s="131" t="s">
        <v>93</v>
      </c>
    </row>
    <row r="10" spans="1:4" s="105" customFormat="1" ht="115.5" customHeight="1">
      <c r="A10" s="104" t="str">
        <f>'1. CD'!B39</f>
        <v>RIB 1X1_100% COTTON_260</v>
      </c>
      <c r="B10" s="104" t="str">
        <f t="shared" ref="B10:C10" si="1">B6</f>
        <v>PINK</v>
      </c>
      <c r="C10" s="104" t="str">
        <f t="shared" si="1"/>
        <v>GREEN</v>
      </c>
      <c r="D10" s="104" t="str">
        <f t="shared" ref="D10" si="2">D6</f>
        <v>PFD</v>
      </c>
    </row>
    <row r="11" spans="1:4" s="105" customFormat="1" ht="249" customHeight="1">
      <c r="A11" s="129" t="str">
        <f>'1. CD'!D39</f>
        <v>BO CỔ</v>
      </c>
      <c r="B11" s="309" t="s">
        <v>176</v>
      </c>
      <c r="C11" s="309" t="s">
        <v>177</v>
      </c>
      <c r="D11" s="309" t="s">
        <v>635</v>
      </c>
    </row>
    <row r="12" spans="1:4" s="105" customFormat="1" ht="74">
      <c r="A12" s="104" t="str">
        <f>'1. CD'!B47</f>
        <v>CHỈ 40/2 MAY CHÍNH + VẮT SỔ</v>
      </c>
      <c r="B12" s="108" t="str">
        <f t="shared" ref="B12:C12" si="3">B10</f>
        <v>PINK</v>
      </c>
      <c r="C12" s="108" t="str">
        <f t="shared" si="3"/>
        <v>GREEN</v>
      </c>
      <c r="D12" s="108" t="str">
        <f>'1. CD'!F47</f>
        <v>DYE MAX</v>
      </c>
    </row>
    <row r="13" spans="1:4" s="105" customFormat="1" ht="117.65" customHeight="1">
      <c r="A13" s="107" t="str">
        <f>'1. CD'!B47</f>
        <v>CHỈ 40/2 MAY CHÍNH + VẮT SỔ</v>
      </c>
      <c r="B13" s="117" t="str">
        <f>'1. CD'!G47</f>
        <v xml:space="preserve">DYE MAX </v>
      </c>
      <c r="C13" s="117" t="e">
        <f>'1. CD'!#REF!</f>
        <v>#REF!</v>
      </c>
      <c r="D13" s="117" t="str">
        <f>'1. CD'!G47</f>
        <v xml:space="preserve">DYE MAX </v>
      </c>
    </row>
    <row r="14" spans="1:4" s="105" customFormat="1" ht="65.25" customHeight="1">
      <c r="A14" s="333" t="str">
        <f>'1. CD'!B48</f>
        <v xml:space="preserve">CHỈ SỬA HÀNG </v>
      </c>
      <c r="B14" s="108" t="str">
        <f t="shared" ref="B14:C14" si="4">B12</f>
        <v>PINK</v>
      </c>
      <c r="C14" s="108" t="str">
        <f t="shared" si="4"/>
        <v>GREEN</v>
      </c>
      <c r="D14" s="108" t="str">
        <f>'1. CD'!F48</f>
        <v>BLUE GLOW</v>
      </c>
    </row>
    <row r="15" spans="1:4" s="105" customFormat="1" ht="117.65" customHeight="1">
      <c r="A15" s="107" t="str">
        <f>A14</f>
        <v xml:space="preserve">CHỈ SỬA HÀNG </v>
      </c>
      <c r="B15" s="117" t="str">
        <f>'1. CD'!G49</f>
        <v>PINK</v>
      </c>
      <c r="C15" s="117" t="e">
        <f>'1. CD'!#REF!</f>
        <v>#REF!</v>
      </c>
      <c r="D15" s="117" t="str">
        <f>'1. CD'!G48</f>
        <v>GR8500</v>
      </c>
    </row>
    <row r="16" spans="1:4" s="105" customFormat="1" ht="209.25" customHeight="1">
      <c r="A16" s="220" t="s">
        <v>564</v>
      </c>
      <c r="B16" s="518" t="str">
        <f>'1. CD'!F49</f>
        <v>PINK</v>
      </c>
      <c r="C16" s="519"/>
      <c r="D16" s="525"/>
    </row>
    <row r="17" spans="1:13" s="105" customFormat="1" ht="408.75" customHeight="1">
      <c r="A17" s="107" t="s">
        <v>575</v>
      </c>
      <c r="B17" s="355"/>
      <c r="C17" s="355"/>
      <c r="D17" s="355"/>
    </row>
    <row r="18" spans="1:13" s="105" customFormat="1" ht="175.5" customHeight="1">
      <c r="A18" s="333" t="str">
        <f>'1. CD'!B54</f>
        <v>NHÃN WOVEN THEO SIZE W: 1CM  (GẮN TRƯỚC KHI  NHUỘM )-THEO TỪNG SIZE</v>
      </c>
      <c r="B18" s="523" t="str">
        <f>'1. CD'!F54</f>
        <v xml:space="preserve">BLACK /WHITE </v>
      </c>
      <c r="C18" s="524"/>
      <c r="D18" s="525"/>
    </row>
    <row r="19" spans="1:13" s="105" customFormat="1" ht="334" customHeight="1">
      <c r="A19" s="107" t="s">
        <v>567</v>
      </c>
      <c r="B19" s="111"/>
      <c r="C19" s="111"/>
      <c r="D19" s="393" t="s">
        <v>568</v>
      </c>
      <c r="M19"/>
    </row>
    <row r="20" spans="1:13" s="105" customFormat="1" ht="175.5" customHeight="1">
      <c r="A20" s="333" t="str">
        <f>'1. CD'!B55</f>
        <v xml:space="preserve">NHÃN THÀNH PHẦN 100% COTTON-THEO TỪNG SIZE </v>
      </c>
      <c r="B20" s="523" t="str">
        <f>'1. CD'!F55 &amp;"(GẮN NHÃN SAU NHUỘM)"</f>
        <v>BLACK /WHITE (GẮN NHÃN SAU NHUỘM)</v>
      </c>
      <c r="C20" s="524"/>
      <c r="D20" s="525"/>
    </row>
    <row r="21" spans="1:13" s="105" customFormat="1" ht="334" customHeight="1">
      <c r="A21" s="107" t="s">
        <v>567</v>
      </c>
      <c r="B21" s="111"/>
      <c r="C21" s="111"/>
      <c r="D21" s="393"/>
    </row>
    <row r="22" spans="1:13" s="105" customFormat="1" ht="116.15" customHeight="1">
      <c r="A22" s="215" t="s">
        <v>116</v>
      </c>
      <c r="B22" s="526" t="str">
        <f>'1. CD'!G59&amp; "(CHI TIẾT STICKER ĐÍNH KÈM NHƯ TÁC NGHIỆP) "</f>
        <v xml:space="preserve">WHITE(CHI TIẾT STICKER ĐÍNH KÈM NHƯ TÁC NGHIỆP) </v>
      </c>
      <c r="C22" s="526"/>
      <c r="D22" s="526"/>
    </row>
    <row r="23" spans="1:13" s="105" customFormat="1" ht="403" customHeight="1">
      <c r="A23" s="216" t="s">
        <v>109</v>
      </c>
      <c r="B23" s="527" t="s">
        <v>110</v>
      </c>
      <c r="C23" s="517"/>
      <c r="D23" s="517"/>
      <c r="E23" s="517"/>
      <c r="F23" s="517"/>
    </row>
    <row r="24" spans="1:13" s="105" customFormat="1" ht="98.15" customHeight="1">
      <c r="A24" s="215" t="s">
        <v>118</v>
      </c>
      <c r="B24" s="518" t="s">
        <v>91</v>
      </c>
      <c r="C24" s="519"/>
      <c r="D24" s="217"/>
    </row>
    <row r="25" spans="1:13" s="105" customFormat="1" ht="408" customHeight="1">
      <c r="A25" s="218" t="s">
        <v>111</v>
      </c>
      <c r="B25" s="219"/>
      <c r="C25" s="219"/>
      <c r="D25" s="219"/>
    </row>
    <row r="26" spans="1:13" s="105" customFormat="1" ht="116.15" customHeight="1">
      <c r="A26" s="215" t="s">
        <v>119</v>
      </c>
      <c r="B26" s="518" t="s">
        <v>91</v>
      </c>
      <c r="C26" s="519"/>
      <c r="D26" s="519"/>
    </row>
    <row r="27" spans="1:13" s="105" customFormat="1" ht="92.25" customHeight="1">
      <c r="A27" s="310" t="s">
        <v>92</v>
      </c>
      <c r="B27" s="219"/>
      <c r="C27" s="219"/>
      <c r="D27" s="219"/>
    </row>
    <row r="28" spans="1:13" s="105" customFormat="1" ht="122.5" customHeight="1">
      <c r="A28" s="220" t="s">
        <v>65</v>
      </c>
      <c r="B28" s="518" t="s">
        <v>573</v>
      </c>
      <c r="C28" s="520"/>
      <c r="D28" s="520"/>
    </row>
    <row r="29" spans="1:13" s="105" customFormat="1" ht="392.25" customHeight="1">
      <c r="A29" s="218" t="s">
        <v>112</v>
      </c>
      <c r="B29" s="219"/>
      <c r="C29" s="219"/>
      <c r="D29" s="219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499D5-A79B-469C-B0F5-13D7AA6CB292}">
  <sheetPr filterMode="1">
    <pageSetUpPr fitToPage="1"/>
  </sheetPr>
  <dimension ref="A1:N113"/>
  <sheetViews>
    <sheetView view="pageBreakPreview" zoomScale="60" zoomScaleNormal="55" workbookViewId="0">
      <pane xSplit="3" ySplit="1" topLeftCell="D108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60" customWidth="1"/>
    <col min="2" max="2" width="23.81640625" style="368" customWidth="1"/>
    <col min="3" max="3" width="35.7265625" style="360" hidden="1" customWidth="1"/>
    <col min="4" max="4" width="31.26953125" style="360" customWidth="1"/>
    <col min="5" max="5" width="15.81640625" style="360" customWidth="1"/>
    <col min="6" max="6" width="16.1796875" style="368" customWidth="1"/>
    <col min="7" max="7" width="15" style="368" bestFit="1" customWidth="1"/>
    <col min="8" max="8" width="14" style="368" hidden="1" customWidth="1"/>
    <col min="9" max="9" width="18.26953125" style="368" hidden="1" customWidth="1"/>
    <col min="10" max="10" width="26.54296875" style="368" customWidth="1" outlineLevel="1"/>
    <col min="11" max="11" width="15.1796875" style="379" customWidth="1" outlineLevel="1"/>
    <col min="12" max="12" width="36.36328125" style="368" customWidth="1"/>
    <col min="13" max="13" width="25" style="380" customWidth="1"/>
    <col min="14" max="14" width="57.453125" style="368" bestFit="1" customWidth="1"/>
    <col min="15" max="16384" width="8.81640625" style="368"/>
  </cols>
  <sheetData>
    <row r="1" spans="1:14" s="360" customFormat="1" ht="47">
      <c r="A1" s="356" t="s">
        <v>252</v>
      </c>
      <c r="B1" s="357" t="s">
        <v>253</v>
      </c>
      <c r="C1" s="357" t="s">
        <v>254</v>
      </c>
      <c r="D1" s="357" t="s">
        <v>194</v>
      </c>
      <c r="E1" s="357" t="s">
        <v>255</v>
      </c>
      <c r="F1" s="357" t="s">
        <v>256</v>
      </c>
      <c r="G1" s="357" t="s">
        <v>61</v>
      </c>
      <c r="H1" s="357" t="s">
        <v>257</v>
      </c>
      <c r="I1" s="357" t="s">
        <v>258</v>
      </c>
      <c r="J1" s="357" t="s">
        <v>259</v>
      </c>
      <c r="K1" s="358" t="s">
        <v>260</v>
      </c>
      <c r="L1" s="357" t="s">
        <v>261</v>
      </c>
      <c r="M1" s="359" t="s">
        <v>262</v>
      </c>
    </row>
    <row r="2" spans="1:14" ht="47" hidden="1">
      <c r="A2" s="361" t="s">
        <v>263</v>
      </c>
      <c r="B2" s="401" t="s">
        <v>601</v>
      </c>
      <c r="C2" s="363" t="s">
        <v>264</v>
      </c>
      <c r="D2" s="402" t="s">
        <v>602</v>
      </c>
      <c r="E2" s="363" t="s">
        <v>265</v>
      </c>
      <c r="F2" s="364" t="s">
        <v>266</v>
      </c>
      <c r="G2" s="364" t="s">
        <v>267</v>
      </c>
      <c r="H2" s="362">
        <v>96</v>
      </c>
      <c r="I2" s="362">
        <f>ROUNDUP(H2*1.08,0)</f>
        <v>104</v>
      </c>
      <c r="J2" s="362" t="s">
        <v>268</v>
      </c>
      <c r="K2" s="365" t="s">
        <v>269</v>
      </c>
      <c r="L2" s="362" t="s">
        <v>270</v>
      </c>
      <c r="M2" s="366" t="s">
        <v>271</v>
      </c>
      <c r="N2" s="367"/>
    </row>
    <row r="3" spans="1:14" ht="47" hidden="1">
      <c r="A3" s="361" t="s">
        <v>263</v>
      </c>
      <c r="B3" s="401" t="s">
        <v>601</v>
      </c>
      <c r="C3" s="363" t="s">
        <v>264</v>
      </c>
      <c r="D3" s="402" t="s">
        <v>602</v>
      </c>
      <c r="E3" s="363" t="s">
        <v>265</v>
      </c>
      <c r="F3" s="364" t="s">
        <v>266</v>
      </c>
      <c r="G3" s="364" t="s">
        <v>272</v>
      </c>
      <c r="H3" s="362">
        <v>186</v>
      </c>
      <c r="I3" s="362">
        <f>ROUNDUP(H3*1.1,0)</f>
        <v>205</v>
      </c>
      <c r="J3" s="362" t="s">
        <v>268</v>
      </c>
      <c r="K3" s="365" t="s">
        <v>269</v>
      </c>
      <c r="L3" s="362" t="s">
        <v>273</v>
      </c>
      <c r="M3" s="366" t="s">
        <v>274</v>
      </c>
      <c r="N3" s="367"/>
    </row>
    <row r="4" spans="1:14" s="372" customFormat="1" ht="47" hidden="1">
      <c r="A4" s="361" t="s">
        <v>263</v>
      </c>
      <c r="B4" s="401" t="s">
        <v>601</v>
      </c>
      <c r="C4" s="370" t="s">
        <v>264</v>
      </c>
      <c r="D4" s="402" t="s">
        <v>602</v>
      </c>
      <c r="E4" s="370" t="s">
        <v>265</v>
      </c>
      <c r="F4" s="364" t="s">
        <v>266</v>
      </c>
      <c r="G4" s="364" t="s">
        <v>275</v>
      </c>
      <c r="H4" s="369">
        <v>186</v>
      </c>
      <c r="I4" s="362">
        <f>ROUNDUP(H4*1.1,0)</f>
        <v>205</v>
      </c>
      <c r="J4" s="369" t="s">
        <v>268</v>
      </c>
      <c r="K4" s="365" t="s">
        <v>269</v>
      </c>
      <c r="L4" s="369" t="s">
        <v>276</v>
      </c>
      <c r="M4" s="366" t="s">
        <v>277</v>
      </c>
      <c r="N4" s="371"/>
    </row>
    <row r="5" spans="1:14" ht="47" hidden="1">
      <c r="A5" s="361" t="s">
        <v>263</v>
      </c>
      <c r="B5" s="401" t="s">
        <v>601</v>
      </c>
      <c r="C5" s="363" t="s">
        <v>264</v>
      </c>
      <c r="D5" s="402" t="s">
        <v>602</v>
      </c>
      <c r="E5" s="363" t="s">
        <v>265</v>
      </c>
      <c r="F5" s="364" t="s">
        <v>266</v>
      </c>
      <c r="G5" s="364" t="s">
        <v>278</v>
      </c>
      <c r="H5" s="362">
        <v>96</v>
      </c>
      <c r="I5" s="362">
        <f t="shared" ref="I5:I67" si="0">ROUNDUP(H5*1.08,0)</f>
        <v>104</v>
      </c>
      <c r="J5" s="362" t="s">
        <v>268</v>
      </c>
      <c r="K5" s="365" t="s">
        <v>269</v>
      </c>
      <c r="L5" s="362" t="s">
        <v>279</v>
      </c>
      <c r="M5" s="366" t="s">
        <v>280</v>
      </c>
      <c r="N5" s="367"/>
    </row>
    <row r="6" spans="1:14" ht="47" hidden="1">
      <c r="A6" s="361" t="s">
        <v>263</v>
      </c>
      <c r="B6" s="401" t="s">
        <v>601</v>
      </c>
      <c r="C6" s="363" t="s">
        <v>264</v>
      </c>
      <c r="D6" s="402" t="s">
        <v>602</v>
      </c>
      <c r="E6" s="363" t="s">
        <v>265</v>
      </c>
      <c r="F6" s="364" t="s">
        <v>266</v>
      </c>
      <c r="G6" s="364" t="s">
        <v>281</v>
      </c>
      <c r="H6" s="362">
        <v>36</v>
      </c>
      <c r="I6" s="362">
        <f t="shared" si="0"/>
        <v>39</v>
      </c>
      <c r="J6" s="362" t="s">
        <v>268</v>
      </c>
      <c r="K6" s="365" t="s">
        <v>269</v>
      </c>
      <c r="L6" s="362" t="s">
        <v>282</v>
      </c>
      <c r="M6" s="366" t="s">
        <v>283</v>
      </c>
      <c r="N6" s="367"/>
    </row>
    <row r="7" spans="1:14" ht="47" hidden="1">
      <c r="A7" s="361" t="s">
        <v>263</v>
      </c>
      <c r="B7" s="401" t="s">
        <v>603</v>
      </c>
      <c r="C7" s="363" t="s">
        <v>284</v>
      </c>
      <c r="D7" s="402" t="s">
        <v>604</v>
      </c>
      <c r="E7" s="363" t="s">
        <v>131</v>
      </c>
      <c r="F7" s="364" t="s">
        <v>266</v>
      </c>
      <c r="G7" s="364" t="s">
        <v>267</v>
      </c>
      <c r="H7" s="362">
        <v>96</v>
      </c>
      <c r="I7" s="362">
        <f t="shared" si="0"/>
        <v>104</v>
      </c>
      <c r="J7" s="362" t="s">
        <v>285</v>
      </c>
      <c r="K7" s="365" t="s">
        <v>269</v>
      </c>
      <c r="L7" s="362" t="s">
        <v>286</v>
      </c>
      <c r="M7" s="366" t="s">
        <v>287</v>
      </c>
      <c r="N7" s="367"/>
    </row>
    <row r="8" spans="1:14" ht="47" hidden="1">
      <c r="A8" s="361" t="s">
        <v>263</v>
      </c>
      <c r="B8" s="401" t="s">
        <v>603</v>
      </c>
      <c r="C8" s="363" t="s">
        <v>284</v>
      </c>
      <c r="D8" s="402" t="s">
        <v>604</v>
      </c>
      <c r="E8" s="363" t="s">
        <v>131</v>
      </c>
      <c r="F8" s="364" t="s">
        <v>266</v>
      </c>
      <c r="G8" s="364" t="s">
        <v>272</v>
      </c>
      <c r="H8" s="362">
        <v>186</v>
      </c>
      <c r="I8" s="362">
        <f>ROUNDUP(H8*1.1,0)</f>
        <v>205</v>
      </c>
      <c r="J8" s="362" t="s">
        <v>285</v>
      </c>
      <c r="K8" s="365" t="s">
        <v>269</v>
      </c>
      <c r="L8" s="362" t="s">
        <v>288</v>
      </c>
      <c r="M8" s="366" t="s">
        <v>289</v>
      </c>
      <c r="N8" s="367"/>
    </row>
    <row r="9" spans="1:14" ht="47" hidden="1">
      <c r="A9" s="361" t="s">
        <v>263</v>
      </c>
      <c r="B9" s="401" t="s">
        <v>603</v>
      </c>
      <c r="C9" s="363" t="s">
        <v>284</v>
      </c>
      <c r="D9" s="402" t="s">
        <v>604</v>
      </c>
      <c r="E9" s="363" t="s">
        <v>131</v>
      </c>
      <c r="F9" s="364" t="s">
        <v>266</v>
      </c>
      <c r="G9" s="364" t="s">
        <v>275</v>
      </c>
      <c r="H9" s="362">
        <v>186</v>
      </c>
      <c r="I9" s="362">
        <f>ROUNDUP(H9*1.1,0)</f>
        <v>205</v>
      </c>
      <c r="J9" s="362" t="s">
        <v>285</v>
      </c>
      <c r="K9" s="365" t="s">
        <v>269</v>
      </c>
      <c r="L9" s="362" t="s">
        <v>290</v>
      </c>
      <c r="M9" s="366" t="s">
        <v>291</v>
      </c>
      <c r="N9" s="367"/>
    </row>
    <row r="10" spans="1:14" ht="47" hidden="1">
      <c r="A10" s="361" t="s">
        <v>263</v>
      </c>
      <c r="B10" s="401" t="s">
        <v>603</v>
      </c>
      <c r="C10" s="363" t="s">
        <v>284</v>
      </c>
      <c r="D10" s="402" t="s">
        <v>604</v>
      </c>
      <c r="E10" s="363" t="s">
        <v>131</v>
      </c>
      <c r="F10" s="364" t="s">
        <v>266</v>
      </c>
      <c r="G10" s="364" t="s">
        <v>278</v>
      </c>
      <c r="H10" s="362">
        <v>96</v>
      </c>
      <c r="I10" s="362">
        <f t="shared" si="0"/>
        <v>104</v>
      </c>
      <c r="J10" s="362" t="s">
        <v>285</v>
      </c>
      <c r="K10" s="365" t="s">
        <v>269</v>
      </c>
      <c r="L10" s="362" t="s">
        <v>292</v>
      </c>
      <c r="M10" s="366" t="s">
        <v>293</v>
      </c>
      <c r="N10" s="367"/>
    </row>
    <row r="11" spans="1:14" ht="47" hidden="1">
      <c r="A11" s="361" t="s">
        <v>263</v>
      </c>
      <c r="B11" s="401" t="s">
        <v>603</v>
      </c>
      <c r="C11" s="363" t="s">
        <v>284</v>
      </c>
      <c r="D11" s="402" t="s">
        <v>604</v>
      </c>
      <c r="E11" s="363" t="s">
        <v>131</v>
      </c>
      <c r="F11" s="364" t="s">
        <v>266</v>
      </c>
      <c r="G11" s="364" t="s">
        <v>281</v>
      </c>
      <c r="H11" s="362">
        <v>36</v>
      </c>
      <c r="I11" s="362">
        <f t="shared" si="0"/>
        <v>39</v>
      </c>
      <c r="J11" s="362" t="s">
        <v>285</v>
      </c>
      <c r="K11" s="365" t="s">
        <v>269</v>
      </c>
      <c r="L11" s="362" t="s">
        <v>294</v>
      </c>
      <c r="M11" s="366" t="s">
        <v>295</v>
      </c>
      <c r="N11" s="367"/>
    </row>
    <row r="12" spans="1:14" ht="47" hidden="1">
      <c r="A12" s="361" t="s">
        <v>263</v>
      </c>
      <c r="B12" s="401" t="s">
        <v>605</v>
      </c>
      <c r="C12" s="363" t="s">
        <v>296</v>
      </c>
      <c r="D12" s="402" t="s">
        <v>606</v>
      </c>
      <c r="E12" s="363" t="s">
        <v>297</v>
      </c>
      <c r="F12" s="364" t="s">
        <v>117</v>
      </c>
      <c r="G12" s="364" t="s">
        <v>267</v>
      </c>
      <c r="H12" s="362">
        <v>96</v>
      </c>
      <c r="I12" s="362">
        <f t="shared" si="0"/>
        <v>104</v>
      </c>
      <c r="J12" s="362" t="s">
        <v>298</v>
      </c>
      <c r="K12" s="365" t="s">
        <v>269</v>
      </c>
      <c r="L12" s="362" t="s">
        <v>299</v>
      </c>
      <c r="M12" s="366" t="s">
        <v>300</v>
      </c>
      <c r="N12" s="367"/>
    </row>
    <row r="13" spans="1:14" ht="47" hidden="1">
      <c r="A13" s="361" t="s">
        <v>263</v>
      </c>
      <c r="B13" s="401" t="s">
        <v>605</v>
      </c>
      <c r="C13" s="363" t="s">
        <v>296</v>
      </c>
      <c r="D13" s="402" t="s">
        <v>606</v>
      </c>
      <c r="E13" s="363" t="s">
        <v>297</v>
      </c>
      <c r="F13" s="364" t="s">
        <v>117</v>
      </c>
      <c r="G13" s="364" t="s">
        <v>272</v>
      </c>
      <c r="H13" s="362">
        <v>186</v>
      </c>
      <c r="I13" s="362">
        <f>ROUNDUP(H13*1.1,0)</f>
        <v>205</v>
      </c>
      <c r="J13" s="362" t="s">
        <v>298</v>
      </c>
      <c r="K13" s="365" t="s">
        <v>269</v>
      </c>
      <c r="L13" s="362" t="s">
        <v>301</v>
      </c>
      <c r="M13" s="366" t="s">
        <v>302</v>
      </c>
      <c r="N13" s="367"/>
    </row>
    <row r="14" spans="1:14" ht="47" hidden="1">
      <c r="A14" s="361" t="s">
        <v>263</v>
      </c>
      <c r="B14" s="401" t="s">
        <v>605</v>
      </c>
      <c r="C14" s="363" t="s">
        <v>296</v>
      </c>
      <c r="D14" s="402" t="s">
        <v>606</v>
      </c>
      <c r="E14" s="363" t="s">
        <v>297</v>
      </c>
      <c r="F14" s="364" t="s">
        <v>117</v>
      </c>
      <c r="G14" s="364" t="s">
        <v>275</v>
      </c>
      <c r="H14" s="362">
        <v>186</v>
      </c>
      <c r="I14" s="362">
        <f>ROUNDUP(H14*1.1,0)</f>
        <v>205</v>
      </c>
      <c r="J14" s="362" t="s">
        <v>298</v>
      </c>
      <c r="K14" s="365" t="s">
        <v>269</v>
      </c>
      <c r="L14" s="362" t="s">
        <v>303</v>
      </c>
      <c r="M14" s="366" t="s">
        <v>304</v>
      </c>
      <c r="N14" s="367"/>
    </row>
    <row r="15" spans="1:14" ht="47" hidden="1">
      <c r="A15" s="361" t="s">
        <v>263</v>
      </c>
      <c r="B15" s="401" t="s">
        <v>605</v>
      </c>
      <c r="C15" s="363" t="s">
        <v>296</v>
      </c>
      <c r="D15" s="402" t="s">
        <v>606</v>
      </c>
      <c r="E15" s="363" t="s">
        <v>297</v>
      </c>
      <c r="F15" s="364" t="s">
        <v>117</v>
      </c>
      <c r="G15" s="364" t="s">
        <v>278</v>
      </c>
      <c r="H15" s="362">
        <v>96</v>
      </c>
      <c r="I15" s="362">
        <f t="shared" si="0"/>
        <v>104</v>
      </c>
      <c r="J15" s="362" t="s">
        <v>298</v>
      </c>
      <c r="K15" s="365" t="s">
        <v>269</v>
      </c>
      <c r="L15" s="362" t="s">
        <v>305</v>
      </c>
      <c r="M15" s="366" t="s">
        <v>306</v>
      </c>
      <c r="N15" s="367"/>
    </row>
    <row r="16" spans="1:14" ht="47" hidden="1">
      <c r="A16" s="361" t="s">
        <v>263</v>
      </c>
      <c r="B16" s="401" t="s">
        <v>605</v>
      </c>
      <c r="C16" s="363" t="s">
        <v>296</v>
      </c>
      <c r="D16" s="402" t="s">
        <v>606</v>
      </c>
      <c r="E16" s="363" t="s">
        <v>297</v>
      </c>
      <c r="F16" s="364" t="s">
        <v>117</v>
      </c>
      <c r="G16" s="364" t="s">
        <v>281</v>
      </c>
      <c r="H16" s="362">
        <v>36</v>
      </c>
      <c r="I16" s="362">
        <f t="shared" si="0"/>
        <v>39</v>
      </c>
      <c r="J16" s="362" t="s">
        <v>298</v>
      </c>
      <c r="K16" s="365" t="s">
        <v>269</v>
      </c>
      <c r="L16" s="362" t="s">
        <v>307</v>
      </c>
      <c r="M16" s="366" t="s">
        <v>308</v>
      </c>
      <c r="N16" s="367"/>
    </row>
    <row r="17" spans="1:14" ht="47" hidden="1">
      <c r="A17" s="361" t="s">
        <v>263</v>
      </c>
      <c r="B17" s="401" t="s">
        <v>607</v>
      </c>
      <c r="C17" s="363" t="s">
        <v>309</v>
      </c>
      <c r="D17" s="402" t="s">
        <v>608</v>
      </c>
      <c r="E17" s="363" t="s">
        <v>297</v>
      </c>
      <c r="F17" s="364" t="s">
        <v>310</v>
      </c>
      <c r="G17" s="364" t="s">
        <v>267</v>
      </c>
      <c r="H17" s="362">
        <v>96</v>
      </c>
      <c r="I17" s="362">
        <f t="shared" si="0"/>
        <v>104</v>
      </c>
      <c r="J17" s="362" t="s">
        <v>311</v>
      </c>
      <c r="K17" s="365" t="s">
        <v>269</v>
      </c>
      <c r="L17" s="362" t="s">
        <v>312</v>
      </c>
      <c r="M17" s="366" t="s">
        <v>313</v>
      </c>
      <c r="N17" s="367"/>
    </row>
    <row r="18" spans="1:14" ht="47" hidden="1">
      <c r="A18" s="361" t="s">
        <v>263</v>
      </c>
      <c r="B18" s="401" t="s">
        <v>607</v>
      </c>
      <c r="C18" s="363" t="s">
        <v>309</v>
      </c>
      <c r="D18" s="402" t="s">
        <v>608</v>
      </c>
      <c r="E18" s="363" t="s">
        <v>297</v>
      </c>
      <c r="F18" s="364" t="s">
        <v>310</v>
      </c>
      <c r="G18" s="364" t="s">
        <v>272</v>
      </c>
      <c r="H18" s="362">
        <v>186</v>
      </c>
      <c r="I18" s="362">
        <f>ROUNDUP(H18*1.1,0)</f>
        <v>205</v>
      </c>
      <c r="J18" s="362" t="s">
        <v>311</v>
      </c>
      <c r="K18" s="365" t="s">
        <v>269</v>
      </c>
      <c r="L18" s="362" t="s">
        <v>314</v>
      </c>
      <c r="M18" s="366" t="s">
        <v>315</v>
      </c>
      <c r="N18" s="367"/>
    </row>
    <row r="19" spans="1:14" ht="47" hidden="1">
      <c r="A19" s="361" t="s">
        <v>263</v>
      </c>
      <c r="B19" s="401" t="s">
        <v>607</v>
      </c>
      <c r="C19" s="363" t="s">
        <v>309</v>
      </c>
      <c r="D19" s="402" t="s">
        <v>608</v>
      </c>
      <c r="E19" s="363" t="s">
        <v>297</v>
      </c>
      <c r="F19" s="364" t="s">
        <v>310</v>
      </c>
      <c r="G19" s="364" t="s">
        <v>275</v>
      </c>
      <c r="H19" s="362">
        <v>186</v>
      </c>
      <c r="I19" s="362">
        <f>ROUNDUP(H19*1.1,0)</f>
        <v>205</v>
      </c>
      <c r="J19" s="362" t="s">
        <v>311</v>
      </c>
      <c r="K19" s="365" t="s">
        <v>269</v>
      </c>
      <c r="L19" s="362" t="s">
        <v>316</v>
      </c>
      <c r="M19" s="366" t="s">
        <v>317</v>
      </c>
      <c r="N19" s="367"/>
    </row>
    <row r="20" spans="1:14" ht="47" hidden="1">
      <c r="A20" s="361" t="s">
        <v>263</v>
      </c>
      <c r="B20" s="401" t="s">
        <v>607</v>
      </c>
      <c r="C20" s="363" t="s">
        <v>309</v>
      </c>
      <c r="D20" s="402" t="s">
        <v>608</v>
      </c>
      <c r="E20" s="363" t="s">
        <v>297</v>
      </c>
      <c r="F20" s="364" t="s">
        <v>310</v>
      </c>
      <c r="G20" s="364" t="s">
        <v>278</v>
      </c>
      <c r="H20" s="362">
        <v>96</v>
      </c>
      <c r="I20" s="362">
        <f t="shared" si="0"/>
        <v>104</v>
      </c>
      <c r="J20" s="362" t="s">
        <v>311</v>
      </c>
      <c r="K20" s="365" t="s">
        <v>269</v>
      </c>
      <c r="L20" s="362" t="s">
        <v>318</v>
      </c>
      <c r="M20" s="366" t="s">
        <v>319</v>
      </c>
      <c r="N20" s="367"/>
    </row>
    <row r="21" spans="1:14" ht="47" hidden="1">
      <c r="A21" s="361" t="s">
        <v>263</v>
      </c>
      <c r="B21" s="401" t="s">
        <v>607</v>
      </c>
      <c r="C21" s="363" t="s">
        <v>309</v>
      </c>
      <c r="D21" s="402" t="s">
        <v>608</v>
      </c>
      <c r="E21" s="363" t="s">
        <v>297</v>
      </c>
      <c r="F21" s="364" t="s">
        <v>310</v>
      </c>
      <c r="G21" s="364" t="s">
        <v>281</v>
      </c>
      <c r="H21" s="362">
        <v>36</v>
      </c>
      <c r="I21" s="362">
        <f t="shared" si="0"/>
        <v>39</v>
      </c>
      <c r="J21" s="362" t="s">
        <v>311</v>
      </c>
      <c r="K21" s="365" t="s">
        <v>269</v>
      </c>
      <c r="L21" s="362" t="s">
        <v>320</v>
      </c>
      <c r="M21" s="366" t="s">
        <v>321</v>
      </c>
      <c r="N21" s="367"/>
    </row>
    <row r="22" spans="1:14" ht="47" hidden="1">
      <c r="A22" s="361" t="s">
        <v>263</v>
      </c>
      <c r="B22" s="401" t="s">
        <v>607</v>
      </c>
      <c r="C22" s="363" t="s">
        <v>309</v>
      </c>
      <c r="D22" s="402" t="s">
        <v>608</v>
      </c>
      <c r="E22" s="363" t="s">
        <v>297</v>
      </c>
      <c r="F22" s="364" t="s">
        <v>117</v>
      </c>
      <c r="G22" s="364" t="s">
        <v>267</v>
      </c>
      <c r="H22" s="362">
        <v>96</v>
      </c>
      <c r="I22" s="362">
        <f t="shared" si="0"/>
        <v>104</v>
      </c>
      <c r="J22" s="362" t="s">
        <v>322</v>
      </c>
      <c r="K22" s="365" t="s">
        <v>269</v>
      </c>
      <c r="L22" s="362" t="s">
        <v>323</v>
      </c>
      <c r="M22" s="366" t="s">
        <v>324</v>
      </c>
      <c r="N22" s="367"/>
    </row>
    <row r="23" spans="1:14" ht="47" hidden="1">
      <c r="A23" s="361" t="s">
        <v>263</v>
      </c>
      <c r="B23" s="401" t="s">
        <v>607</v>
      </c>
      <c r="C23" s="363" t="s">
        <v>309</v>
      </c>
      <c r="D23" s="402" t="s">
        <v>608</v>
      </c>
      <c r="E23" s="363" t="s">
        <v>297</v>
      </c>
      <c r="F23" s="364" t="s">
        <v>117</v>
      </c>
      <c r="G23" s="364" t="s">
        <v>272</v>
      </c>
      <c r="H23" s="362">
        <v>186</v>
      </c>
      <c r="I23" s="362">
        <f>ROUNDUP(H23*1.1,0)</f>
        <v>205</v>
      </c>
      <c r="J23" s="362" t="s">
        <v>322</v>
      </c>
      <c r="K23" s="365" t="s">
        <v>269</v>
      </c>
      <c r="L23" s="362" t="s">
        <v>325</v>
      </c>
      <c r="M23" s="366" t="s">
        <v>326</v>
      </c>
      <c r="N23" s="367"/>
    </row>
    <row r="24" spans="1:14" ht="47" hidden="1">
      <c r="A24" s="361" t="s">
        <v>263</v>
      </c>
      <c r="B24" s="401" t="s">
        <v>607</v>
      </c>
      <c r="C24" s="363" t="s">
        <v>309</v>
      </c>
      <c r="D24" s="402" t="s">
        <v>608</v>
      </c>
      <c r="E24" s="363" t="s">
        <v>297</v>
      </c>
      <c r="F24" s="364" t="s">
        <v>117</v>
      </c>
      <c r="G24" s="364" t="s">
        <v>275</v>
      </c>
      <c r="H24" s="362">
        <v>186</v>
      </c>
      <c r="I24" s="362">
        <f>ROUNDUP(H24*1.1,0)</f>
        <v>205</v>
      </c>
      <c r="J24" s="362" t="s">
        <v>322</v>
      </c>
      <c r="K24" s="365" t="s">
        <v>269</v>
      </c>
      <c r="L24" s="362" t="s">
        <v>327</v>
      </c>
      <c r="M24" s="366" t="s">
        <v>328</v>
      </c>
      <c r="N24" s="367"/>
    </row>
    <row r="25" spans="1:14" ht="47" hidden="1">
      <c r="A25" s="361" t="s">
        <v>263</v>
      </c>
      <c r="B25" s="401" t="s">
        <v>607</v>
      </c>
      <c r="C25" s="363" t="s">
        <v>309</v>
      </c>
      <c r="D25" s="402" t="s">
        <v>608</v>
      </c>
      <c r="E25" s="363" t="s">
        <v>297</v>
      </c>
      <c r="F25" s="364" t="s">
        <v>117</v>
      </c>
      <c r="G25" s="364" t="s">
        <v>278</v>
      </c>
      <c r="H25" s="362">
        <v>96</v>
      </c>
      <c r="I25" s="362">
        <f t="shared" si="0"/>
        <v>104</v>
      </c>
      <c r="J25" s="362" t="s">
        <v>322</v>
      </c>
      <c r="K25" s="365" t="s">
        <v>269</v>
      </c>
      <c r="L25" s="362" t="s">
        <v>329</v>
      </c>
      <c r="M25" s="366" t="s">
        <v>330</v>
      </c>
      <c r="N25" s="367"/>
    </row>
    <row r="26" spans="1:14" ht="47" hidden="1">
      <c r="A26" s="361" t="s">
        <v>263</v>
      </c>
      <c r="B26" s="401" t="s">
        <v>607</v>
      </c>
      <c r="C26" s="363" t="s">
        <v>309</v>
      </c>
      <c r="D26" s="402" t="s">
        <v>608</v>
      </c>
      <c r="E26" s="363" t="s">
        <v>297</v>
      </c>
      <c r="F26" s="364" t="s">
        <v>117</v>
      </c>
      <c r="G26" s="364" t="s">
        <v>281</v>
      </c>
      <c r="H26" s="362">
        <v>36</v>
      </c>
      <c r="I26" s="362">
        <f t="shared" si="0"/>
        <v>39</v>
      </c>
      <c r="J26" s="362" t="s">
        <v>322</v>
      </c>
      <c r="K26" s="365" t="s">
        <v>269</v>
      </c>
      <c r="L26" s="362" t="s">
        <v>331</v>
      </c>
      <c r="M26" s="366" t="s">
        <v>332</v>
      </c>
      <c r="N26" s="367"/>
    </row>
    <row r="27" spans="1:14" ht="47" hidden="1">
      <c r="A27" s="373" t="s">
        <v>333</v>
      </c>
      <c r="B27" s="401" t="s">
        <v>609</v>
      </c>
      <c r="C27" s="363" t="s">
        <v>334</v>
      </c>
      <c r="D27" s="370" t="s">
        <v>335</v>
      </c>
      <c r="E27" s="363" t="s">
        <v>133</v>
      </c>
      <c r="F27" s="364" t="s">
        <v>336</v>
      </c>
      <c r="G27" s="364" t="s">
        <v>267</v>
      </c>
      <c r="H27" s="362">
        <v>96</v>
      </c>
      <c r="I27" s="362">
        <f t="shared" si="0"/>
        <v>104</v>
      </c>
      <c r="J27" s="362" t="s">
        <v>337</v>
      </c>
      <c r="K27" s="365" t="s">
        <v>269</v>
      </c>
      <c r="L27" s="362" t="s">
        <v>338</v>
      </c>
      <c r="M27" s="366" t="s">
        <v>339</v>
      </c>
      <c r="N27" s="367"/>
    </row>
    <row r="28" spans="1:14" ht="47" hidden="1">
      <c r="A28" s="373" t="s">
        <v>333</v>
      </c>
      <c r="B28" s="401" t="s">
        <v>609</v>
      </c>
      <c r="C28" s="363" t="s">
        <v>334</v>
      </c>
      <c r="D28" s="370" t="s">
        <v>335</v>
      </c>
      <c r="E28" s="363" t="s">
        <v>133</v>
      </c>
      <c r="F28" s="364" t="s">
        <v>336</v>
      </c>
      <c r="G28" s="364" t="s">
        <v>272</v>
      </c>
      <c r="H28" s="362">
        <v>186</v>
      </c>
      <c r="I28" s="362">
        <f t="shared" ref="I28:I29" si="1">ROUNDUP(H28*1.1,0)</f>
        <v>205</v>
      </c>
      <c r="J28" s="362" t="s">
        <v>337</v>
      </c>
      <c r="K28" s="365" t="s">
        <v>269</v>
      </c>
      <c r="L28" s="362" t="s">
        <v>340</v>
      </c>
      <c r="M28" s="366" t="s">
        <v>341</v>
      </c>
      <c r="N28" s="367"/>
    </row>
    <row r="29" spans="1:14" ht="47" hidden="1">
      <c r="A29" s="373" t="s">
        <v>333</v>
      </c>
      <c r="B29" s="401" t="s">
        <v>609</v>
      </c>
      <c r="C29" s="363" t="s">
        <v>334</v>
      </c>
      <c r="D29" s="370" t="s">
        <v>335</v>
      </c>
      <c r="E29" s="363" t="s">
        <v>133</v>
      </c>
      <c r="F29" s="364" t="s">
        <v>336</v>
      </c>
      <c r="G29" s="364" t="s">
        <v>275</v>
      </c>
      <c r="H29" s="362">
        <v>186</v>
      </c>
      <c r="I29" s="362">
        <f t="shared" si="1"/>
        <v>205</v>
      </c>
      <c r="J29" s="362" t="s">
        <v>337</v>
      </c>
      <c r="K29" s="365" t="s">
        <v>269</v>
      </c>
      <c r="L29" s="362" t="s">
        <v>342</v>
      </c>
      <c r="M29" s="366" t="s">
        <v>343</v>
      </c>
      <c r="N29" s="367"/>
    </row>
    <row r="30" spans="1:14" ht="47" hidden="1">
      <c r="A30" s="373" t="s">
        <v>333</v>
      </c>
      <c r="B30" s="401" t="s">
        <v>609</v>
      </c>
      <c r="C30" s="363" t="s">
        <v>334</v>
      </c>
      <c r="D30" s="370" t="s">
        <v>335</v>
      </c>
      <c r="E30" s="363" t="s">
        <v>133</v>
      </c>
      <c r="F30" s="364" t="s">
        <v>336</v>
      </c>
      <c r="G30" s="364" t="s">
        <v>278</v>
      </c>
      <c r="H30" s="362">
        <v>96</v>
      </c>
      <c r="I30" s="362">
        <f t="shared" si="0"/>
        <v>104</v>
      </c>
      <c r="J30" s="362" t="s">
        <v>337</v>
      </c>
      <c r="K30" s="365" t="s">
        <v>269</v>
      </c>
      <c r="L30" s="362" t="s">
        <v>344</v>
      </c>
      <c r="M30" s="366" t="s">
        <v>345</v>
      </c>
      <c r="N30" s="367"/>
    </row>
    <row r="31" spans="1:14" ht="47" hidden="1">
      <c r="A31" s="373" t="s">
        <v>333</v>
      </c>
      <c r="B31" s="401" t="s">
        <v>609</v>
      </c>
      <c r="C31" s="363" t="s">
        <v>334</v>
      </c>
      <c r="D31" s="370" t="s">
        <v>335</v>
      </c>
      <c r="E31" s="363" t="s">
        <v>133</v>
      </c>
      <c r="F31" s="364" t="s">
        <v>336</v>
      </c>
      <c r="G31" s="364" t="s">
        <v>281</v>
      </c>
      <c r="H31" s="362">
        <v>36</v>
      </c>
      <c r="I31" s="362">
        <f t="shared" si="0"/>
        <v>39</v>
      </c>
      <c r="J31" s="362" t="s">
        <v>337</v>
      </c>
      <c r="K31" s="365" t="s">
        <v>269</v>
      </c>
      <c r="L31" s="362" t="s">
        <v>346</v>
      </c>
      <c r="M31" s="366" t="s">
        <v>347</v>
      </c>
      <c r="N31" s="367"/>
    </row>
    <row r="32" spans="1:14" ht="47" hidden="1">
      <c r="A32" s="373" t="s">
        <v>333</v>
      </c>
      <c r="B32" s="401" t="s">
        <v>610</v>
      </c>
      <c r="C32" s="363" t="s">
        <v>348</v>
      </c>
      <c r="D32" s="402" t="s">
        <v>611</v>
      </c>
      <c r="E32" s="363" t="s">
        <v>265</v>
      </c>
      <c r="F32" s="364" t="s">
        <v>310</v>
      </c>
      <c r="G32" s="364" t="s">
        <v>267</v>
      </c>
      <c r="H32" s="362">
        <v>96</v>
      </c>
      <c r="I32" s="362">
        <f t="shared" si="0"/>
        <v>104</v>
      </c>
      <c r="J32" s="362" t="s">
        <v>349</v>
      </c>
      <c r="K32" s="365" t="s">
        <v>269</v>
      </c>
      <c r="L32" s="362" t="s">
        <v>350</v>
      </c>
      <c r="M32" s="366" t="s">
        <v>351</v>
      </c>
      <c r="N32" s="367"/>
    </row>
    <row r="33" spans="1:14" ht="47" hidden="1">
      <c r="A33" s="373" t="s">
        <v>333</v>
      </c>
      <c r="B33" s="401" t="s">
        <v>610</v>
      </c>
      <c r="C33" s="363" t="s">
        <v>348</v>
      </c>
      <c r="D33" s="402" t="s">
        <v>611</v>
      </c>
      <c r="E33" s="363" t="s">
        <v>265</v>
      </c>
      <c r="F33" s="364" t="s">
        <v>310</v>
      </c>
      <c r="G33" s="364" t="s">
        <v>272</v>
      </c>
      <c r="H33" s="362">
        <v>186</v>
      </c>
      <c r="I33" s="362">
        <f>ROUNDUP(H33*1.1,0)</f>
        <v>205</v>
      </c>
      <c r="J33" s="362" t="s">
        <v>349</v>
      </c>
      <c r="K33" s="365" t="s">
        <v>269</v>
      </c>
      <c r="L33" s="362" t="s">
        <v>352</v>
      </c>
      <c r="M33" s="366" t="s">
        <v>353</v>
      </c>
      <c r="N33" s="367"/>
    </row>
    <row r="34" spans="1:14" ht="47" hidden="1">
      <c r="A34" s="373" t="s">
        <v>333</v>
      </c>
      <c r="B34" s="401" t="s">
        <v>610</v>
      </c>
      <c r="C34" s="363" t="s">
        <v>348</v>
      </c>
      <c r="D34" s="402" t="s">
        <v>611</v>
      </c>
      <c r="E34" s="363" t="s">
        <v>265</v>
      </c>
      <c r="F34" s="364" t="s">
        <v>310</v>
      </c>
      <c r="G34" s="364" t="s">
        <v>275</v>
      </c>
      <c r="H34" s="362">
        <v>186</v>
      </c>
      <c r="I34" s="362">
        <f>ROUNDUP(H34*1.1,0)</f>
        <v>205</v>
      </c>
      <c r="J34" s="362" t="s">
        <v>349</v>
      </c>
      <c r="K34" s="365" t="s">
        <v>269</v>
      </c>
      <c r="L34" s="362" t="s">
        <v>354</v>
      </c>
      <c r="M34" s="366" t="s">
        <v>355</v>
      </c>
      <c r="N34" s="367"/>
    </row>
    <row r="35" spans="1:14" ht="47" hidden="1">
      <c r="A35" s="373" t="s">
        <v>333</v>
      </c>
      <c r="B35" s="401" t="s">
        <v>610</v>
      </c>
      <c r="C35" s="363" t="s">
        <v>348</v>
      </c>
      <c r="D35" s="402" t="s">
        <v>611</v>
      </c>
      <c r="E35" s="363" t="s">
        <v>265</v>
      </c>
      <c r="F35" s="364" t="s">
        <v>310</v>
      </c>
      <c r="G35" s="364" t="s">
        <v>278</v>
      </c>
      <c r="H35" s="362">
        <v>96</v>
      </c>
      <c r="I35" s="362">
        <f t="shared" si="0"/>
        <v>104</v>
      </c>
      <c r="J35" s="362" t="s">
        <v>349</v>
      </c>
      <c r="K35" s="365" t="s">
        <v>269</v>
      </c>
      <c r="L35" s="362" t="s">
        <v>356</v>
      </c>
      <c r="M35" s="366" t="s">
        <v>357</v>
      </c>
      <c r="N35" s="367"/>
    </row>
    <row r="36" spans="1:14" ht="47" hidden="1">
      <c r="A36" s="373" t="s">
        <v>333</v>
      </c>
      <c r="B36" s="401" t="s">
        <v>610</v>
      </c>
      <c r="C36" s="363" t="s">
        <v>348</v>
      </c>
      <c r="D36" s="402" t="s">
        <v>611</v>
      </c>
      <c r="E36" s="363" t="s">
        <v>265</v>
      </c>
      <c r="F36" s="364" t="s">
        <v>310</v>
      </c>
      <c r="G36" s="364" t="s">
        <v>281</v>
      </c>
      <c r="H36" s="362">
        <v>36</v>
      </c>
      <c r="I36" s="362">
        <f t="shared" si="0"/>
        <v>39</v>
      </c>
      <c r="J36" s="362" t="s">
        <v>349</v>
      </c>
      <c r="K36" s="365" t="s">
        <v>269</v>
      </c>
      <c r="L36" s="362" t="s">
        <v>358</v>
      </c>
      <c r="M36" s="366" t="s">
        <v>359</v>
      </c>
      <c r="N36" s="367"/>
    </row>
    <row r="37" spans="1:14" ht="47" hidden="1">
      <c r="A37" s="373" t="s">
        <v>333</v>
      </c>
      <c r="B37" s="401" t="s">
        <v>612</v>
      </c>
      <c r="C37" s="363" t="s">
        <v>360</v>
      </c>
      <c r="D37" s="402" t="s">
        <v>361</v>
      </c>
      <c r="E37" s="363" t="s">
        <v>297</v>
      </c>
      <c r="F37" s="364" t="s">
        <v>122</v>
      </c>
      <c r="G37" s="364" t="s">
        <v>267</v>
      </c>
      <c r="H37" s="362">
        <v>96</v>
      </c>
      <c r="I37" s="362">
        <f t="shared" si="0"/>
        <v>104</v>
      </c>
      <c r="J37" s="362" t="s">
        <v>362</v>
      </c>
      <c r="K37" s="365" t="s">
        <v>269</v>
      </c>
      <c r="L37" s="362" t="s">
        <v>363</v>
      </c>
      <c r="M37" s="366" t="s">
        <v>364</v>
      </c>
      <c r="N37" s="367"/>
    </row>
    <row r="38" spans="1:14" ht="47" hidden="1">
      <c r="A38" s="373" t="s">
        <v>333</v>
      </c>
      <c r="B38" s="401" t="s">
        <v>612</v>
      </c>
      <c r="C38" s="363" t="s">
        <v>360</v>
      </c>
      <c r="D38" s="402" t="s">
        <v>361</v>
      </c>
      <c r="E38" s="363" t="s">
        <v>297</v>
      </c>
      <c r="F38" s="364" t="s">
        <v>122</v>
      </c>
      <c r="G38" s="364" t="s">
        <v>272</v>
      </c>
      <c r="H38" s="362">
        <v>186</v>
      </c>
      <c r="I38" s="362">
        <f t="shared" ref="I38:I39" si="2">ROUNDUP(H38*1.1,0)</f>
        <v>205</v>
      </c>
      <c r="J38" s="362" t="s">
        <v>362</v>
      </c>
      <c r="K38" s="365" t="s">
        <v>269</v>
      </c>
      <c r="L38" s="362" t="s">
        <v>365</v>
      </c>
      <c r="M38" s="366" t="s">
        <v>366</v>
      </c>
      <c r="N38" s="367"/>
    </row>
    <row r="39" spans="1:14" ht="47" hidden="1">
      <c r="A39" s="373" t="s">
        <v>333</v>
      </c>
      <c r="B39" s="401" t="s">
        <v>612</v>
      </c>
      <c r="C39" s="363" t="s">
        <v>360</v>
      </c>
      <c r="D39" s="402" t="s">
        <v>361</v>
      </c>
      <c r="E39" s="363" t="s">
        <v>297</v>
      </c>
      <c r="F39" s="364" t="s">
        <v>122</v>
      </c>
      <c r="G39" s="364" t="s">
        <v>275</v>
      </c>
      <c r="H39" s="362">
        <v>186</v>
      </c>
      <c r="I39" s="362">
        <f t="shared" si="2"/>
        <v>205</v>
      </c>
      <c r="J39" s="362" t="s">
        <v>362</v>
      </c>
      <c r="K39" s="365" t="s">
        <v>269</v>
      </c>
      <c r="L39" s="362" t="s">
        <v>367</v>
      </c>
      <c r="M39" s="366" t="s">
        <v>368</v>
      </c>
      <c r="N39" s="367"/>
    </row>
    <row r="40" spans="1:14" ht="47" hidden="1">
      <c r="A40" s="373" t="s">
        <v>333</v>
      </c>
      <c r="B40" s="401" t="s">
        <v>612</v>
      </c>
      <c r="C40" s="363" t="s">
        <v>360</v>
      </c>
      <c r="D40" s="402" t="s">
        <v>361</v>
      </c>
      <c r="E40" s="363" t="s">
        <v>297</v>
      </c>
      <c r="F40" s="364" t="s">
        <v>122</v>
      </c>
      <c r="G40" s="364" t="s">
        <v>278</v>
      </c>
      <c r="H40" s="362">
        <v>96</v>
      </c>
      <c r="I40" s="362">
        <f t="shared" si="0"/>
        <v>104</v>
      </c>
      <c r="J40" s="362" t="s">
        <v>362</v>
      </c>
      <c r="K40" s="365" t="s">
        <v>269</v>
      </c>
      <c r="L40" s="362" t="s">
        <v>369</v>
      </c>
      <c r="M40" s="366" t="s">
        <v>370</v>
      </c>
      <c r="N40" s="367"/>
    </row>
    <row r="41" spans="1:14" ht="47" hidden="1">
      <c r="A41" s="373" t="s">
        <v>333</v>
      </c>
      <c r="B41" s="401" t="s">
        <v>612</v>
      </c>
      <c r="C41" s="363" t="s">
        <v>360</v>
      </c>
      <c r="D41" s="402" t="s">
        <v>361</v>
      </c>
      <c r="E41" s="363" t="s">
        <v>297</v>
      </c>
      <c r="F41" s="364" t="s">
        <v>122</v>
      </c>
      <c r="G41" s="364" t="s">
        <v>281</v>
      </c>
      <c r="H41" s="362">
        <v>36</v>
      </c>
      <c r="I41" s="362">
        <f t="shared" si="0"/>
        <v>39</v>
      </c>
      <c r="J41" s="362" t="s">
        <v>362</v>
      </c>
      <c r="K41" s="365" t="s">
        <v>269</v>
      </c>
      <c r="L41" s="362" t="s">
        <v>371</v>
      </c>
      <c r="M41" s="366" t="s">
        <v>372</v>
      </c>
      <c r="N41" s="367"/>
    </row>
    <row r="42" spans="1:14" ht="47" hidden="1">
      <c r="A42" s="373" t="s">
        <v>333</v>
      </c>
      <c r="B42" s="401" t="s">
        <v>613</v>
      </c>
      <c r="C42" s="363" t="s">
        <v>373</v>
      </c>
      <c r="D42" s="402" t="s">
        <v>614</v>
      </c>
      <c r="E42" s="363" t="s">
        <v>297</v>
      </c>
      <c r="F42" s="364" t="s">
        <v>310</v>
      </c>
      <c r="G42" s="364" t="s">
        <v>267</v>
      </c>
      <c r="H42" s="362">
        <v>96</v>
      </c>
      <c r="I42" s="362">
        <f t="shared" si="0"/>
        <v>104</v>
      </c>
      <c r="J42" s="362" t="s">
        <v>374</v>
      </c>
      <c r="K42" s="365" t="s">
        <v>269</v>
      </c>
      <c r="L42" s="362" t="s">
        <v>375</v>
      </c>
      <c r="M42" s="366" t="s">
        <v>376</v>
      </c>
      <c r="N42" s="367"/>
    </row>
    <row r="43" spans="1:14" ht="47" hidden="1">
      <c r="A43" s="373" t="s">
        <v>333</v>
      </c>
      <c r="B43" s="401" t="s">
        <v>613</v>
      </c>
      <c r="C43" s="363" t="s">
        <v>373</v>
      </c>
      <c r="D43" s="402" t="s">
        <v>614</v>
      </c>
      <c r="E43" s="363" t="s">
        <v>297</v>
      </c>
      <c r="F43" s="364" t="s">
        <v>310</v>
      </c>
      <c r="G43" s="364" t="s">
        <v>272</v>
      </c>
      <c r="H43" s="362">
        <v>186</v>
      </c>
      <c r="I43" s="362">
        <f t="shared" ref="I43:I44" si="3">ROUNDUP(H43*1.1,0)</f>
        <v>205</v>
      </c>
      <c r="J43" s="362" t="s">
        <v>374</v>
      </c>
      <c r="K43" s="365" t="s">
        <v>269</v>
      </c>
      <c r="L43" s="362" t="s">
        <v>377</v>
      </c>
      <c r="M43" s="366" t="s">
        <v>378</v>
      </c>
      <c r="N43" s="367"/>
    </row>
    <row r="44" spans="1:14" ht="47" hidden="1">
      <c r="A44" s="373" t="s">
        <v>333</v>
      </c>
      <c r="B44" s="401" t="s">
        <v>613</v>
      </c>
      <c r="C44" s="363" t="s">
        <v>373</v>
      </c>
      <c r="D44" s="402" t="s">
        <v>614</v>
      </c>
      <c r="E44" s="363" t="s">
        <v>297</v>
      </c>
      <c r="F44" s="364" t="s">
        <v>310</v>
      </c>
      <c r="G44" s="364" t="s">
        <v>275</v>
      </c>
      <c r="H44" s="362">
        <v>186</v>
      </c>
      <c r="I44" s="362">
        <f t="shared" si="3"/>
        <v>205</v>
      </c>
      <c r="J44" s="362" t="s">
        <v>374</v>
      </c>
      <c r="K44" s="365" t="s">
        <v>269</v>
      </c>
      <c r="L44" s="362" t="s">
        <v>379</v>
      </c>
      <c r="M44" s="366" t="s">
        <v>380</v>
      </c>
      <c r="N44" s="367"/>
    </row>
    <row r="45" spans="1:14" ht="47" hidden="1">
      <c r="A45" s="373" t="s">
        <v>333</v>
      </c>
      <c r="B45" s="401" t="s">
        <v>613</v>
      </c>
      <c r="C45" s="363" t="s">
        <v>373</v>
      </c>
      <c r="D45" s="402" t="s">
        <v>614</v>
      </c>
      <c r="E45" s="363" t="s">
        <v>297</v>
      </c>
      <c r="F45" s="364" t="s">
        <v>310</v>
      </c>
      <c r="G45" s="364" t="s">
        <v>278</v>
      </c>
      <c r="H45" s="362">
        <v>96</v>
      </c>
      <c r="I45" s="362">
        <f t="shared" si="0"/>
        <v>104</v>
      </c>
      <c r="J45" s="362" t="s">
        <v>374</v>
      </c>
      <c r="K45" s="365" t="s">
        <v>269</v>
      </c>
      <c r="L45" s="362" t="s">
        <v>381</v>
      </c>
      <c r="M45" s="366" t="s">
        <v>382</v>
      </c>
      <c r="N45" s="367"/>
    </row>
    <row r="46" spans="1:14" ht="47" hidden="1">
      <c r="A46" s="373" t="s">
        <v>333</v>
      </c>
      <c r="B46" s="401" t="s">
        <v>613</v>
      </c>
      <c r="C46" s="363" t="s">
        <v>373</v>
      </c>
      <c r="D46" s="402" t="s">
        <v>614</v>
      </c>
      <c r="E46" s="363" t="s">
        <v>297</v>
      </c>
      <c r="F46" s="364" t="s">
        <v>310</v>
      </c>
      <c r="G46" s="364" t="s">
        <v>281</v>
      </c>
      <c r="H46" s="362">
        <v>36</v>
      </c>
      <c r="I46" s="362">
        <f t="shared" si="0"/>
        <v>39</v>
      </c>
      <c r="J46" s="362" t="s">
        <v>374</v>
      </c>
      <c r="K46" s="365" t="s">
        <v>269</v>
      </c>
      <c r="L46" s="362" t="s">
        <v>383</v>
      </c>
      <c r="M46" s="366" t="s">
        <v>384</v>
      </c>
      <c r="N46" s="367"/>
    </row>
    <row r="47" spans="1:14" ht="47" hidden="1">
      <c r="A47" s="373" t="s">
        <v>333</v>
      </c>
      <c r="B47" s="401" t="s">
        <v>615</v>
      </c>
      <c r="C47" s="363" t="s">
        <v>385</v>
      </c>
      <c r="D47" s="402" t="s">
        <v>616</v>
      </c>
      <c r="E47" s="363" t="s">
        <v>297</v>
      </c>
      <c r="F47" s="364" t="s">
        <v>117</v>
      </c>
      <c r="G47" s="364" t="s">
        <v>267</v>
      </c>
      <c r="H47" s="362">
        <v>96</v>
      </c>
      <c r="I47" s="362">
        <f t="shared" si="0"/>
        <v>104</v>
      </c>
      <c r="J47" s="362" t="s">
        <v>386</v>
      </c>
      <c r="K47" s="365" t="s">
        <v>269</v>
      </c>
      <c r="L47" s="362" t="s">
        <v>387</v>
      </c>
      <c r="M47" s="366" t="s">
        <v>388</v>
      </c>
      <c r="N47" s="367"/>
    </row>
    <row r="48" spans="1:14" ht="47" hidden="1">
      <c r="A48" s="373" t="s">
        <v>333</v>
      </c>
      <c r="B48" s="401" t="s">
        <v>615</v>
      </c>
      <c r="C48" s="363" t="s">
        <v>385</v>
      </c>
      <c r="D48" s="402" t="s">
        <v>616</v>
      </c>
      <c r="E48" s="363" t="s">
        <v>297</v>
      </c>
      <c r="F48" s="364" t="s">
        <v>117</v>
      </c>
      <c r="G48" s="364" t="s">
        <v>272</v>
      </c>
      <c r="H48" s="362">
        <v>186</v>
      </c>
      <c r="I48" s="362">
        <f t="shared" ref="I48:I49" si="4">ROUNDUP(H48*1.1,0)</f>
        <v>205</v>
      </c>
      <c r="J48" s="362" t="s">
        <v>386</v>
      </c>
      <c r="K48" s="365" t="s">
        <v>269</v>
      </c>
      <c r="L48" s="362" t="s">
        <v>389</v>
      </c>
      <c r="M48" s="366" t="s">
        <v>390</v>
      </c>
      <c r="N48" s="367"/>
    </row>
    <row r="49" spans="1:14" ht="47" hidden="1">
      <c r="A49" s="373" t="s">
        <v>333</v>
      </c>
      <c r="B49" s="401" t="s">
        <v>615</v>
      </c>
      <c r="C49" s="363" t="s">
        <v>385</v>
      </c>
      <c r="D49" s="402" t="s">
        <v>616</v>
      </c>
      <c r="E49" s="363" t="s">
        <v>297</v>
      </c>
      <c r="F49" s="364" t="s">
        <v>117</v>
      </c>
      <c r="G49" s="364" t="s">
        <v>275</v>
      </c>
      <c r="H49" s="362">
        <v>186</v>
      </c>
      <c r="I49" s="362">
        <f t="shared" si="4"/>
        <v>205</v>
      </c>
      <c r="J49" s="362" t="s">
        <v>386</v>
      </c>
      <c r="K49" s="365" t="s">
        <v>269</v>
      </c>
      <c r="L49" s="362" t="s">
        <v>391</v>
      </c>
      <c r="M49" s="366" t="s">
        <v>392</v>
      </c>
      <c r="N49" s="367"/>
    </row>
    <row r="50" spans="1:14" ht="47" hidden="1">
      <c r="A50" s="373" t="s">
        <v>333</v>
      </c>
      <c r="B50" s="401" t="s">
        <v>615</v>
      </c>
      <c r="C50" s="363" t="s">
        <v>385</v>
      </c>
      <c r="D50" s="402" t="s">
        <v>616</v>
      </c>
      <c r="E50" s="363" t="s">
        <v>297</v>
      </c>
      <c r="F50" s="364" t="s">
        <v>117</v>
      </c>
      <c r="G50" s="364" t="s">
        <v>278</v>
      </c>
      <c r="H50" s="362">
        <v>96</v>
      </c>
      <c r="I50" s="362">
        <f t="shared" si="0"/>
        <v>104</v>
      </c>
      <c r="J50" s="362" t="s">
        <v>386</v>
      </c>
      <c r="K50" s="365" t="s">
        <v>269</v>
      </c>
      <c r="L50" s="362" t="s">
        <v>393</v>
      </c>
      <c r="M50" s="366" t="s">
        <v>394</v>
      </c>
      <c r="N50" s="367"/>
    </row>
    <row r="51" spans="1:14" ht="47" hidden="1">
      <c r="A51" s="373" t="s">
        <v>333</v>
      </c>
      <c r="B51" s="401" t="s">
        <v>615</v>
      </c>
      <c r="C51" s="363" t="s">
        <v>385</v>
      </c>
      <c r="D51" s="402" t="s">
        <v>616</v>
      </c>
      <c r="E51" s="363" t="s">
        <v>297</v>
      </c>
      <c r="F51" s="364" t="s">
        <v>117</v>
      </c>
      <c r="G51" s="364" t="s">
        <v>281</v>
      </c>
      <c r="H51" s="362">
        <v>36</v>
      </c>
      <c r="I51" s="362">
        <f t="shared" si="0"/>
        <v>39</v>
      </c>
      <c r="J51" s="362" t="s">
        <v>386</v>
      </c>
      <c r="K51" s="365" t="s">
        <v>269</v>
      </c>
      <c r="L51" s="362" t="s">
        <v>395</v>
      </c>
      <c r="M51" s="366" t="s">
        <v>396</v>
      </c>
      <c r="N51" s="367"/>
    </row>
    <row r="52" spans="1:14" ht="47" hidden="1">
      <c r="A52" s="374" t="s">
        <v>397</v>
      </c>
      <c r="B52" s="401" t="s">
        <v>617</v>
      </c>
      <c r="C52" s="363" t="s">
        <v>398</v>
      </c>
      <c r="D52" s="370" t="s">
        <v>399</v>
      </c>
      <c r="E52" s="363" t="s">
        <v>265</v>
      </c>
      <c r="F52" s="364" t="s">
        <v>310</v>
      </c>
      <c r="G52" s="364" t="s">
        <v>267</v>
      </c>
      <c r="H52" s="362">
        <v>96</v>
      </c>
      <c r="I52" s="362">
        <f t="shared" si="0"/>
        <v>104</v>
      </c>
      <c r="J52" s="362" t="s">
        <v>400</v>
      </c>
      <c r="K52" s="365" t="s">
        <v>269</v>
      </c>
      <c r="L52" s="362" t="s">
        <v>401</v>
      </c>
      <c r="M52" s="366" t="s">
        <v>402</v>
      </c>
      <c r="N52" s="367"/>
    </row>
    <row r="53" spans="1:14" ht="47" hidden="1">
      <c r="A53" s="374" t="s">
        <v>397</v>
      </c>
      <c r="B53" s="401" t="s">
        <v>617</v>
      </c>
      <c r="C53" s="363" t="s">
        <v>398</v>
      </c>
      <c r="D53" s="370" t="s">
        <v>399</v>
      </c>
      <c r="E53" s="363" t="s">
        <v>265</v>
      </c>
      <c r="F53" s="364" t="s">
        <v>310</v>
      </c>
      <c r="G53" s="364" t="s">
        <v>272</v>
      </c>
      <c r="H53" s="362">
        <v>186</v>
      </c>
      <c r="I53" s="362">
        <f t="shared" ref="I53:I54" si="5">ROUNDUP(H53*1.1,0)</f>
        <v>205</v>
      </c>
      <c r="J53" s="362" t="s">
        <v>400</v>
      </c>
      <c r="K53" s="365" t="s">
        <v>269</v>
      </c>
      <c r="L53" s="362" t="s">
        <v>403</v>
      </c>
      <c r="M53" s="366" t="s">
        <v>404</v>
      </c>
      <c r="N53" s="367"/>
    </row>
    <row r="54" spans="1:14" ht="47" hidden="1">
      <c r="A54" s="374" t="s">
        <v>397</v>
      </c>
      <c r="B54" s="401" t="s">
        <v>617</v>
      </c>
      <c r="C54" s="363" t="s">
        <v>398</v>
      </c>
      <c r="D54" s="370" t="s">
        <v>399</v>
      </c>
      <c r="E54" s="363" t="s">
        <v>265</v>
      </c>
      <c r="F54" s="364" t="s">
        <v>310</v>
      </c>
      <c r="G54" s="364" t="s">
        <v>275</v>
      </c>
      <c r="H54" s="362">
        <v>186</v>
      </c>
      <c r="I54" s="362">
        <f t="shared" si="5"/>
        <v>205</v>
      </c>
      <c r="J54" s="362" t="s">
        <v>400</v>
      </c>
      <c r="K54" s="365" t="s">
        <v>269</v>
      </c>
      <c r="L54" s="362" t="s">
        <v>405</v>
      </c>
      <c r="M54" s="366" t="s">
        <v>406</v>
      </c>
      <c r="N54" s="367"/>
    </row>
    <row r="55" spans="1:14" ht="47" hidden="1">
      <c r="A55" s="374" t="s">
        <v>397</v>
      </c>
      <c r="B55" s="401" t="s">
        <v>617</v>
      </c>
      <c r="C55" s="363" t="s">
        <v>398</v>
      </c>
      <c r="D55" s="370" t="s">
        <v>399</v>
      </c>
      <c r="E55" s="363" t="s">
        <v>265</v>
      </c>
      <c r="F55" s="364" t="s">
        <v>310</v>
      </c>
      <c r="G55" s="364" t="s">
        <v>278</v>
      </c>
      <c r="H55" s="362">
        <v>96</v>
      </c>
      <c r="I55" s="362">
        <f t="shared" si="0"/>
        <v>104</v>
      </c>
      <c r="J55" s="362" t="s">
        <v>400</v>
      </c>
      <c r="K55" s="365" t="s">
        <v>269</v>
      </c>
      <c r="L55" s="362" t="s">
        <v>407</v>
      </c>
      <c r="M55" s="366" t="s">
        <v>408</v>
      </c>
      <c r="N55" s="367"/>
    </row>
    <row r="56" spans="1:14" ht="47" hidden="1">
      <c r="A56" s="374" t="s">
        <v>397</v>
      </c>
      <c r="B56" s="401" t="s">
        <v>617</v>
      </c>
      <c r="C56" s="363" t="s">
        <v>398</v>
      </c>
      <c r="D56" s="370" t="s">
        <v>399</v>
      </c>
      <c r="E56" s="363" t="s">
        <v>265</v>
      </c>
      <c r="F56" s="364" t="s">
        <v>310</v>
      </c>
      <c r="G56" s="364" t="s">
        <v>281</v>
      </c>
      <c r="H56" s="362">
        <v>36</v>
      </c>
      <c r="I56" s="362">
        <f t="shared" si="0"/>
        <v>39</v>
      </c>
      <c r="J56" s="362" t="s">
        <v>400</v>
      </c>
      <c r="K56" s="365" t="s">
        <v>269</v>
      </c>
      <c r="L56" s="362" t="s">
        <v>409</v>
      </c>
      <c r="M56" s="366" t="s">
        <v>410</v>
      </c>
      <c r="N56" s="367"/>
    </row>
    <row r="57" spans="1:14" ht="47" hidden="1">
      <c r="A57" s="374" t="s">
        <v>397</v>
      </c>
      <c r="B57" s="401" t="s">
        <v>618</v>
      </c>
      <c r="C57" s="363" t="s">
        <v>411</v>
      </c>
      <c r="D57" s="370" t="s">
        <v>412</v>
      </c>
      <c r="E57" s="363" t="s">
        <v>297</v>
      </c>
      <c r="F57" s="364" t="s">
        <v>107</v>
      </c>
      <c r="G57" s="364" t="s">
        <v>267</v>
      </c>
      <c r="H57" s="362">
        <v>96</v>
      </c>
      <c r="I57" s="362">
        <f t="shared" si="0"/>
        <v>104</v>
      </c>
      <c r="J57" s="362" t="s">
        <v>413</v>
      </c>
      <c r="K57" s="365" t="s">
        <v>269</v>
      </c>
      <c r="L57" s="362" t="s">
        <v>414</v>
      </c>
      <c r="M57" s="366" t="s">
        <v>415</v>
      </c>
      <c r="N57" s="367"/>
    </row>
    <row r="58" spans="1:14" ht="47" hidden="1">
      <c r="A58" s="374" t="s">
        <v>397</v>
      </c>
      <c r="B58" s="401" t="s">
        <v>618</v>
      </c>
      <c r="C58" s="363" t="s">
        <v>411</v>
      </c>
      <c r="D58" s="370" t="s">
        <v>412</v>
      </c>
      <c r="E58" s="363" t="s">
        <v>297</v>
      </c>
      <c r="F58" s="364" t="s">
        <v>107</v>
      </c>
      <c r="G58" s="364" t="s">
        <v>272</v>
      </c>
      <c r="H58" s="362">
        <v>186</v>
      </c>
      <c r="I58" s="362">
        <f t="shared" ref="I58:I59" si="6">ROUNDUP(H58*1.1,0)</f>
        <v>205</v>
      </c>
      <c r="J58" s="362" t="s">
        <v>413</v>
      </c>
      <c r="K58" s="365" t="s">
        <v>269</v>
      </c>
      <c r="L58" s="362" t="s">
        <v>416</v>
      </c>
      <c r="M58" s="366" t="s">
        <v>417</v>
      </c>
      <c r="N58" s="367"/>
    </row>
    <row r="59" spans="1:14" ht="47" hidden="1">
      <c r="A59" s="374" t="s">
        <v>397</v>
      </c>
      <c r="B59" s="401" t="s">
        <v>618</v>
      </c>
      <c r="C59" s="363" t="s">
        <v>411</v>
      </c>
      <c r="D59" s="370" t="s">
        <v>412</v>
      </c>
      <c r="E59" s="363" t="s">
        <v>297</v>
      </c>
      <c r="F59" s="364" t="s">
        <v>107</v>
      </c>
      <c r="G59" s="364" t="s">
        <v>275</v>
      </c>
      <c r="H59" s="362">
        <v>186</v>
      </c>
      <c r="I59" s="362">
        <f t="shared" si="6"/>
        <v>205</v>
      </c>
      <c r="J59" s="362" t="s">
        <v>413</v>
      </c>
      <c r="K59" s="365" t="s">
        <v>269</v>
      </c>
      <c r="L59" s="362" t="s">
        <v>418</v>
      </c>
      <c r="M59" s="366" t="s">
        <v>419</v>
      </c>
      <c r="N59" s="367"/>
    </row>
    <row r="60" spans="1:14" ht="47" hidden="1">
      <c r="A60" s="374" t="s">
        <v>397</v>
      </c>
      <c r="B60" s="401" t="s">
        <v>618</v>
      </c>
      <c r="C60" s="363" t="s">
        <v>411</v>
      </c>
      <c r="D60" s="370" t="s">
        <v>412</v>
      </c>
      <c r="E60" s="363" t="s">
        <v>297</v>
      </c>
      <c r="F60" s="364" t="s">
        <v>107</v>
      </c>
      <c r="G60" s="364" t="s">
        <v>278</v>
      </c>
      <c r="H60" s="362">
        <v>96</v>
      </c>
      <c r="I60" s="362">
        <f t="shared" si="0"/>
        <v>104</v>
      </c>
      <c r="J60" s="362" t="s">
        <v>413</v>
      </c>
      <c r="K60" s="365" t="s">
        <v>269</v>
      </c>
      <c r="L60" s="362" t="s">
        <v>420</v>
      </c>
      <c r="M60" s="366" t="s">
        <v>421</v>
      </c>
      <c r="N60" s="367"/>
    </row>
    <row r="61" spans="1:14" ht="47" hidden="1">
      <c r="A61" s="374" t="s">
        <v>397</v>
      </c>
      <c r="B61" s="401" t="s">
        <v>618</v>
      </c>
      <c r="C61" s="363" t="s">
        <v>411</v>
      </c>
      <c r="D61" s="370" t="s">
        <v>412</v>
      </c>
      <c r="E61" s="363" t="s">
        <v>297</v>
      </c>
      <c r="F61" s="364" t="s">
        <v>107</v>
      </c>
      <c r="G61" s="364" t="s">
        <v>281</v>
      </c>
      <c r="H61" s="362">
        <v>36</v>
      </c>
      <c r="I61" s="362">
        <f t="shared" si="0"/>
        <v>39</v>
      </c>
      <c r="J61" s="362" t="s">
        <v>413</v>
      </c>
      <c r="K61" s="365" t="s">
        <v>269</v>
      </c>
      <c r="L61" s="362" t="s">
        <v>422</v>
      </c>
      <c r="M61" s="366" t="s">
        <v>423</v>
      </c>
      <c r="N61" s="367"/>
    </row>
    <row r="62" spans="1:14" ht="47" hidden="1">
      <c r="A62" s="374" t="s">
        <v>397</v>
      </c>
      <c r="B62" s="401" t="s">
        <v>618</v>
      </c>
      <c r="C62" s="363" t="s">
        <v>411</v>
      </c>
      <c r="D62" s="370" t="s">
        <v>412</v>
      </c>
      <c r="E62" s="363" t="s">
        <v>297</v>
      </c>
      <c r="F62" s="364" t="s">
        <v>424</v>
      </c>
      <c r="G62" s="364" t="s">
        <v>267</v>
      </c>
      <c r="H62" s="362">
        <v>96</v>
      </c>
      <c r="I62" s="362">
        <f t="shared" si="0"/>
        <v>104</v>
      </c>
      <c r="J62" s="362" t="s">
        <v>425</v>
      </c>
      <c r="K62" s="365" t="s">
        <v>269</v>
      </c>
      <c r="L62" s="362" t="s">
        <v>426</v>
      </c>
      <c r="M62" s="366" t="s">
        <v>427</v>
      </c>
      <c r="N62" s="367"/>
    </row>
    <row r="63" spans="1:14" ht="47" hidden="1">
      <c r="A63" s="374" t="s">
        <v>397</v>
      </c>
      <c r="B63" s="401" t="s">
        <v>618</v>
      </c>
      <c r="C63" s="363" t="s">
        <v>411</v>
      </c>
      <c r="D63" s="370" t="s">
        <v>412</v>
      </c>
      <c r="E63" s="363" t="s">
        <v>297</v>
      </c>
      <c r="F63" s="364" t="s">
        <v>424</v>
      </c>
      <c r="G63" s="364" t="s">
        <v>272</v>
      </c>
      <c r="H63" s="362">
        <v>186</v>
      </c>
      <c r="I63" s="362">
        <f t="shared" ref="I63:I64" si="7">ROUNDUP(H63*1.1,0)</f>
        <v>205</v>
      </c>
      <c r="J63" s="362" t="s">
        <v>425</v>
      </c>
      <c r="K63" s="365" t="s">
        <v>269</v>
      </c>
      <c r="L63" s="362" t="s">
        <v>428</v>
      </c>
      <c r="M63" s="366" t="s">
        <v>429</v>
      </c>
      <c r="N63" s="367"/>
    </row>
    <row r="64" spans="1:14" ht="47" hidden="1">
      <c r="A64" s="374" t="s">
        <v>397</v>
      </c>
      <c r="B64" s="401" t="s">
        <v>618</v>
      </c>
      <c r="C64" s="363" t="s">
        <v>411</v>
      </c>
      <c r="D64" s="370" t="s">
        <v>412</v>
      </c>
      <c r="E64" s="363" t="s">
        <v>297</v>
      </c>
      <c r="F64" s="364" t="s">
        <v>424</v>
      </c>
      <c r="G64" s="364" t="s">
        <v>275</v>
      </c>
      <c r="H64" s="362">
        <v>186</v>
      </c>
      <c r="I64" s="362">
        <f t="shared" si="7"/>
        <v>205</v>
      </c>
      <c r="J64" s="362" t="s">
        <v>425</v>
      </c>
      <c r="K64" s="365" t="s">
        <v>269</v>
      </c>
      <c r="L64" s="362" t="s">
        <v>430</v>
      </c>
      <c r="M64" s="366" t="s">
        <v>431</v>
      </c>
      <c r="N64" s="367"/>
    </row>
    <row r="65" spans="1:14" ht="47" hidden="1">
      <c r="A65" s="374" t="s">
        <v>397</v>
      </c>
      <c r="B65" s="401" t="s">
        <v>618</v>
      </c>
      <c r="C65" s="363" t="s">
        <v>411</v>
      </c>
      <c r="D65" s="370" t="s">
        <v>412</v>
      </c>
      <c r="E65" s="363" t="s">
        <v>297</v>
      </c>
      <c r="F65" s="364" t="s">
        <v>424</v>
      </c>
      <c r="G65" s="364" t="s">
        <v>278</v>
      </c>
      <c r="H65" s="362">
        <v>96</v>
      </c>
      <c r="I65" s="362">
        <f t="shared" si="0"/>
        <v>104</v>
      </c>
      <c r="J65" s="362" t="s">
        <v>425</v>
      </c>
      <c r="K65" s="365" t="s">
        <v>269</v>
      </c>
      <c r="L65" s="362" t="s">
        <v>432</v>
      </c>
      <c r="M65" s="366" t="s">
        <v>433</v>
      </c>
      <c r="N65" s="367"/>
    </row>
    <row r="66" spans="1:14" ht="47" hidden="1">
      <c r="A66" s="374" t="s">
        <v>397</v>
      </c>
      <c r="B66" s="401" t="s">
        <v>618</v>
      </c>
      <c r="C66" s="363" t="s">
        <v>411</v>
      </c>
      <c r="D66" s="370" t="s">
        <v>412</v>
      </c>
      <c r="E66" s="363" t="s">
        <v>297</v>
      </c>
      <c r="F66" s="364" t="s">
        <v>424</v>
      </c>
      <c r="G66" s="364" t="s">
        <v>281</v>
      </c>
      <c r="H66" s="362">
        <v>36</v>
      </c>
      <c r="I66" s="362">
        <f t="shared" si="0"/>
        <v>39</v>
      </c>
      <c r="J66" s="362" t="s">
        <v>425</v>
      </c>
      <c r="K66" s="365" t="s">
        <v>269</v>
      </c>
      <c r="L66" s="362" t="s">
        <v>434</v>
      </c>
      <c r="M66" s="366" t="s">
        <v>435</v>
      </c>
      <c r="N66" s="367"/>
    </row>
    <row r="67" spans="1:14" ht="47" hidden="1">
      <c r="A67" s="375" t="s">
        <v>436</v>
      </c>
      <c r="B67" s="401" t="s">
        <v>619</v>
      </c>
      <c r="C67" s="363" t="s">
        <v>437</v>
      </c>
      <c r="D67" s="370" t="s">
        <v>438</v>
      </c>
      <c r="E67" s="363" t="s">
        <v>265</v>
      </c>
      <c r="F67" s="364" t="s">
        <v>439</v>
      </c>
      <c r="G67" s="364" t="s">
        <v>267</v>
      </c>
      <c r="H67" s="362">
        <v>96</v>
      </c>
      <c r="I67" s="362">
        <f t="shared" si="0"/>
        <v>104</v>
      </c>
      <c r="J67" s="362" t="s">
        <v>440</v>
      </c>
      <c r="K67" s="365" t="s">
        <v>269</v>
      </c>
      <c r="L67" s="362" t="s">
        <v>441</v>
      </c>
      <c r="M67" s="366" t="s">
        <v>442</v>
      </c>
      <c r="N67" s="367"/>
    </row>
    <row r="68" spans="1:14" ht="47" hidden="1">
      <c r="A68" s="375" t="s">
        <v>436</v>
      </c>
      <c r="B68" s="401" t="s">
        <v>619</v>
      </c>
      <c r="C68" s="363" t="s">
        <v>437</v>
      </c>
      <c r="D68" s="370" t="s">
        <v>438</v>
      </c>
      <c r="E68" s="363" t="s">
        <v>265</v>
      </c>
      <c r="F68" s="364" t="s">
        <v>439</v>
      </c>
      <c r="G68" s="364" t="s">
        <v>272</v>
      </c>
      <c r="H68" s="362">
        <v>186</v>
      </c>
      <c r="I68" s="362">
        <f t="shared" ref="I68:I69" si="8">ROUNDUP(H68*1.1,0)</f>
        <v>205</v>
      </c>
      <c r="J68" s="362" t="s">
        <v>440</v>
      </c>
      <c r="K68" s="365" t="s">
        <v>269</v>
      </c>
      <c r="L68" s="362" t="s">
        <v>443</v>
      </c>
      <c r="M68" s="366" t="s">
        <v>444</v>
      </c>
      <c r="N68" s="367"/>
    </row>
    <row r="69" spans="1:14" ht="47" hidden="1">
      <c r="A69" s="375" t="s">
        <v>436</v>
      </c>
      <c r="B69" s="401" t="s">
        <v>619</v>
      </c>
      <c r="C69" s="363" t="s">
        <v>437</v>
      </c>
      <c r="D69" s="370" t="s">
        <v>438</v>
      </c>
      <c r="E69" s="363" t="s">
        <v>265</v>
      </c>
      <c r="F69" s="364" t="s">
        <v>439</v>
      </c>
      <c r="G69" s="364" t="s">
        <v>275</v>
      </c>
      <c r="H69" s="362">
        <v>186</v>
      </c>
      <c r="I69" s="362">
        <f t="shared" si="8"/>
        <v>205</v>
      </c>
      <c r="J69" s="362" t="s">
        <v>440</v>
      </c>
      <c r="K69" s="365" t="s">
        <v>269</v>
      </c>
      <c r="L69" s="362" t="s">
        <v>445</v>
      </c>
      <c r="M69" s="366" t="s">
        <v>446</v>
      </c>
      <c r="N69" s="367"/>
    </row>
    <row r="70" spans="1:14" ht="47" hidden="1">
      <c r="A70" s="375" t="s">
        <v>436</v>
      </c>
      <c r="B70" s="401" t="s">
        <v>619</v>
      </c>
      <c r="C70" s="363" t="s">
        <v>437</v>
      </c>
      <c r="D70" s="370" t="s">
        <v>438</v>
      </c>
      <c r="E70" s="363" t="s">
        <v>265</v>
      </c>
      <c r="F70" s="364" t="s">
        <v>439</v>
      </c>
      <c r="G70" s="364" t="s">
        <v>278</v>
      </c>
      <c r="H70" s="362">
        <v>96</v>
      </c>
      <c r="I70" s="362">
        <f t="shared" ref="I70:I112" si="9">ROUNDUP(H70*1.08,0)</f>
        <v>104</v>
      </c>
      <c r="J70" s="362" t="s">
        <v>440</v>
      </c>
      <c r="K70" s="365" t="s">
        <v>269</v>
      </c>
      <c r="L70" s="362" t="s">
        <v>447</v>
      </c>
      <c r="M70" s="366" t="s">
        <v>448</v>
      </c>
      <c r="N70" s="367"/>
    </row>
    <row r="71" spans="1:14" ht="47" hidden="1">
      <c r="A71" s="375" t="s">
        <v>436</v>
      </c>
      <c r="B71" s="401" t="s">
        <v>619</v>
      </c>
      <c r="C71" s="363" t="s">
        <v>437</v>
      </c>
      <c r="D71" s="370" t="s">
        <v>438</v>
      </c>
      <c r="E71" s="363" t="s">
        <v>265</v>
      </c>
      <c r="F71" s="364" t="s">
        <v>439</v>
      </c>
      <c r="G71" s="364" t="s">
        <v>281</v>
      </c>
      <c r="H71" s="362">
        <v>36</v>
      </c>
      <c r="I71" s="362">
        <f t="shared" si="9"/>
        <v>39</v>
      </c>
      <c r="J71" s="362" t="s">
        <v>440</v>
      </c>
      <c r="K71" s="365" t="s">
        <v>269</v>
      </c>
      <c r="L71" s="362" t="s">
        <v>449</v>
      </c>
      <c r="M71" s="366" t="s">
        <v>450</v>
      </c>
      <c r="N71" s="367"/>
    </row>
    <row r="72" spans="1:14" ht="47" hidden="1">
      <c r="A72" s="375" t="s">
        <v>436</v>
      </c>
      <c r="B72" s="401" t="s">
        <v>620</v>
      </c>
      <c r="C72" s="363" t="s">
        <v>451</v>
      </c>
      <c r="D72" s="402" t="s">
        <v>621</v>
      </c>
      <c r="E72" s="363" t="s">
        <v>297</v>
      </c>
      <c r="F72" s="364" t="s">
        <v>122</v>
      </c>
      <c r="G72" s="364" t="s">
        <v>267</v>
      </c>
      <c r="H72" s="362">
        <v>96</v>
      </c>
      <c r="I72" s="362">
        <f t="shared" si="9"/>
        <v>104</v>
      </c>
      <c r="J72" s="362" t="s">
        <v>452</v>
      </c>
      <c r="K72" s="365" t="s">
        <v>269</v>
      </c>
      <c r="L72" s="362" t="s">
        <v>453</v>
      </c>
      <c r="M72" s="366" t="s">
        <v>454</v>
      </c>
      <c r="N72" s="367"/>
    </row>
    <row r="73" spans="1:14" ht="47" hidden="1">
      <c r="A73" s="375" t="s">
        <v>436</v>
      </c>
      <c r="B73" s="401" t="s">
        <v>620</v>
      </c>
      <c r="C73" s="363" t="s">
        <v>451</v>
      </c>
      <c r="D73" s="402" t="s">
        <v>621</v>
      </c>
      <c r="E73" s="363" t="s">
        <v>297</v>
      </c>
      <c r="F73" s="364" t="s">
        <v>122</v>
      </c>
      <c r="G73" s="364" t="s">
        <v>272</v>
      </c>
      <c r="H73" s="362">
        <v>186</v>
      </c>
      <c r="I73" s="362">
        <f t="shared" ref="I73:I74" si="10">ROUNDUP(H73*1.1,0)</f>
        <v>205</v>
      </c>
      <c r="J73" s="362" t="s">
        <v>452</v>
      </c>
      <c r="K73" s="365" t="s">
        <v>269</v>
      </c>
      <c r="L73" s="362" t="s">
        <v>455</v>
      </c>
      <c r="M73" s="366" t="s">
        <v>456</v>
      </c>
      <c r="N73" s="367"/>
    </row>
    <row r="74" spans="1:14" ht="47" hidden="1">
      <c r="A74" s="375" t="s">
        <v>436</v>
      </c>
      <c r="B74" s="401" t="s">
        <v>620</v>
      </c>
      <c r="C74" s="363" t="s">
        <v>451</v>
      </c>
      <c r="D74" s="402" t="s">
        <v>621</v>
      </c>
      <c r="E74" s="363" t="s">
        <v>297</v>
      </c>
      <c r="F74" s="364" t="s">
        <v>122</v>
      </c>
      <c r="G74" s="364" t="s">
        <v>275</v>
      </c>
      <c r="H74" s="362">
        <v>186</v>
      </c>
      <c r="I74" s="362">
        <f t="shared" si="10"/>
        <v>205</v>
      </c>
      <c r="J74" s="362" t="s">
        <v>452</v>
      </c>
      <c r="K74" s="365" t="s">
        <v>269</v>
      </c>
      <c r="L74" s="362" t="s">
        <v>457</v>
      </c>
      <c r="M74" s="366" t="s">
        <v>458</v>
      </c>
      <c r="N74" s="367"/>
    </row>
    <row r="75" spans="1:14" ht="47" hidden="1">
      <c r="A75" s="375" t="s">
        <v>436</v>
      </c>
      <c r="B75" s="401" t="s">
        <v>620</v>
      </c>
      <c r="C75" s="363" t="s">
        <v>451</v>
      </c>
      <c r="D75" s="402" t="s">
        <v>621</v>
      </c>
      <c r="E75" s="363" t="s">
        <v>297</v>
      </c>
      <c r="F75" s="364" t="s">
        <v>122</v>
      </c>
      <c r="G75" s="364" t="s">
        <v>278</v>
      </c>
      <c r="H75" s="362">
        <v>96</v>
      </c>
      <c r="I75" s="362">
        <f t="shared" si="9"/>
        <v>104</v>
      </c>
      <c r="J75" s="362" t="s">
        <v>452</v>
      </c>
      <c r="K75" s="365" t="s">
        <v>269</v>
      </c>
      <c r="L75" s="362" t="s">
        <v>459</v>
      </c>
      <c r="M75" s="366" t="s">
        <v>460</v>
      </c>
      <c r="N75" s="367"/>
    </row>
    <row r="76" spans="1:14" ht="47" hidden="1">
      <c r="A76" s="375" t="s">
        <v>436</v>
      </c>
      <c r="B76" s="401" t="s">
        <v>620</v>
      </c>
      <c r="C76" s="363" t="s">
        <v>451</v>
      </c>
      <c r="D76" s="402" t="s">
        <v>621</v>
      </c>
      <c r="E76" s="363" t="s">
        <v>297</v>
      </c>
      <c r="F76" s="364" t="s">
        <v>122</v>
      </c>
      <c r="G76" s="364" t="s">
        <v>281</v>
      </c>
      <c r="H76" s="362">
        <v>36</v>
      </c>
      <c r="I76" s="362">
        <f t="shared" si="9"/>
        <v>39</v>
      </c>
      <c r="J76" s="362" t="s">
        <v>452</v>
      </c>
      <c r="K76" s="365" t="s">
        <v>269</v>
      </c>
      <c r="L76" s="362" t="s">
        <v>461</v>
      </c>
      <c r="M76" s="366" t="s">
        <v>462</v>
      </c>
      <c r="N76" s="367"/>
    </row>
    <row r="77" spans="1:14" ht="47" hidden="1">
      <c r="A77" s="375" t="s">
        <v>436</v>
      </c>
      <c r="B77" s="401" t="s">
        <v>622</v>
      </c>
      <c r="C77" s="363" t="s">
        <v>463</v>
      </c>
      <c r="D77" s="402" t="s">
        <v>623</v>
      </c>
      <c r="E77" s="363" t="s">
        <v>297</v>
      </c>
      <c r="F77" s="364" t="s">
        <v>424</v>
      </c>
      <c r="G77" s="364" t="s">
        <v>267</v>
      </c>
      <c r="H77" s="362">
        <v>96</v>
      </c>
      <c r="I77" s="362">
        <f t="shared" si="9"/>
        <v>104</v>
      </c>
      <c r="J77" s="362" t="s">
        <v>464</v>
      </c>
      <c r="K77" s="365" t="s">
        <v>269</v>
      </c>
      <c r="L77" s="362" t="s">
        <v>465</v>
      </c>
      <c r="M77" s="366" t="s">
        <v>466</v>
      </c>
      <c r="N77" s="367"/>
    </row>
    <row r="78" spans="1:14" ht="47" hidden="1">
      <c r="A78" s="375" t="s">
        <v>436</v>
      </c>
      <c r="B78" s="401" t="s">
        <v>622</v>
      </c>
      <c r="C78" s="363" t="s">
        <v>463</v>
      </c>
      <c r="D78" s="402" t="s">
        <v>623</v>
      </c>
      <c r="E78" s="363" t="s">
        <v>297</v>
      </c>
      <c r="F78" s="364" t="s">
        <v>424</v>
      </c>
      <c r="G78" s="364" t="s">
        <v>272</v>
      </c>
      <c r="H78" s="362">
        <v>186</v>
      </c>
      <c r="I78" s="362">
        <f t="shared" ref="I78:I79" si="11">ROUNDUP(H78*1.1,0)</f>
        <v>205</v>
      </c>
      <c r="J78" s="362" t="s">
        <v>464</v>
      </c>
      <c r="K78" s="365" t="s">
        <v>269</v>
      </c>
      <c r="L78" s="362" t="s">
        <v>467</v>
      </c>
      <c r="M78" s="366" t="s">
        <v>468</v>
      </c>
      <c r="N78" s="367"/>
    </row>
    <row r="79" spans="1:14" ht="47" hidden="1">
      <c r="A79" s="375" t="s">
        <v>436</v>
      </c>
      <c r="B79" s="401" t="s">
        <v>622</v>
      </c>
      <c r="C79" s="363" t="s">
        <v>463</v>
      </c>
      <c r="D79" s="402" t="s">
        <v>623</v>
      </c>
      <c r="E79" s="363" t="s">
        <v>297</v>
      </c>
      <c r="F79" s="364" t="s">
        <v>424</v>
      </c>
      <c r="G79" s="364" t="s">
        <v>275</v>
      </c>
      <c r="H79" s="362">
        <v>186</v>
      </c>
      <c r="I79" s="362">
        <f t="shared" si="11"/>
        <v>205</v>
      </c>
      <c r="J79" s="362" t="s">
        <v>464</v>
      </c>
      <c r="K79" s="365" t="s">
        <v>269</v>
      </c>
      <c r="L79" s="362" t="s">
        <v>469</v>
      </c>
      <c r="M79" s="366" t="s">
        <v>470</v>
      </c>
      <c r="N79" s="367"/>
    </row>
    <row r="80" spans="1:14" ht="47" hidden="1">
      <c r="A80" s="375" t="s">
        <v>436</v>
      </c>
      <c r="B80" s="401" t="s">
        <v>622</v>
      </c>
      <c r="C80" s="363" t="s">
        <v>463</v>
      </c>
      <c r="D80" s="402" t="s">
        <v>623</v>
      </c>
      <c r="E80" s="363" t="s">
        <v>297</v>
      </c>
      <c r="F80" s="364" t="s">
        <v>424</v>
      </c>
      <c r="G80" s="364" t="s">
        <v>278</v>
      </c>
      <c r="H80" s="362">
        <v>96</v>
      </c>
      <c r="I80" s="362">
        <f t="shared" si="9"/>
        <v>104</v>
      </c>
      <c r="J80" s="362" t="s">
        <v>464</v>
      </c>
      <c r="K80" s="365" t="s">
        <v>269</v>
      </c>
      <c r="L80" s="362" t="s">
        <v>471</v>
      </c>
      <c r="M80" s="366" t="s">
        <v>472</v>
      </c>
      <c r="N80" s="367"/>
    </row>
    <row r="81" spans="1:14" ht="47" hidden="1">
      <c r="A81" s="375" t="s">
        <v>436</v>
      </c>
      <c r="B81" s="401" t="s">
        <v>622</v>
      </c>
      <c r="C81" s="363" t="s">
        <v>463</v>
      </c>
      <c r="D81" s="402" t="s">
        <v>623</v>
      </c>
      <c r="E81" s="363" t="s">
        <v>297</v>
      </c>
      <c r="F81" s="364" t="s">
        <v>424</v>
      </c>
      <c r="G81" s="364" t="s">
        <v>281</v>
      </c>
      <c r="H81" s="362">
        <v>36</v>
      </c>
      <c r="I81" s="362">
        <f t="shared" si="9"/>
        <v>39</v>
      </c>
      <c r="J81" s="362" t="s">
        <v>464</v>
      </c>
      <c r="K81" s="365" t="s">
        <v>269</v>
      </c>
      <c r="L81" s="362" t="s">
        <v>473</v>
      </c>
      <c r="M81" s="366" t="s">
        <v>474</v>
      </c>
      <c r="N81" s="367"/>
    </row>
    <row r="82" spans="1:14" ht="47" hidden="1">
      <c r="A82" s="375" t="s">
        <v>436</v>
      </c>
      <c r="B82" s="401" t="s">
        <v>624</v>
      </c>
      <c r="C82" s="363" t="s">
        <v>475</v>
      </c>
      <c r="D82" s="402" t="s">
        <v>625</v>
      </c>
      <c r="E82" s="363" t="s">
        <v>476</v>
      </c>
      <c r="F82" s="364" t="s">
        <v>477</v>
      </c>
      <c r="G82" s="364" t="s">
        <v>478</v>
      </c>
      <c r="H82" s="362">
        <v>1600</v>
      </c>
      <c r="I82" s="362">
        <f t="shared" si="9"/>
        <v>1728</v>
      </c>
      <c r="J82" s="362" t="s">
        <v>479</v>
      </c>
      <c r="K82" s="365" t="s">
        <v>269</v>
      </c>
      <c r="L82" s="362" t="s">
        <v>480</v>
      </c>
      <c r="M82" s="366" t="s">
        <v>481</v>
      </c>
      <c r="N82" s="367"/>
    </row>
    <row r="83" spans="1:14" ht="47" hidden="1">
      <c r="A83" s="376" t="s">
        <v>482</v>
      </c>
      <c r="B83" s="401" t="s">
        <v>626</v>
      </c>
      <c r="C83" s="363" t="s">
        <v>483</v>
      </c>
      <c r="D83" s="370" t="s">
        <v>484</v>
      </c>
      <c r="E83" s="363" t="s">
        <v>265</v>
      </c>
      <c r="F83" s="364" t="s">
        <v>485</v>
      </c>
      <c r="G83" s="364" t="s">
        <v>267</v>
      </c>
      <c r="H83" s="362">
        <v>96</v>
      </c>
      <c r="I83" s="362">
        <f t="shared" si="9"/>
        <v>104</v>
      </c>
      <c r="J83" s="362" t="s">
        <v>486</v>
      </c>
      <c r="K83" s="365" t="s">
        <v>269</v>
      </c>
      <c r="L83" s="362" t="s">
        <v>487</v>
      </c>
      <c r="M83" s="366" t="s">
        <v>488</v>
      </c>
      <c r="N83" s="367"/>
    </row>
    <row r="84" spans="1:14" ht="47" hidden="1">
      <c r="A84" s="376" t="s">
        <v>482</v>
      </c>
      <c r="B84" s="401" t="s">
        <v>626</v>
      </c>
      <c r="C84" s="363" t="s">
        <v>483</v>
      </c>
      <c r="D84" s="370" t="s">
        <v>484</v>
      </c>
      <c r="E84" s="363" t="s">
        <v>265</v>
      </c>
      <c r="F84" s="364" t="s">
        <v>485</v>
      </c>
      <c r="G84" s="364" t="s">
        <v>272</v>
      </c>
      <c r="H84" s="362">
        <v>186</v>
      </c>
      <c r="I84" s="362">
        <f t="shared" ref="I84:I85" si="12">ROUNDUP(H84*1.1,0)</f>
        <v>205</v>
      </c>
      <c r="J84" s="362" t="s">
        <v>486</v>
      </c>
      <c r="K84" s="365" t="s">
        <v>269</v>
      </c>
      <c r="L84" s="362" t="s">
        <v>489</v>
      </c>
      <c r="M84" s="366" t="s">
        <v>490</v>
      </c>
      <c r="N84" s="367"/>
    </row>
    <row r="85" spans="1:14" ht="47" hidden="1">
      <c r="A85" s="376" t="s">
        <v>482</v>
      </c>
      <c r="B85" s="401" t="s">
        <v>626</v>
      </c>
      <c r="C85" s="363" t="s">
        <v>483</v>
      </c>
      <c r="D85" s="370" t="s">
        <v>484</v>
      </c>
      <c r="E85" s="363" t="s">
        <v>265</v>
      </c>
      <c r="F85" s="364" t="s">
        <v>485</v>
      </c>
      <c r="G85" s="364" t="s">
        <v>275</v>
      </c>
      <c r="H85" s="362">
        <v>186</v>
      </c>
      <c r="I85" s="362">
        <f t="shared" si="12"/>
        <v>205</v>
      </c>
      <c r="J85" s="362" t="s">
        <v>486</v>
      </c>
      <c r="K85" s="365" t="s">
        <v>269</v>
      </c>
      <c r="L85" s="362" t="s">
        <v>491</v>
      </c>
      <c r="M85" s="366" t="s">
        <v>492</v>
      </c>
      <c r="N85" s="367"/>
    </row>
    <row r="86" spans="1:14" ht="47" hidden="1">
      <c r="A86" s="376" t="s">
        <v>482</v>
      </c>
      <c r="B86" s="401" t="s">
        <v>626</v>
      </c>
      <c r="C86" s="363" t="s">
        <v>483</v>
      </c>
      <c r="D86" s="370" t="s">
        <v>484</v>
      </c>
      <c r="E86" s="363" t="s">
        <v>265</v>
      </c>
      <c r="F86" s="364" t="s">
        <v>485</v>
      </c>
      <c r="G86" s="364" t="s">
        <v>278</v>
      </c>
      <c r="H86" s="362">
        <v>96</v>
      </c>
      <c r="I86" s="362">
        <f t="shared" si="9"/>
        <v>104</v>
      </c>
      <c r="J86" s="362" t="s">
        <v>486</v>
      </c>
      <c r="K86" s="365" t="s">
        <v>269</v>
      </c>
      <c r="L86" s="362" t="s">
        <v>493</v>
      </c>
      <c r="M86" s="366" t="s">
        <v>494</v>
      </c>
      <c r="N86" s="367"/>
    </row>
    <row r="87" spans="1:14" ht="47" hidden="1">
      <c r="A87" s="376" t="s">
        <v>482</v>
      </c>
      <c r="B87" s="401" t="s">
        <v>626</v>
      </c>
      <c r="C87" s="363" t="s">
        <v>483</v>
      </c>
      <c r="D87" s="370" t="s">
        <v>484</v>
      </c>
      <c r="E87" s="363" t="s">
        <v>265</v>
      </c>
      <c r="F87" s="364" t="s">
        <v>485</v>
      </c>
      <c r="G87" s="364" t="s">
        <v>281</v>
      </c>
      <c r="H87" s="362">
        <v>36</v>
      </c>
      <c r="I87" s="362">
        <f t="shared" si="9"/>
        <v>39</v>
      </c>
      <c r="J87" s="362" t="s">
        <v>486</v>
      </c>
      <c r="K87" s="365" t="s">
        <v>269</v>
      </c>
      <c r="L87" s="362" t="s">
        <v>495</v>
      </c>
      <c r="M87" s="366" t="s">
        <v>496</v>
      </c>
      <c r="N87" s="367"/>
    </row>
    <row r="88" spans="1:14" s="411" customFormat="1" ht="68.150000000000006" hidden="1" customHeight="1">
      <c r="A88" s="376" t="s">
        <v>482</v>
      </c>
      <c r="B88" s="403" t="s">
        <v>627</v>
      </c>
      <c r="C88" s="363" t="s">
        <v>497</v>
      </c>
      <c r="D88" s="404" t="s">
        <v>628</v>
      </c>
      <c r="E88" s="405" t="s">
        <v>297</v>
      </c>
      <c r="F88" s="406" t="s">
        <v>107</v>
      </c>
      <c r="G88" s="406" t="s">
        <v>267</v>
      </c>
      <c r="H88" s="362">
        <v>96</v>
      </c>
      <c r="I88" s="362">
        <f t="shared" si="9"/>
        <v>104</v>
      </c>
      <c r="J88" s="407" t="s">
        <v>498</v>
      </c>
      <c r="K88" s="408" t="s">
        <v>269</v>
      </c>
      <c r="L88" s="407" t="s">
        <v>499</v>
      </c>
      <c r="M88" s="409" t="s">
        <v>500</v>
      </c>
      <c r="N88" s="410"/>
    </row>
    <row r="89" spans="1:14" s="411" customFormat="1" ht="68.150000000000006" hidden="1" customHeight="1">
      <c r="A89" s="376" t="s">
        <v>482</v>
      </c>
      <c r="B89" s="403" t="s">
        <v>627</v>
      </c>
      <c r="C89" s="363" t="s">
        <v>497</v>
      </c>
      <c r="D89" s="404" t="s">
        <v>628</v>
      </c>
      <c r="E89" s="405" t="s">
        <v>297</v>
      </c>
      <c r="F89" s="406" t="s">
        <v>107</v>
      </c>
      <c r="G89" s="406" t="s">
        <v>272</v>
      </c>
      <c r="H89" s="362">
        <v>186</v>
      </c>
      <c r="I89" s="362">
        <f t="shared" ref="I89:I90" si="13">ROUNDUP(H89*1.1,0)</f>
        <v>205</v>
      </c>
      <c r="J89" s="407" t="s">
        <v>498</v>
      </c>
      <c r="K89" s="408" t="s">
        <v>269</v>
      </c>
      <c r="L89" s="407" t="s">
        <v>501</v>
      </c>
      <c r="M89" s="409" t="s">
        <v>502</v>
      </c>
      <c r="N89" s="410"/>
    </row>
    <row r="90" spans="1:14" s="411" customFormat="1" ht="68.150000000000006" hidden="1" customHeight="1">
      <c r="A90" s="376" t="s">
        <v>482</v>
      </c>
      <c r="B90" s="403" t="s">
        <v>627</v>
      </c>
      <c r="C90" s="363" t="s">
        <v>497</v>
      </c>
      <c r="D90" s="404" t="s">
        <v>628</v>
      </c>
      <c r="E90" s="405" t="s">
        <v>297</v>
      </c>
      <c r="F90" s="406" t="s">
        <v>107</v>
      </c>
      <c r="G90" s="406" t="s">
        <v>275</v>
      </c>
      <c r="H90" s="362">
        <v>186</v>
      </c>
      <c r="I90" s="362">
        <f t="shared" si="13"/>
        <v>205</v>
      </c>
      <c r="J90" s="407" t="s">
        <v>498</v>
      </c>
      <c r="K90" s="408" t="s">
        <v>269</v>
      </c>
      <c r="L90" s="407" t="s">
        <v>503</v>
      </c>
      <c r="M90" s="409" t="s">
        <v>504</v>
      </c>
      <c r="N90" s="410"/>
    </row>
    <row r="91" spans="1:14" s="411" customFormat="1" ht="68.150000000000006" hidden="1" customHeight="1">
      <c r="A91" s="376" t="s">
        <v>482</v>
      </c>
      <c r="B91" s="403" t="s">
        <v>627</v>
      </c>
      <c r="C91" s="363" t="s">
        <v>497</v>
      </c>
      <c r="D91" s="404" t="s">
        <v>628</v>
      </c>
      <c r="E91" s="405" t="s">
        <v>297</v>
      </c>
      <c r="F91" s="406" t="s">
        <v>107</v>
      </c>
      <c r="G91" s="406" t="s">
        <v>278</v>
      </c>
      <c r="H91" s="362">
        <v>96</v>
      </c>
      <c r="I91" s="362">
        <f t="shared" si="9"/>
        <v>104</v>
      </c>
      <c r="J91" s="407" t="s">
        <v>498</v>
      </c>
      <c r="K91" s="408" t="s">
        <v>269</v>
      </c>
      <c r="L91" s="407" t="s">
        <v>505</v>
      </c>
      <c r="M91" s="409" t="s">
        <v>506</v>
      </c>
      <c r="N91" s="410"/>
    </row>
    <row r="92" spans="1:14" s="411" customFormat="1" ht="68.150000000000006" hidden="1" customHeight="1">
      <c r="A92" s="376" t="s">
        <v>482</v>
      </c>
      <c r="B92" s="403" t="s">
        <v>627</v>
      </c>
      <c r="C92" s="363" t="s">
        <v>497</v>
      </c>
      <c r="D92" s="404" t="s">
        <v>628</v>
      </c>
      <c r="E92" s="405" t="s">
        <v>297</v>
      </c>
      <c r="F92" s="406" t="s">
        <v>107</v>
      </c>
      <c r="G92" s="406" t="s">
        <v>281</v>
      </c>
      <c r="H92" s="362">
        <v>36</v>
      </c>
      <c r="I92" s="362">
        <f t="shared" si="9"/>
        <v>39</v>
      </c>
      <c r="J92" s="407" t="s">
        <v>498</v>
      </c>
      <c r="K92" s="408" t="s">
        <v>269</v>
      </c>
      <c r="L92" s="407" t="s">
        <v>507</v>
      </c>
      <c r="M92" s="409" t="s">
        <v>508</v>
      </c>
      <c r="N92" s="410"/>
    </row>
    <row r="93" spans="1:14" ht="47" hidden="1">
      <c r="A93" s="376" t="s">
        <v>482</v>
      </c>
      <c r="B93" s="401" t="s">
        <v>629</v>
      </c>
      <c r="C93" s="363" t="s">
        <v>509</v>
      </c>
      <c r="D93" s="370" t="s">
        <v>510</v>
      </c>
      <c r="E93" s="363" t="s">
        <v>297</v>
      </c>
      <c r="F93" s="364" t="s">
        <v>310</v>
      </c>
      <c r="G93" s="364" t="s">
        <v>267</v>
      </c>
      <c r="H93" s="362">
        <v>96</v>
      </c>
      <c r="I93" s="362">
        <f t="shared" si="9"/>
        <v>104</v>
      </c>
      <c r="J93" s="362" t="s">
        <v>511</v>
      </c>
      <c r="K93" s="365" t="s">
        <v>269</v>
      </c>
      <c r="L93" s="362" t="s">
        <v>512</v>
      </c>
      <c r="M93" s="366" t="s">
        <v>513</v>
      </c>
      <c r="N93" s="367"/>
    </row>
    <row r="94" spans="1:14" ht="47" hidden="1">
      <c r="A94" s="376" t="s">
        <v>482</v>
      </c>
      <c r="B94" s="401" t="s">
        <v>629</v>
      </c>
      <c r="C94" s="363" t="s">
        <v>509</v>
      </c>
      <c r="D94" s="370" t="s">
        <v>510</v>
      </c>
      <c r="E94" s="363" t="s">
        <v>297</v>
      </c>
      <c r="F94" s="364" t="s">
        <v>310</v>
      </c>
      <c r="G94" s="364" t="s">
        <v>272</v>
      </c>
      <c r="H94" s="362">
        <v>186</v>
      </c>
      <c r="I94" s="362">
        <f t="shared" ref="I94:I95" si="14">ROUNDUP(H94*1.1,0)</f>
        <v>205</v>
      </c>
      <c r="J94" s="362" t="s">
        <v>511</v>
      </c>
      <c r="K94" s="365" t="s">
        <v>269</v>
      </c>
      <c r="L94" s="362" t="s">
        <v>514</v>
      </c>
      <c r="M94" s="366" t="s">
        <v>515</v>
      </c>
      <c r="N94" s="367"/>
    </row>
    <row r="95" spans="1:14" ht="47" hidden="1">
      <c r="A95" s="376" t="s">
        <v>482</v>
      </c>
      <c r="B95" s="401" t="s">
        <v>629</v>
      </c>
      <c r="C95" s="363" t="s">
        <v>509</v>
      </c>
      <c r="D95" s="370" t="s">
        <v>510</v>
      </c>
      <c r="E95" s="363" t="s">
        <v>297</v>
      </c>
      <c r="F95" s="364" t="s">
        <v>310</v>
      </c>
      <c r="G95" s="364" t="s">
        <v>275</v>
      </c>
      <c r="H95" s="362">
        <v>186</v>
      </c>
      <c r="I95" s="362">
        <f t="shared" si="14"/>
        <v>205</v>
      </c>
      <c r="J95" s="362" t="s">
        <v>511</v>
      </c>
      <c r="K95" s="365" t="s">
        <v>269</v>
      </c>
      <c r="L95" s="362" t="s">
        <v>516</v>
      </c>
      <c r="M95" s="366" t="s">
        <v>517</v>
      </c>
      <c r="N95" s="367"/>
    </row>
    <row r="96" spans="1:14" ht="47" hidden="1">
      <c r="A96" s="376" t="s">
        <v>482</v>
      </c>
      <c r="B96" s="401" t="s">
        <v>629</v>
      </c>
      <c r="C96" s="363" t="s">
        <v>509</v>
      </c>
      <c r="D96" s="370" t="s">
        <v>510</v>
      </c>
      <c r="E96" s="363" t="s">
        <v>297</v>
      </c>
      <c r="F96" s="364" t="s">
        <v>310</v>
      </c>
      <c r="G96" s="364" t="s">
        <v>278</v>
      </c>
      <c r="H96" s="362">
        <v>96</v>
      </c>
      <c r="I96" s="362">
        <f t="shared" si="9"/>
        <v>104</v>
      </c>
      <c r="J96" s="362" t="s">
        <v>511</v>
      </c>
      <c r="K96" s="365" t="s">
        <v>269</v>
      </c>
      <c r="L96" s="362" t="s">
        <v>518</v>
      </c>
      <c r="M96" s="366" t="s">
        <v>519</v>
      </c>
      <c r="N96" s="367"/>
    </row>
    <row r="97" spans="1:14" ht="47" hidden="1">
      <c r="A97" s="376" t="s">
        <v>482</v>
      </c>
      <c r="B97" s="401" t="s">
        <v>629</v>
      </c>
      <c r="C97" s="363" t="s">
        <v>509</v>
      </c>
      <c r="D97" s="370" t="s">
        <v>510</v>
      </c>
      <c r="E97" s="363" t="s">
        <v>297</v>
      </c>
      <c r="F97" s="364" t="s">
        <v>310</v>
      </c>
      <c r="G97" s="364" t="s">
        <v>281</v>
      </c>
      <c r="H97" s="362">
        <v>36</v>
      </c>
      <c r="I97" s="362">
        <f t="shared" si="9"/>
        <v>39</v>
      </c>
      <c r="J97" s="362" t="s">
        <v>511</v>
      </c>
      <c r="K97" s="365" t="s">
        <v>269</v>
      </c>
      <c r="L97" s="362" t="s">
        <v>520</v>
      </c>
      <c r="M97" s="366" t="s">
        <v>521</v>
      </c>
      <c r="N97" s="367"/>
    </row>
    <row r="98" spans="1:14" ht="68.150000000000006" hidden="1" customHeight="1">
      <c r="A98" s="377" t="s">
        <v>522</v>
      </c>
      <c r="B98" s="401" t="s">
        <v>630</v>
      </c>
      <c r="C98" s="363" t="s">
        <v>523</v>
      </c>
      <c r="D98" s="402" t="s">
        <v>631</v>
      </c>
      <c r="E98" s="363" t="s">
        <v>265</v>
      </c>
      <c r="F98" s="364" t="s">
        <v>524</v>
      </c>
      <c r="G98" s="364" t="s">
        <v>267</v>
      </c>
      <c r="H98" s="362">
        <v>96</v>
      </c>
      <c r="I98" s="362">
        <f t="shared" si="9"/>
        <v>104</v>
      </c>
      <c r="J98" s="362" t="s">
        <v>525</v>
      </c>
      <c r="K98" s="365" t="s">
        <v>269</v>
      </c>
      <c r="L98" s="362" t="s">
        <v>526</v>
      </c>
      <c r="M98" s="366" t="s">
        <v>527</v>
      </c>
      <c r="N98" s="367"/>
    </row>
    <row r="99" spans="1:14" ht="68.150000000000006" hidden="1" customHeight="1">
      <c r="A99" s="377" t="s">
        <v>522</v>
      </c>
      <c r="B99" s="401" t="s">
        <v>630</v>
      </c>
      <c r="C99" s="363" t="s">
        <v>523</v>
      </c>
      <c r="D99" s="402" t="s">
        <v>631</v>
      </c>
      <c r="E99" s="363" t="s">
        <v>265</v>
      </c>
      <c r="F99" s="364" t="s">
        <v>524</v>
      </c>
      <c r="G99" s="364" t="s">
        <v>272</v>
      </c>
      <c r="H99" s="362">
        <v>186</v>
      </c>
      <c r="I99" s="362">
        <f t="shared" ref="I99:I100" si="15">ROUNDUP(H99*1.1,0)</f>
        <v>205</v>
      </c>
      <c r="J99" s="362" t="s">
        <v>525</v>
      </c>
      <c r="K99" s="365" t="s">
        <v>269</v>
      </c>
      <c r="L99" s="362" t="s">
        <v>528</v>
      </c>
      <c r="M99" s="366" t="s">
        <v>529</v>
      </c>
      <c r="N99" s="367"/>
    </row>
    <row r="100" spans="1:14" ht="68.150000000000006" hidden="1" customHeight="1">
      <c r="A100" s="377" t="s">
        <v>522</v>
      </c>
      <c r="B100" s="401" t="s">
        <v>630</v>
      </c>
      <c r="C100" s="363" t="s">
        <v>523</v>
      </c>
      <c r="D100" s="402" t="s">
        <v>631</v>
      </c>
      <c r="E100" s="363" t="s">
        <v>265</v>
      </c>
      <c r="F100" s="364" t="s">
        <v>524</v>
      </c>
      <c r="G100" s="364" t="s">
        <v>275</v>
      </c>
      <c r="H100" s="362">
        <v>186</v>
      </c>
      <c r="I100" s="362">
        <f t="shared" si="15"/>
        <v>205</v>
      </c>
      <c r="J100" s="362" t="s">
        <v>525</v>
      </c>
      <c r="K100" s="365" t="s">
        <v>269</v>
      </c>
      <c r="L100" s="362" t="s">
        <v>530</v>
      </c>
      <c r="M100" s="366" t="s">
        <v>531</v>
      </c>
      <c r="N100" s="367"/>
    </row>
    <row r="101" spans="1:14" ht="68.150000000000006" hidden="1" customHeight="1">
      <c r="A101" s="377" t="s">
        <v>522</v>
      </c>
      <c r="B101" s="401" t="s">
        <v>630</v>
      </c>
      <c r="C101" s="363" t="s">
        <v>523</v>
      </c>
      <c r="D101" s="402" t="s">
        <v>631</v>
      </c>
      <c r="E101" s="363" t="s">
        <v>265</v>
      </c>
      <c r="F101" s="364" t="s">
        <v>524</v>
      </c>
      <c r="G101" s="364" t="s">
        <v>278</v>
      </c>
      <c r="H101" s="362">
        <v>96</v>
      </c>
      <c r="I101" s="362">
        <f t="shared" si="9"/>
        <v>104</v>
      </c>
      <c r="J101" s="362" t="s">
        <v>525</v>
      </c>
      <c r="K101" s="365" t="s">
        <v>269</v>
      </c>
      <c r="L101" s="362" t="s">
        <v>532</v>
      </c>
      <c r="M101" s="366" t="s">
        <v>533</v>
      </c>
      <c r="N101" s="367"/>
    </row>
    <row r="102" spans="1:14" ht="68.150000000000006" hidden="1" customHeight="1">
      <c r="A102" s="377" t="s">
        <v>522</v>
      </c>
      <c r="B102" s="401" t="s">
        <v>630</v>
      </c>
      <c r="C102" s="363" t="s">
        <v>523</v>
      </c>
      <c r="D102" s="402" t="s">
        <v>631</v>
      </c>
      <c r="E102" s="363" t="s">
        <v>265</v>
      </c>
      <c r="F102" s="364" t="s">
        <v>524</v>
      </c>
      <c r="G102" s="364" t="s">
        <v>281</v>
      </c>
      <c r="H102" s="362">
        <v>36</v>
      </c>
      <c r="I102" s="362">
        <f t="shared" si="9"/>
        <v>39</v>
      </c>
      <c r="J102" s="362" t="s">
        <v>525</v>
      </c>
      <c r="K102" s="365" t="s">
        <v>269</v>
      </c>
      <c r="L102" s="362" t="s">
        <v>534</v>
      </c>
      <c r="M102" s="366" t="s">
        <v>535</v>
      </c>
      <c r="N102" s="367"/>
    </row>
    <row r="103" spans="1:14" ht="69" hidden="1">
      <c r="A103" s="377" t="s">
        <v>522</v>
      </c>
      <c r="B103" s="401" t="s">
        <v>630</v>
      </c>
      <c r="C103" s="363" t="s">
        <v>523</v>
      </c>
      <c r="D103" s="402" t="s">
        <v>631</v>
      </c>
      <c r="E103" s="363" t="s">
        <v>265</v>
      </c>
      <c r="F103" s="364" t="s">
        <v>536</v>
      </c>
      <c r="G103" s="364" t="s">
        <v>267</v>
      </c>
      <c r="H103" s="362">
        <v>96</v>
      </c>
      <c r="I103" s="362">
        <f t="shared" si="9"/>
        <v>104</v>
      </c>
      <c r="J103" s="362" t="s">
        <v>537</v>
      </c>
      <c r="K103" s="365" t="s">
        <v>269</v>
      </c>
      <c r="L103" s="362" t="s">
        <v>538</v>
      </c>
      <c r="M103" s="366" t="s">
        <v>539</v>
      </c>
      <c r="N103" s="367"/>
    </row>
    <row r="104" spans="1:14" ht="69" hidden="1">
      <c r="A104" s="377" t="s">
        <v>522</v>
      </c>
      <c r="B104" s="401" t="s">
        <v>630</v>
      </c>
      <c r="C104" s="363" t="s">
        <v>523</v>
      </c>
      <c r="D104" s="402" t="s">
        <v>631</v>
      </c>
      <c r="E104" s="363" t="s">
        <v>265</v>
      </c>
      <c r="F104" s="364" t="s">
        <v>536</v>
      </c>
      <c r="G104" s="364" t="s">
        <v>272</v>
      </c>
      <c r="H104" s="362">
        <v>186</v>
      </c>
      <c r="I104" s="362">
        <f t="shared" ref="I104:I105" si="16">ROUNDUP(H104*1.1,0)</f>
        <v>205</v>
      </c>
      <c r="J104" s="362" t="s">
        <v>537</v>
      </c>
      <c r="K104" s="365" t="s">
        <v>269</v>
      </c>
      <c r="L104" s="362" t="s">
        <v>540</v>
      </c>
      <c r="M104" s="366" t="s">
        <v>541</v>
      </c>
      <c r="N104" s="367"/>
    </row>
    <row r="105" spans="1:14" ht="69" hidden="1">
      <c r="A105" s="377" t="s">
        <v>522</v>
      </c>
      <c r="B105" s="401" t="s">
        <v>630</v>
      </c>
      <c r="C105" s="363" t="s">
        <v>523</v>
      </c>
      <c r="D105" s="402" t="s">
        <v>631</v>
      </c>
      <c r="E105" s="363" t="s">
        <v>265</v>
      </c>
      <c r="F105" s="364" t="s">
        <v>536</v>
      </c>
      <c r="G105" s="364" t="s">
        <v>275</v>
      </c>
      <c r="H105" s="362">
        <v>186</v>
      </c>
      <c r="I105" s="362">
        <f t="shared" si="16"/>
        <v>205</v>
      </c>
      <c r="J105" s="362" t="s">
        <v>537</v>
      </c>
      <c r="K105" s="365" t="s">
        <v>269</v>
      </c>
      <c r="L105" s="362" t="s">
        <v>542</v>
      </c>
      <c r="M105" s="366" t="s">
        <v>543</v>
      </c>
      <c r="N105" s="367"/>
    </row>
    <row r="106" spans="1:14" ht="69" hidden="1">
      <c r="A106" s="377" t="s">
        <v>522</v>
      </c>
      <c r="B106" s="401" t="s">
        <v>630</v>
      </c>
      <c r="C106" s="363" t="s">
        <v>523</v>
      </c>
      <c r="D106" s="402" t="s">
        <v>631</v>
      </c>
      <c r="E106" s="363" t="s">
        <v>265</v>
      </c>
      <c r="F106" s="364" t="s">
        <v>536</v>
      </c>
      <c r="G106" s="364" t="s">
        <v>278</v>
      </c>
      <c r="H106" s="362">
        <v>96</v>
      </c>
      <c r="I106" s="362">
        <f t="shared" si="9"/>
        <v>104</v>
      </c>
      <c r="J106" s="362" t="s">
        <v>537</v>
      </c>
      <c r="K106" s="365" t="s">
        <v>269</v>
      </c>
      <c r="L106" s="362" t="s">
        <v>544</v>
      </c>
      <c r="M106" s="366" t="s">
        <v>545</v>
      </c>
      <c r="N106" s="367"/>
    </row>
    <row r="107" spans="1:14" ht="69" hidden="1">
      <c r="A107" s="377" t="s">
        <v>522</v>
      </c>
      <c r="B107" s="401" t="s">
        <v>630</v>
      </c>
      <c r="C107" s="363" t="s">
        <v>523</v>
      </c>
      <c r="D107" s="402" t="s">
        <v>631</v>
      </c>
      <c r="E107" s="363" t="s">
        <v>265</v>
      </c>
      <c r="F107" s="364" t="s">
        <v>536</v>
      </c>
      <c r="G107" s="364" t="s">
        <v>281</v>
      </c>
      <c r="H107" s="362">
        <v>36</v>
      </c>
      <c r="I107" s="362">
        <f t="shared" si="9"/>
        <v>39</v>
      </c>
      <c r="J107" s="362" t="s">
        <v>537</v>
      </c>
      <c r="K107" s="365" t="s">
        <v>269</v>
      </c>
      <c r="L107" s="362" t="s">
        <v>546</v>
      </c>
      <c r="M107" s="366" t="s">
        <v>547</v>
      </c>
      <c r="N107" s="367"/>
    </row>
    <row r="108" spans="1:14" ht="69">
      <c r="A108" s="377" t="s">
        <v>522</v>
      </c>
      <c r="B108" s="401" t="s">
        <v>587</v>
      </c>
      <c r="C108" s="363" t="s">
        <v>181</v>
      </c>
      <c r="D108" s="402" t="s">
        <v>632</v>
      </c>
      <c r="E108" s="363" t="s">
        <v>297</v>
      </c>
      <c r="F108" s="364" t="s">
        <v>122</v>
      </c>
      <c r="G108" s="364" t="s">
        <v>267</v>
      </c>
      <c r="H108" s="362">
        <v>96</v>
      </c>
      <c r="I108" s="362">
        <f t="shared" si="9"/>
        <v>104</v>
      </c>
      <c r="J108" s="362" t="s">
        <v>548</v>
      </c>
      <c r="K108" s="365" t="s">
        <v>269</v>
      </c>
      <c r="L108" s="362" t="s">
        <v>549</v>
      </c>
      <c r="M108" s="366" t="s">
        <v>550</v>
      </c>
      <c r="N108" s="367"/>
    </row>
    <row r="109" spans="1:14" ht="69">
      <c r="A109" s="377" t="s">
        <v>522</v>
      </c>
      <c r="B109" s="401" t="s">
        <v>587</v>
      </c>
      <c r="C109" s="363" t="s">
        <v>181</v>
      </c>
      <c r="D109" s="402" t="s">
        <v>632</v>
      </c>
      <c r="E109" s="363" t="s">
        <v>297</v>
      </c>
      <c r="F109" s="364" t="s">
        <v>122</v>
      </c>
      <c r="G109" s="364" t="s">
        <v>272</v>
      </c>
      <c r="H109" s="362">
        <v>186</v>
      </c>
      <c r="I109" s="362">
        <f t="shared" ref="I109:I110" si="17">ROUNDUP(H109*1.1,0)</f>
        <v>205</v>
      </c>
      <c r="J109" s="362" t="s">
        <v>548</v>
      </c>
      <c r="K109" s="365" t="s">
        <v>269</v>
      </c>
      <c r="L109" s="362" t="s">
        <v>551</v>
      </c>
      <c r="M109" s="366" t="s">
        <v>552</v>
      </c>
      <c r="N109" s="367"/>
    </row>
    <row r="110" spans="1:14" ht="69">
      <c r="A110" s="377" t="s">
        <v>522</v>
      </c>
      <c r="B110" s="401" t="s">
        <v>587</v>
      </c>
      <c r="C110" s="363" t="s">
        <v>181</v>
      </c>
      <c r="D110" s="402" t="s">
        <v>632</v>
      </c>
      <c r="E110" s="363" t="s">
        <v>297</v>
      </c>
      <c r="F110" s="364" t="s">
        <v>122</v>
      </c>
      <c r="G110" s="364" t="s">
        <v>275</v>
      </c>
      <c r="H110" s="362">
        <v>186</v>
      </c>
      <c r="I110" s="362">
        <f t="shared" si="17"/>
        <v>205</v>
      </c>
      <c r="J110" s="362" t="s">
        <v>548</v>
      </c>
      <c r="K110" s="365" t="s">
        <v>269</v>
      </c>
      <c r="L110" s="362" t="s">
        <v>553</v>
      </c>
      <c r="M110" s="366" t="s">
        <v>554</v>
      </c>
      <c r="N110" s="367"/>
    </row>
    <row r="111" spans="1:14" ht="69">
      <c r="A111" s="377" t="s">
        <v>522</v>
      </c>
      <c r="B111" s="401" t="s">
        <v>587</v>
      </c>
      <c r="C111" s="363" t="s">
        <v>181</v>
      </c>
      <c r="D111" s="402" t="s">
        <v>632</v>
      </c>
      <c r="E111" s="363" t="s">
        <v>297</v>
      </c>
      <c r="F111" s="364" t="s">
        <v>122</v>
      </c>
      <c r="G111" s="364" t="s">
        <v>278</v>
      </c>
      <c r="H111" s="362">
        <v>96</v>
      </c>
      <c r="I111" s="362">
        <f t="shared" si="9"/>
        <v>104</v>
      </c>
      <c r="J111" s="362" t="s">
        <v>548</v>
      </c>
      <c r="K111" s="365" t="s">
        <v>269</v>
      </c>
      <c r="L111" s="362" t="s">
        <v>555</v>
      </c>
      <c r="M111" s="366" t="s">
        <v>556</v>
      </c>
      <c r="N111" s="367"/>
    </row>
    <row r="112" spans="1:14" ht="69">
      <c r="A112" s="377" t="s">
        <v>522</v>
      </c>
      <c r="B112" s="401" t="s">
        <v>587</v>
      </c>
      <c r="C112" s="363" t="s">
        <v>181</v>
      </c>
      <c r="D112" s="402" t="s">
        <v>632</v>
      </c>
      <c r="E112" s="363" t="s">
        <v>297</v>
      </c>
      <c r="F112" s="364" t="s">
        <v>122</v>
      </c>
      <c r="G112" s="364" t="s">
        <v>281</v>
      </c>
      <c r="H112" s="362">
        <v>36</v>
      </c>
      <c r="I112" s="362">
        <f t="shared" si="9"/>
        <v>39</v>
      </c>
      <c r="J112" s="362" t="s">
        <v>548</v>
      </c>
      <c r="K112" s="365" t="s">
        <v>269</v>
      </c>
      <c r="L112" s="362" t="s">
        <v>557</v>
      </c>
      <c r="M112" s="366" t="s">
        <v>558</v>
      </c>
      <c r="N112" s="367"/>
    </row>
    <row r="113" spans="8:9" ht="61.5" hidden="1" customHeight="1">
      <c r="H113" s="378">
        <f>SUM(H2:H112)</f>
        <v>14800</v>
      </c>
      <c r="I113" s="378">
        <f>SUM(I2:I112)</f>
        <v>16182</v>
      </c>
    </row>
  </sheetData>
  <autoFilter ref="A1:N113" xr:uid="{7307F0FC-21F2-4ACC-A0DE-2CA8288F4701}">
    <filterColumn colId="1">
      <filters>
        <filter val="G10STS141A"/>
      </filters>
    </filterColumn>
  </autoFilter>
  <pageMargins left="0.7" right="0.7" top="0.75" bottom="0.75" header="0.3" footer="0.3"/>
  <pageSetup paperSize="9" scale="57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C15" sqref="C15"/>
    </sheetView>
  </sheetViews>
  <sheetFormatPr defaultColWidth="14.453125" defaultRowHeight="21.5"/>
  <cols>
    <col min="1" max="1" width="6.54296875" style="352" customWidth="1"/>
    <col min="2" max="2" width="58" style="352" customWidth="1"/>
    <col min="3" max="3" width="84.7265625" style="352" customWidth="1"/>
    <col min="4" max="4" width="18.453125" style="352" customWidth="1"/>
    <col min="5" max="6" width="16.54296875" style="352" customWidth="1"/>
    <col min="7" max="7" width="15.26953125" style="352" hidden="1" customWidth="1"/>
    <col min="8" max="14" width="15.26953125" style="352" customWidth="1"/>
    <col min="15" max="15" width="18.7265625" style="352" customWidth="1"/>
    <col min="16" max="26" width="8" style="352" customWidth="1"/>
    <col min="27" max="16384" width="14.453125" style="352"/>
  </cols>
  <sheetData>
    <row r="1" spans="1:26" s="335" customFormat="1" ht="30.75" customHeight="1">
      <c r="A1" s="334"/>
      <c r="B1" s="334" t="s">
        <v>192</v>
      </c>
      <c r="C1" s="334" t="s">
        <v>193</v>
      </c>
      <c r="D1" s="334"/>
      <c r="I1" s="336"/>
      <c r="J1" s="337"/>
      <c r="K1" s="337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</row>
    <row r="2" spans="1:26" s="335" customFormat="1" ht="30.75" customHeight="1">
      <c r="A2" s="337"/>
      <c r="B2" s="337" t="s">
        <v>194</v>
      </c>
      <c r="C2" s="338" t="s">
        <v>195</v>
      </c>
      <c r="D2" s="337"/>
      <c r="J2" s="339"/>
      <c r="K2" s="339"/>
      <c r="L2" s="339"/>
      <c r="M2" s="339"/>
      <c r="N2" s="339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</row>
    <row r="3" spans="1:26" s="335" customFormat="1" ht="30.75" customHeight="1">
      <c r="A3" s="337"/>
      <c r="B3" s="337" t="s">
        <v>196</v>
      </c>
      <c r="C3" s="338" t="s">
        <v>197</v>
      </c>
      <c r="D3" s="337"/>
      <c r="I3" s="339"/>
      <c r="J3" s="339"/>
      <c r="K3" s="339"/>
      <c r="L3" s="340"/>
      <c r="M3" s="340"/>
      <c r="N3" s="340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</row>
    <row r="4" spans="1:26" s="335" customFormat="1" ht="30.75" customHeight="1">
      <c r="A4" s="337"/>
      <c r="B4" s="337"/>
      <c r="C4" s="337"/>
      <c r="D4" s="337"/>
      <c r="I4" s="339"/>
      <c r="J4" s="339"/>
      <c r="K4" s="339"/>
      <c r="L4" s="340"/>
      <c r="M4" s="340"/>
      <c r="N4" s="340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</row>
    <row r="5" spans="1:26" s="335" customFormat="1" ht="30.75" customHeight="1">
      <c r="A5" s="337"/>
      <c r="B5" s="337"/>
      <c r="C5" s="337"/>
      <c r="D5" s="337"/>
      <c r="I5" s="339"/>
      <c r="J5" s="339"/>
      <c r="K5" s="339"/>
      <c r="L5" s="340"/>
      <c r="M5" s="340"/>
      <c r="N5" s="340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</row>
    <row r="6" spans="1:26" s="335" customFormat="1" ht="30.75" customHeight="1">
      <c r="A6" s="337"/>
      <c r="B6" s="337"/>
      <c r="C6" s="337"/>
      <c r="D6" s="337"/>
      <c r="I6" s="339"/>
      <c r="J6" s="339"/>
      <c r="K6" s="339"/>
      <c r="L6" s="341" t="s">
        <v>198</v>
      </c>
      <c r="M6" s="341"/>
      <c r="N6" s="341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</row>
    <row r="7" spans="1:26" s="344" customFormat="1" ht="48.75" customHeight="1">
      <c r="A7" s="342" t="s">
        <v>199</v>
      </c>
      <c r="B7" s="343" t="s">
        <v>200</v>
      </c>
      <c r="C7" s="343" t="s">
        <v>201</v>
      </c>
      <c r="D7" s="343" t="s">
        <v>202</v>
      </c>
      <c r="E7" s="343" t="s">
        <v>203</v>
      </c>
      <c r="F7" s="343" t="s">
        <v>204</v>
      </c>
      <c r="G7" s="343" t="s">
        <v>205</v>
      </c>
      <c r="H7" s="343" t="s">
        <v>205</v>
      </c>
      <c r="I7" s="343" t="s">
        <v>71</v>
      </c>
      <c r="J7" s="343" t="s">
        <v>59</v>
      </c>
      <c r="K7" s="343" t="s">
        <v>9</v>
      </c>
      <c r="L7" s="343" t="s">
        <v>56</v>
      </c>
      <c r="M7" s="343" t="s">
        <v>57</v>
      </c>
      <c r="N7" s="343" t="s">
        <v>58</v>
      </c>
    </row>
    <row r="8" spans="1:26" s="351" customFormat="1" ht="34.9" customHeight="1">
      <c r="A8" s="345">
        <v>1</v>
      </c>
      <c r="B8" s="346" t="s">
        <v>206</v>
      </c>
      <c r="C8" s="347" t="s">
        <v>207</v>
      </c>
      <c r="D8" s="345" t="b">
        <v>1</v>
      </c>
      <c r="E8" s="345" t="s">
        <v>208</v>
      </c>
      <c r="F8" s="348">
        <v>43832</v>
      </c>
      <c r="G8" s="349">
        <v>25</v>
      </c>
      <c r="H8" s="349">
        <f>I8-1</f>
        <v>25.5</v>
      </c>
      <c r="I8" s="349">
        <f>J8-1</f>
        <v>26.5</v>
      </c>
      <c r="J8" s="349">
        <f>K8-1</f>
        <v>27.5</v>
      </c>
      <c r="K8" s="349">
        <v>28.5</v>
      </c>
      <c r="L8" s="349">
        <f>K8+1</f>
        <v>29.5</v>
      </c>
      <c r="M8" s="349">
        <f t="shared" ref="M8:N8" si="0">L8+1</f>
        <v>30.5</v>
      </c>
      <c r="N8" s="349">
        <f t="shared" si="0"/>
        <v>31.5</v>
      </c>
      <c r="O8" s="350"/>
    </row>
    <row r="9" spans="1:26" s="351" customFormat="1" ht="34.9" customHeight="1">
      <c r="A9" s="345">
        <v>2</v>
      </c>
      <c r="B9" s="346" t="s">
        <v>209</v>
      </c>
      <c r="C9" s="347" t="s">
        <v>210</v>
      </c>
      <c r="D9" s="345" t="b">
        <v>1</v>
      </c>
      <c r="E9" s="345" t="s">
        <v>208</v>
      </c>
      <c r="F9" s="348">
        <v>43838</v>
      </c>
      <c r="G9" s="349">
        <v>1</v>
      </c>
      <c r="H9" s="349">
        <v>1</v>
      </c>
      <c r="I9" s="349">
        <v>1</v>
      </c>
      <c r="J9" s="345">
        <v>1</v>
      </c>
      <c r="K9" s="345">
        <v>1</v>
      </c>
      <c r="L9" s="345">
        <v>1</v>
      </c>
      <c r="M9" s="345">
        <v>1</v>
      </c>
      <c r="N9" s="345">
        <v>1</v>
      </c>
      <c r="O9" s="350"/>
    </row>
    <row r="10" spans="1:26" s="351" customFormat="1" ht="34.9" customHeight="1">
      <c r="A10" s="345">
        <v>3</v>
      </c>
      <c r="B10" s="346" t="s">
        <v>211</v>
      </c>
      <c r="C10" s="347" t="s">
        <v>212</v>
      </c>
      <c r="D10" s="345" t="b">
        <v>1</v>
      </c>
      <c r="E10" s="345" t="s">
        <v>208</v>
      </c>
      <c r="F10" s="348">
        <v>43832</v>
      </c>
      <c r="G10" s="349">
        <v>7.5</v>
      </c>
      <c r="H10" s="349">
        <v>7.5</v>
      </c>
      <c r="I10" s="349">
        <v>7.5</v>
      </c>
      <c r="J10" s="345" t="s">
        <v>213</v>
      </c>
      <c r="K10" s="345" t="s">
        <v>213</v>
      </c>
      <c r="L10" s="345" t="s">
        <v>213</v>
      </c>
      <c r="M10" s="345">
        <v>8</v>
      </c>
      <c r="N10" s="345">
        <v>8</v>
      </c>
      <c r="O10" s="350"/>
    </row>
    <row r="11" spans="1:26" s="351" customFormat="1" ht="34.9" customHeight="1">
      <c r="A11" s="345">
        <v>4</v>
      </c>
      <c r="B11" s="346" t="s">
        <v>214</v>
      </c>
      <c r="C11" s="347" t="s">
        <v>215</v>
      </c>
      <c r="D11" s="345" t="b">
        <v>1</v>
      </c>
      <c r="E11" s="345" t="s">
        <v>208</v>
      </c>
      <c r="F11" s="348">
        <v>43834</v>
      </c>
      <c r="G11" s="349">
        <v>3.5</v>
      </c>
      <c r="H11" s="349">
        <v>3.5</v>
      </c>
      <c r="I11" s="349">
        <v>3.5</v>
      </c>
      <c r="J11" s="345" t="s">
        <v>216</v>
      </c>
      <c r="K11" s="345" t="s">
        <v>216</v>
      </c>
      <c r="L11" s="345" t="s">
        <v>216</v>
      </c>
      <c r="M11" s="345">
        <v>4</v>
      </c>
      <c r="N11" s="345">
        <v>4</v>
      </c>
      <c r="O11" s="350"/>
    </row>
    <row r="12" spans="1:26" s="351" customFormat="1" ht="34.9" customHeight="1">
      <c r="A12" s="345">
        <v>5</v>
      </c>
      <c r="B12" s="346" t="s">
        <v>217</v>
      </c>
      <c r="C12" s="347" t="s">
        <v>218</v>
      </c>
      <c r="D12" s="345" t="b">
        <v>1</v>
      </c>
      <c r="E12" s="345" t="s">
        <v>208</v>
      </c>
      <c r="F12" s="348">
        <v>43834</v>
      </c>
      <c r="G12" s="349">
        <v>1</v>
      </c>
      <c r="H12" s="349">
        <v>1</v>
      </c>
      <c r="I12" s="349">
        <v>1</v>
      </c>
      <c r="J12" s="345">
        <v>1</v>
      </c>
      <c r="K12" s="345">
        <v>1</v>
      </c>
      <c r="L12" s="345">
        <v>1</v>
      </c>
      <c r="M12" s="345">
        <v>1</v>
      </c>
      <c r="N12" s="345">
        <v>1</v>
      </c>
      <c r="O12" s="350"/>
    </row>
    <row r="13" spans="1:26" s="351" customFormat="1" ht="34.9" customHeight="1">
      <c r="A13" s="345">
        <v>6</v>
      </c>
      <c r="B13" s="346" t="s">
        <v>219</v>
      </c>
      <c r="C13" s="347" t="s">
        <v>220</v>
      </c>
      <c r="D13" s="345" t="b">
        <v>1</v>
      </c>
      <c r="E13" s="345" t="s">
        <v>208</v>
      </c>
      <c r="F13" s="348">
        <v>43832</v>
      </c>
      <c r="G13" s="349">
        <v>15</v>
      </c>
      <c r="H13" s="349">
        <f>I13-2</f>
        <v>15</v>
      </c>
      <c r="I13" s="349">
        <v>17</v>
      </c>
      <c r="J13" s="345">
        <v>19</v>
      </c>
      <c r="K13" s="345">
        <v>21</v>
      </c>
      <c r="L13" s="345">
        <v>23</v>
      </c>
      <c r="M13" s="345" t="s">
        <v>221</v>
      </c>
      <c r="N13" s="345" t="s">
        <v>222</v>
      </c>
      <c r="O13" s="350"/>
    </row>
    <row r="14" spans="1:26" s="351" customFormat="1" ht="34.9" customHeight="1">
      <c r="A14" s="345">
        <v>7</v>
      </c>
      <c r="B14" s="346" t="s">
        <v>223</v>
      </c>
      <c r="C14" s="347" t="s">
        <v>224</v>
      </c>
      <c r="D14" s="345" t="b">
        <v>1</v>
      </c>
      <c r="E14" s="345" t="s">
        <v>208</v>
      </c>
      <c r="F14" s="348">
        <v>43832</v>
      </c>
      <c r="G14" s="349">
        <v>16.5</v>
      </c>
      <c r="H14" s="349">
        <f t="shared" ref="H14:H15" si="1">I14-2</f>
        <v>16.5</v>
      </c>
      <c r="I14" s="349">
        <v>18.5</v>
      </c>
      <c r="J14" s="345" t="s">
        <v>225</v>
      </c>
      <c r="K14" s="345" t="s">
        <v>226</v>
      </c>
      <c r="L14" s="345" t="s">
        <v>227</v>
      </c>
      <c r="M14" s="345" t="s">
        <v>228</v>
      </c>
      <c r="N14" s="345" t="s">
        <v>229</v>
      </c>
      <c r="O14" s="350"/>
    </row>
    <row r="15" spans="1:26" s="351" customFormat="1" ht="34.9" customHeight="1">
      <c r="A15" s="345">
        <v>8</v>
      </c>
      <c r="B15" s="346" t="s">
        <v>230</v>
      </c>
      <c r="C15" s="347" t="s">
        <v>231</v>
      </c>
      <c r="D15" s="345" t="b">
        <v>1</v>
      </c>
      <c r="E15" s="345" t="s">
        <v>232</v>
      </c>
      <c r="F15" s="348">
        <v>43832</v>
      </c>
      <c r="G15" s="349">
        <v>16.5</v>
      </c>
      <c r="H15" s="349">
        <f t="shared" si="1"/>
        <v>16.5</v>
      </c>
      <c r="I15" s="349">
        <v>18.5</v>
      </c>
      <c r="J15" s="345" t="s">
        <v>225</v>
      </c>
      <c r="K15" s="345" t="s">
        <v>226</v>
      </c>
      <c r="L15" s="345" t="s">
        <v>227</v>
      </c>
      <c r="M15" s="345" t="s">
        <v>228</v>
      </c>
      <c r="N15" s="345" t="s">
        <v>229</v>
      </c>
      <c r="O15" s="350"/>
    </row>
    <row r="16" spans="1:26" s="351" customFormat="1" ht="34.9" customHeight="1">
      <c r="A16" s="345">
        <v>9</v>
      </c>
      <c r="B16" s="346" t="s">
        <v>233</v>
      </c>
      <c r="C16" s="347" t="s">
        <v>98</v>
      </c>
      <c r="D16" s="345" t="b">
        <v>1</v>
      </c>
      <c r="E16" s="345" t="s">
        <v>232</v>
      </c>
      <c r="F16" s="348">
        <v>43834</v>
      </c>
      <c r="G16" s="349">
        <v>8.5</v>
      </c>
      <c r="H16" s="349">
        <f>I16-1/2</f>
        <v>8.5</v>
      </c>
      <c r="I16" s="349">
        <v>9</v>
      </c>
      <c r="J16" s="345" t="s">
        <v>234</v>
      </c>
      <c r="K16" s="345">
        <v>10</v>
      </c>
      <c r="L16" s="345" t="s">
        <v>235</v>
      </c>
      <c r="M16" s="345">
        <v>11</v>
      </c>
      <c r="N16" s="345" t="s">
        <v>236</v>
      </c>
      <c r="O16" s="350"/>
    </row>
    <row r="17" spans="1:15" s="351" customFormat="1" ht="34.9" customHeight="1">
      <c r="A17" s="345">
        <v>10</v>
      </c>
      <c r="B17" s="346" t="s">
        <v>237</v>
      </c>
      <c r="C17" s="347" t="s">
        <v>99</v>
      </c>
      <c r="D17" s="345" t="b">
        <v>1</v>
      </c>
      <c r="E17" s="345" t="s">
        <v>208</v>
      </c>
      <c r="F17" s="348">
        <v>43834</v>
      </c>
      <c r="G17" s="349">
        <v>6.875</v>
      </c>
      <c r="H17" s="349">
        <f>I17-3/8</f>
        <v>6.875</v>
      </c>
      <c r="I17" s="349">
        <v>7.25</v>
      </c>
      <c r="J17" s="345" t="s">
        <v>238</v>
      </c>
      <c r="K17" s="345">
        <v>8</v>
      </c>
      <c r="L17" s="345" t="s">
        <v>239</v>
      </c>
      <c r="M17" s="345" t="s">
        <v>240</v>
      </c>
      <c r="N17" s="345" t="s">
        <v>240</v>
      </c>
      <c r="O17" s="350"/>
    </row>
    <row r="18" spans="1:15" s="351" customFormat="1" ht="34.9" customHeight="1">
      <c r="A18" s="345">
        <v>11</v>
      </c>
      <c r="B18" s="346" t="s">
        <v>241</v>
      </c>
      <c r="C18" s="347" t="s">
        <v>242</v>
      </c>
      <c r="D18" s="345" t="b">
        <v>1</v>
      </c>
      <c r="E18" s="345" t="s">
        <v>232</v>
      </c>
      <c r="F18" s="348">
        <v>43834</v>
      </c>
      <c r="G18" s="349">
        <v>7.75</v>
      </c>
      <c r="H18" s="349">
        <f>I18-1/2</f>
        <v>7.75</v>
      </c>
      <c r="I18" s="349">
        <v>8.25</v>
      </c>
      <c r="J18" s="345" t="s">
        <v>240</v>
      </c>
      <c r="K18" s="345" t="s">
        <v>243</v>
      </c>
      <c r="L18" s="345" t="s">
        <v>244</v>
      </c>
      <c r="M18" s="345" t="s">
        <v>245</v>
      </c>
      <c r="N18" s="345" t="s">
        <v>246</v>
      </c>
      <c r="O18" s="350"/>
    </row>
    <row r="19" spans="1:15" s="351" customFormat="1" ht="34.9" customHeight="1">
      <c r="A19" s="345">
        <v>12</v>
      </c>
      <c r="B19" s="346" t="s">
        <v>247</v>
      </c>
      <c r="C19" s="347" t="s">
        <v>248</v>
      </c>
      <c r="D19" s="345" t="b">
        <v>1</v>
      </c>
      <c r="E19" s="345" t="s">
        <v>208</v>
      </c>
      <c r="F19" s="348">
        <v>43834</v>
      </c>
      <c r="G19" s="349">
        <v>7</v>
      </c>
      <c r="H19" s="349">
        <f>I19-1/2</f>
        <v>7</v>
      </c>
      <c r="I19" s="349">
        <v>7.5</v>
      </c>
      <c r="J19" s="345">
        <v>8</v>
      </c>
      <c r="K19" s="345" t="s">
        <v>249</v>
      </c>
      <c r="L19" s="345">
        <v>9</v>
      </c>
      <c r="M19" s="345" t="s">
        <v>234</v>
      </c>
      <c r="N19" s="345">
        <v>10</v>
      </c>
      <c r="O19" s="350"/>
    </row>
    <row r="20" spans="1:15" s="351" customFormat="1" ht="34.9" customHeight="1">
      <c r="A20" s="345">
        <v>13</v>
      </c>
      <c r="B20" s="346" t="s">
        <v>250</v>
      </c>
      <c r="C20" s="347" t="s">
        <v>251</v>
      </c>
      <c r="D20" s="345" t="b">
        <v>1</v>
      </c>
      <c r="E20" s="345" t="s">
        <v>208</v>
      </c>
      <c r="F20" s="348">
        <v>43838</v>
      </c>
      <c r="G20" s="348">
        <v>44020</v>
      </c>
      <c r="H20" s="348">
        <f>I20</f>
        <v>44020</v>
      </c>
      <c r="I20" s="348">
        <v>44020</v>
      </c>
      <c r="J20" s="348">
        <v>44020</v>
      </c>
      <c r="K20" s="348">
        <v>44020</v>
      </c>
      <c r="L20" s="348">
        <v>44020</v>
      </c>
      <c r="M20" s="348">
        <v>44020</v>
      </c>
      <c r="N20" s="348">
        <v>44020</v>
      </c>
      <c r="O20" s="350"/>
    </row>
    <row r="21" spans="1:15" ht="12.75" customHeight="1">
      <c r="C21" s="353"/>
      <c r="D21" s="353"/>
      <c r="E21" s="354"/>
      <c r="F21" s="354"/>
      <c r="G21" s="354"/>
      <c r="H21" s="354"/>
      <c r="I21" s="354"/>
      <c r="J21" s="354"/>
      <c r="K21" s="354"/>
      <c r="L21" s="353"/>
      <c r="M21" s="353"/>
    </row>
    <row r="22" spans="1:15" ht="12.75" customHeight="1">
      <c r="C22" s="353"/>
      <c r="D22" s="353"/>
      <c r="E22" s="354"/>
      <c r="F22" s="354"/>
      <c r="G22" s="354"/>
      <c r="H22" s="354"/>
      <c r="I22" s="354"/>
      <c r="J22" s="354"/>
      <c r="K22" s="354"/>
      <c r="L22" s="353"/>
      <c r="M22" s="353"/>
    </row>
    <row r="23" spans="1:15" ht="12.75" customHeight="1">
      <c r="C23" s="353"/>
      <c r="D23" s="353"/>
      <c r="E23" s="354"/>
      <c r="F23" s="354"/>
      <c r="G23" s="354"/>
      <c r="H23" s="354"/>
      <c r="I23" s="354"/>
      <c r="J23" s="354"/>
      <c r="K23" s="354"/>
      <c r="L23" s="353"/>
      <c r="M23" s="353"/>
    </row>
    <row r="24" spans="1:15" ht="12.75" customHeight="1">
      <c r="C24" s="353"/>
      <c r="D24" s="353"/>
      <c r="E24" s="354"/>
      <c r="F24" s="354"/>
      <c r="G24" s="354"/>
      <c r="H24" s="354"/>
      <c r="I24" s="354"/>
      <c r="J24" s="354"/>
      <c r="K24" s="354"/>
      <c r="L24" s="353"/>
      <c r="M24" s="353"/>
    </row>
    <row r="25" spans="1:15" ht="12.75" customHeight="1">
      <c r="C25" s="353"/>
      <c r="D25" s="353"/>
      <c r="E25" s="354"/>
      <c r="F25" s="354"/>
      <c r="G25" s="354"/>
      <c r="H25" s="354"/>
      <c r="I25" s="354"/>
      <c r="J25" s="354"/>
      <c r="K25" s="354"/>
      <c r="L25" s="353"/>
      <c r="M25" s="353"/>
    </row>
    <row r="26" spans="1:15" ht="12.75" customHeight="1">
      <c r="C26" s="353"/>
      <c r="D26" s="353"/>
      <c r="E26" s="354"/>
      <c r="F26" s="354"/>
      <c r="G26" s="354"/>
      <c r="H26" s="354"/>
      <c r="I26" s="354"/>
      <c r="J26" s="354"/>
      <c r="K26" s="354"/>
      <c r="L26" s="353"/>
      <c r="M26" s="353"/>
    </row>
    <row r="27" spans="1:15" ht="12.75" customHeight="1">
      <c r="C27" s="353"/>
      <c r="D27" s="353"/>
      <c r="E27" s="354"/>
      <c r="F27" s="354"/>
      <c r="G27" s="354"/>
      <c r="H27" s="354"/>
      <c r="I27" s="354"/>
      <c r="J27" s="354"/>
      <c r="K27" s="354"/>
      <c r="L27" s="353"/>
      <c r="M27" s="353"/>
    </row>
    <row r="28" spans="1:15" ht="12.75" customHeight="1">
      <c r="C28" s="353"/>
      <c r="D28" s="353"/>
      <c r="E28" s="354"/>
      <c r="F28" s="354"/>
      <c r="G28" s="354"/>
      <c r="H28" s="354"/>
      <c r="I28" s="354"/>
      <c r="J28" s="354"/>
      <c r="K28" s="354"/>
      <c r="L28" s="353"/>
      <c r="M28" s="353"/>
    </row>
    <row r="29" spans="1:15" ht="12.75" customHeight="1">
      <c r="C29" s="353"/>
      <c r="D29" s="353"/>
      <c r="E29" s="354"/>
      <c r="F29" s="354"/>
      <c r="G29" s="354"/>
      <c r="H29" s="354"/>
      <c r="I29" s="354"/>
      <c r="J29" s="354"/>
      <c r="K29" s="354"/>
      <c r="L29" s="353"/>
      <c r="M29" s="353"/>
    </row>
    <row r="30" spans="1:15" ht="12.75" customHeight="1">
      <c r="C30" s="353"/>
      <c r="D30" s="353"/>
      <c r="E30" s="354"/>
      <c r="F30" s="354"/>
      <c r="G30" s="354"/>
      <c r="H30" s="354"/>
      <c r="I30" s="354"/>
      <c r="J30" s="354"/>
      <c r="K30" s="354"/>
      <c r="L30" s="353"/>
      <c r="M30" s="353"/>
    </row>
    <row r="31" spans="1:15" ht="12.75" customHeight="1">
      <c r="C31" s="353"/>
      <c r="D31" s="353"/>
      <c r="E31" s="354"/>
      <c r="F31" s="354"/>
      <c r="G31" s="354"/>
      <c r="H31" s="354"/>
      <c r="I31" s="354"/>
      <c r="J31" s="354"/>
      <c r="K31" s="354"/>
      <c r="L31" s="353"/>
      <c r="M31" s="353"/>
    </row>
    <row r="32" spans="1:15" ht="12.75" customHeight="1">
      <c r="C32" s="353"/>
      <c r="D32" s="353"/>
      <c r="E32" s="354"/>
      <c r="F32" s="354"/>
      <c r="G32" s="354"/>
      <c r="H32" s="354"/>
      <c r="I32" s="354"/>
      <c r="J32" s="354"/>
      <c r="K32" s="354"/>
      <c r="L32" s="353"/>
      <c r="M32" s="353"/>
    </row>
    <row r="33" spans="3:13" ht="12.75" customHeight="1">
      <c r="C33" s="353"/>
      <c r="D33" s="353"/>
      <c r="E33" s="354"/>
      <c r="F33" s="354"/>
      <c r="G33" s="354"/>
      <c r="H33" s="354"/>
      <c r="I33" s="354"/>
      <c r="J33" s="354"/>
      <c r="K33" s="354"/>
      <c r="L33" s="353"/>
      <c r="M33" s="353"/>
    </row>
    <row r="34" spans="3:13" ht="12.75" customHeight="1">
      <c r="C34" s="353"/>
      <c r="D34" s="353"/>
      <c r="E34" s="354"/>
      <c r="F34" s="354"/>
      <c r="G34" s="354"/>
      <c r="H34" s="354"/>
      <c r="I34" s="354"/>
      <c r="J34" s="354"/>
      <c r="K34" s="354"/>
      <c r="L34" s="353"/>
      <c r="M34" s="353"/>
    </row>
    <row r="35" spans="3:13" ht="12.75" customHeight="1">
      <c r="C35" s="353"/>
      <c r="D35" s="353"/>
      <c r="E35" s="354"/>
      <c r="F35" s="354"/>
      <c r="G35" s="354"/>
      <c r="H35" s="354"/>
      <c r="I35" s="354"/>
      <c r="J35" s="354"/>
      <c r="K35" s="354"/>
      <c r="L35" s="353"/>
      <c r="M35" s="353"/>
    </row>
    <row r="36" spans="3:13" ht="12.75" customHeight="1">
      <c r="C36" s="353"/>
      <c r="D36" s="353"/>
      <c r="E36" s="354"/>
      <c r="F36" s="354"/>
      <c r="G36" s="354"/>
      <c r="H36" s="354"/>
      <c r="I36" s="354"/>
      <c r="J36" s="354"/>
      <c r="K36" s="354"/>
      <c r="L36" s="353"/>
      <c r="M36" s="353"/>
    </row>
    <row r="37" spans="3:13" ht="12.75" customHeight="1">
      <c r="C37" s="353"/>
      <c r="D37" s="353"/>
      <c r="E37" s="354"/>
      <c r="F37" s="354"/>
      <c r="G37" s="354"/>
      <c r="H37" s="354"/>
      <c r="I37" s="354"/>
      <c r="J37" s="354"/>
      <c r="K37" s="354"/>
      <c r="L37" s="353"/>
      <c r="M37" s="353"/>
    </row>
    <row r="38" spans="3:13" ht="12.75" customHeight="1">
      <c r="C38" s="353"/>
      <c r="D38" s="353"/>
      <c r="E38" s="354"/>
      <c r="F38" s="354"/>
      <c r="G38" s="354"/>
      <c r="H38" s="354"/>
      <c r="I38" s="354"/>
      <c r="J38" s="354"/>
      <c r="K38" s="354"/>
      <c r="L38" s="353"/>
      <c r="M38" s="353"/>
    </row>
    <row r="39" spans="3:13" ht="12.75" customHeight="1">
      <c r="C39" s="353"/>
      <c r="D39" s="353"/>
      <c r="E39" s="354"/>
      <c r="F39" s="354"/>
      <c r="G39" s="354"/>
      <c r="H39" s="354"/>
      <c r="I39" s="354"/>
      <c r="J39" s="354"/>
      <c r="K39" s="354"/>
      <c r="L39" s="353"/>
      <c r="M39" s="353"/>
    </row>
    <row r="40" spans="3:13" ht="12.75" customHeight="1">
      <c r="C40" s="353"/>
      <c r="D40" s="353"/>
      <c r="E40" s="354"/>
      <c r="F40" s="354"/>
      <c r="G40" s="354"/>
      <c r="H40" s="354"/>
      <c r="I40" s="354"/>
      <c r="J40" s="354"/>
      <c r="K40" s="354"/>
      <c r="L40" s="353"/>
      <c r="M40" s="353"/>
    </row>
    <row r="41" spans="3:13" ht="12.75" customHeight="1">
      <c r="C41" s="353"/>
      <c r="D41" s="353"/>
      <c r="E41" s="354"/>
      <c r="F41" s="354"/>
      <c r="G41" s="354"/>
      <c r="H41" s="354"/>
      <c r="I41" s="354"/>
      <c r="J41" s="354"/>
      <c r="K41" s="354"/>
      <c r="L41" s="353"/>
      <c r="M41" s="353"/>
    </row>
    <row r="42" spans="3:13" ht="12.75" customHeight="1">
      <c r="C42" s="353"/>
      <c r="D42" s="353"/>
      <c r="E42" s="354"/>
      <c r="F42" s="354"/>
      <c r="G42" s="354"/>
      <c r="H42" s="354"/>
      <c r="I42" s="354"/>
      <c r="J42" s="354"/>
      <c r="K42" s="354"/>
      <c r="L42" s="353"/>
      <c r="M42" s="353"/>
    </row>
    <row r="43" spans="3:13" ht="12.75" customHeight="1">
      <c r="C43" s="353"/>
      <c r="D43" s="353"/>
      <c r="E43" s="354"/>
      <c r="F43" s="354"/>
      <c r="G43" s="354"/>
      <c r="H43" s="354"/>
      <c r="I43" s="354"/>
      <c r="J43" s="354"/>
      <c r="K43" s="354"/>
      <c r="L43" s="353"/>
      <c r="M43" s="353"/>
    </row>
    <row r="44" spans="3:13" ht="12.75" customHeight="1">
      <c r="C44" s="353"/>
      <c r="D44" s="353"/>
      <c r="E44" s="354"/>
      <c r="F44" s="354"/>
      <c r="G44" s="354"/>
      <c r="H44" s="354"/>
      <c r="I44" s="354"/>
      <c r="J44" s="354"/>
      <c r="K44" s="354"/>
      <c r="L44" s="353"/>
      <c r="M44" s="353"/>
    </row>
    <row r="45" spans="3:13" ht="12.75" customHeight="1">
      <c r="C45" s="353"/>
      <c r="D45" s="353"/>
      <c r="E45" s="354"/>
      <c r="F45" s="354"/>
      <c r="G45" s="354"/>
      <c r="H45" s="354"/>
      <c r="I45" s="354"/>
      <c r="J45" s="354"/>
      <c r="K45" s="354"/>
      <c r="L45" s="353"/>
      <c r="M45" s="353"/>
    </row>
    <row r="46" spans="3:13" ht="12.75" customHeight="1">
      <c r="C46" s="353"/>
      <c r="D46" s="353"/>
      <c r="E46" s="354"/>
      <c r="F46" s="354"/>
      <c r="G46" s="354"/>
      <c r="H46" s="354"/>
      <c r="I46" s="354"/>
      <c r="J46" s="354"/>
      <c r="K46" s="354"/>
      <c r="L46" s="353"/>
      <c r="M46" s="353"/>
    </row>
    <row r="47" spans="3:13" ht="12.75" customHeight="1">
      <c r="C47" s="353"/>
      <c r="D47" s="353"/>
      <c r="E47" s="354"/>
      <c r="F47" s="354"/>
      <c r="G47" s="354"/>
      <c r="H47" s="354"/>
      <c r="I47" s="354"/>
      <c r="J47" s="354"/>
      <c r="K47" s="354"/>
      <c r="L47" s="353"/>
      <c r="M47" s="353"/>
    </row>
    <row r="48" spans="3:13" ht="12.75" customHeight="1">
      <c r="C48" s="353"/>
      <c r="D48" s="353"/>
      <c r="E48" s="354"/>
      <c r="F48" s="354"/>
      <c r="G48" s="354"/>
      <c r="H48" s="354"/>
      <c r="I48" s="354"/>
      <c r="J48" s="354"/>
      <c r="K48" s="354"/>
      <c r="L48" s="353"/>
      <c r="M48" s="353"/>
    </row>
    <row r="49" spans="3:13" ht="12.75" customHeight="1">
      <c r="C49" s="353"/>
      <c r="D49" s="353"/>
      <c r="E49" s="354"/>
      <c r="F49" s="354"/>
      <c r="G49" s="354"/>
      <c r="H49" s="354"/>
      <c r="I49" s="354"/>
      <c r="J49" s="354"/>
      <c r="K49" s="354"/>
      <c r="L49" s="353"/>
      <c r="M49" s="353"/>
    </row>
    <row r="50" spans="3:13" ht="12.75" customHeight="1">
      <c r="C50" s="353"/>
      <c r="D50" s="353"/>
      <c r="E50" s="354"/>
      <c r="F50" s="354"/>
      <c r="G50" s="354"/>
      <c r="H50" s="354"/>
      <c r="I50" s="354"/>
      <c r="J50" s="354"/>
      <c r="K50" s="354"/>
      <c r="L50" s="353"/>
      <c r="M50" s="353"/>
    </row>
    <row r="51" spans="3:13" ht="12.75" customHeight="1">
      <c r="C51" s="353"/>
      <c r="D51" s="353"/>
      <c r="E51" s="354"/>
      <c r="F51" s="354"/>
      <c r="G51" s="354"/>
      <c r="H51" s="354"/>
      <c r="I51" s="354"/>
      <c r="J51" s="354"/>
      <c r="K51" s="354"/>
      <c r="L51" s="353"/>
      <c r="M51" s="353"/>
    </row>
    <row r="52" spans="3:13" ht="12.75" customHeight="1">
      <c r="C52" s="353"/>
      <c r="D52" s="353"/>
      <c r="E52" s="354"/>
      <c r="F52" s="354"/>
      <c r="G52" s="354"/>
      <c r="H52" s="354"/>
      <c r="I52" s="354"/>
      <c r="J52" s="354"/>
      <c r="K52" s="354"/>
      <c r="L52" s="353"/>
      <c r="M52" s="353"/>
    </row>
    <row r="53" spans="3:13" ht="12.75" customHeight="1">
      <c r="C53" s="353"/>
      <c r="D53" s="353"/>
      <c r="E53" s="354"/>
      <c r="F53" s="354"/>
      <c r="G53" s="354"/>
      <c r="H53" s="354"/>
      <c r="I53" s="354"/>
      <c r="J53" s="354"/>
      <c r="K53" s="354"/>
      <c r="L53" s="353"/>
      <c r="M53" s="353"/>
    </row>
    <row r="54" spans="3:13" ht="12.75" customHeight="1">
      <c r="C54" s="353"/>
      <c r="D54" s="353"/>
      <c r="E54" s="354"/>
      <c r="F54" s="354"/>
      <c r="G54" s="354"/>
      <c r="H54" s="354"/>
      <c r="I54" s="354"/>
      <c r="J54" s="354"/>
      <c r="K54" s="354"/>
      <c r="L54" s="353"/>
      <c r="M54" s="353"/>
    </row>
    <row r="55" spans="3:13" ht="12.75" customHeight="1">
      <c r="C55" s="353"/>
      <c r="D55" s="353"/>
      <c r="E55" s="354"/>
      <c r="F55" s="354"/>
      <c r="G55" s="354"/>
      <c r="H55" s="354"/>
      <c r="I55" s="354"/>
      <c r="J55" s="354"/>
      <c r="K55" s="354"/>
      <c r="L55" s="353"/>
      <c r="M55" s="353"/>
    </row>
    <row r="56" spans="3:13" ht="12.75" customHeight="1">
      <c r="C56" s="353"/>
      <c r="D56" s="353"/>
      <c r="E56" s="354"/>
      <c r="F56" s="354"/>
      <c r="G56" s="354"/>
      <c r="H56" s="354"/>
      <c r="I56" s="354"/>
      <c r="J56" s="354"/>
      <c r="K56" s="354"/>
      <c r="L56" s="353"/>
      <c r="M56" s="353"/>
    </row>
    <row r="57" spans="3:13" ht="12.75" customHeight="1">
      <c r="C57" s="353"/>
      <c r="D57" s="353"/>
      <c r="E57" s="354"/>
      <c r="F57" s="354"/>
      <c r="G57" s="354"/>
      <c r="H57" s="354"/>
      <c r="I57" s="354"/>
      <c r="J57" s="354"/>
      <c r="K57" s="354"/>
      <c r="L57" s="353"/>
      <c r="M57" s="353"/>
    </row>
    <row r="58" spans="3:13" ht="12.75" customHeight="1">
      <c r="C58" s="353"/>
      <c r="D58" s="353"/>
      <c r="E58" s="354"/>
      <c r="F58" s="354"/>
      <c r="G58" s="354"/>
      <c r="H58" s="354"/>
      <c r="I58" s="354"/>
      <c r="J58" s="354"/>
      <c r="K58" s="354"/>
      <c r="L58" s="353"/>
      <c r="M58" s="353"/>
    </row>
    <row r="59" spans="3:13" ht="12.75" customHeight="1">
      <c r="C59" s="353"/>
      <c r="D59" s="353"/>
      <c r="E59" s="354"/>
      <c r="F59" s="354"/>
      <c r="G59" s="354"/>
      <c r="H59" s="354"/>
      <c r="I59" s="354"/>
      <c r="J59" s="354"/>
      <c r="K59" s="354"/>
      <c r="L59" s="353"/>
      <c r="M59" s="353"/>
    </row>
    <row r="60" spans="3:13" ht="12.75" customHeight="1">
      <c r="C60" s="353"/>
      <c r="D60" s="353"/>
      <c r="E60" s="354"/>
      <c r="F60" s="354"/>
      <c r="G60" s="354"/>
      <c r="H60" s="354"/>
      <c r="I60" s="354"/>
      <c r="J60" s="354"/>
      <c r="K60" s="354"/>
      <c r="L60" s="353"/>
      <c r="M60" s="353"/>
    </row>
    <row r="61" spans="3:13" ht="12.75" customHeight="1">
      <c r="C61" s="353"/>
      <c r="D61" s="353"/>
      <c r="E61" s="354"/>
      <c r="F61" s="354"/>
      <c r="G61" s="354"/>
      <c r="H61" s="354"/>
      <c r="I61" s="354"/>
      <c r="J61" s="354"/>
      <c r="K61" s="354"/>
      <c r="L61" s="353"/>
      <c r="M61" s="353"/>
    </row>
    <row r="62" spans="3:13" ht="12.75" customHeight="1">
      <c r="C62" s="353"/>
      <c r="D62" s="353"/>
      <c r="E62" s="354"/>
      <c r="F62" s="354"/>
      <c r="G62" s="354"/>
      <c r="H62" s="354"/>
      <c r="I62" s="354"/>
      <c r="J62" s="354"/>
      <c r="K62" s="354"/>
      <c r="L62" s="353"/>
      <c r="M62" s="353"/>
    </row>
    <row r="63" spans="3:13" ht="12.75" customHeight="1">
      <c r="C63" s="353"/>
      <c r="D63" s="353"/>
      <c r="E63" s="354"/>
      <c r="F63" s="354"/>
      <c r="G63" s="354"/>
      <c r="H63" s="354"/>
      <c r="I63" s="354"/>
      <c r="J63" s="354"/>
      <c r="K63" s="354"/>
      <c r="L63" s="353"/>
      <c r="M63" s="353"/>
    </row>
    <row r="64" spans="3:13" ht="12.75" customHeight="1">
      <c r="C64" s="353"/>
      <c r="D64" s="353"/>
      <c r="E64" s="354"/>
      <c r="F64" s="354"/>
      <c r="G64" s="354"/>
      <c r="H64" s="354"/>
      <c r="I64" s="354"/>
      <c r="J64" s="354"/>
      <c r="K64" s="354"/>
      <c r="L64" s="353"/>
      <c r="M64" s="353"/>
    </row>
    <row r="65" spans="3:13" ht="12.75" customHeight="1">
      <c r="C65" s="353"/>
      <c r="D65" s="353"/>
      <c r="E65" s="354"/>
      <c r="F65" s="354"/>
      <c r="G65" s="354"/>
      <c r="H65" s="354"/>
      <c r="I65" s="354"/>
      <c r="J65" s="354"/>
      <c r="K65" s="354"/>
      <c r="L65" s="353"/>
      <c r="M65" s="353"/>
    </row>
    <row r="66" spans="3:13" ht="12.75" customHeight="1">
      <c r="C66" s="353"/>
      <c r="D66" s="353"/>
      <c r="E66" s="354"/>
      <c r="F66" s="354"/>
      <c r="G66" s="354"/>
      <c r="H66" s="354"/>
      <c r="I66" s="354"/>
      <c r="J66" s="354"/>
      <c r="K66" s="354"/>
      <c r="L66" s="353"/>
      <c r="M66" s="353"/>
    </row>
    <row r="67" spans="3:13" ht="12.75" customHeight="1">
      <c r="C67" s="353"/>
      <c r="D67" s="353"/>
      <c r="E67" s="354"/>
      <c r="F67" s="354"/>
      <c r="G67" s="354"/>
      <c r="H67" s="354"/>
      <c r="I67" s="354"/>
      <c r="J67" s="354"/>
      <c r="K67" s="354"/>
      <c r="L67" s="353"/>
      <c r="M67" s="353"/>
    </row>
    <row r="68" spans="3:13" ht="12.75" customHeight="1">
      <c r="C68" s="353"/>
      <c r="D68" s="353"/>
      <c r="E68" s="354"/>
      <c r="F68" s="354"/>
      <c r="G68" s="354"/>
      <c r="H68" s="354"/>
      <c r="I68" s="354"/>
      <c r="J68" s="354"/>
      <c r="K68" s="354"/>
      <c r="L68" s="353"/>
      <c r="M68" s="353"/>
    </row>
    <row r="69" spans="3:13" ht="12.75" customHeight="1">
      <c r="C69" s="353"/>
      <c r="D69" s="353"/>
      <c r="E69" s="354"/>
      <c r="F69" s="354"/>
      <c r="G69" s="354"/>
      <c r="H69" s="354"/>
      <c r="I69" s="354"/>
      <c r="J69" s="354"/>
      <c r="K69" s="354"/>
      <c r="L69" s="353"/>
      <c r="M69" s="353"/>
    </row>
    <row r="70" spans="3:13" ht="12.75" customHeight="1">
      <c r="C70" s="353"/>
      <c r="D70" s="353"/>
      <c r="E70" s="354"/>
      <c r="F70" s="354"/>
      <c r="G70" s="354"/>
      <c r="H70" s="354"/>
      <c r="I70" s="354"/>
      <c r="J70" s="354"/>
      <c r="K70" s="354"/>
      <c r="L70" s="353"/>
      <c r="M70" s="353"/>
    </row>
    <row r="71" spans="3:13" ht="12.75" customHeight="1">
      <c r="C71" s="353"/>
      <c r="D71" s="353"/>
      <c r="E71" s="354"/>
      <c r="F71" s="354"/>
      <c r="G71" s="354"/>
      <c r="H71" s="354"/>
      <c r="I71" s="354"/>
      <c r="J71" s="354"/>
      <c r="K71" s="354"/>
      <c r="L71" s="353"/>
      <c r="M71" s="353"/>
    </row>
    <row r="72" spans="3:13" ht="12.75" customHeight="1">
      <c r="C72" s="353"/>
      <c r="D72" s="353"/>
      <c r="E72" s="354"/>
      <c r="F72" s="354"/>
      <c r="G72" s="354"/>
      <c r="H72" s="354"/>
      <c r="I72" s="354"/>
      <c r="J72" s="354"/>
      <c r="K72" s="354"/>
      <c r="L72" s="353"/>
      <c r="M72" s="353"/>
    </row>
    <row r="73" spans="3:13" ht="12.75" customHeight="1">
      <c r="C73" s="353"/>
      <c r="D73" s="353"/>
      <c r="E73" s="354"/>
      <c r="F73" s="354"/>
      <c r="G73" s="354"/>
      <c r="H73" s="354"/>
      <c r="I73" s="354"/>
      <c r="J73" s="354"/>
      <c r="K73" s="354"/>
      <c r="L73" s="353"/>
      <c r="M73" s="353"/>
    </row>
    <row r="74" spans="3:13" ht="12.75" customHeight="1">
      <c r="C74" s="353"/>
      <c r="D74" s="353"/>
      <c r="E74" s="354"/>
      <c r="F74" s="354"/>
      <c r="G74" s="354"/>
      <c r="H74" s="354"/>
      <c r="I74" s="354"/>
      <c r="J74" s="354"/>
      <c r="K74" s="354"/>
      <c r="L74" s="353"/>
      <c r="M74" s="353"/>
    </row>
    <row r="75" spans="3:13" ht="12.75" customHeight="1">
      <c r="C75" s="353"/>
      <c r="D75" s="353"/>
      <c r="E75" s="354"/>
      <c r="F75" s="354"/>
      <c r="G75" s="354"/>
      <c r="H75" s="354"/>
      <c r="I75" s="354"/>
      <c r="J75" s="354"/>
      <c r="K75" s="354"/>
      <c r="L75" s="353"/>
      <c r="M75" s="353"/>
    </row>
    <row r="76" spans="3:13" ht="12.75" customHeight="1">
      <c r="C76" s="353"/>
      <c r="D76" s="353"/>
      <c r="E76" s="354"/>
      <c r="F76" s="354"/>
      <c r="G76" s="354"/>
      <c r="H76" s="354"/>
      <c r="I76" s="354"/>
      <c r="J76" s="354"/>
      <c r="K76" s="354"/>
      <c r="L76" s="353"/>
      <c r="M76" s="353"/>
    </row>
    <row r="77" spans="3:13" ht="12.75" customHeight="1">
      <c r="C77" s="353"/>
      <c r="D77" s="353"/>
      <c r="E77" s="354"/>
      <c r="F77" s="354"/>
      <c r="G77" s="354"/>
      <c r="H77" s="354"/>
      <c r="I77" s="354"/>
      <c r="J77" s="354"/>
      <c r="K77" s="354"/>
      <c r="L77" s="353"/>
      <c r="M77" s="353"/>
    </row>
    <row r="78" spans="3:13" ht="12.75" customHeight="1">
      <c r="C78" s="353"/>
      <c r="D78" s="353"/>
      <c r="E78" s="354"/>
      <c r="F78" s="354"/>
      <c r="G78" s="354"/>
      <c r="H78" s="354"/>
      <c r="I78" s="354"/>
      <c r="J78" s="354"/>
      <c r="K78" s="354"/>
      <c r="L78" s="353"/>
      <c r="M78" s="353"/>
    </row>
    <row r="79" spans="3:13" ht="12.75" customHeight="1">
      <c r="C79" s="353"/>
      <c r="D79" s="353"/>
      <c r="E79" s="354"/>
      <c r="F79" s="354"/>
      <c r="G79" s="354"/>
      <c r="H79" s="354"/>
      <c r="I79" s="354"/>
      <c r="J79" s="354"/>
      <c r="K79" s="354"/>
      <c r="L79" s="353"/>
      <c r="M79" s="353"/>
    </row>
    <row r="80" spans="3:13" ht="12.75" customHeight="1">
      <c r="C80" s="353"/>
      <c r="D80" s="353"/>
      <c r="E80" s="354"/>
      <c r="F80" s="354"/>
      <c r="G80" s="354"/>
      <c r="H80" s="354"/>
      <c r="I80" s="354"/>
      <c r="J80" s="354"/>
      <c r="K80" s="354"/>
      <c r="L80" s="353"/>
      <c r="M80" s="353"/>
    </row>
    <row r="81" spans="3:13" ht="12.75" customHeight="1">
      <c r="C81" s="353"/>
      <c r="D81" s="353"/>
      <c r="E81" s="354"/>
      <c r="F81" s="354"/>
      <c r="G81" s="354"/>
      <c r="H81" s="354"/>
      <c r="I81" s="354"/>
      <c r="J81" s="354"/>
      <c r="K81" s="354"/>
      <c r="L81" s="353"/>
      <c r="M81" s="353"/>
    </row>
    <row r="82" spans="3:13" ht="12.75" customHeight="1">
      <c r="C82" s="353"/>
      <c r="D82" s="353"/>
      <c r="E82" s="354"/>
      <c r="F82" s="354"/>
      <c r="G82" s="354"/>
      <c r="H82" s="354"/>
      <c r="I82" s="354"/>
      <c r="J82" s="354"/>
      <c r="K82" s="354"/>
      <c r="L82" s="353"/>
      <c r="M82" s="353"/>
    </row>
    <row r="83" spans="3:13" ht="12.75" customHeight="1">
      <c r="C83" s="353"/>
      <c r="D83" s="353"/>
      <c r="E83" s="354"/>
      <c r="F83" s="354"/>
      <c r="G83" s="354"/>
      <c r="H83" s="354"/>
      <c r="I83" s="354"/>
      <c r="J83" s="354"/>
      <c r="K83" s="354"/>
      <c r="L83" s="353"/>
      <c r="M83" s="353"/>
    </row>
    <row r="84" spans="3:13" ht="12.75" customHeight="1">
      <c r="C84" s="353"/>
      <c r="D84" s="353"/>
      <c r="E84" s="354"/>
      <c r="F84" s="354"/>
      <c r="G84" s="354"/>
      <c r="H84" s="354"/>
      <c r="I84" s="354"/>
      <c r="J84" s="354"/>
      <c r="K84" s="354"/>
      <c r="L84" s="353"/>
      <c r="M84" s="353"/>
    </row>
    <row r="85" spans="3:13" ht="12.75" customHeight="1">
      <c r="C85" s="353"/>
      <c r="D85" s="353"/>
      <c r="E85" s="354"/>
      <c r="F85" s="354"/>
      <c r="G85" s="354"/>
      <c r="H85" s="354"/>
      <c r="I85" s="354"/>
      <c r="J85" s="354"/>
      <c r="K85" s="354"/>
      <c r="L85" s="353"/>
      <c r="M85" s="353"/>
    </row>
    <row r="86" spans="3:13" ht="12.75" customHeight="1">
      <c r="C86" s="353"/>
      <c r="D86" s="353"/>
      <c r="E86" s="354"/>
      <c r="F86" s="354"/>
      <c r="G86" s="354"/>
      <c r="H86" s="354"/>
      <c r="I86" s="354"/>
      <c r="J86" s="354"/>
      <c r="K86" s="354"/>
      <c r="L86" s="353"/>
      <c r="M86" s="353"/>
    </row>
    <row r="87" spans="3:13" ht="12.75" customHeight="1">
      <c r="C87" s="353"/>
      <c r="D87" s="353"/>
      <c r="E87" s="354"/>
      <c r="F87" s="354"/>
      <c r="G87" s="354"/>
      <c r="H87" s="354"/>
      <c r="I87" s="354"/>
      <c r="J87" s="354"/>
      <c r="K87" s="354"/>
      <c r="L87" s="353"/>
      <c r="M87" s="353"/>
    </row>
    <row r="88" spans="3:13" ht="12.75" customHeight="1">
      <c r="C88" s="353"/>
      <c r="D88" s="353"/>
      <c r="E88" s="354"/>
      <c r="F88" s="354"/>
      <c r="G88" s="354"/>
      <c r="H88" s="354"/>
      <c r="I88" s="354"/>
      <c r="J88" s="354"/>
      <c r="K88" s="354"/>
      <c r="L88" s="353"/>
      <c r="M88" s="353"/>
    </row>
    <row r="89" spans="3:13" ht="12.75" customHeight="1">
      <c r="C89" s="353"/>
      <c r="D89" s="353"/>
      <c r="E89" s="354"/>
      <c r="F89" s="354"/>
      <c r="G89" s="354"/>
      <c r="H89" s="354"/>
      <c r="I89" s="354"/>
      <c r="J89" s="354"/>
      <c r="K89" s="354"/>
      <c r="L89" s="353"/>
      <c r="M89" s="353"/>
    </row>
    <row r="90" spans="3:13" ht="12.75" customHeight="1">
      <c r="C90" s="353"/>
      <c r="D90" s="353"/>
      <c r="E90" s="354"/>
      <c r="F90" s="354"/>
      <c r="G90" s="354"/>
      <c r="H90" s="354"/>
      <c r="I90" s="354"/>
      <c r="J90" s="354"/>
      <c r="K90" s="354"/>
      <c r="L90" s="353"/>
      <c r="M90" s="353"/>
    </row>
    <row r="91" spans="3:13" ht="12.75" customHeight="1">
      <c r="C91" s="353"/>
      <c r="D91" s="353"/>
      <c r="E91" s="354"/>
      <c r="F91" s="354"/>
      <c r="G91" s="354"/>
      <c r="H91" s="354"/>
      <c r="I91" s="354"/>
      <c r="J91" s="354"/>
      <c r="K91" s="354"/>
      <c r="L91" s="353"/>
      <c r="M91" s="353"/>
    </row>
    <row r="92" spans="3:13" ht="12.75" customHeight="1">
      <c r="C92" s="353"/>
      <c r="D92" s="353"/>
      <c r="E92" s="354"/>
      <c r="F92" s="354"/>
      <c r="G92" s="354"/>
      <c r="H92" s="354"/>
      <c r="I92" s="354"/>
      <c r="J92" s="354"/>
      <c r="K92" s="354"/>
      <c r="L92" s="353"/>
      <c r="M92" s="353"/>
    </row>
    <row r="93" spans="3:13" ht="12.75" customHeight="1">
      <c r="C93" s="353"/>
      <c r="D93" s="353"/>
      <c r="E93" s="354"/>
      <c r="F93" s="354"/>
      <c r="G93" s="354"/>
      <c r="H93" s="354"/>
      <c r="I93" s="354"/>
      <c r="J93" s="354"/>
      <c r="K93" s="354"/>
      <c r="L93" s="353"/>
      <c r="M93" s="353"/>
    </row>
    <row r="94" spans="3:13" ht="12.75" customHeight="1">
      <c r="C94" s="353"/>
      <c r="D94" s="353"/>
      <c r="E94" s="354"/>
      <c r="F94" s="354"/>
      <c r="G94" s="354"/>
      <c r="H94" s="354"/>
      <c r="I94" s="354"/>
      <c r="J94" s="354"/>
      <c r="K94" s="354"/>
      <c r="L94" s="353"/>
      <c r="M94" s="353"/>
    </row>
    <row r="95" spans="3:13" ht="12.75" customHeight="1">
      <c r="C95" s="353"/>
      <c r="D95" s="353"/>
      <c r="E95" s="354"/>
      <c r="F95" s="354"/>
      <c r="G95" s="354"/>
      <c r="H95" s="354"/>
      <c r="I95" s="354"/>
      <c r="J95" s="354"/>
      <c r="K95" s="354"/>
      <c r="L95" s="353"/>
      <c r="M95" s="353"/>
    </row>
    <row r="96" spans="3:13" ht="12.75" customHeight="1">
      <c r="C96" s="353"/>
      <c r="D96" s="353"/>
      <c r="E96" s="354"/>
      <c r="F96" s="354"/>
      <c r="G96" s="354"/>
      <c r="H96" s="354"/>
      <c r="I96" s="354"/>
      <c r="J96" s="354"/>
      <c r="K96" s="354"/>
      <c r="L96" s="353"/>
      <c r="M96" s="353"/>
    </row>
    <row r="97" spans="3:13" ht="12.75" customHeight="1">
      <c r="C97" s="353"/>
      <c r="D97" s="353"/>
      <c r="E97" s="354"/>
      <c r="F97" s="354"/>
      <c r="G97" s="354"/>
      <c r="H97" s="354"/>
      <c r="I97" s="354"/>
      <c r="J97" s="354"/>
      <c r="K97" s="354"/>
      <c r="L97" s="353"/>
      <c r="M97" s="353"/>
    </row>
    <row r="98" spans="3:13" ht="12.75" customHeight="1">
      <c r="C98" s="353"/>
      <c r="D98" s="353"/>
      <c r="E98" s="354"/>
      <c r="F98" s="354"/>
      <c r="G98" s="354"/>
      <c r="H98" s="354"/>
      <c r="I98" s="354"/>
      <c r="J98" s="354"/>
      <c r="K98" s="354"/>
      <c r="L98" s="353"/>
      <c r="M98" s="353"/>
    </row>
    <row r="99" spans="3:13" ht="12.75" customHeight="1">
      <c r="C99" s="353"/>
      <c r="D99" s="353"/>
      <c r="E99" s="354"/>
      <c r="F99" s="354"/>
      <c r="G99" s="354"/>
      <c r="H99" s="354"/>
      <c r="I99" s="354"/>
      <c r="J99" s="354"/>
      <c r="K99" s="354"/>
      <c r="L99" s="353"/>
      <c r="M99" s="353"/>
    </row>
    <row r="100" spans="3:13" ht="12.75" customHeight="1">
      <c r="C100" s="353"/>
      <c r="D100" s="353"/>
      <c r="E100" s="354"/>
      <c r="F100" s="354"/>
      <c r="G100" s="354"/>
      <c r="H100" s="354"/>
      <c r="I100" s="354"/>
      <c r="J100" s="354"/>
      <c r="K100" s="354"/>
      <c r="L100" s="353"/>
      <c r="M100" s="353"/>
    </row>
    <row r="101" spans="3:13" ht="12.75" customHeight="1">
      <c r="C101" s="353"/>
      <c r="D101" s="353"/>
      <c r="E101" s="354"/>
      <c r="F101" s="354"/>
      <c r="G101" s="354"/>
      <c r="H101" s="354"/>
      <c r="I101" s="354"/>
      <c r="J101" s="354"/>
      <c r="K101" s="354"/>
      <c r="L101" s="353"/>
      <c r="M101" s="353"/>
    </row>
    <row r="102" spans="3:13" ht="12.75" customHeight="1">
      <c r="C102" s="353"/>
      <c r="D102" s="353"/>
      <c r="E102" s="354"/>
      <c r="F102" s="354"/>
      <c r="G102" s="354"/>
      <c r="H102" s="354"/>
      <c r="I102" s="354"/>
      <c r="J102" s="354"/>
      <c r="K102" s="354"/>
      <c r="L102" s="353"/>
      <c r="M102" s="353"/>
    </row>
    <row r="103" spans="3:13" ht="12.75" customHeight="1">
      <c r="C103" s="353"/>
      <c r="D103" s="353"/>
      <c r="E103" s="354"/>
      <c r="F103" s="354"/>
      <c r="G103" s="354"/>
      <c r="H103" s="354"/>
      <c r="I103" s="354"/>
      <c r="J103" s="354"/>
      <c r="K103" s="354"/>
      <c r="L103" s="353"/>
      <c r="M103" s="353"/>
    </row>
    <row r="104" spans="3:13" ht="12.75" customHeight="1">
      <c r="C104" s="353"/>
      <c r="D104" s="353"/>
      <c r="E104" s="354"/>
      <c r="F104" s="354"/>
      <c r="G104" s="354"/>
      <c r="H104" s="354"/>
      <c r="I104" s="354"/>
      <c r="J104" s="354"/>
      <c r="K104" s="354"/>
      <c r="L104" s="353"/>
      <c r="M104" s="353"/>
    </row>
    <row r="105" spans="3:13" ht="12.75" customHeight="1">
      <c r="C105" s="353"/>
      <c r="D105" s="353"/>
      <c r="E105" s="354"/>
      <c r="F105" s="354"/>
      <c r="G105" s="354"/>
      <c r="H105" s="354"/>
      <c r="I105" s="354"/>
      <c r="J105" s="354"/>
      <c r="K105" s="354"/>
      <c r="L105" s="353"/>
      <c r="M105" s="353"/>
    </row>
    <row r="106" spans="3:13" ht="12.75" customHeight="1">
      <c r="C106" s="353"/>
      <c r="D106" s="353"/>
      <c r="E106" s="354"/>
      <c r="F106" s="354"/>
      <c r="G106" s="354"/>
      <c r="H106" s="354"/>
      <c r="I106" s="354"/>
      <c r="J106" s="354"/>
      <c r="K106" s="354"/>
      <c r="L106" s="353"/>
      <c r="M106" s="353"/>
    </row>
    <row r="107" spans="3:13" ht="12.75" customHeight="1">
      <c r="C107" s="353"/>
      <c r="D107" s="353"/>
      <c r="E107" s="354"/>
      <c r="F107" s="354"/>
      <c r="G107" s="354"/>
      <c r="H107" s="354"/>
      <c r="I107" s="354"/>
      <c r="J107" s="354"/>
      <c r="K107" s="354"/>
      <c r="L107" s="353"/>
      <c r="M107" s="353"/>
    </row>
    <row r="108" spans="3:13" ht="12.75" customHeight="1">
      <c r="C108" s="353"/>
      <c r="D108" s="353"/>
      <c r="E108" s="354"/>
      <c r="F108" s="354"/>
      <c r="G108" s="354"/>
      <c r="H108" s="354"/>
      <c r="I108" s="354"/>
      <c r="J108" s="354"/>
      <c r="K108" s="354"/>
      <c r="L108" s="353"/>
      <c r="M108" s="353"/>
    </row>
    <row r="109" spans="3:13" ht="12.75" customHeight="1">
      <c r="C109" s="353"/>
      <c r="D109" s="353"/>
      <c r="E109" s="354"/>
      <c r="F109" s="354"/>
      <c r="G109" s="354"/>
      <c r="H109" s="354"/>
      <c r="I109" s="354"/>
      <c r="J109" s="354"/>
      <c r="K109" s="354"/>
      <c r="L109" s="353"/>
      <c r="M109" s="353"/>
    </row>
    <row r="110" spans="3:13" ht="12.75" customHeight="1">
      <c r="C110" s="353"/>
      <c r="D110" s="353"/>
      <c r="E110" s="354"/>
      <c r="F110" s="354"/>
      <c r="G110" s="354"/>
      <c r="H110" s="354"/>
      <c r="I110" s="354"/>
      <c r="J110" s="354"/>
      <c r="K110" s="354"/>
      <c r="L110" s="353"/>
      <c r="M110" s="353"/>
    </row>
    <row r="111" spans="3:13" ht="12.75" customHeight="1">
      <c r="C111" s="353"/>
      <c r="D111" s="353"/>
      <c r="E111" s="354"/>
      <c r="F111" s="354"/>
      <c r="G111" s="354"/>
      <c r="H111" s="354"/>
      <c r="I111" s="354"/>
      <c r="J111" s="354"/>
      <c r="K111" s="354"/>
      <c r="L111" s="353"/>
      <c r="M111" s="353"/>
    </row>
    <row r="112" spans="3:13" ht="12.75" customHeight="1">
      <c r="C112" s="353"/>
      <c r="D112" s="353"/>
      <c r="E112" s="354"/>
      <c r="F112" s="354"/>
      <c r="G112" s="354"/>
      <c r="H112" s="354"/>
      <c r="I112" s="354"/>
      <c r="J112" s="354"/>
      <c r="K112" s="354"/>
      <c r="L112" s="353"/>
      <c r="M112" s="353"/>
    </row>
    <row r="113" spans="3:13" ht="12.75" customHeight="1">
      <c r="C113" s="353"/>
      <c r="D113" s="353"/>
      <c r="E113" s="354"/>
      <c r="F113" s="354"/>
      <c r="G113" s="354"/>
      <c r="H113" s="354"/>
      <c r="I113" s="354"/>
      <c r="J113" s="354"/>
      <c r="K113" s="354"/>
      <c r="L113" s="353"/>
      <c r="M113" s="353"/>
    </row>
    <row r="114" spans="3:13" ht="12.75" customHeight="1">
      <c r="C114" s="353"/>
      <c r="D114" s="353"/>
      <c r="E114" s="354"/>
      <c r="F114" s="354"/>
      <c r="G114" s="354"/>
      <c r="H114" s="354"/>
      <c r="I114" s="354"/>
      <c r="J114" s="354"/>
      <c r="K114" s="354"/>
      <c r="L114" s="353"/>
      <c r="M114" s="353"/>
    </row>
    <row r="115" spans="3:13" ht="12.75" customHeight="1">
      <c r="C115" s="353"/>
      <c r="D115" s="353"/>
      <c r="E115" s="354"/>
      <c r="F115" s="354"/>
      <c r="G115" s="354"/>
      <c r="H115" s="354"/>
      <c r="I115" s="354"/>
      <c r="J115" s="354"/>
      <c r="K115" s="354"/>
      <c r="L115" s="353"/>
      <c r="M115" s="353"/>
    </row>
    <row r="116" spans="3:13" ht="12.75" customHeight="1">
      <c r="C116" s="353"/>
      <c r="D116" s="353"/>
      <c r="E116" s="354"/>
      <c r="F116" s="354"/>
      <c r="G116" s="354"/>
      <c r="H116" s="354"/>
      <c r="I116" s="354"/>
      <c r="J116" s="354"/>
      <c r="K116" s="354"/>
      <c r="L116" s="353"/>
      <c r="M116" s="353"/>
    </row>
    <row r="117" spans="3:13" ht="12.75" customHeight="1">
      <c r="C117" s="353"/>
      <c r="D117" s="353"/>
      <c r="E117" s="354"/>
      <c r="F117" s="354"/>
      <c r="G117" s="354"/>
      <c r="H117" s="354"/>
      <c r="I117" s="354"/>
      <c r="J117" s="354"/>
      <c r="K117" s="354"/>
      <c r="L117" s="353"/>
      <c r="M117" s="353"/>
    </row>
    <row r="118" spans="3:13" ht="12.75" customHeight="1">
      <c r="C118" s="353"/>
      <c r="D118" s="353"/>
      <c r="L118" s="353"/>
      <c r="M118" s="353"/>
    </row>
    <row r="119" spans="3:13" ht="12.75" customHeight="1">
      <c r="C119" s="353"/>
      <c r="D119" s="353"/>
      <c r="L119" s="353"/>
      <c r="M119" s="353"/>
    </row>
    <row r="120" spans="3:13" ht="12.75" customHeight="1">
      <c r="C120" s="353"/>
      <c r="D120" s="353"/>
      <c r="L120" s="353"/>
      <c r="M120" s="353"/>
    </row>
    <row r="121" spans="3:13" ht="12.75" customHeight="1">
      <c r="C121" s="353"/>
      <c r="D121" s="353"/>
      <c r="L121" s="353"/>
      <c r="M121" s="353"/>
    </row>
    <row r="122" spans="3:13" ht="12.75" customHeight="1">
      <c r="C122" s="353"/>
      <c r="D122" s="353"/>
      <c r="L122" s="353"/>
      <c r="M122" s="353"/>
    </row>
    <row r="123" spans="3:13" ht="12.75" customHeight="1">
      <c r="C123" s="353"/>
      <c r="D123" s="353"/>
      <c r="L123" s="353"/>
      <c r="M123" s="353"/>
    </row>
    <row r="124" spans="3:13" ht="12.75" customHeight="1">
      <c r="C124" s="353"/>
      <c r="D124" s="353"/>
      <c r="L124" s="353"/>
      <c r="M124" s="353"/>
    </row>
    <row r="125" spans="3:13" ht="12.75" customHeight="1">
      <c r="C125" s="353"/>
      <c r="D125" s="353"/>
      <c r="L125" s="353"/>
      <c r="M125" s="353"/>
    </row>
    <row r="126" spans="3:13" ht="12.75" customHeight="1">
      <c r="C126" s="353"/>
      <c r="D126" s="353"/>
      <c r="L126" s="353"/>
      <c r="M126" s="353"/>
    </row>
    <row r="127" spans="3:13" ht="12.75" customHeight="1">
      <c r="C127" s="353"/>
      <c r="D127" s="353"/>
      <c r="L127" s="353"/>
      <c r="M127" s="353"/>
    </row>
    <row r="128" spans="3:13" ht="12.75" customHeight="1">
      <c r="C128" s="353"/>
      <c r="D128" s="353"/>
      <c r="L128" s="353"/>
      <c r="M128" s="353"/>
    </row>
    <row r="129" spans="3:13" ht="12.75" customHeight="1">
      <c r="C129" s="353"/>
      <c r="D129" s="353"/>
      <c r="L129" s="353"/>
      <c r="M129" s="353"/>
    </row>
    <row r="130" spans="3:13" ht="12.75" customHeight="1">
      <c r="C130" s="353"/>
      <c r="D130" s="353"/>
      <c r="L130" s="353"/>
      <c r="M130" s="353"/>
    </row>
    <row r="131" spans="3:13" ht="12.75" customHeight="1">
      <c r="C131" s="353"/>
      <c r="D131" s="353"/>
      <c r="L131" s="353"/>
      <c r="M131" s="353"/>
    </row>
    <row r="132" spans="3:13" ht="12.75" customHeight="1">
      <c r="C132" s="353"/>
      <c r="D132" s="353"/>
      <c r="L132" s="353"/>
      <c r="M132" s="353"/>
    </row>
    <row r="133" spans="3:13" ht="12.75" customHeight="1">
      <c r="C133" s="353"/>
      <c r="D133" s="353"/>
      <c r="L133" s="353"/>
      <c r="M133" s="353"/>
    </row>
    <row r="134" spans="3:13" ht="12.75" customHeight="1">
      <c r="C134" s="353"/>
      <c r="D134" s="353"/>
      <c r="L134" s="353"/>
      <c r="M134" s="353"/>
    </row>
    <row r="135" spans="3:13" ht="12.75" customHeight="1">
      <c r="C135" s="353"/>
      <c r="D135" s="353"/>
      <c r="L135" s="353"/>
      <c r="M135" s="353"/>
    </row>
    <row r="136" spans="3:13" ht="12.75" customHeight="1">
      <c r="C136" s="353"/>
      <c r="D136" s="353"/>
      <c r="L136" s="353"/>
      <c r="M136" s="353"/>
    </row>
    <row r="137" spans="3:13" ht="12.75" customHeight="1">
      <c r="C137" s="353"/>
      <c r="D137" s="353"/>
      <c r="L137" s="353"/>
      <c r="M137" s="353"/>
    </row>
    <row r="138" spans="3:13" ht="12.75" customHeight="1">
      <c r="C138" s="353"/>
      <c r="D138" s="353"/>
      <c r="L138" s="353"/>
      <c r="M138" s="353"/>
    </row>
    <row r="139" spans="3:13" ht="12.75" customHeight="1">
      <c r="C139" s="353"/>
      <c r="D139" s="353"/>
      <c r="L139" s="353"/>
      <c r="M139" s="353"/>
    </row>
    <row r="140" spans="3:13" ht="12.75" customHeight="1">
      <c r="C140" s="353"/>
      <c r="D140" s="353"/>
      <c r="L140" s="353"/>
      <c r="M140" s="353"/>
    </row>
    <row r="141" spans="3:13" ht="12.75" customHeight="1">
      <c r="C141" s="353"/>
      <c r="D141" s="353"/>
      <c r="L141" s="353"/>
      <c r="M141" s="353"/>
    </row>
    <row r="142" spans="3:13" ht="12.75" customHeight="1">
      <c r="C142" s="353"/>
      <c r="D142" s="353"/>
      <c r="L142" s="353"/>
      <c r="M142" s="353"/>
    </row>
    <row r="143" spans="3:13" ht="12.75" customHeight="1">
      <c r="C143" s="353"/>
      <c r="D143" s="353"/>
      <c r="L143" s="353"/>
      <c r="M143" s="353"/>
    </row>
    <row r="144" spans="3:13" ht="12.75" customHeight="1">
      <c r="C144" s="353"/>
      <c r="D144" s="353"/>
      <c r="L144" s="353"/>
      <c r="M144" s="353"/>
    </row>
    <row r="145" spans="3:13" ht="12.75" customHeight="1">
      <c r="C145" s="353"/>
      <c r="D145" s="353"/>
      <c r="L145" s="353"/>
      <c r="M145" s="353"/>
    </row>
    <row r="146" spans="3:13" ht="12.75" customHeight="1">
      <c r="C146" s="353"/>
      <c r="D146" s="353"/>
      <c r="L146" s="353"/>
      <c r="M146" s="353"/>
    </row>
    <row r="147" spans="3:13" ht="12.75" customHeight="1">
      <c r="C147" s="353"/>
      <c r="D147" s="353"/>
      <c r="L147" s="353"/>
      <c r="M147" s="353"/>
    </row>
    <row r="148" spans="3:13" ht="12.75" customHeight="1">
      <c r="C148" s="353"/>
      <c r="D148" s="353"/>
      <c r="L148" s="353"/>
      <c r="M148" s="353"/>
    </row>
    <row r="149" spans="3:13" ht="12.75" customHeight="1">
      <c r="C149" s="353"/>
      <c r="D149" s="353"/>
      <c r="L149" s="353"/>
      <c r="M149" s="353"/>
    </row>
    <row r="150" spans="3:13" ht="12.75" customHeight="1">
      <c r="C150" s="353"/>
      <c r="D150" s="353"/>
      <c r="L150" s="353"/>
      <c r="M150" s="353"/>
    </row>
    <row r="151" spans="3:13" ht="12.75" customHeight="1">
      <c r="C151" s="353"/>
      <c r="D151" s="353"/>
      <c r="L151" s="353"/>
      <c r="M151" s="353"/>
    </row>
    <row r="152" spans="3:13" ht="12.75" customHeight="1">
      <c r="C152" s="353"/>
      <c r="D152" s="353"/>
      <c r="L152" s="353"/>
      <c r="M152" s="353"/>
    </row>
    <row r="153" spans="3:13" ht="12.75" customHeight="1">
      <c r="C153" s="353"/>
      <c r="D153" s="353"/>
      <c r="L153" s="353"/>
      <c r="M153" s="353"/>
    </row>
    <row r="154" spans="3:13" ht="12.75" customHeight="1">
      <c r="C154" s="353"/>
      <c r="D154" s="353"/>
      <c r="L154" s="353"/>
      <c r="M154" s="353"/>
    </row>
    <row r="155" spans="3:13" ht="12.75" customHeight="1">
      <c r="C155" s="353"/>
      <c r="D155" s="353"/>
      <c r="L155" s="353"/>
      <c r="M155" s="353"/>
    </row>
    <row r="156" spans="3:13" ht="12.75" customHeight="1">
      <c r="C156" s="353"/>
      <c r="D156" s="353"/>
      <c r="L156" s="353"/>
      <c r="M156" s="353"/>
    </row>
    <row r="157" spans="3:13" ht="12.75" customHeight="1">
      <c r="C157" s="353"/>
      <c r="D157" s="353"/>
      <c r="L157" s="353"/>
      <c r="M157" s="353"/>
    </row>
    <row r="158" spans="3:13" ht="12.75" customHeight="1">
      <c r="C158" s="353"/>
      <c r="D158" s="353"/>
      <c r="L158" s="353"/>
      <c r="M158" s="353"/>
    </row>
    <row r="159" spans="3:13" ht="12.75" customHeight="1">
      <c r="C159" s="353"/>
      <c r="D159" s="353"/>
      <c r="L159" s="353"/>
      <c r="M159" s="353"/>
    </row>
    <row r="160" spans="3:13" ht="12.75" customHeight="1">
      <c r="C160" s="353"/>
      <c r="D160" s="353"/>
      <c r="L160" s="353"/>
      <c r="M160" s="353"/>
    </row>
    <row r="161" spans="3:13" ht="12.75" customHeight="1">
      <c r="C161" s="353"/>
      <c r="D161" s="353"/>
      <c r="L161" s="353"/>
      <c r="M161" s="353"/>
    </row>
    <row r="162" spans="3:13" ht="12.75" customHeight="1">
      <c r="C162" s="353"/>
      <c r="D162" s="353"/>
      <c r="L162" s="353"/>
      <c r="M162" s="353"/>
    </row>
    <row r="163" spans="3:13" ht="12.75" customHeight="1">
      <c r="C163" s="353"/>
      <c r="D163" s="353"/>
      <c r="L163" s="353"/>
      <c r="M163" s="353"/>
    </row>
    <row r="164" spans="3:13" ht="12.75" customHeight="1">
      <c r="C164" s="353"/>
      <c r="D164" s="353"/>
      <c r="L164" s="353"/>
      <c r="M164" s="353"/>
    </row>
    <row r="165" spans="3:13" ht="12.75" customHeight="1">
      <c r="C165" s="353"/>
      <c r="D165" s="353"/>
      <c r="L165" s="353"/>
      <c r="M165" s="353"/>
    </row>
    <row r="166" spans="3:13" ht="12.75" customHeight="1">
      <c r="C166" s="353"/>
      <c r="D166" s="353"/>
      <c r="L166" s="353"/>
      <c r="M166" s="353"/>
    </row>
    <row r="167" spans="3:13" ht="12.75" customHeight="1">
      <c r="C167" s="353"/>
      <c r="D167" s="353"/>
      <c r="L167" s="353"/>
      <c r="M167" s="353"/>
    </row>
    <row r="168" spans="3:13" ht="12.75" customHeight="1">
      <c r="C168" s="353"/>
      <c r="D168" s="353"/>
      <c r="L168" s="353"/>
      <c r="M168" s="353"/>
    </row>
    <row r="169" spans="3:13" ht="12.75" customHeight="1">
      <c r="C169" s="353"/>
      <c r="D169" s="353"/>
      <c r="L169" s="353"/>
      <c r="M169" s="353"/>
    </row>
    <row r="170" spans="3:13" ht="12.75" customHeight="1">
      <c r="C170" s="353"/>
      <c r="D170" s="353"/>
      <c r="L170" s="353"/>
      <c r="M170" s="353"/>
    </row>
    <row r="171" spans="3:13" ht="12.75" customHeight="1">
      <c r="C171" s="353"/>
      <c r="D171" s="353"/>
      <c r="L171" s="353"/>
      <c r="M171" s="353"/>
    </row>
    <row r="172" spans="3:13" ht="12.75" customHeight="1">
      <c r="C172" s="353"/>
      <c r="D172" s="353"/>
      <c r="L172" s="353"/>
      <c r="M172" s="353"/>
    </row>
    <row r="173" spans="3:13" ht="12.75" customHeight="1">
      <c r="C173" s="353"/>
      <c r="D173" s="353"/>
      <c r="L173" s="353"/>
      <c r="M173" s="353"/>
    </row>
    <row r="174" spans="3:13" ht="12.75" customHeight="1">
      <c r="C174" s="353"/>
      <c r="D174" s="353"/>
      <c r="L174" s="353"/>
      <c r="M174" s="353"/>
    </row>
    <row r="175" spans="3:13" ht="12.75" customHeight="1">
      <c r="C175" s="353"/>
      <c r="D175" s="353"/>
      <c r="L175" s="353"/>
      <c r="M175" s="353"/>
    </row>
    <row r="176" spans="3:13" ht="12.75" customHeight="1">
      <c r="C176" s="353"/>
      <c r="D176" s="353"/>
      <c r="L176" s="353"/>
      <c r="M176" s="353"/>
    </row>
    <row r="177" spans="3:13" ht="12.75" customHeight="1">
      <c r="C177" s="353"/>
      <c r="D177" s="353"/>
      <c r="L177" s="353"/>
      <c r="M177" s="353"/>
    </row>
    <row r="178" spans="3:13" ht="12.75" customHeight="1">
      <c r="C178" s="353"/>
      <c r="D178" s="353"/>
      <c r="L178" s="353"/>
      <c r="M178" s="353"/>
    </row>
    <row r="179" spans="3:13" ht="12.75" customHeight="1">
      <c r="C179" s="353"/>
      <c r="D179" s="353"/>
      <c r="L179" s="353"/>
      <c r="M179" s="353"/>
    </row>
    <row r="180" spans="3:13" ht="12.75" customHeight="1">
      <c r="C180" s="353"/>
      <c r="D180" s="353"/>
      <c r="L180" s="353"/>
      <c r="M180" s="353"/>
    </row>
    <row r="181" spans="3:13" ht="12.75" customHeight="1">
      <c r="C181" s="353"/>
      <c r="D181" s="353"/>
      <c r="L181" s="353"/>
      <c r="M181" s="353"/>
    </row>
    <row r="182" spans="3:13" ht="12.75" customHeight="1">
      <c r="C182" s="353"/>
      <c r="D182" s="353"/>
      <c r="L182" s="353"/>
      <c r="M182" s="353"/>
    </row>
    <row r="183" spans="3:13" ht="12.75" customHeight="1">
      <c r="C183" s="353"/>
      <c r="D183" s="353"/>
      <c r="L183" s="353"/>
      <c r="M183" s="353"/>
    </row>
    <row r="184" spans="3:13" ht="12.75" customHeight="1">
      <c r="C184" s="353"/>
      <c r="D184" s="353"/>
      <c r="L184" s="353"/>
      <c r="M184" s="353"/>
    </row>
    <row r="185" spans="3:13" ht="12.75" customHeight="1">
      <c r="C185" s="353"/>
      <c r="D185" s="353"/>
      <c r="L185" s="353"/>
      <c r="M185" s="353"/>
    </row>
    <row r="186" spans="3:13" ht="12.75" customHeight="1">
      <c r="C186" s="353"/>
      <c r="D186" s="353"/>
      <c r="L186" s="353"/>
      <c r="M186" s="353"/>
    </row>
    <row r="187" spans="3:13" ht="12.75" customHeight="1">
      <c r="C187" s="353"/>
      <c r="D187" s="353"/>
      <c r="L187" s="353"/>
      <c r="M187" s="353"/>
    </row>
    <row r="188" spans="3:13" ht="12.75" customHeight="1">
      <c r="C188" s="353"/>
      <c r="D188" s="353"/>
      <c r="L188" s="353"/>
      <c r="M188" s="353"/>
    </row>
    <row r="189" spans="3:13" ht="12.75" customHeight="1">
      <c r="C189" s="353"/>
      <c r="D189" s="353"/>
      <c r="L189" s="353"/>
      <c r="M189" s="353"/>
    </row>
    <row r="190" spans="3:13" ht="12.75" customHeight="1">
      <c r="C190" s="353"/>
      <c r="D190" s="353"/>
      <c r="L190" s="353"/>
      <c r="M190" s="353"/>
    </row>
    <row r="191" spans="3:13" ht="12.75" customHeight="1">
      <c r="C191" s="353"/>
      <c r="D191" s="353"/>
      <c r="L191" s="353"/>
      <c r="M191" s="353"/>
    </row>
    <row r="192" spans="3:13" ht="12.75" customHeight="1">
      <c r="C192" s="353"/>
      <c r="D192" s="353"/>
      <c r="L192" s="353"/>
      <c r="M192" s="353"/>
    </row>
    <row r="193" spans="3:13" ht="12.75" customHeight="1">
      <c r="C193" s="353"/>
      <c r="D193" s="353"/>
      <c r="L193" s="353"/>
      <c r="M193" s="353"/>
    </row>
    <row r="194" spans="3:13" ht="12.75" customHeight="1">
      <c r="C194" s="353"/>
      <c r="D194" s="353"/>
      <c r="L194" s="353"/>
      <c r="M194" s="353"/>
    </row>
    <row r="195" spans="3:13" ht="12.75" customHeight="1">
      <c r="C195" s="353"/>
      <c r="D195" s="353"/>
      <c r="L195" s="353"/>
      <c r="M195" s="353"/>
    </row>
    <row r="196" spans="3:13" ht="12.75" customHeight="1">
      <c r="C196" s="353"/>
      <c r="D196" s="353"/>
      <c r="L196" s="353"/>
      <c r="M196" s="353"/>
    </row>
    <row r="197" spans="3:13" ht="12.75" customHeight="1">
      <c r="C197" s="353"/>
      <c r="D197" s="353"/>
      <c r="L197" s="353"/>
      <c r="M197" s="353"/>
    </row>
    <row r="198" spans="3:13" ht="12.75" customHeight="1">
      <c r="C198" s="353"/>
      <c r="D198" s="353"/>
      <c r="L198" s="353"/>
      <c r="M198" s="353"/>
    </row>
    <row r="199" spans="3:13" ht="12.75" customHeight="1">
      <c r="C199" s="353"/>
      <c r="D199" s="353"/>
      <c r="L199" s="353"/>
      <c r="M199" s="353"/>
    </row>
    <row r="200" spans="3:13" ht="12.75" customHeight="1">
      <c r="C200" s="353"/>
      <c r="D200" s="353"/>
      <c r="L200" s="353"/>
      <c r="M200" s="353"/>
    </row>
    <row r="201" spans="3:13" ht="12.75" customHeight="1">
      <c r="C201" s="353"/>
      <c r="D201" s="353"/>
      <c r="L201" s="353"/>
      <c r="M201" s="353"/>
    </row>
    <row r="202" spans="3:13" ht="12.75" customHeight="1">
      <c r="C202" s="353"/>
      <c r="D202" s="353"/>
      <c r="L202" s="353"/>
      <c r="M202" s="353"/>
    </row>
    <row r="203" spans="3:13" ht="12.75" customHeight="1">
      <c r="C203" s="353"/>
      <c r="D203" s="353"/>
      <c r="L203" s="353"/>
      <c r="M203" s="353"/>
    </row>
    <row r="204" spans="3:13" ht="12.75" customHeight="1">
      <c r="C204" s="353"/>
      <c r="D204" s="353"/>
      <c r="L204" s="353"/>
      <c r="M204" s="353"/>
    </row>
    <row r="205" spans="3:13" ht="12.75" customHeight="1">
      <c r="C205" s="353"/>
      <c r="D205" s="353"/>
      <c r="L205" s="353"/>
      <c r="M205" s="353"/>
    </row>
    <row r="206" spans="3:13" ht="12.75" customHeight="1">
      <c r="C206" s="353"/>
      <c r="D206" s="353"/>
      <c r="L206" s="353"/>
      <c r="M206" s="353"/>
    </row>
    <row r="207" spans="3:13" ht="12.75" customHeight="1">
      <c r="C207" s="353"/>
      <c r="D207" s="353"/>
      <c r="L207" s="353"/>
      <c r="M207" s="353"/>
    </row>
    <row r="208" spans="3:13" ht="12.75" customHeight="1">
      <c r="C208" s="353"/>
      <c r="D208" s="353"/>
      <c r="L208" s="353"/>
      <c r="M208" s="353"/>
    </row>
    <row r="209" spans="3:13" ht="12.75" customHeight="1">
      <c r="C209" s="353"/>
      <c r="D209" s="353"/>
      <c r="L209" s="353"/>
      <c r="M209" s="353"/>
    </row>
    <row r="210" spans="3:13" ht="12.75" customHeight="1">
      <c r="C210" s="353"/>
      <c r="D210" s="353"/>
      <c r="L210" s="353"/>
      <c r="M210" s="353"/>
    </row>
    <row r="211" spans="3:13" ht="12.75" customHeight="1">
      <c r="C211" s="353"/>
      <c r="D211" s="353"/>
      <c r="L211" s="353"/>
      <c r="M211" s="353"/>
    </row>
    <row r="212" spans="3:13" ht="12.75" customHeight="1">
      <c r="C212" s="353"/>
      <c r="D212" s="353"/>
      <c r="L212" s="353"/>
      <c r="M212" s="353"/>
    </row>
    <row r="213" spans="3:13" ht="12.75" customHeight="1">
      <c r="C213" s="353"/>
      <c r="D213" s="353"/>
      <c r="L213" s="353"/>
      <c r="M213" s="353"/>
    </row>
    <row r="214" spans="3:13" ht="12.75" customHeight="1">
      <c r="C214" s="353"/>
      <c r="D214" s="353"/>
      <c r="L214" s="353"/>
      <c r="M214" s="353"/>
    </row>
    <row r="215" spans="3:13" ht="12.75" customHeight="1">
      <c r="C215" s="353"/>
      <c r="D215" s="353"/>
      <c r="L215" s="353"/>
      <c r="M215" s="353"/>
    </row>
    <row r="216" spans="3:13" ht="12.75" customHeight="1">
      <c r="C216" s="353"/>
      <c r="D216" s="353"/>
      <c r="L216" s="353"/>
      <c r="M216" s="353"/>
    </row>
    <row r="217" spans="3:13" ht="12.75" customHeight="1">
      <c r="C217" s="353"/>
      <c r="D217" s="353"/>
      <c r="L217" s="353"/>
      <c r="M217" s="353"/>
    </row>
    <row r="218" spans="3:13" ht="12.75" customHeight="1">
      <c r="C218" s="353"/>
      <c r="D218" s="353"/>
      <c r="L218" s="353"/>
      <c r="M218" s="353"/>
    </row>
    <row r="219" spans="3:13" ht="12.75" customHeight="1">
      <c r="C219" s="353"/>
      <c r="D219" s="353"/>
      <c r="L219" s="353"/>
      <c r="M219" s="353"/>
    </row>
    <row r="220" spans="3:13" ht="12.75" customHeight="1">
      <c r="C220" s="353"/>
      <c r="D220" s="353"/>
      <c r="L220" s="353"/>
      <c r="M220" s="353"/>
    </row>
    <row r="221" spans="3:13" ht="12.75" customHeight="1">
      <c r="C221" s="353"/>
      <c r="D221" s="353"/>
      <c r="L221" s="353"/>
      <c r="M221" s="353"/>
    </row>
    <row r="222" spans="3:13" ht="12.75" customHeight="1">
      <c r="C222" s="353"/>
      <c r="D222" s="353"/>
      <c r="L222" s="353"/>
      <c r="M222" s="353"/>
    </row>
    <row r="223" spans="3:13" ht="12.75" customHeight="1">
      <c r="C223" s="353"/>
      <c r="D223" s="353"/>
      <c r="L223" s="353"/>
      <c r="M223" s="353"/>
    </row>
    <row r="224" spans="3:13" ht="12.75" customHeight="1">
      <c r="C224" s="353"/>
      <c r="D224" s="353"/>
      <c r="L224" s="353"/>
      <c r="M224" s="353"/>
    </row>
    <row r="225" spans="3:13" ht="12.75" customHeight="1">
      <c r="C225" s="353"/>
      <c r="D225" s="353"/>
      <c r="L225" s="353"/>
      <c r="M225" s="353"/>
    </row>
    <row r="226" spans="3:13" ht="12.75" customHeight="1">
      <c r="C226" s="353"/>
      <c r="D226" s="353"/>
      <c r="L226" s="353"/>
      <c r="M226" s="353"/>
    </row>
    <row r="227" spans="3:13" ht="12.75" customHeight="1">
      <c r="C227" s="353"/>
      <c r="D227" s="353"/>
      <c r="L227" s="353"/>
      <c r="M227" s="353"/>
    </row>
    <row r="228" spans="3:13" ht="12.75" customHeight="1">
      <c r="C228" s="353"/>
      <c r="D228" s="353"/>
      <c r="L228" s="353"/>
      <c r="M228" s="353"/>
    </row>
    <row r="229" spans="3:13" ht="12.75" customHeight="1">
      <c r="C229" s="353"/>
      <c r="D229" s="353"/>
      <c r="L229" s="353"/>
      <c r="M229" s="353"/>
    </row>
    <row r="230" spans="3:13" ht="12.75" customHeight="1">
      <c r="C230" s="353"/>
      <c r="D230" s="353"/>
      <c r="L230" s="353"/>
      <c r="M230" s="353"/>
    </row>
    <row r="231" spans="3:13" ht="12.75" customHeight="1">
      <c r="C231" s="353"/>
      <c r="D231" s="353"/>
      <c r="L231" s="353"/>
      <c r="M231" s="353"/>
    </row>
    <row r="232" spans="3:13" ht="12.75" customHeight="1">
      <c r="C232" s="353"/>
      <c r="D232" s="353"/>
      <c r="L232" s="353"/>
      <c r="M232" s="353"/>
    </row>
    <row r="233" spans="3:13" ht="12.75" customHeight="1">
      <c r="C233" s="353"/>
      <c r="D233" s="353"/>
      <c r="L233" s="353"/>
      <c r="M233" s="353"/>
    </row>
    <row r="234" spans="3:13" ht="12.75" customHeight="1">
      <c r="C234" s="353"/>
      <c r="D234" s="353"/>
      <c r="L234" s="353"/>
      <c r="M234" s="353"/>
    </row>
    <row r="235" spans="3:13" ht="12.75" customHeight="1">
      <c r="C235" s="353"/>
      <c r="D235" s="353"/>
      <c r="L235" s="353"/>
      <c r="M235" s="353"/>
    </row>
    <row r="236" spans="3:13" ht="12.75" customHeight="1">
      <c r="C236" s="353"/>
      <c r="D236" s="353"/>
      <c r="L236" s="353"/>
      <c r="M236" s="353"/>
    </row>
    <row r="237" spans="3:13" ht="12.75" customHeight="1">
      <c r="C237" s="353"/>
      <c r="D237" s="353"/>
      <c r="L237" s="353"/>
      <c r="M237" s="353"/>
    </row>
    <row r="238" spans="3:13" ht="12.75" customHeight="1">
      <c r="C238" s="353"/>
      <c r="D238" s="353"/>
      <c r="L238" s="353"/>
      <c r="M238" s="353"/>
    </row>
    <row r="239" spans="3:13" ht="12.75" customHeight="1">
      <c r="C239" s="353"/>
      <c r="D239" s="353"/>
      <c r="L239" s="353"/>
      <c r="M239" s="353"/>
    </row>
    <row r="240" spans="3:13" ht="12.75" customHeight="1">
      <c r="C240" s="353"/>
      <c r="D240" s="353"/>
      <c r="L240" s="353"/>
      <c r="M240" s="353"/>
    </row>
    <row r="241" spans="3:13" ht="12.75" customHeight="1">
      <c r="C241" s="353"/>
      <c r="D241" s="353"/>
      <c r="L241" s="353"/>
      <c r="M241" s="353"/>
    </row>
    <row r="242" spans="3:13" ht="12.75" customHeight="1">
      <c r="C242" s="353"/>
      <c r="D242" s="353"/>
      <c r="L242" s="353"/>
      <c r="M242" s="353"/>
    </row>
    <row r="243" spans="3:13" ht="12.75" customHeight="1">
      <c r="C243" s="353"/>
      <c r="D243" s="353"/>
      <c r="L243" s="353"/>
      <c r="M243" s="353"/>
    </row>
    <row r="244" spans="3:13" ht="12.75" customHeight="1">
      <c r="C244" s="353"/>
      <c r="D244" s="353"/>
      <c r="L244" s="353"/>
      <c r="M244" s="353"/>
    </row>
    <row r="245" spans="3:13" ht="12.75" customHeight="1">
      <c r="C245" s="353"/>
      <c r="D245" s="353"/>
      <c r="L245" s="353"/>
      <c r="M245" s="353"/>
    </row>
    <row r="246" spans="3:13" ht="12.75" customHeight="1">
      <c r="C246" s="353"/>
      <c r="D246" s="353"/>
      <c r="L246" s="353"/>
      <c r="M246" s="353"/>
    </row>
    <row r="247" spans="3:13" ht="12.75" customHeight="1">
      <c r="C247" s="353"/>
      <c r="D247" s="353"/>
      <c r="L247" s="353"/>
      <c r="M247" s="353"/>
    </row>
    <row r="248" spans="3:13" ht="12.75" customHeight="1">
      <c r="C248" s="353"/>
      <c r="D248" s="353"/>
      <c r="L248" s="353"/>
      <c r="M248" s="353"/>
    </row>
    <row r="249" spans="3:13" ht="12.75" customHeight="1">
      <c r="C249" s="353"/>
      <c r="D249" s="353"/>
      <c r="L249" s="353"/>
      <c r="M249" s="353"/>
    </row>
    <row r="250" spans="3:13" ht="12.75" customHeight="1">
      <c r="C250" s="353"/>
      <c r="D250" s="353"/>
      <c r="L250" s="353"/>
      <c r="M250" s="353"/>
    </row>
    <row r="251" spans="3:13" ht="12.75" customHeight="1">
      <c r="C251" s="353"/>
      <c r="D251" s="353"/>
      <c r="L251" s="353"/>
      <c r="M251" s="353"/>
    </row>
    <row r="252" spans="3:13" ht="12.75" customHeight="1">
      <c r="C252" s="353"/>
      <c r="D252" s="353"/>
      <c r="L252" s="353"/>
      <c r="M252" s="353"/>
    </row>
    <row r="253" spans="3:13" ht="12.75" customHeight="1">
      <c r="C253" s="353"/>
      <c r="D253" s="353"/>
      <c r="L253" s="353"/>
      <c r="M253" s="353"/>
    </row>
    <row r="254" spans="3:13" ht="12.75" customHeight="1">
      <c r="C254" s="353"/>
      <c r="D254" s="353"/>
      <c r="L254" s="353"/>
      <c r="M254" s="353"/>
    </row>
    <row r="255" spans="3:13" ht="12.75" customHeight="1">
      <c r="C255" s="353"/>
      <c r="D255" s="353"/>
      <c r="L255" s="353"/>
      <c r="M255" s="353"/>
    </row>
    <row r="256" spans="3:13" ht="12.75" customHeight="1">
      <c r="C256" s="353"/>
      <c r="D256" s="353"/>
      <c r="L256" s="353"/>
      <c r="M256" s="353"/>
    </row>
    <row r="257" spans="3:13" ht="12.75" customHeight="1">
      <c r="C257" s="353"/>
      <c r="D257" s="353"/>
      <c r="L257" s="353"/>
      <c r="M257" s="353"/>
    </row>
    <row r="258" spans="3:13" ht="12.75" customHeight="1">
      <c r="C258" s="353"/>
      <c r="D258" s="353"/>
      <c r="L258" s="353"/>
      <c r="M258" s="353"/>
    </row>
    <row r="259" spans="3:13" ht="12.75" customHeight="1">
      <c r="C259" s="353"/>
      <c r="D259" s="353"/>
      <c r="L259" s="353"/>
      <c r="M259" s="353"/>
    </row>
    <row r="260" spans="3:13" ht="12.75" customHeight="1">
      <c r="C260" s="353"/>
      <c r="D260" s="353"/>
      <c r="L260" s="353"/>
      <c r="M260" s="353"/>
    </row>
    <row r="261" spans="3:13" ht="12.75" customHeight="1">
      <c r="C261" s="353"/>
      <c r="D261" s="353"/>
      <c r="L261" s="353"/>
      <c r="M261" s="353"/>
    </row>
    <row r="262" spans="3:13" ht="12.75" customHeight="1">
      <c r="C262" s="353"/>
      <c r="D262" s="353"/>
      <c r="L262" s="353"/>
      <c r="M262" s="353"/>
    </row>
    <row r="263" spans="3:13" ht="12.75" customHeight="1">
      <c r="C263" s="353"/>
      <c r="D263" s="353"/>
      <c r="L263" s="353"/>
      <c r="M263" s="353"/>
    </row>
    <row r="264" spans="3:13" ht="12.75" customHeight="1">
      <c r="C264" s="353"/>
      <c r="D264" s="353"/>
      <c r="L264" s="353"/>
      <c r="M264" s="353"/>
    </row>
    <row r="265" spans="3:13" ht="12.75" customHeight="1">
      <c r="C265" s="353"/>
      <c r="D265" s="353"/>
      <c r="L265" s="353"/>
      <c r="M265" s="353"/>
    </row>
    <row r="266" spans="3:13" ht="12.75" customHeight="1">
      <c r="C266" s="353"/>
      <c r="D266" s="353"/>
      <c r="L266" s="353"/>
      <c r="M266" s="353"/>
    </row>
    <row r="267" spans="3:13" ht="12.75" customHeight="1">
      <c r="C267" s="353"/>
      <c r="D267" s="353"/>
      <c r="L267" s="353"/>
      <c r="M267" s="353"/>
    </row>
    <row r="268" spans="3:13" ht="12.75" customHeight="1">
      <c r="C268" s="353"/>
      <c r="D268" s="353"/>
      <c r="L268" s="353"/>
      <c r="M268" s="353"/>
    </row>
    <row r="269" spans="3:13" ht="12.75" customHeight="1">
      <c r="C269" s="353"/>
      <c r="D269" s="353"/>
      <c r="L269" s="353"/>
      <c r="M269" s="353"/>
    </row>
    <row r="270" spans="3:13" ht="12.75" customHeight="1">
      <c r="C270" s="353"/>
      <c r="D270" s="353"/>
      <c r="L270" s="353"/>
      <c r="M270" s="353"/>
    </row>
    <row r="271" spans="3:13" ht="12.75" customHeight="1">
      <c r="C271" s="353"/>
      <c r="D271" s="353"/>
      <c r="L271" s="353"/>
      <c r="M271" s="353"/>
    </row>
    <row r="272" spans="3:13" ht="12.75" customHeight="1">
      <c r="C272" s="353"/>
      <c r="D272" s="353"/>
      <c r="L272" s="353"/>
      <c r="M272" s="353"/>
    </row>
    <row r="273" spans="3:13" ht="12.75" customHeight="1">
      <c r="C273" s="353"/>
      <c r="D273" s="353"/>
      <c r="L273" s="353"/>
      <c r="M273" s="353"/>
    </row>
    <row r="274" spans="3:13" ht="12.75" customHeight="1">
      <c r="C274" s="353"/>
      <c r="D274" s="353"/>
      <c r="L274" s="353"/>
      <c r="M274" s="353"/>
    </row>
    <row r="275" spans="3:13" ht="12.75" customHeight="1">
      <c r="C275" s="353"/>
      <c r="D275" s="353"/>
      <c r="L275" s="353"/>
      <c r="M275" s="353"/>
    </row>
    <row r="276" spans="3:13" ht="12.75" customHeight="1">
      <c r="C276" s="353"/>
      <c r="D276" s="353"/>
      <c r="L276" s="353"/>
      <c r="M276" s="353"/>
    </row>
    <row r="277" spans="3:13" ht="12.75" customHeight="1">
      <c r="C277" s="353"/>
      <c r="D277" s="353"/>
      <c r="L277" s="353"/>
      <c r="M277" s="353"/>
    </row>
    <row r="278" spans="3:13" ht="12.75" customHeight="1">
      <c r="C278" s="353"/>
      <c r="D278" s="353"/>
      <c r="L278" s="353"/>
      <c r="M278" s="353"/>
    </row>
    <row r="279" spans="3:13" ht="12.75" customHeight="1">
      <c r="C279" s="353"/>
      <c r="D279" s="353"/>
      <c r="L279" s="353"/>
      <c r="M279" s="353"/>
    </row>
    <row r="280" spans="3:13" ht="12.75" customHeight="1">
      <c r="C280" s="353"/>
      <c r="D280" s="353"/>
      <c r="L280" s="353"/>
      <c r="M280" s="353"/>
    </row>
    <row r="281" spans="3:13" ht="12.75" customHeight="1">
      <c r="C281" s="353"/>
      <c r="D281" s="353"/>
      <c r="L281" s="353"/>
      <c r="M281" s="353"/>
    </row>
    <row r="282" spans="3:13" ht="12.75" customHeight="1">
      <c r="C282" s="353"/>
      <c r="D282" s="353"/>
      <c r="L282" s="353"/>
      <c r="M282" s="353"/>
    </row>
    <row r="283" spans="3:13" ht="12.75" customHeight="1">
      <c r="C283" s="353"/>
      <c r="D283" s="353"/>
      <c r="L283" s="353"/>
      <c r="M283" s="353"/>
    </row>
    <row r="284" spans="3:13" ht="12.75" customHeight="1">
      <c r="C284" s="353"/>
      <c r="D284" s="353"/>
      <c r="L284" s="353"/>
      <c r="M284" s="353"/>
    </row>
    <row r="285" spans="3:13" ht="12.75" customHeight="1">
      <c r="C285" s="353"/>
      <c r="D285" s="353"/>
      <c r="L285" s="353"/>
      <c r="M285" s="353"/>
    </row>
    <row r="286" spans="3:13" ht="12.75" customHeight="1">
      <c r="C286" s="353"/>
      <c r="D286" s="353"/>
      <c r="L286" s="353"/>
      <c r="M286" s="353"/>
    </row>
    <row r="287" spans="3:13" ht="12.75" customHeight="1">
      <c r="C287" s="353"/>
      <c r="D287" s="353"/>
      <c r="L287" s="353"/>
      <c r="M287" s="353"/>
    </row>
    <row r="288" spans="3:13" ht="12.75" customHeight="1">
      <c r="C288" s="353"/>
      <c r="D288" s="353"/>
      <c r="L288" s="353"/>
      <c r="M288" s="353"/>
    </row>
    <row r="289" spans="3:13" ht="12.75" customHeight="1">
      <c r="C289" s="353"/>
      <c r="D289" s="353"/>
      <c r="L289" s="353"/>
      <c r="M289" s="353"/>
    </row>
    <row r="290" spans="3:13" ht="12.75" customHeight="1">
      <c r="C290" s="353"/>
      <c r="D290" s="353"/>
      <c r="L290" s="353"/>
      <c r="M290" s="353"/>
    </row>
    <row r="291" spans="3:13" ht="12.75" customHeight="1">
      <c r="C291" s="353"/>
      <c r="D291" s="353"/>
      <c r="L291" s="353"/>
      <c r="M291" s="353"/>
    </row>
    <row r="292" spans="3:13" ht="12.75" customHeight="1">
      <c r="C292" s="353"/>
      <c r="D292" s="353"/>
      <c r="L292" s="353"/>
      <c r="M292" s="353"/>
    </row>
    <row r="293" spans="3:13" ht="12.75" customHeight="1">
      <c r="C293" s="353"/>
      <c r="D293" s="353"/>
      <c r="L293" s="353"/>
      <c r="M293" s="353"/>
    </row>
    <row r="294" spans="3:13" ht="12.75" customHeight="1">
      <c r="C294" s="353"/>
      <c r="D294" s="353"/>
      <c r="L294" s="353"/>
      <c r="M294" s="353"/>
    </row>
    <row r="295" spans="3:13" ht="12.75" customHeight="1">
      <c r="C295" s="353"/>
      <c r="D295" s="353"/>
      <c r="L295" s="353"/>
      <c r="M295" s="353"/>
    </row>
    <row r="296" spans="3:13" ht="12.75" customHeight="1">
      <c r="C296" s="353"/>
      <c r="D296" s="353"/>
      <c r="L296" s="353"/>
      <c r="M296" s="353"/>
    </row>
    <row r="297" spans="3:13" ht="12.75" customHeight="1">
      <c r="C297" s="353"/>
      <c r="D297" s="353"/>
      <c r="L297" s="353"/>
      <c r="M297" s="353"/>
    </row>
    <row r="298" spans="3:13" ht="12.75" customHeight="1">
      <c r="C298" s="353"/>
      <c r="D298" s="353"/>
      <c r="L298" s="353"/>
      <c r="M298" s="353"/>
    </row>
    <row r="299" spans="3:13" ht="12.75" customHeight="1">
      <c r="C299" s="353"/>
      <c r="D299" s="353"/>
      <c r="L299" s="353"/>
      <c r="M299" s="353"/>
    </row>
    <row r="300" spans="3:13" ht="12.75" customHeight="1">
      <c r="C300" s="353"/>
      <c r="D300" s="353"/>
      <c r="L300" s="353"/>
      <c r="M300" s="353"/>
    </row>
    <row r="301" spans="3:13" ht="12.75" customHeight="1">
      <c r="C301" s="353"/>
      <c r="D301" s="353"/>
      <c r="L301" s="353"/>
      <c r="M301" s="353"/>
    </row>
    <row r="302" spans="3:13" ht="12.75" customHeight="1">
      <c r="C302" s="353"/>
      <c r="D302" s="353"/>
      <c r="L302" s="353"/>
      <c r="M302" s="353"/>
    </row>
    <row r="303" spans="3:13" ht="12.75" customHeight="1">
      <c r="C303" s="353"/>
      <c r="D303" s="353"/>
      <c r="L303" s="353"/>
      <c r="M303" s="353"/>
    </row>
    <row r="304" spans="3:13" ht="12.75" customHeight="1">
      <c r="C304" s="353"/>
      <c r="D304" s="353"/>
      <c r="L304" s="353"/>
      <c r="M304" s="353"/>
    </row>
    <row r="305" spans="3:13" ht="12.75" customHeight="1">
      <c r="C305" s="353"/>
      <c r="D305" s="353"/>
      <c r="L305" s="353"/>
      <c r="M305" s="353"/>
    </row>
    <row r="306" spans="3:13" ht="12.75" customHeight="1">
      <c r="C306" s="353"/>
      <c r="D306" s="353"/>
      <c r="L306" s="353"/>
      <c r="M306" s="353"/>
    </row>
    <row r="307" spans="3:13" ht="12.75" customHeight="1">
      <c r="C307" s="353"/>
      <c r="D307" s="353"/>
      <c r="L307" s="353"/>
      <c r="M307" s="353"/>
    </row>
    <row r="308" spans="3:13" ht="12.75" customHeight="1">
      <c r="C308" s="353"/>
      <c r="D308" s="353"/>
      <c r="L308" s="353"/>
      <c r="M308" s="353"/>
    </row>
    <row r="309" spans="3:13" ht="12.75" customHeight="1">
      <c r="C309" s="353"/>
      <c r="D309" s="353"/>
      <c r="L309" s="353"/>
      <c r="M309" s="353"/>
    </row>
    <row r="310" spans="3:13" ht="12.75" customHeight="1">
      <c r="C310" s="353"/>
      <c r="D310" s="353"/>
      <c r="L310" s="353"/>
      <c r="M310" s="353"/>
    </row>
    <row r="311" spans="3:13" ht="12.75" customHeight="1">
      <c r="C311" s="353"/>
      <c r="D311" s="353"/>
      <c r="L311" s="353"/>
      <c r="M311" s="353"/>
    </row>
    <row r="312" spans="3:13" ht="12.75" customHeight="1">
      <c r="C312" s="353"/>
      <c r="D312" s="353"/>
      <c r="L312" s="353"/>
      <c r="M312" s="353"/>
    </row>
    <row r="313" spans="3:13" ht="12.75" customHeight="1">
      <c r="C313" s="353"/>
      <c r="D313" s="353"/>
      <c r="L313" s="353"/>
      <c r="M313" s="353"/>
    </row>
    <row r="314" spans="3:13" ht="12.75" customHeight="1">
      <c r="C314" s="353"/>
      <c r="D314" s="353"/>
      <c r="L314" s="353"/>
      <c r="M314" s="353"/>
    </row>
    <row r="315" spans="3:13" ht="12.75" customHeight="1">
      <c r="C315" s="353"/>
      <c r="D315" s="353"/>
      <c r="L315" s="353"/>
      <c r="M315" s="353"/>
    </row>
    <row r="316" spans="3:13" ht="12.75" customHeight="1">
      <c r="C316" s="353"/>
      <c r="D316" s="353"/>
      <c r="L316" s="353"/>
      <c r="M316" s="353"/>
    </row>
    <row r="317" spans="3:13" ht="12.75" customHeight="1">
      <c r="C317" s="353"/>
      <c r="D317" s="353"/>
      <c r="L317" s="353"/>
      <c r="M317" s="353"/>
    </row>
    <row r="318" spans="3:13" ht="12.75" customHeight="1">
      <c r="C318" s="353"/>
      <c r="D318" s="353"/>
      <c r="L318" s="353"/>
      <c r="M318" s="353"/>
    </row>
    <row r="319" spans="3:13" ht="12.75" customHeight="1">
      <c r="C319" s="353"/>
      <c r="D319" s="353"/>
      <c r="L319" s="353"/>
      <c r="M319" s="353"/>
    </row>
    <row r="320" spans="3:13" ht="12.75" customHeight="1">
      <c r="C320" s="353"/>
      <c r="D320" s="353"/>
      <c r="L320" s="353"/>
      <c r="M320" s="353"/>
    </row>
    <row r="321" spans="3:13" ht="12.75" customHeight="1">
      <c r="C321" s="353"/>
      <c r="D321" s="353"/>
      <c r="L321" s="353"/>
      <c r="M321" s="353"/>
    </row>
    <row r="322" spans="3:13" ht="12.75" customHeight="1">
      <c r="C322" s="353"/>
      <c r="D322" s="353"/>
      <c r="L322" s="353"/>
      <c r="M322" s="353"/>
    </row>
    <row r="323" spans="3:13" ht="12.75" customHeight="1">
      <c r="C323" s="353"/>
      <c r="D323" s="353"/>
      <c r="L323" s="353"/>
      <c r="M323" s="353"/>
    </row>
    <row r="324" spans="3:13" ht="12.75" customHeight="1">
      <c r="C324" s="353"/>
      <c r="D324" s="353"/>
      <c r="L324" s="353"/>
      <c r="M324" s="353"/>
    </row>
    <row r="325" spans="3:13" ht="12.75" customHeight="1">
      <c r="C325" s="353"/>
      <c r="D325" s="353"/>
      <c r="L325" s="353"/>
      <c r="M325" s="353"/>
    </row>
    <row r="326" spans="3:13" ht="12.75" customHeight="1">
      <c r="C326" s="353"/>
      <c r="D326" s="353"/>
      <c r="L326" s="353"/>
      <c r="M326" s="353"/>
    </row>
    <row r="327" spans="3:13" ht="12.75" customHeight="1">
      <c r="C327" s="353"/>
      <c r="D327" s="353"/>
      <c r="L327" s="353"/>
      <c r="M327" s="353"/>
    </row>
    <row r="328" spans="3:13" ht="12.75" customHeight="1">
      <c r="C328" s="353"/>
      <c r="D328" s="353"/>
      <c r="L328" s="353"/>
      <c r="M328" s="353"/>
    </row>
    <row r="329" spans="3:13" ht="12.75" customHeight="1">
      <c r="C329" s="353"/>
      <c r="D329" s="353"/>
      <c r="L329" s="353"/>
      <c r="M329" s="353"/>
    </row>
    <row r="330" spans="3:13" ht="12.75" customHeight="1">
      <c r="C330" s="353"/>
      <c r="D330" s="353"/>
      <c r="L330" s="353"/>
      <c r="M330" s="353"/>
    </row>
    <row r="331" spans="3:13" ht="12.75" customHeight="1">
      <c r="C331" s="353"/>
      <c r="D331" s="353"/>
      <c r="L331" s="353"/>
      <c r="M331" s="353"/>
    </row>
    <row r="332" spans="3:13" ht="12.75" customHeight="1">
      <c r="C332" s="353"/>
      <c r="D332" s="353"/>
      <c r="L332" s="353"/>
      <c r="M332" s="353"/>
    </row>
    <row r="333" spans="3:13" ht="12.75" customHeight="1">
      <c r="C333" s="353"/>
      <c r="D333" s="353"/>
      <c r="L333" s="353"/>
      <c r="M333" s="353"/>
    </row>
    <row r="334" spans="3:13" ht="12.75" customHeight="1">
      <c r="C334" s="353"/>
      <c r="D334" s="353"/>
      <c r="L334" s="353"/>
      <c r="M334" s="353"/>
    </row>
    <row r="335" spans="3:13" ht="12.75" customHeight="1">
      <c r="C335" s="353"/>
      <c r="D335" s="353"/>
      <c r="L335" s="353"/>
      <c r="M335" s="353"/>
    </row>
    <row r="336" spans="3:13" ht="12.75" customHeight="1">
      <c r="C336" s="353"/>
      <c r="D336" s="353"/>
      <c r="L336" s="353"/>
      <c r="M336" s="353"/>
    </row>
    <row r="337" spans="3:13" ht="12.75" customHeight="1">
      <c r="C337" s="353"/>
      <c r="D337" s="353"/>
      <c r="L337" s="353"/>
      <c r="M337" s="353"/>
    </row>
    <row r="338" spans="3:13" ht="12.75" customHeight="1">
      <c r="C338" s="353"/>
      <c r="D338" s="353"/>
      <c r="L338" s="353"/>
      <c r="M338" s="353"/>
    </row>
    <row r="339" spans="3:13" ht="12.75" customHeight="1">
      <c r="C339" s="353"/>
      <c r="D339" s="353"/>
      <c r="L339" s="353"/>
      <c r="M339" s="353"/>
    </row>
    <row r="340" spans="3:13" ht="12.75" customHeight="1">
      <c r="C340" s="353"/>
      <c r="D340" s="353"/>
      <c r="L340" s="353"/>
      <c r="M340" s="353"/>
    </row>
    <row r="341" spans="3:13" ht="12.75" customHeight="1">
      <c r="C341" s="353"/>
      <c r="D341" s="353"/>
      <c r="L341" s="353"/>
      <c r="M341" s="353"/>
    </row>
    <row r="342" spans="3:13" ht="12.75" customHeight="1">
      <c r="C342" s="353"/>
      <c r="D342" s="353"/>
      <c r="L342" s="353"/>
      <c r="M342" s="353"/>
    </row>
    <row r="343" spans="3:13" ht="12.75" customHeight="1">
      <c r="C343" s="353"/>
      <c r="D343" s="353"/>
      <c r="L343" s="353"/>
      <c r="M343" s="353"/>
    </row>
    <row r="344" spans="3:13" ht="12.75" customHeight="1">
      <c r="C344" s="353"/>
      <c r="D344" s="353"/>
      <c r="L344" s="353"/>
      <c r="M344" s="353"/>
    </row>
    <row r="345" spans="3:13" ht="12.75" customHeight="1">
      <c r="C345" s="353"/>
      <c r="D345" s="353"/>
      <c r="L345" s="353"/>
      <c r="M345" s="353"/>
    </row>
    <row r="346" spans="3:13" ht="12.75" customHeight="1">
      <c r="C346" s="353"/>
      <c r="D346" s="353"/>
      <c r="L346" s="353"/>
      <c r="M346" s="353"/>
    </row>
    <row r="347" spans="3:13" ht="12.75" customHeight="1">
      <c r="C347" s="353"/>
      <c r="D347" s="353"/>
      <c r="L347" s="353"/>
      <c r="M347" s="353"/>
    </row>
    <row r="348" spans="3:13" ht="12.75" customHeight="1">
      <c r="C348" s="353"/>
      <c r="D348" s="353"/>
      <c r="L348" s="353"/>
      <c r="M348" s="353"/>
    </row>
    <row r="349" spans="3:13" ht="12.75" customHeight="1">
      <c r="C349" s="353"/>
      <c r="D349" s="353"/>
      <c r="L349" s="353"/>
      <c r="M349" s="353"/>
    </row>
    <row r="350" spans="3:13" ht="12.75" customHeight="1">
      <c r="C350" s="353"/>
      <c r="D350" s="353"/>
      <c r="L350" s="353"/>
      <c r="M350" s="353"/>
    </row>
    <row r="351" spans="3:13" ht="12.75" customHeight="1">
      <c r="C351" s="353"/>
      <c r="D351" s="353"/>
      <c r="L351" s="353"/>
      <c r="M351" s="353"/>
    </row>
    <row r="352" spans="3:13" ht="12.75" customHeight="1">
      <c r="C352" s="353"/>
      <c r="D352" s="353"/>
      <c r="L352" s="353"/>
      <c r="M352" s="353"/>
    </row>
    <row r="353" spans="3:13" ht="12.75" customHeight="1">
      <c r="C353" s="353"/>
      <c r="D353" s="353"/>
      <c r="L353" s="353"/>
      <c r="M353" s="353"/>
    </row>
    <row r="354" spans="3:13" ht="12.75" customHeight="1">
      <c r="C354" s="353"/>
      <c r="D354" s="353"/>
      <c r="L354" s="353"/>
      <c r="M354" s="353"/>
    </row>
    <row r="355" spans="3:13" ht="12.75" customHeight="1">
      <c r="C355" s="353"/>
      <c r="D355" s="353"/>
      <c r="L355" s="353"/>
      <c r="M355" s="353"/>
    </row>
    <row r="356" spans="3:13" ht="12.75" customHeight="1">
      <c r="C356" s="353"/>
      <c r="D356" s="353"/>
      <c r="L356" s="353"/>
      <c r="M356" s="353"/>
    </row>
    <row r="357" spans="3:13" ht="12.75" customHeight="1">
      <c r="C357" s="353"/>
      <c r="D357" s="353"/>
      <c r="L357" s="353"/>
      <c r="M357" s="353"/>
    </row>
    <row r="358" spans="3:13" ht="12.75" customHeight="1">
      <c r="C358" s="353"/>
      <c r="D358" s="353"/>
      <c r="L358" s="353"/>
      <c r="M358" s="353"/>
    </row>
    <row r="359" spans="3:13" ht="12.75" customHeight="1">
      <c r="C359" s="353"/>
      <c r="D359" s="353"/>
      <c r="L359" s="353"/>
      <c r="M359" s="353"/>
    </row>
    <row r="360" spans="3:13" ht="12.75" customHeight="1">
      <c r="C360" s="353"/>
      <c r="D360" s="353"/>
      <c r="L360" s="353"/>
      <c r="M360" s="353"/>
    </row>
    <row r="361" spans="3:13" ht="12.75" customHeight="1">
      <c r="C361" s="353"/>
      <c r="D361" s="353"/>
      <c r="L361" s="353"/>
      <c r="M361" s="353"/>
    </row>
    <row r="362" spans="3:13" ht="12.75" customHeight="1">
      <c r="C362" s="353"/>
      <c r="D362" s="353"/>
      <c r="L362" s="353"/>
      <c r="M362" s="353"/>
    </row>
    <row r="363" spans="3:13" ht="12.75" customHeight="1">
      <c r="C363" s="353"/>
      <c r="D363" s="353"/>
      <c r="L363" s="353"/>
      <c r="M363" s="353"/>
    </row>
    <row r="364" spans="3:13" ht="12.75" customHeight="1">
      <c r="C364" s="353"/>
      <c r="D364" s="353"/>
      <c r="L364" s="353"/>
      <c r="M364" s="353"/>
    </row>
    <row r="365" spans="3:13" ht="12.75" customHeight="1">
      <c r="C365" s="353"/>
      <c r="D365" s="353"/>
      <c r="L365" s="353"/>
      <c r="M365" s="353"/>
    </row>
    <row r="366" spans="3:13" ht="12.75" customHeight="1">
      <c r="C366" s="353"/>
      <c r="D366" s="353"/>
      <c r="L366" s="353"/>
      <c r="M366" s="353"/>
    </row>
    <row r="367" spans="3:13" ht="12.75" customHeight="1">
      <c r="C367" s="353"/>
      <c r="D367" s="353"/>
      <c r="L367" s="353"/>
      <c r="M367" s="353"/>
    </row>
    <row r="368" spans="3:13" ht="12.75" customHeight="1">
      <c r="C368" s="353"/>
      <c r="D368" s="353"/>
      <c r="L368" s="353"/>
      <c r="M368" s="353"/>
    </row>
    <row r="369" spans="3:13" ht="12.75" customHeight="1">
      <c r="C369" s="353"/>
      <c r="D369" s="353"/>
      <c r="L369" s="353"/>
      <c r="M369" s="353"/>
    </row>
    <row r="370" spans="3:13" ht="12.75" customHeight="1">
      <c r="C370" s="353"/>
      <c r="D370" s="353"/>
      <c r="L370" s="353"/>
      <c r="M370" s="353"/>
    </row>
    <row r="371" spans="3:13" ht="12.75" customHeight="1">
      <c r="C371" s="353"/>
      <c r="D371" s="353"/>
      <c r="L371" s="353"/>
      <c r="M371" s="353"/>
    </row>
    <row r="372" spans="3:13" ht="12.75" customHeight="1">
      <c r="C372" s="353"/>
      <c r="D372" s="353"/>
      <c r="L372" s="353"/>
      <c r="M372" s="353"/>
    </row>
    <row r="373" spans="3:13" ht="12.75" customHeight="1">
      <c r="C373" s="353"/>
      <c r="D373" s="353"/>
      <c r="L373" s="353"/>
      <c r="M373" s="353"/>
    </row>
    <row r="374" spans="3:13" ht="12.75" customHeight="1">
      <c r="C374" s="353"/>
      <c r="D374" s="353"/>
      <c r="L374" s="353"/>
      <c r="M374" s="353"/>
    </row>
    <row r="375" spans="3:13" ht="12.75" customHeight="1">
      <c r="C375" s="353"/>
      <c r="D375" s="353"/>
      <c r="L375" s="353"/>
      <c r="M375" s="353"/>
    </row>
    <row r="376" spans="3:13" ht="12.75" customHeight="1">
      <c r="C376" s="353"/>
      <c r="D376" s="353"/>
      <c r="L376" s="353"/>
      <c r="M376" s="353"/>
    </row>
    <row r="377" spans="3:13" ht="12.75" customHeight="1">
      <c r="C377" s="353"/>
      <c r="D377" s="353"/>
      <c r="L377" s="353"/>
      <c r="M377" s="353"/>
    </row>
    <row r="378" spans="3:13" ht="12.75" customHeight="1">
      <c r="C378" s="353"/>
      <c r="D378" s="353"/>
      <c r="L378" s="353"/>
      <c r="M378" s="353"/>
    </row>
    <row r="379" spans="3:13" ht="12.75" customHeight="1">
      <c r="C379" s="353"/>
      <c r="D379" s="353"/>
      <c r="L379" s="353"/>
      <c r="M379" s="353"/>
    </row>
    <row r="380" spans="3:13" ht="12.75" customHeight="1">
      <c r="C380" s="353"/>
      <c r="D380" s="353"/>
      <c r="L380" s="353"/>
      <c r="M380" s="353"/>
    </row>
    <row r="381" spans="3:13" ht="12.75" customHeight="1">
      <c r="C381" s="353"/>
      <c r="D381" s="353"/>
      <c r="L381" s="353"/>
      <c r="M381" s="353"/>
    </row>
    <row r="382" spans="3:13" ht="12.75" customHeight="1">
      <c r="C382" s="353"/>
      <c r="D382" s="353"/>
      <c r="L382" s="353"/>
      <c r="M382" s="353"/>
    </row>
    <row r="383" spans="3:13" ht="12.75" customHeight="1">
      <c r="C383" s="353"/>
      <c r="D383" s="353"/>
      <c r="L383" s="353"/>
      <c r="M383" s="353"/>
    </row>
    <row r="384" spans="3:13" ht="12.75" customHeight="1">
      <c r="C384" s="353"/>
      <c r="D384" s="353"/>
      <c r="L384" s="353"/>
      <c r="M384" s="353"/>
    </row>
    <row r="385" spans="3:13" ht="12.75" customHeight="1">
      <c r="C385" s="353"/>
      <c r="D385" s="353"/>
      <c r="L385" s="353"/>
      <c r="M385" s="353"/>
    </row>
    <row r="386" spans="3:13" ht="12.75" customHeight="1">
      <c r="C386" s="353"/>
      <c r="D386" s="353"/>
      <c r="L386" s="353"/>
      <c r="M386" s="353"/>
    </row>
    <row r="387" spans="3:13" ht="12.75" customHeight="1">
      <c r="C387" s="353"/>
      <c r="D387" s="353"/>
      <c r="L387" s="353"/>
      <c r="M387" s="353"/>
    </row>
    <row r="388" spans="3:13" ht="12.75" customHeight="1">
      <c r="C388" s="353"/>
      <c r="D388" s="353"/>
      <c r="L388" s="353"/>
      <c r="M388" s="353"/>
    </row>
    <row r="389" spans="3:13" ht="12.75" customHeight="1">
      <c r="C389" s="353"/>
      <c r="D389" s="353"/>
      <c r="L389" s="353"/>
      <c r="M389" s="353"/>
    </row>
    <row r="390" spans="3:13" ht="12.75" customHeight="1">
      <c r="C390" s="353"/>
      <c r="D390" s="353"/>
      <c r="L390" s="353"/>
      <c r="M390" s="353"/>
    </row>
    <row r="391" spans="3:13" ht="12.75" customHeight="1">
      <c r="C391" s="353"/>
      <c r="D391" s="353"/>
      <c r="L391" s="353"/>
      <c r="M391" s="353"/>
    </row>
    <row r="392" spans="3:13" ht="12.75" customHeight="1">
      <c r="C392" s="353"/>
      <c r="D392" s="353"/>
      <c r="L392" s="353"/>
      <c r="M392" s="353"/>
    </row>
    <row r="393" spans="3:13" ht="12.75" customHeight="1">
      <c r="C393" s="353"/>
      <c r="D393" s="353"/>
      <c r="L393" s="353"/>
      <c r="M393" s="353"/>
    </row>
    <row r="394" spans="3:13" ht="12.75" customHeight="1">
      <c r="C394" s="353"/>
      <c r="D394" s="353"/>
      <c r="L394" s="353"/>
      <c r="M394" s="353"/>
    </row>
    <row r="395" spans="3:13" ht="12.75" customHeight="1">
      <c r="C395" s="353"/>
      <c r="D395" s="353"/>
      <c r="L395" s="353"/>
      <c r="M395" s="353"/>
    </row>
    <row r="396" spans="3:13" ht="12.75" customHeight="1">
      <c r="C396" s="353"/>
      <c r="D396" s="353"/>
      <c r="L396" s="353"/>
      <c r="M396" s="353"/>
    </row>
    <row r="397" spans="3:13" ht="12.75" customHeight="1">
      <c r="C397" s="353"/>
      <c r="D397" s="353"/>
      <c r="L397" s="353"/>
      <c r="M397" s="353"/>
    </row>
    <row r="398" spans="3:13" ht="12.75" customHeight="1">
      <c r="C398" s="353"/>
      <c r="D398" s="353"/>
      <c r="L398" s="353"/>
      <c r="M398" s="353"/>
    </row>
    <row r="399" spans="3:13" ht="12.75" customHeight="1">
      <c r="C399" s="353"/>
      <c r="D399" s="353"/>
      <c r="L399" s="353"/>
      <c r="M399" s="353"/>
    </row>
    <row r="400" spans="3:13" ht="12.75" customHeight="1">
      <c r="C400" s="353"/>
      <c r="D400" s="353"/>
      <c r="L400" s="353"/>
      <c r="M400" s="353"/>
    </row>
    <row r="401" spans="3:13" ht="12.75" customHeight="1">
      <c r="C401" s="353"/>
      <c r="D401" s="353"/>
      <c r="L401" s="353"/>
      <c r="M401" s="353"/>
    </row>
    <row r="402" spans="3:13" ht="12.75" customHeight="1">
      <c r="C402" s="353"/>
      <c r="D402" s="353"/>
      <c r="L402" s="353"/>
      <c r="M402" s="353"/>
    </row>
    <row r="403" spans="3:13" ht="12.75" customHeight="1">
      <c r="C403" s="353"/>
      <c r="D403" s="353"/>
      <c r="L403" s="353"/>
      <c r="M403" s="353"/>
    </row>
    <row r="404" spans="3:13" ht="12.75" customHeight="1">
      <c r="C404" s="353"/>
      <c r="D404" s="353"/>
      <c r="L404" s="353"/>
      <c r="M404" s="353"/>
    </row>
    <row r="405" spans="3:13" ht="12.75" customHeight="1">
      <c r="C405" s="353"/>
      <c r="D405" s="353"/>
      <c r="L405" s="353"/>
      <c r="M405" s="353"/>
    </row>
    <row r="406" spans="3:13" ht="12.75" customHeight="1">
      <c r="C406" s="353"/>
      <c r="D406" s="353"/>
      <c r="L406" s="353"/>
      <c r="M406" s="353"/>
    </row>
    <row r="407" spans="3:13" ht="12.75" customHeight="1">
      <c r="C407" s="353"/>
      <c r="D407" s="353"/>
      <c r="L407" s="353"/>
      <c r="M407" s="353"/>
    </row>
    <row r="408" spans="3:13" ht="12.75" customHeight="1">
      <c r="C408" s="353"/>
      <c r="D408" s="353"/>
      <c r="L408" s="353"/>
      <c r="M408" s="353"/>
    </row>
    <row r="409" spans="3:13" ht="12.75" customHeight="1">
      <c r="C409" s="353"/>
      <c r="D409" s="353"/>
      <c r="L409" s="353"/>
      <c r="M409" s="353"/>
    </row>
    <row r="410" spans="3:13" ht="12.75" customHeight="1">
      <c r="C410" s="353"/>
      <c r="D410" s="353"/>
      <c r="L410" s="353"/>
      <c r="M410" s="353"/>
    </row>
    <row r="411" spans="3:13" ht="12.75" customHeight="1">
      <c r="C411" s="353"/>
      <c r="D411" s="353"/>
      <c r="L411" s="353"/>
      <c r="M411" s="353"/>
    </row>
    <row r="412" spans="3:13" ht="12.75" customHeight="1">
      <c r="C412" s="353"/>
      <c r="D412" s="353"/>
      <c r="L412" s="353"/>
      <c r="M412" s="353"/>
    </row>
    <row r="413" spans="3:13" ht="12.75" customHeight="1">
      <c r="C413" s="353"/>
      <c r="D413" s="353"/>
      <c r="L413" s="353"/>
      <c r="M413" s="353"/>
    </row>
    <row r="414" spans="3:13" ht="12.75" customHeight="1">
      <c r="C414" s="353"/>
      <c r="D414" s="353"/>
      <c r="L414" s="353"/>
      <c r="M414" s="353"/>
    </row>
    <row r="415" spans="3:13" ht="12.75" customHeight="1">
      <c r="C415" s="353"/>
      <c r="D415" s="353"/>
      <c r="L415" s="353"/>
      <c r="M415" s="353"/>
    </row>
    <row r="416" spans="3:13" ht="12.75" customHeight="1">
      <c r="C416" s="353"/>
      <c r="D416" s="353"/>
      <c r="L416" s="353"/>
      <c r="M416" s="353"/>
    </row>
    <row r="417" spans="3:13" ht="12.75" customHeight="1">
      <c r="C417" s="353"/>
      <c r="D417" s="353"/>
      <c r="L417" s="353"/>
      <c r="M417" s="353"/>
    </row>
    <row r="418" spans="3:13" ht="12.75" customHeight="1">
      <c r="C418" s="353"/>
      <c r="D418" s="353"/>
      <c r="L418" s="353"/>
      <c r="M418" s="353"/>
    </row>
    <row r="419" spans="3:13" ht="12.75" customHeight="1">
      <c r="C419" s="353"/>
      <c r="D419" s="353"/>
      <c r="L419" s="353"/>
      <c r="M419" s="353"/>
    </row>
    <row r="420" spans="3:13" ht="12.75" customHeight="1">
      <c r="C420" s="353"/>
      <c r="D420" s="353"/>
      <c r="L420" s="353"/>
      <c r="M420" s="353"/>
    </row>
    <row r="421" spans="3:13" ht="12.75" customHeight="1">
      <c r="C421" s="353"/>
      <c r="D421" s="353"/>
      <c r="L421" s="353"/>
      <c r="M421" s="353"/>
    </row>
    <row r="422" spans="3:13" ht="12.75" customHeight="1">
      <c r="C422" s="353"/>
      <c r="D422" s="353"/>
      <c r="L422" s="353"/>
      <c r="M422" s="353"/>
    </row>
    <row r="423" spans="3:13" ht="12.75" customHeight="1">
      <c r="C423" s="353"/>
      <c r="D423" s="353"/>
      <c r="L423" s="353"/>
      <c r="M423" s="353"/>
    </row>
    <row r="424" spans="3:13" ht="12.75" customHeight="1">
      <c r="C424" s="353"/>
      <c r="D424" s="353"/>
      <c r="L424" s="353"/>
      <c r="M424" s="353"/>
    </row>
    <row r="425" spans="3:13" ht="12.75" customHeight="1">
      <c r="C425" s="353"/>
      <c r="D425" s="353"/>
      <c r="L425" s="353"/>
      <c r="M425" s="353"/>
    </row>
    <row r="426" spans="3:13" ht="12.75" customHeight="1">
      <c r="C426" s="353"/>
      <c r="D426" s="353"/>
      <c r="L426" s="353"/>
      <c r="M426" s="353"/>
    </row>
    <row r="427" spans="3:13" ht="12.75" customHeight="1">
      <c r="C427" s="353"/>
      <c r="D427" s="353"/>
      <c r="L427" s="353"/>
      <c r="M427" s="353"/>
    </row>
    <row r="428" spans="3:13" ht="12.75" customHeight="1">
      <c r="C428" s="353"/>
      <c r="D428" s="353"/>
      <c r="L428" s="353"/>
      <c r="M428" s="353"/>
    </row>
    <row r="429" spans="3:13" ht="12.75" customHeight="1">
      <c r="C429" s="353"/>
      <c r="D429" s="353"/>
      <c r="L429" s="353"/>
      <c r="M429" s="353"/>
    </row>
    <row r="430" spans="3:13" ht="12.75" customHeight="1">
      <c r="C430" s="353"/>
      <c r="D430" s="353"/>
      <c r="L430" s="353"/>
      <c r="M430" s="353"/>
    </row>
    <row r="431" spans="3:13" ht="12.75" customHeight="1">
      <c r="C431" s="353"/>
      <c r="D431" s="353"/>
      <c r="L431" s="353"/>
      <c r="M431" s="353"/>
    </row>
    <row r="432" spans="3:13" ht="12.75" customHeight="1">
      <c r="C432" s="353"/>
      <c r="D432" s="353"/>
      <c r="L432" s="353"/>
      <c r="M432" s="353"/>
    </row>
    <row r="433" spans="3:13" ht="12.75" customHeight="1">
      <c r="C433" s="353"/>
      <c r="D433" s="353"/>
      <c r="L433" s="353"/>
      <c r="M433" s="353"/>
    </row>
    <row r="434" spans="3:13" ht="12.75" customHeight="1">
      <c r="C434" s="353"/>
      <c r="D434" s="353"/>
      <c r="L434" s="353"/>
      <c r="M434" s="353"/>
    </row>
    <row r="435" spans="3:13" ht="12.75" customHeight="1">
      <c r="C435" s="353"/>
      <c r="D435" s="353"/>
      <c r="L435" s="353"/>
      <c r="M435" s="353"/>
    </row>
    <row r="436" spans="3:13" ht="12.75" customHeight="1">
      <c r="C436" s="353"/>
      <c r="D436" s="353"/>
      <c r="L436" s="353"/>
      <c r="M436" s="353"/>
    </row>
    <row r="437" spans="3:13" ht="12.75" customHeight="1">
      <c r="C437" s="353"/>
      <c r="D437" s="353"/>
      <c r="L437" s="353"/>
      <c r="M437" s="353"/>
    </row>
    <row r="438" spans="3:13" ht="12.75" customHeight="1">
      <c r="C438" s="353"/>
      <c r="D438" s="353"/>
      <c r="L438" s="353"/>
      <c r="M438" s="353"/>
    </row>
    <row r="439" spans="3:13" ht="12.75" customHeight="1">
      <c r="C439" s="353"/>
      <c r="D439" s="353"/>
      <c r="L439" s="353"/>
      <c r="M439" s="353"/>
    </row>
    <row r="440" spans="3:13" ht="12.75" customHeight="1">
      <c r="C440" s="353"/>
      <c r="D440" s="353"/>
      <c r="L440" s="353"/>
      <c r="M440" s="353"/>
    </row>
    <row r="441" spans="3:13" ht="12.75" customHeight="1">
      <c r="C441" s="353"/>
      <c r="D441" s="353"/>
      <c r="L441" s="353"/>
      <c r="M441" s="353"/>
    </row>
    <row r="442" spans="3:13" ht="12.75" customHeight="1">
      <c r="C442" s="353"/>
      <c r="D442" s="353"/>
      <c r="L442" s="353"/>
      <c r="M442" s="353"/>
    </row>
    <row r="443" spans="3:13" ht="12.75" customHeight="1">
      <c r="C443" s="353"/>
      <c r="D443" s="353"/>
      <c r="L443" s="353"/>
      <c r="M443" s="353"/>
    </row>
    <row r="444" spans="3:13" ht="12.75" customHeight="1">
      <c r="C444" s="353"/>
      <c r="D444" s="353"/>
      <c r="L444" s="353"/>
      <c r="M444" s="353"/>
    </row>
    <row r="445" spans="3:13" ht="12.75" customHeight="1">
      <c r="C445" s="353"/>
      <c r="D445" s="353"/>
      <c r="L445" s="353"/>
      <c r="M445" s="353"/>
    </row>
    <row r="446" spans="3:13" ht="12.75" customHeight="1">
      <c r="C446" s="353"/>
      <c r="D446" s="353"/>
      <c r="L446" s="353"/>
      <c r="M446" s="353"/>
    </row>
    <row r="447" spans="3:13" ht="12.75" customHeight="1">
      <c r="C447" s="353"/>
      <c r="D447" s="353"/>
      <c r="L447" s="353"/>
      <c r="M447" s="353"/>
    </row>
    <row r="448" spans="3:13" ht="12.75" customHeight="1">
      <c r="C448" s="353"/>
      <c r="D448" s="353"/>
      <c r="L448" s="353"/>
      <c r="M448" s="353"/>
    </row>
    <row r="449" spans="3:13" ht="12.75" customHeight="1">
      <c r="C449" s="353"/>
      <c r="D449" s="353"/>
      <c r="L449" s="353"/>
      <c r="M449" s="353"/>
    </row>
    <row r="450" spans="3:13" ht="12.75" customHeight="1">
      <c r="C450" s="353"/>
      <c r="D450" s="353"/>
      <c r="L450" s="353"/>
      <c r="M450" s="353"/>
    </row>
    <row r="451" spans="3:13" ht="12.75" customHeight="1">
      <c r="C451" s="353"/>
      <c r="D451" s="353"/>
      <c r="L451" s="353"/>
      <c r="M451" s="353"/>
    </row>
    <row r="452" spans="3:13" ht="12.75" customHeight="1">
      <c r="C452" s="353"/>
      <c r="D452" s="353"/>
      <c r="L452" s="353"/>
      <c r="M452" s="353"/>
    </row>
    <row r="453" spans="3:13" ht="12.75" customHeight="1">
      <c r="C453" s="353"/>
      <c r="D453" s="353"/>
      <c r="L453" s="353"/>
      <c r="M453" s="353"/>
    </row>
    <row r="454" spans="3:13" ht="12.75" customHeight="1">
      <c r="C454" s="353"/>
      <c r="D454" s="353"/>
      <c r="L454" s="353"/>
      <c r="M454" s="353"/>
    </row>
    <row r="455" spans="3:13" ht="12.75" customHeight="1">
      <c r="C455" s="353"/>
      <c r="D455" s="353"/>
      <c r="L455" s="353"/>
      <c r="M455" s="353"/>
    </row>
    <row r="456" spans="3:13" ht="12.75" customHeight="1">
      <c r="C456" s="353"/>
      <c r="D456" s="353"/>
      <c r="L456" s="353"/>
      <c r="M456" s="353"/>
    </row>
    <row r="457" spans="3:13" ht="12.75" customHeight="1">
      <c r="C457" s="353"/>
      <c r="D457" s="353"/>
      <c r="L457" s="353"/>
      <c r="M457" s="353"/>
    </row>
    <row r="458" spans="3:13" ht="12.75" customHeight="1">
      <c r="C458" s="353"/>
      <c r="D458" s="353"/>
      <c r="L458" s="353"/>
      <c r="M458" s="353"/>
    </row>
    <row r="459" spans="3:13" ht="12.75" customHeight="1">
      <c r="C459" s="353"/>
      <c r="D459" s="353"/>
      <c r="L459" s="353"/>
      <c r="M459" s="353"/>
    </row>
    <row r="460" spans="3:13" ht="12.75" customHeight="1">
      <c r="C460" s="353"/>
      <c r="D460" s="353"/>
      <c r="L460" s="353"/>
      <c r="M460" s="353"/>
    </row>
    <row r="461" spans="3:13" ht="12.75" customHeight="1">
      <c r="C461" s="353"/>
      <c r="D461" s="353"/>
      <c r="L461" s="353"/>
      <c r="M461" s="353"/>
    </row>
    <row r="462" spans="3:13" ht="12.75" customHeight="1">
      <c r="C462" s="353"/>
      <c r="D462" s="353"/>
      <c r="L462" s="353"/>
      <c r="M462" s="353"/>
    </row>
    <row r="463" spans="3:13" ht="12.75" customHeight="1">
      <c r="C463" s="353"/>
      <c r="D463" s="353"/>
      <c r="L463" s="353"/>
      <c r="M463" s="353"/>
    </row>
    <row r="464" spans="3:13" ht="12.75" customHeight="1">
      <c r="C464" s="353"/>
      <c r="D464" s="353"/>
      <c r="L464" s="353"/>
      <c r="M464" s="353"/>
    </row>
    <row r="465" spans="3:13" ht="12.75" customHeight="1">
      <c r="C465" s="353"/>
      <c r="D465" s="353"/>
      <c r="L465" s="353"/>
      <c r="M465" s="353"/>
    </row>
    <row r="466" spans="3:13" ht="12.75" customHeight="1">
      <c r="C466" s="353"/>
      <c r="D466" s="353"/>
      <c r="L466" s="353"/>
      <c r="M466" s="353"/>
    </row>
    <row r="467" spans="3:13" ht="12.75" customHeight="1">
      <c r="C467" s="353"/>
      <c r="D467" s="353"/>
      <c r="L467" s="353"/>
      <c r="M467" s="353"/>
    </row>
    <row r="468" spans="3:13" ht="12.75" customHeight="1">
      <c r="C468" s="353"/>
      <c r="D468" s="353"/>
      <c r="L468" s="353"/>
      <c r="M468" s="353"/>
    </row>
    <row r="469" spans="3:13" ht="12.75" customHeight="1">
      <c r="C469" s="353"/>
      <c r="D469" s="353"/>
      <c r="L469" s="353"/>
      <c r="M469" s="353"/>
    </row>
    <row r="470" spans="3:13" ht="12.75" customHeight="1">
      <c r="C470" s="353"/>
      <c r="D470" s="353"/>
      <c r="L470" s="353"/>
      <c r="M470" s="353"/>
    </row>
    <row r="471" spans="3:13" ht="12.75" customHeight="1">
      <c r="C471" s="353"/>
      <c r="D471" s="353"/>
      <c r="L471" s="353"/>
      <c r="M471" s="353"/>
    </row>
    <row r="472" spans="3:13" ht="12.75" customHeight="1">
      <c r="C472" s="353"/>
      <c r="D472" s="353"/>
      <c r="L472" s="353"/>
      <c r="M472" s="353"/>
    </row>
    <row r="473" spans="3:13" ht="12.75" customHeight="1">
      <c r="C473" s="353"/>
      <c r="D473" s="353"/>
      <c r="L473" s="353"/>
      <c r="M473" s="353"/>
    </row>
    <row r="474" spans="3:13" ht="12.75" customHeight="1">
      <c r="C474" s="353"/>
      <c r="D474" s="353"/>
      <c r="L474" s="353"/>
      <c r="M474" s="353"/>
    </row>
    <row r="475" spans="3:13" ht="12.75" customHeight="1">
      <c r="C475" s="353"/>
      <c r="D475" s="353"/>
      <c r="L475" s="353"/>
      <c r="M475" s="353"/>
    </row>
    <row r="476" spans="3:13" ht="12.75" customHeight="1">
      <c r="C476" s="353"/>
      <c r="D476" s="353"/>
      <c r="L476" s="353"/>
      <c r="M476" s="353"/>
    </row>
    <row r="477" spans="3:13" ht="12.75" customHeight="1">
      <c r="C477" s="353"/>
      <c r="D477" s="353"/>
      <c r="L477" s="353"/>
      <c r="M477" s="353"/>
    </row>
    <row r="478" spans="3:13" ht="12.75" customHeight="1">
      <c r="C478" s="353"/>
      <c r="D478" s="353"/>
      <c r="L478" s="353"/>
      <c r="M478" s="353"/>
    </row>
    <row r="479" spans="3:13" ht="12.75" customHeight="1">
      <c r="C479" s="353"/>
      <c r="D479" s="353"/>
      <c r="L479" s="353"/>
      <c r="M479" s="353"/>
    </row>
    <row r="480" spans="3:13" ht="12.75" customHeight="1">
      <c r="C480" s="353"/>
      <c r="D480" s="353"/>
      <c r="L480" s="353"/>
      <c r="M480" s="353"/>
    </row>
    <row r="481" spans="3:13" ht="12.75" customHeight="1">
      <c r="C481" s="353"/>
      <c r="D481" s="353"/>
      <c r="L481" s="353"/>
      <c r="M481" s="353"/>
    </row>
    <row r="482" spans="3:13" ht="12.75" customHeight="1">
      <c r="C482" s="353"/>
      <c r="D482" s="353"/>
      <c r="L482" s="353"/>
      <c r="M482" s="353"/>
    </row>
    <row r="483" spans="3:13" ht="12.75" customHeight="1">
      <c r="C483" s="353"/>
      <c r="D483" s="353"/>
      <c r="L483" s="353"/>
      <c r="M483" s="353"/>
    </row>
    <row r="484" spans="3:13" ht="12.75" customHeight="1">
      <c r="C484" s="353"/>
      <c r="D484" s="353"/>
      <c r="L484" s="353"/>
      <c r="M484" s="353"/>
    </row>
    <row r="485" spans="3:13" ht="12.75" customHeight="1">
      <c r="C485" s="353"/>
      <c r="D485" s="353"/>
      <c r="L485" s="353"/>
      <c r="M485" s="353"/>
    </row>
    <row r="486" spans="3:13" ht="12.75" customHeight="1">
      <c r="C486" s="353"/>
      <c r="D486" s="353"/>
      <c r="L486" s="353"/>
      <c r="M486" s="353"/>
    </row>
    <row r="487" spans="3:13" ht="12.75" customHeight="1">
      <c r="C487" s="353"/>
      <c r="D487" s="353"/>
      <c r="L487" s="353"/>
      <c r="M487" s="353"/>
    </row>
    <row r="488" spans="3:13" ht="12.75" customHeight="1">
      <c r="C488" s="353"/>
      <c r="D488" s="353"/>
      <c r="L488" s="353"/>
      <c r="M488" s="353"/>
    </row>
    <row r="489" spans="3:13" ht="12.75" customHeight="1">
      <c r="C489" s="353"/>
      <c r="D489" s="353"/>
      <c r="L489" s="353"/>
      <c r="M489" s="353"/>
    </row>
    <row r="490" spans="3:13" ht="12.75" customHeight="1">
      <c r="C490" s="353"/>
      <c r="D490" s="353"/>
      <c r="L490" s="353"/>
      <c r="M490" s="353"/>
    </row>
    <row r="491" spans="3:13" ht="12.75" customHeight="1">
      <c r="C491" s="353"/>
      <c r="D491" s="353"/>
      <c r="L491" s="353"/>
      <c r="M491" s="353"/>
    </row>
    <row r="492" spans="3:13" ht="12.75" customHeight="1">
      <c r="C492" s="353"/>
      <c r="D492" s="353"/>
      <c r="L492" s="353"/>
      <c r="M492" s="353"/>
    </row>
    <row r="493" spans="3:13" ht="12.75" customHeight="1">
      <c r="C493" s="353"/>
      <c r="D493" s="353"/>
      <c r="L493" s="353"/>
      <c r="M493" s="353"/>
    </row>
    <row r="494" spans="3:13" ht="12.75" customHeight="1">
      <c r="C494" s="353"/>
      <c r="D494" s="353"/>
      <c r="L494" s="353"/>
      <c r="M494" s="353"/>
    </row>
    <row r="495" spans="3:13" ht="12.75" customHeight="1">
      <c r="C495" s="353"/>
      <c r="D495" s="353"/>
      <c r="L495" s="353"/>
      <c r="M495" s="353"/>
    </row>
    <row r="496" spans="3:13" ht="12.75" customHeight="1">
      <c r="C496" s="353"/>
      <c r="D496" s="353"/>
      <c r="L496" s="353"/>
      <c r="M496" s="353"/>
    </row>
    <row r="497" spans="3:13" ht="12.75" customHeight="1">
      <c r="C497" s="353"/>
      <c r="D497" s="353"/>
      <c r="L497" s="353"/>
      <c r="M497" s="353"/>
    </row>
    <row r="498" spans="3:13" ht="12.75" customHeight="1">
      <c r="C498" s="353"/>
      <c r="D498" s="353"/>
      <c r="L498" s="353"/>
      <c r="M498" s="353"/>
    </row>
    <row r="499" spans="3:13" ht="12.75" customHeight="1">
      <c r="C499" s="353"/>
      <c r="D499" s="353"/>
      <c r="L499" s="353"/>
      <c r="M499" s="353"/>
    </row>
    <row r="500" spans="3:13" ht="12.75" customHeight="1">
      <c r="C500" s="353"/>
      <c r="D500" s="353"/>
      <c r="L500" s="353"/>
      <c r="M500" s="353"/>
    </row>
    <row r="501" spans="3:13" ht="12.75" customHeight="1">
      <c r="C501" s="353"/>
      <c r="D501" s="353"/>
      <c r="L501" s="353"/>
      <c r="M501" s="353"/>
    </row>
    <row r="502" spans="3:13" ht="12.75" customHeight="1">
      <c r="C502" s="353"/>
      <c r="D502" s="353"/>
      <c r="L502" s="353"/>
      <c r="M502" s="353"/>
    </row>
    <row r="503" spans="3:13" ht="12.75" customHeight="1">
      <c r="C503" s="353"/>
      <c r="D503" s="353"/>
      <c r="L503" s="353"/>
      <c r="M503" s="353"/>
    </row>
    <row r="504" spans="3:13" ht="12.75" customHeight="1">
      <c r="C504" s="353"/>
      <c r="D504" s="353"/>
      <c r="L504" s="353"/>
      <c r="M504" s="353"/>
    </row>
    <row r="505" spans="3:13" ht="12.75" customHeight="1">
      <c r="C505" s="353"/>
      <c r="D505" s="353"/>
      <c r="L505" s="353"/>
      <c r="M505" s="353"/>
    </row>
    <row r="506" spans="3:13" ht="12.75" customHeight="1">
      <c r="C506" s="353"/>
      <c r="D506" s="353"/>
      <c r="L506" s="353"/>
      <c r="M506" s="353"/>
    </row>
    <row r="507" spans="3:13" ht="12.75" customHeight="1">
      <c r="C507" s="353"/>
      <c r="D507" s="353"/>
      <c r="L507" s="353"/>
      <c r="M507" s="353"/>
    </row>
    <row r="508" spans="3:13" ht="12.75" customHeight="1">
      <c r="C508" s="353"/>
      <c r="D508" s="353"/>
      <c r="L508" s="353"/>
      <c r="M508" s="353"/>
    </row>
    <row r="509" spans="3:13" ht="12.75" customHeight="1">
      <c r="C509" s="353"/>
      <c r="D509" s="353"/>
      <c r="L509" s="353"/>
      <c r="M509" s="353"/>
    </row>
    <row r="510" spans="3:13" ht="12.75" customHeight="1">
      <c r="C510" s="353"/>
      <c r="D510" s="353"/>
      <c r="L510" s="353"/>
      <c r="M510" s="353"/>
    </row>
    <row r="511" spans="3:13" ht="12.75" customHeight="1">
      <c r="C511" s="353"/>
      <c r="D511" s="353"/>
      <c r="L511" s="353"/>
      <c r="M511" s="353"/>
    </row>
    <row r="512" spans="3:13" ht="12.75" customHeight="1">
      <c r="C512" s="353"/>
      <c r="D512" s="353"/>
      <c r="L512" s="353"/>
      <c r="M512" s="353"/>
    </row>
    <row r="513" spans="3:13" ht="12.75" customHeight="1">
      <c r="C513" s="353"/>
      <c r="D513" s="353"/>
      <c r="L513" s="353"/>
      <c r="M513" s="353"/>
    </row>
    <row r="514" spans="3:13" ht="12.75" customHeight="1">
      <c r="C514" s="353"/>
      <c r="D514" s="353"/>
      <c r="L514" s="353"/>
      <c r="M514" s="353"/>
    </row>
    <row r="515" spans="3:13" ht="12.75" customHeight="1">
      <c r="C515" s="353"/>
      <c r="D515" s="353"/>
      <c r="L515" s="353"/>
      <c r="M515" s="353"/>
    </row>
    <row r="516" spans="3:13" ht="12.75" customHeight="1">
      <c r="C516" s="353"/>
      <c r="D516" s="353"/>
      <c r="L516" s="353"/>
      <c r="M516" s="353"/>
    </row>
    <row r="517" spans="3:13" ht="12.75" customHeight="1">
      <c r="C517" s="353"/>
      <c r="D517" s="353"/>
      <c r="L517" s="353"/>
      <c r="M517" s="353"/>
    </row>
    <row r="518" spans="3:13" ht="12.75" customHeight="1">
      <c r="C518" s="353"/>
      <c r="D518" s="353"/>
      <c r="L518" s="353"/>
      <c r="M518" s="353"/>
    </row>
    <row r="519" spans="3:13" ht="12.75" customHeight="1">
      <c r="C519" s="353"/>
      <c r="D519" s="353"/>
      <c r="L519" s="353"/>
      <c r="M519" s="353"/>
    </row>
    <row r="520" spans="3:13" ht="12.75" customHeight="1">
      <c r="C520" s="353"/>
      <c r="D520" s="353"/>
      <c r="L520" s="353"/>
      <c r="M520" s="353"/>
    </row>
    <row r="521" spans="3:13" ht="12.75" customHeight="1">
      <c r="C521" s="353"/>
      <c r="D521" s="353"/>
      <c r="L521" s="353"/>
      <c r="M521" s="353"/>
    </row>
    <row r="522" spans="3:13" ht="12.75" customHeight="1">
      <c r="C522" s="353"/>
      <c r="D522" s="353"/>
      <c r="L522" s="353"/>
      <c r="M522" s="353"/>
    </row>
    <row r="523" spans="3:13" ht="12.75" customHeight="1">
      <c r="C523" s="353"/>
      <c r="D523" s="353"/>
      <c r="L523" s="353"/>
      <c r="M523" s="353"/>
    </row>
    <row r="524" spans="3:13" ht="12.75" customHeight="1">
      <c r="C524" s="353"/>
      <c r="D524" s="353"/>
      <c r="L524" s="353"/>
      <c r="M524" s="353"/>
    </row>
    <row r="525" spans="3:13" ht="12.75" customHeight="1">
      <c r="C525" s="353"/>
      <c r="D525" s="353"/>
      <c r="L525" s="353"/>
      <c r="M525" s="353"/>
    </row>
    <row r="526" spans="3:13" ht="12.75" customHeight="1">
      <c r="C526" s="353"/>
      <c r="D526" s="353"/>
      <c r="L526" s="353"/>
      <c r="M526" s="353"/>
    </row>
    <row r="527" spans="3:13" ht="12.75" customHeight="1">
      <c r="C527" s="353"/>
      <c r="D527" s="353"/>
      <c r="L527" s="353"/>
      <c r="M527" s="353"/>
    </row>
    <row r="528" spans="3:13" ht="12.75" customHeight="1">
      <c r="C528" s="353"/>
      <c r="D528" s="353"/>
      <c r="L528" s="353"/>
      <c r="M528" s="353"/>
    </row>
    <row r="529" spans="3:13" ht="12.75" customHeight="1">
      <c r="C529" s="353"/>
      <c r="D529" s="353"/>
      <c r="L529" s="353"/>
      <c r="M529" s="353"/>
    </row>
    <row r="530" spans="3:13" ht="12.75" customHeight="1">
      <c r="C530" s="353"/>
      <c r="D530" s="353"/>
      <c r="L530" s="353"/>
      <c r="M530" s="353"/>
    </row>
    <row r="531" spans="3:13" ht="12.75" customHeight="1">
      <c r="C531" s="353"/>
      <c r="D531" s="353"/>
      <c r="L531" s="353"/>
      <c r="M531" s="353"/>
    </row>
    <row r="532" spans="3:13" ht="12.75" customHeight="1">
      <c r="C532" s="353"/>
      <c r="D532" s="353"/>
      <c r="L532" s="353"/>
      <c r="M532" s="353"/>
    </row>
    <row r="533" spans="3:13" ht="12.75" customHeight="1">
      <c r="C533" s="353"/>
      <c r="D533" s="353"/>
      <c r="L533" s="353"/>
      <c r="M533" s="353"/>
    </row>
    <row r="534" spans="3:13" ht="12.75" customHeight="1">
      <c r="C534" s="353"/>
      <c r="D534" s="353"/>
      <c r="L534" s="353"/>
      <c r="M534" s="353"/>
    </row>
    <row r="535" spans="3:13" ht="12.75" customHeight="1">
      <c r="C535" s="353"/>
      <c r="D535" s="353"/>
      <c r="L535" s="353"/>
      <c r="M535" s="353"/>
    </row>
    <row r="536" spans="3:13" ht="12.75" customHeight="1">
      <c r="C536" s="353"/>
      <c r="D536" s="353"/>
      <c r="L536" s="353"/>
      <c r="M536" s="353"/>
    </row>
    <row r="537" spans="3:13" ht="12.75" customHeight="1">
      <c r="C537" s="353"/>
      <c r="D537" s="353"/>
      <c r="L537" s="353"/>
      <c r="M537" s="353"/>
    </row>
    <row r="538" spans="3:13" ht="12.75" customHeight="1">
      <c r="C538" s="353"/>
      <c r="D538" s="353"/>
      <c r="L538" s="353"/>
      <c r="M538" s="353"/>
    </row>
    <row r="539" spans="3:13" ht="12.75" customHeight="1">
      <c r="C539" s="353"/>
      <c r="D539" s="353"/>
      <c r="L539" s="353"/>
      <c r="M539" s="353"/>
    </row>
    <row r="540" spans="3:13" ht="12.75" customHeight="1">
      <c r="C540" s="353"/>
      <c r="D540" s="353"/>
      <c r="L540" s="353"/>
      <c r="M540" s="353"/>
    </row>
    <row r="541" spans="3:13" ht="12.75" customHeight="1">
      <c r="C541" s="353"/>
      <c r="D541" s="353"/>
      <c r="L541" s="353"/>
      <c r="M541" s="353"/>
    </row>
    <row r="542" spans="3:13" ht="12.75" customHeight="1">
      <c r="C542" s="353"/>
      <c r="D542" s="353"/>
      <c r="L542" s="353"/>
      <c r="M542" s="353"/>
    </row>
    <row r="543" spans="3:13" ht="12.75" customHeight="1">
      <c r="C543" s="353"/>
      <c r="D543" s="353"/>
      <c r="L543" s="353"/>
      <c r="M543" s="353"/>
    </row>
    <row r="544" spans="3:13" ht="12.75" customHeight="1">
      <c r="C544" s="353"/>
      <c r="D544" s="353"/>
      <c r="L544" s="353"/>
      <c r="M544" s="353"/>
    </row>
    <row r="545" spans="3:13" ht="12.75" customHeight="1">
      <c r="C545" s="353"/>
      <c r="D545" s="353"/>
      <c r="L545" s="353"/>
      <c r="M545" s="353"/>
    </row>
    <row r="546" spans="3:13" ht="12.75" customHeight="1">
      <c r="C546" s="353"/>
      <c r="D546" s="353"/>
      <c r="L546" s="353"/>
      <c r="M546" s="353"/>
    </row>
    <row r="547" spans="3:13" ht="12.75" customHeight="1">
      <c r="C547" s="353"/>
      <c r="D547" s="353"/>
      <c r="L547" s="353"/>
      <c r="M547" s="353"/>
    </row>
    <row r="548" spans="3:13" ht="12.75" customHeight="1">
      <c r="C548" s="353"/>
      <c r="D548" s="353"/>
      <c r="L548" s="353"/>
      <c r="M548" s="353"/>
    </row>
    <row r="549" spans="3:13" ht="12.75" customHeight="1">
      <c r="C549" s="353"/>
      <c r="D549" s="353"/>
      <c r="L549" s="353"/>
      <c r="M549" s="353"/>
    </row>
    <row r="550" spans="3:13" ht="12.75" customHeight="1">
      <c r="C550" s="353"/>
      <c r="D550" s="353"/>
      <c r="L550" s="353"/>
      <c r="M550" s="353"/>
    </row>
    <row r="551" spans="3:13" ht="12.75" customHeight="1">
      <c r="C551" s="353"/>
      <c r="D551" s="353"/>
      <c r="L551" s="353"/>
      <c r="M551" s="353"/>
    </row>
    <row r="552" spans="3:13" ht="12.75" customHeight="1">
      <c r="C552" s="353"/>
      <c r="D552" s="353"/>
      <c r="L552" s="353"/>
      <c r="M552" s="353"/>
    </row>
    <row r="553" spans="3:13" ht="12.75" customHeight="1">
      <c r="C553" s="353"/>
      <c r="D553" s="353"/>
      <c r="L553" s="353"/>
      <c r="M553" s="353"/>
    </row>
    <row r="554" spans="3:13" ht="12.75" customHeight="1">
      <c r="C554" s="353"/>
      <c r="D554" s="353"/>
      <c r="L554" s="353"/>
      <c r="M554" s="353"/>
    </row>
    <row r="555" spans="3:13" ht="12.75" customHeight="1">
      <c r="C555" s="353"/>
      <c r="D555" s="353"/>
      <c r="L555" s="353"/>
      <c r="M555" s="353"/>
    </row>
    <row r="556" spans="3:13" ht="12.75" customHeight="1">
      <c r="C556" s="353"/>
      <c r="D556" s="353"/>
      <c r="L556" s="353"/>
      <c r="M556" s="353"/>
    </row>
    <row r="557" spans="3:13" ht="12.75" customHeight="1">
      <c r="C557" s="353"/>
      <c r="D557" s="353"/>
      <c r="L557" s="353"/>
      <c r="M557" s="353"/>
    </row>
    <row r="558" spans="3:13" ht="12.75" customHeight="1">
      <c r="C558" s="353"/>
      <c r="D558" s="353"/>
      <c r="L558" s="353"/>
      <c r="M558" s="353"/>
    </row>
    <row r="559" spans="3:13" ht="12.75" customHeight="1">
      <c r="C559" s="353"/>
      <c r="D559" s="353"/>
      <c r="L559" s="353"/>
      <c r="M559" s="353"/>
    </row>
    <row r="560" spans="3:13" ht="12.75" customHeight="1">
      <c r="C560" s="353"/>
      <c r="D560" s="353"/>
      <c r="L560" s="353"/>
      <c r="M560" s="353"/>
    </row>
    <row r="561" spans="3:13" ht="12.75" customHeight="1">
      <c r="C561" s="353"/>
      <c r="D561" s="353"/>
      <c r="L561" s="353"/>
      <c r="M561" s="353"/>
    </row>
    <row r="562" spans="3:13" ht="12.75" customHeight="1">
      <c r="C562" s="353"/>
      <c r="D562" s="353"/>
      <c r="L562" s="353"/>
      <c r="M562" s="353"/>
    </row>
    <row r="563" spans="3:13" ht="12.75" customHeight="1">
      <c r="C563" s="353"/>
      <c r="D563" s="353"/>
      <c r="L563" s="353"/>
      <c r="M563" s="353"/>
    </row>
    <row r="564" spans="3:13" ht="12.75" customHeight="1">
      <c r="C564" s="353"/>
      <c r="D564" s="353"/>
      <c r="L564" s="353"/>
      <c r="M564" s="353"/>
    </row>
    <row r="565" spans="3:13" ht="12.75" customHeight="1">
      <c r="C565" s="353"/>
      <c r="D565" s="353"/>
      <c r="L565" s="353"/>
      <c r="M565" s="353"/>
    </row>
    <row r="566" spans="3:13" ht="12.75" customHeight="1">
      <c r="C566" s="353"/>
      <c r="D566" s="353"/>
      <c r="L566" s="353"/>
      <c r="M566" s="353"/>
    </row>
    <row r="567" spans="3:13" ht="12.75" customHeight="1">
      <c r="C567" s="353"/>
      <c r="D567" s="353"/>
      <c r="L567" s="353"/>
      <c r="M567" s="353"/>
    </row>
    <row r="568" spans="3:13" ht="12.75" customHeight="1">
      <c r="C568" s="353"/>
      <c r="D568" s="353"/>
      <c r="L568" s="353"/>
      <c r="M568" s="353"/>
    </row>
    <row r="569" spans="3:13" ht="12.75" customHeight="1">
      <c r="C569" s="353"/>
      <c r="D569" s="353"/>
      <c r="L569" s="353"/>
      <c r="M569" s="353"/>
    </row>
    <row r="570" spans="3:13" ht="12.75" customHeight="1">
      <c r="C570" s="353"/>
      <c r="D570" s="353"/>
      <c r="L570" s="353"/>
      <c r="M570" s="353"/>
    </row>
    <row r="571" spans="3:13" ht="12.75" customHeight="1">
      <c r="C571" s="353"/>
      <c r="D571" s="353"/>
      <c r="L571" s="353"/>
      <c r="M571" s="353"/>
    </row>
    <row r="572" spans="3:13" ht="12.75" customHeight="1">
      <c r="C572" s="353"/>
      <c r="D572" s="353"/>
      <c r="L572" s="353"/>
      <c r="M572" s="353"/>
    </row>
    <row r="573" spans="3:13" ht="12.75" customHeight="1">
      <c r="C573" s="353"/>
      <c r="D573" s="353"/>
      <c r="L573" s="353"/>
      <c r="M573" s="353"/>
    </row>
    <row r="574" spans="3:13" ht="12.75" customHeight="1">
      <c r="C574" s="353"/>
      <c r="D574" s="353"/>
      <c r="L574" s="353"/>
      <c r="M574" s="353"/>
    </row>
    <row r="575" spans="3:13" ht="12.75" customHeight="1">
      <c r="C575" s="353"/>
      <c r="D575" s="353"/>
      <c r="L575" s="353"/>
      <c r="M575" s="353"/>
    </row>
    <row r="576" spans="3:13" ht="12.75" customHeight="1">
      <c r="C576" s="353"/>
      <c r="D576" s="353"/>
      <c r="L576" s="353"/>
      <c r="M576" s="353"/>
    </row>
    <row r="577" spans="3:13" ht="12.75" customHeight="1">
      <c r="C577" s="353"/>
      <c r="D577" s="353"/>
      <c r="L577" s="353"/>
      <c r="M577" s="353"/>
    </row>
    <row r="578" spans="3:13" ht="12.75" customHeight="1">
      <c r="C578" s="353"/>
      <c r="D578" s="353"/>
      <c r="L578" s="353"/>
      <c r="M578" s="353"/>
    </row>
    <row r="579" spans="3:13" ht="12.75" customHeight="1">
      <c r="C579" s="353"/>
      <c r="D579" s="353"/>
      <c r="L579" s="353"/>
      <c r="M579" s="353"/>
    </row>
    <row r="580" spans="3:13" ht="12.75" customHeight="1">
      <c r="C580" s="353"/>
      <c r="D580" s="353"/>
      <c r="L580" s="353"/>
      <c r="M580" s="353"/>
    </row>
    <row r="581" spans="3:13" ht="12.75" customHeight="1">
      <c r="C581" s="353"/>
      <c r="D581" s="353"/>
      <c r="L581" s="353"/>
      <c r="M581" s="353"/>
    </row>
    <row r="582" spans="3:13" ht="12.75" customHeight="1">
      <c r="C582" s="353"/>
      <c r="D582" s="353"/>
      <c r="L582" s="353"/>
      <c r="M582" s="353"/>
    </row>
    <row r="583" spans="3:13" ht="12.75" customHeight="1">
      <c r="C583" s="353"/>
      <c r="D583" s="353"/>
      <c r="L583" s="353"/>
      <c r="M583" s="353"/>
    </row>
    <row r="584" spans="3:13" ht="12.75" customHeight="1">
      <c r="C584" s="353"/>
      <c r="D584" s="353"/>
      <c r="L584" s="353"/>
      <c r="M584" s="353"/>
    </row>
    <row r="585" spans="3:13" ht="12.75" customHeight="1">
      <c r="C585" s="353"/>
      <c r="D585" s="353"/>
      <c r="L585" s="353"/>
      <c r="M585" s="353"/>
    </row>
    <row r="586" spans="3:13" ht="12.75" customHeight="1">
      <c r="C586" s="353"/>
      <c r="D586" s="353"/>
      <c r="L586" s="353"/>
      <c r="M586" s="353"/>
    </row>
    <row r="587" spans="3:13" ht="12.75" customHeight="1">
      <c r="C587" s="353"/>
      <c r="D587" s="353"/>
      <c r="L587" s="353"/>
      <c r="M587" s="353"/>
    </row>
    <row r="588" spans="3:13" ht="12.75" customHeight="1">
      <c r="C588" s="353"/>
      <c r="D588" s="353"/>
      <c r="L588" s="353"/>
      <c r="M588" s="353"/>
    </row>
    <row r="589" spans="3:13" ht="12.75" customHeight="1">
      <c r="C589" s="353"/>
      <c r="D589" s="353"/>
      <c r="L589" s="353"/>
      <c r="M589" s="353"/>
    </row>
    <row r="590" spans="3:13" ht="12.75" customHeight="1">
      <c r="C590" s="353"/>
      <c r="D590" s="353"/>
      <c r="L590" s="353"/>
      <c r="M590" s="353"/>
    </row>
    <row r="591" spans="3:13" ht="12.75" customHeight="1">
      <c r="C591" s="353"/>
      <c r="D591" s="353"/>
      <c r="L591" s="353"/>
      <c r="M591" s="353"/>
    </row>
    <row r="592" spans="3:13" ht="12.75" customHeight="1">
      <c r="C592" s="353"/>
      <c r="D592" s="353"/>
      <c r="L592" s="353"/>
      <c r="M592" s="353"/>
    </row>
    <row r="593" spans="3:13" ht="12.75" customHeight="1">
      <c r="C593" s="353"/>
      <c r="D593" s="353"/>
      <c r="L593" s="353"/>
      <c r="M593" s="353"/>
    </row>
    <row r="594" spans="3:13" ht="12.75" customHeight="1">
      <c r="C594" s="353"/>
      <c r="D594" s="353"/>
      <c r="L594" s="353"/>
      <c r="M594" s="353"/>
    </row>
    <row r="595" spans="3:13" ht="12.75" customHeight="1">
      <c r="C595" s="353"/>
      <c r="D595" s="353"/>
      <c r="L595" s="353"/>
      <c r="M595" s="353"/>
    </row>
    <row r="596" spans="3:13" ht="12.75" customHeight="1">
      <c r="C596" s="353"/>
      <c r="D596" s="353"/>
      <c r="L596" s="353"/>
      <c r="M596" s="353"/>
    </row>
    <row r="597" spans="3:13" ht="12.75" customHeight="1">
      <c r="C597" s="353"/>
      <c r="D597" s="353"/>
      <c r="L597" s="353"/>
      <c r="M597" s="353"/>
    </row>
    <row r="598" spans="3:13" ht="12.75" customHeight="1">
      <c r="C598" s="353"/>
      <c r="D598" s="353"/>
      <c r="L598" s="353"/>
      <c r="M598" s="353"/>
    </row>
    <row r="599" spans="3:13" ht="12.75" customHeight="1">
      <c r="C599" s="353"/>
      <c r="D599" s="353"/>
      <c r="L599" s="353"/>
      <c r="M599" s="353"/>
    </row>
    <row r="600" spans="3:13" ht="12.75" customHeight="1">
      <c r="C600" s="353"/>
      <c r="D600" s="353"/>
      <c r="L600" s="353"/>
      <c r="M600" s="353"/>
    </row>
    <row r="601" spans="3:13" ht="12.75" customHeight="1">
      <c r="C601" s="353"/>
      <c r="D601" s="353"/>
      <c r="L601" s="353"/>
      <c r="M601" s="353"/>
    </row>
    <row r="602" spans="3:13" ht="12.75" customHeight="1">
      <c r="C602" s="353"/>
      <c r="D602" s="353"/>
      <c r="L602" s="353"/>
      <c r="M602" s="353"/>
    </row>
    <row r="603" spans="3:13" ht="12.75" customHeight="1">
      <c r="C603" s="353"/>
      <c r="D603" s="353"/>
      <c r="L603" s="353"/>
      <c r="M603" s="353"/>
    </row>
    <row r="604" spans="3:13" ht="12.75" customHeight="1">
      <c r="C604" s="353"/>
      <c r="D604" s="353"/>
      <c r="L604" s="353"/>
      <c r="M604" s="353"/>
    </row>
    <row r="605" spans="3:13" ht="12.75" customHeight="1">
      <c r="C605" s="353"/>
      <c r="D605" s="353"/>
      <c r="L605" s="353"/>
      <c r="M605" s="353"/>
    </row>
    <row r="606" spans="3:13" ht="12.75" customHeight="1">
      <c r="C606" s="353"/>
      <c r="D606" s="353"/>
      <c r="L606" s="353"/>
      <c r="M606" s="353"/>
    </row>
    <row r="607" spans="3:13" ht="12.75" customHeight="1">
      <c r="C607" s="353"/>
      <c r="D607" s="353"/>
      <c r="L607" s="353"/>
      <c r="M607" s="353"/>
    </row>
    <row r="608" spans="3:13" ht="12.75" customHeight="1">
      <c r="C608" s="353"/>
      <c r="D608" s="353"/>
      <c r="L608" s="353"/>
      <c r="M608" s="353"/>
    </row>
    <row r="609" spans="3:13" ht="12.75" customHeight="1">
      <c r="C609" s="353"/>
      <c r="D609" s="353"/>
      <c r="L609" s="353"/>
      <c r="M609" s="353"/>
    </row>
    <row r="610" spans="3:13" ht="12.75" customHeight="1">
      <c r="C610" s="353"/>
      <c r="D610" s="353"/>
      <c r="L610" s="353"/>
      <c r="M610" s="353"/>
    </row>
    <row r="611" spans="3:13" ht="12.75" customHeight="1">
      <c r="C611" s="353"/>
      <c r="D611" s="353"/>
      <c r="L611" s="353"/>
      <c r="M611" s="353"/>
    </row>
    <row r="612" spans="3:13" ht="12.75" customHeight="1">
      <c r="C612" s="353"/>
      <c r="D612" s="353"/>
      <c r="L612" s="353"/>
      <c r="M612" s="353"/>
    </row>
    <row r="613" spans="3:13" ht="12.75" customHeight="1">
      <c r="C613" s="353"/>
      <c r="D613" s="353"/>
      <c r="L613" s="353"/>
      <c r="M613" s="353"/>
    </row>
    <row r="614" spans="3:13" ht="12.75" customHeight="1">
      <c r="C614" s="353"/>
      <c r="D614" s="353"/>
      <c r="L614" s="353"/>
      <c r="M614" s="353"/>
    </row>
    <row r="615" spans="3:13" ht="12.75" customHeight="1">
      <c r="C615" s="353"/>
      <c r="D615" s="353"/>
      <c r="L615" s="353"/>
      <c r="M615" s="353"/>
    </row>
    <row r="616" spans="3:13" ht="12.75" customHeight="1">
      <c r="C616" s="353"/>
      <c r="D616" s="353"/>
      <c r="L616" s="353"/>
      <c r="M616" s="353"/>
    </row>
    <row r="617" spans="3:13" ht="12.75" customHeight="1">
      <c r="C617" s="353"/>
      <c r="D617" s="353"/>
      <c r="L617" s="353"/>
      <c r="M617" s="353"/>
    </row>
    <row r="618" spans="3:13" ht="12.75" customHeight="1">
      <c r="C618" s="353"/>
      <c r="D618" s="353"/>
      <c r="L618" s="353"/>
      <c r="M618" s="353"/>
    </row>
    <row r="619" spans="3:13" ht="12.75" customHeight="1">
      <c r="C619" s="353"/>
      <c r="D619" s="353"/>
      <c r="L619" s="353"/>
      <c r="M619" s="353"/>
    </row>
    <row r="620" spans="3:13" ht="12.75" customHeight="1">
      <c r="C620" s="353"/>
      <c r="D620" s="353"/>
      <c r="L620" s="353"/>
      <c r="M620" s="353"/>
    </row>
    <row r="621" spans="3:13" ht="12.75" customHeight="1">
      <c r="C621" s="353"/>
      <c r="D621" s="353"/>
      <c r="L621" s="353"/>
      <c r="M621" s="353"/>
    </row>
    <row r="622" spans="3:13" ht="12.75" customHeight="1">
      <c r="C622" s="353"/>
      <c r="D622" s="353"/>
      <c r="L622" s="353"/>
      <c r="M622" s="353"/>
    </row>
    <row r="623" spans="3:13" ht="12.75" customHeight="1">
      <c r="C623" s="353"/>
      <c r="D623" s="353"/>
      <c r="L623" s="353"/>
      <c r="M623" s="353"/>
    </row>
    <row r="624" spans="3:13" ht="12.75" customHeight="1">
      <c r="C624" s="353"/>
      <c r="D624" s="353"/>
      <c r="L624" s="353"/>
      <c r="M624" s="353"/>
    </row>
    <row r="625" spans="3:13" ht="12.75" customHeight="1">
      <c r="C625" s="353"/>
      <c r="D625" s="353"/>
      <c r="L625" s="353"/>
      <c r="M625" s="353"/>
    </row>
    <row r="626" spans="3:13" ht="12.75" customHeight="1">
      <c r="C626" s="353"/>
      <c r="D626" s="353"/>
      <c r="L626" s="353"/>
      <c r="M626" s="353"/>
    </row>
    <row r="627" spans="3:13" ht="12.75" customHeight="1">
      <c r="C627" s="353"/>
      <c r="D627" s="353"/>
      <c r="L627" s="353"/>
      <c r="M627" s="353"/>
    </row>
    <row r="628" spans="3:13" ht="12.75" customHeight="1">
      <c r="C628" s="353"/>
      <c r="D628" s="353"/>
      <c r="L628" s="353"/>
      <c r="M628" s="353"/>
    </row>
    <row r="629" spans="3:13" ht="12.75" customHeight="1">
      <c r="C629" s="353"/>
      <c r="D629" s="353"/>
      <c r="L629" s="353"/>
      <c r="M629" s="353"/>
    </row>
    <row r="630" spans="3:13" ht="12.75" customHeight="1">
      <c r="C630" s="353"/>
      <c r="D630" s="353"/>
      <c r="L630" s="353"/>
      <c r="M630" s="353"/>
    </row>
    <row r="631" spans="3:13" ht="12.75" customHeight="1">
      <c r="C631" s="353"/>
      <c r="D631" s="353"/>
      <c r="L631" s="353"/>
      <c r="M631" s="353"/>
    </row>
    <row r="632" spans="3:13" ht="12.75" customHeight="1">
      <c r="C632" s="353"/>
      <c r="D632" s="353"/>
      <c r="L632" s="353"/>
      <c r="M632" s="353"/>
    </row>
    <row r="633" spans="3:13" ht="12.75" customHeight="1">
      <c r="C633" s="353"/>
      <c r="D633" s="353"/>
      <c r="L633" s="353"/>
      <c r="M633" s="353"/>
    </row>
    <row r="634" spans="3:13" ht="12.75" customHeight="1">
      <c r="C634" s="353"/>
      <c r="D634" s="353"/>
      <c r="L634" s="353"/>
      <c r="M634" s="353"/>
    </row>
    <row r="635" spans="3:13" ht="12.75" customHeight="1">
      <c r="C635" s="353"/>
      <c r="D635" s="353"/>
      <c r="L635" s="353"/>
      <c r="M635" s="353"/>
    </row>
    <row r="636" spans="3:13" ht="12.75" customHeight="1">
      <c r="C636" s="353"/>
      <c r="D636" s="353"/>
      <c r="L636" s="353"/>
      <c r="M636" s="353"/>
    </row>
    <row r="637" spans="3:13" ht="12.75" customHeight="1">
      <c r="C637" s="353"/>
      <c r="D637" s="353"/>
      <c r="L637" s="353"/>
      <c r="M637" s="353"/>
    </row>
    <row r="638" spans="3:13" ht="12.75" customHeight="1">
      <c r="C638" s="353"/>
      <c r="D638" s="353"/>
      <c r="L638" s="353"/>
      <c r="M638" s="353"/>
    </row>
    <row r="639" spans="3:13" ht="12.75" customHeight="1">
      <c r="C639" s="353"/>
      <c r="D639" s="353"/>
      <c r="L639" s="353"/>
      <c r="M639" s="353"/>
    </row>
    <row r="640" spans="3:13" ht="12.75" customHeight="1">
      <c r="C640" s="353"/>
      <c r="D640" s="353"/>
      <c r="L640" s="353"/>
      <c r="M640" s="353"/>
    </row>
    <row r="641" spans="3:13" ht="12.75" customHeight="1">
      <c r="C641" s="353"/>
      <c r="D641" s="353"/>
      <c r="L641" s="353"/>
      <c r="M641" s="353"/>
    </row>
    <row r="642" spans="3:13" ht="12.75" customHeight="1">
      <c r="C642" s="353"/>
      <c r="D642" s="353"/>
      <c r="L642" s="353"/>
      <c r="M642" s="353"/>
    </row>
    <row r="643" spans="3:13" ht="12.75" customHeight="1">
      <c r="C643" s="353"/>
      <c r="D643" s="353"/>
      <c r="L643" s="353"/>
      <c r="M643" s="353"/>
    </row>
    <row r="644" spans="3:13" ht="12.75" customHeight="1">
      <c r="C644" s="353"/>
      <c r="D644" s="353"/>
      <c r="L644" s="353"/>
      <c r="M644" s="353"/>
    </row>
    <row r="645" spans="3:13" ht="12.75" customHeight="1">
      <c r="C645" s="353"/>
      <c r="D645" s="353"/>
      <c r="L645" s="353"/>
      <c r="M645" s="353"/>
    </row>
    <row r="646" spans="3:13" ht="12.75" customHeight="1">
      <c r="C646" s="353"/>
      <c r="D646" s="353"/>
      <c r="L646" s="353"/>
      <c r="M646" s="353"/>
    </row>
    <row r="647" spans="3:13" ht="12.75" customHeight="1">
      <c r="C647" s="353"/>
      <c r="D647" s="353"/>
      <c r="L647" s="353"/>
      <c r="M647" s="353"/>
    </row>
    <row r="648" spans="3:13" ht="12.75" customHeight="1">
      <c r="C648" s="353"/>
      <c r="D648" s="353"/>
      <c r="L648" s="353"/>
      <c r="M648" s="353"/>
    </row>
    <row r="649" spans="3:13" ht="12.75" customHeight="1">
      <c r="C649" s="353"/>
      <c r="D649" s="353"/>
      <c r="L649" s="353"/>
      <c r="M649" s="353"/>
    </row>
    <row r="650" spans="3:13" ht="12.75" customHeight="1">
      <c r="C650" s="353"/>
      <c r="D650" s="353"/>
      <c r="L650" s="353"/>
      <c r="M650" s="353"/>
    </row>
    <row r="651" spans="3:13" ht="12.75" customHeight="1">
      <c r="C651" s="353"/>
      <c r="D651" s="353"/>
      <c r="L651" s="353"/>
      <c r="M651" s="353"/>
    </row>
    <row r="652" spans="3:13" ht="12.75" customHeight="1">
      <c r="C652" s="353"/>
      <c r="D652" s="353"/>
      <c r="L652" s="353"/>
      <c r="M652" s="353"/>
    </row>
    <row r="653" spans="3:13" ht="12.75" customHeight="1">
      <c r="C653" s="353"/>
      <c r="D653" s="353"/>
      <c r="L653" s="353"/>
      <c r="M653" s="353"/>
    </row>
    <row r="654" spans="3:13" ht="12.75" customHeight="1">
      <c r="C654" s="353"/>
      <c r="D654" s="353"/>
      <c r="L654" s="353"/>
      <c r="M654" s="353"/>
    </row>
    <row r="655" spans="3:13" ht="12.75" customHeight="1">
      <c r="C655" s="353"/>
      <c r="D655" s="353"/>
      <c r="L655" s="353"/>
      <c r="M655" s="353"/>
    </row>
    <row r="656" spans="3:13" ht="12.75" customHeight="1">
      <c r="C656" s="353"/>
      <c r="D656" s="353"/>
      <c r="L656" s="353"/>
      <c r="M656" s="353"/>
    </row>
    <row r="657" spans="3:13" ht="12.75" customHeight="1">
      <c r="C657" s="353"/>
      <c r="D657" s="353"/>
      <c r="L657" s="353"/>
      <c r="M657" s="353"/>
    </row>
    <row r="658" spans="3:13" ht="12.75" customHeight="1">
      <c r="C658" s="353"/>
      <c r="D658" s="353"/>
      <c r="L658" s="353"/>
      <c r="M658" s="353"/>
    </row>
    <row r="659" spans="3:13" ht="12.75" customHeight="1">
      <c r="C659" s="353"/>
      <c r="D659" s="353"/>
      <c r="L659" s="353"/>
      <c r="M659" s="353"/>
    </row>
    <row r="660" spans="3:13" ht="12.75" customHeight="1">
      <c r="C660" s="353"/>
      <c r="D660" s="353"/>
      <c r="L660" s="353"/>
      <c r="M660" s="353"/>
    </row>
    <row r="661" spans="3:13" ht="12.75" customHeight="1">
      <c r="C661" s="353"/>
      <c r="D661" s="353"/>
      <c r="L661" s="353"/>
      <c r="M661" s="353"/>
    </row>
    <row r="662" spans="3:13" ht="12.75" customHeight="1">
      <c r="C662" s="353"/>
      <c r="D662" s="353"/>
      <c r="L662" s="353"/>
      <c r="M662" s="353"/>
    </row>
    <row r="663" spans="3:13" ht="12.75" customHeight="1">
      <c r="C663" s="353"/>
      <c r="D663" s="353"/>
      <c r="L663" s="353"/>
      <c r="M663" s="353"/>
    </row>
    <row r="664" spans="3:13" ht="12.75" customHeight="1">
      <c r="C664" s="353"/>
      <c r="D664" s="353"/>
      <c r="L664" s="353"/>
      <c r="M664" s="353"/>
    </row>
    <row r="665" spans="3:13" ht="12.75" customHeight="1">
      <c r="C665" s="353"/>
      <c r="D665" s="353"/>
      <c r="L665" s="353"/>
      <c r="M665" s="353"/>
    </row>
    <row r="666" spans="3:13" ht="12.75" customHeight="1">
      <c r="C666" s="353"/>
      <c r="D666" s="353"/>
      <c r="L666" s="353"/>
      <c r="M666" s="353"/>
    </row>
    <row r="667" spans="3:13" ht="12.75" customHeight="1">
      <c r="C667" s="353"/>
      <c r="D667" s="353"/>
      <c r="L667" s="353"/>
      <c r="M667" s="353"/>
    </row>
    <row r="668" spans="3:13" ht="12.75" customHeight="1">
      <c r="C668" s="353"/>
      <c r="D668" s="353"/>
      <c r="L668" s="353"/>
      <c r="M668" s="353"/>
    </row>
    <row r="669" spans="3:13" ht="12.75" customHeight="1">
      <c r="C669" s="353"/>
      <c r="D669" s="353"/>
      <c r="L669" s="353"/>
      <c r="M669" s="353"/>
    </row>
    <row r="670" spans="3:13" ht="12.75" customHeight="1">
      <c r="C670" s="353"/>
      <c r="D670" s="353"/>
      <c r="L670" s="353"/>
      <c r="M670" s="353"/>
    </row>
    <row r="671" spans="3:13" ht="12.75" customHeight="1">
      <c r="C671" s="353"/>
      <c r="D671" s="353"/>
      <c r="L671" s="353"/>
      <c r="M671" s="353"/>
    </row>
    <row r="672" spans="3:13" ht="12.75" customHeight="1">
      <c r="C672" s="353"/>
      <c r="D672" s="353"/>
      <c r="L672" s="353"/>
      <c r="M672" s="353"/>
    </row>
    <row r="673" spans="3:13" ht="12.75" customHeight="1">
      <c r="C673" s="353"/>
      <c r="D673" s="353"/>
      <c r="L673" s="353"/>
      <c r="M673" s="353"/>
    </row>
    <row r="674" spans="3:13" ht="12.75" customHeight="1">
      <c r="C674" s="353"/>
      <c r="D674" s="353"/>
      <c r="L674" s="353"/>
      <c r="M674" s="353"/>
    </row>
    <row r="675" spans="3:13" ht="12.75" customHeight="1">
      <c r="C675" s="353"/>
      <c r="D675" s="353"/>
      <c r="L675" s="353"/>
      <c r="M675" s="353"/>
    </row>
    <row r="676" spans="3:13" ht="12.75" customHeight="1">
      <c r="C676" s="353"/>
      <c r="D676" s="353"/>
      <c r="L676" s="353"/>
      <c r="M676" s="353"/>
    </row>
    <row r="677" spans="3:13" ht="12.75" customHeight="1">
      <c r="C677" s="353"/>
      <c r="D677" s="353"/>
      <c r="L677" s="353"/>
      <c r="M677" s="353"/>
    </row>
    <row r="678" spans="3:13" ht="12.75" customHeight="1">
      <c r="C678" s="353"/>
      <c r="D678" s="353"/>
      <c r="L678" s="353"/>
      <c r="M678" s="353"/>
    </row>
    <row r="679" spans="3:13" ht="12.75" customHeight="1">
      <c r="C679" s="353"/>
      <c r="D679" s="353"/>
      <c r="L679" s="353"/>
      <c r="M679" s="353"/>
    </row>
    <row r="680" spans="3:13" ht="12.75" customHeight="1">
      <c r="C680" s="353"/>
      <c r="D680" s="353"/>
      <c r="L680" s="353"/>
      <c r="M680" s="353"/>
    </row>
    <row r="681" spans="3:13" ht="12.75" customHeight="1">
      <c r="C681" s="353"/>
      <c r="D681" s="353"/>
      <c r="L681" s="353"/>
      <c r="M681" s="353"/>
    </row>
    <row r="682" spans="3:13" ht="12.75" customHeight="1">
      <c r="C682" s="353"/>
      <c r="D682" s="353"/>
      <c r="L682" s="353"/>
      <c r="M682" s="353"/>
    </row>
    <row r="683" spans="3:13" ht="12.75" customHeight="1">
      <c r="C683" s="353"/>
      <c r="D683" s="353"/>
      <c r="L683" s="353"/>
      <c r="M683" s="353"/>
    </row>
    <row r="684" spans="3:13" ht="12.75" customHeight="1">
      <c r="C684" s="353"/>
      <c r="D684" s="353"/>
      <c r="L684" s="353"/>
      <c r="M684" s="353"/>
    </row>
    <row r="685" spans="3:13" ht="12.75" customHeight="1">
      <c r="C685" s="353"/>
      <c r="D685" s="353"/>
      <c r="L685" s="353"/>
      <c r="M685" s="353"/>
    </row>
    <row r="686" spans="3:13" ht="12.75" customHeight="1">
      <c r="C686" s="353"/>
      <c r="D686" s="353"/>
      <c r="L686" s="353"/>
      <c r="M686" s="353"/>
    </row>
    <row r="687" spans="3:13" ht="12.75" customHeight="1">
      <c r="C687" s="353"/>
      <c r="D687" s="353"/>
      <c r="L687" s="353"/>
      <c r="M687" s="353"/>
    </row>
    <row r="688" spans="3:13" ht="12.75" customHeight="1">
      <c r="C688" s="353"/>
      <c r="D688" s="353"/>
      <c r="L688" s="353"/>
      <c r="M688" s="353"/>
    </row>
    <row r="689" spans="3:13" ht="12.75" customHeight="1">
      <c r="C689" s="353"/>
      <c r="D689" s="353"/>
      <c r="L689" s="353"/>
      <c r="M689" s="353"/>
    </row>
    <row r="690" spans="3:13" ht="12.75" customHeight="1">
      <c r="C690" s="353"/>
      <c r="D690" s="353"/>
      <c r="L690" s="353"/>
      <c r="M690" s="353"/>
    </row>
    <row r="691" spans="3:13" ht="12.75" customHeight="1">
      <c r="C691" s="353"/>
      <c r="D691" s="353"/>
      <c r="L691" s="353"/>
      <c r="M691" s="353"/>
    </row>
    <row r="692" spans="3:13" ht="12.75" customHeight="1">
      <c r="C692" s="353"/>
      <c r="D692" s="353"/>
      <c r="L692" s="353"/>
      <c r="M692" s="353"/>
    </row>
    <row r="693" spans="3:13" ht="12.75" customHeight="1">
      <c r="C693" s="353"/>
      <c r="D693" s="353"/>
      <c r="L693" s="353"/>
      <c r="M693" s="353"/>
    </row>
    <row r="694" spans="3:13" ht="12.75" customHeight="1">
      <c r="C694" s="353"/>
      <c r="D694" s="353"/>
      <c r="L694" s="353"/>
      <c r="M694" s="353"/>
    </row>
    <row r="695" spans="3:13" ht="12.75" customHeight="1">
      <c r="C695" s="353"/>
      <c r="D695" s="353"/>
      <c r="L695" s="353"/>
      <c r="M695" s="353"/>
    </row>
    <row r="696" spans="3:13" ht="12.75" customHeight="1">
      <c r="C696" s="353"/>
      <c r="D696" s="353"/>
      <c r="L696" s="353"/>
      <c r="M696" s="353"/>
    </row>
    <row r="697" spans="3:13" ht="12.75" customHeight="1">
      <c r="C697" s="353"/>
      <c r="D697" s="353"/>
      <c r="L697" s="353"/>
      <c r="M697" s="353"/>
    </row>
    <row r="698" spans="3:13" ht="12.75" customHeight="1">
      <c r="C698" s="353"/>
      <c r="D698" s="353"/>
      <c r="L698" s="353"/>
      <c r="M698" s="353"/>
    </row>
    <row r="699" spans="3:13" ht="12.75" customHeight="1">
      <c r="C699" s="353"/>
      <c r="D699" s="353"/>
      <c r="L699" s="353"/>
      <c r="M699" s="353"/>
    </row>
    <row r="700" spans="3:13" ht="12.75" customHeight="1">
      <c r="C700" s="353"/>
      <c r="D700" s="353"/>
      <c r="L700" s="353"/>
      <c r="M700" s="353"/>
    </row>
    <row r="701" spans="3:13" ht="12.75" customHeight="1">
      <c r="C701" s="353"/>
      <c r="D701" s="353"/>
      <c r="L701" s="353"/>
      <c r="M701" s="353"/>
    </row>
    <row r="702" spans="3:13" ht="12.75" customHeight="1">
      <c r="C702" s="353"/>
      <c r="D702" s="353"/>
      <c r="L702" s="353"/>
      <c r="M702" s="353"/>
    </row>
    <row r="703" spans="3:13" ht="12.75" customHeight="1">
      <c r="C703" s="353"/>
      <c r="D703" s="353"/>
      <c r="L703" s="353"/>
      <c r="M703" s="353"/>
    </row>
    <row r="704" spans="3:13" ht="12.75" customHeight="1">
      <c r="C704" s="353"/>
      <c r="D704" s="353"/>
      <c r="L704" s="353"/>
      <c r="M704" s="353"/>
    </row>
    <row r="705" spans="3:13" ht="12.75" customHeight="1">
      <c r="C705" s="353"/>
      <c r="D705" s="353"/>
      <c r="L705" s="353"/>
      <c r="M705" s="353"/>
    </row>
    <row r="706" spans="3:13" ht="12.75" customHeight="1">
      <c r="C706" s="353"/>
      <c r="D706" s="353"/>
      <c r="L706" s="353"/>
      <c r="M706" s="353"/>
    </row>
    <row r="707" spans="3:13" ht="12.75" customHeight="1">
      <c r="C707" s="353"/>
      <c r="D707" s="353"/>
      <c r="L707" s="353"/>
      <c r="M707" s="353"/>
    </row>
    <row r="708" spans="3:13" ht="12.75" customHeight="1">
      <c r="C708" s="353"/>
      <c r="D708" s="353"/>
      <c r="L708" s="353"/>
      <c r="M708" s="353"/>
    </row>
    <row r="709" spans="3:13" ht="12.75" customHeight="1">
      <c r="C709" s="353"/>
      <c r="D709" s="353"/>
      <c r="L709" s="353"/>
      <c r="M709" s="353"/>
    </row>
    <row r="710" spans="3:13" ht="12.75" customHeight="1">
      <c r="C710" s="353"/>
      <c r="D710" s="353"/>
      <c r="L710" s="353"/>
      <c r="M710" s="353"/>
    </row>
    <row r="711" spans="3:13" ht="12.75" customHeight="1">
      <c r="C711" s="353"/>
      <c r="D711" s="353"/>
      <c r="L711" s="353"/>
      <c r="M711" s="353"/>
    </row>
    <row r="712" spans="3:13" ht="12.75" customHeight="1">
      <c r="C712" s="353"/>
      <c r="D712" s="353"/>
      <c r="L712" s="353"/>
      <c r="M712" s="353"/>
    </row>
    <row r="713" spans="3:13" ht="12.75" customHeight="1">
      <c r="C713" s="353"/>
      <c r="D713" s="353"/>
      <c r="L713" s="353"/>
      <c r="M713" s="353"/>
    </row>
    <row r="714" spans="3:13" ht="12.75" customHeight="1">
      <c r="C714" s="353"/>
      <c r="D714" s="353"/>
      <c r="L714" s="353"/>
      <c r="M714" s="353"/>
    </row>
    <row r="715" spans="3:13" ht="12.75" customHeight="1">
      <c r="C715" s="353"/>
      <c r="D715" s="353"/>
      <c r="L715" s="353"/>
      <c r="M715" s="353"/>
    </row>
    <row r="716" spans="3:13" ht="12.75" customHeight="1">
      <c r="C716" s="353"/>
      <c r="D716" s="353"/>
      <c r="L716" s="353"/>
      <c r="M716" s="353"/>
    </row>
    <row r="717" spans="3:13" ht="12.75" customHeight="1">
      <c r="C717" s="353"/>
      <c r="D717" s="353"/>
      <c r="L717" s="353"/>
      <c r="M717" s="353"/>
    </row>
    <row r="718" spans="3:13" ht="12.75" customHeight="1">
      <c r="C718" s="353"/>
      <c r="D718" s="353"/>
      <c r="L718" s="353"/>
      <c r="M718" s="353"/>
    </row>
    <row r="719" spans="3:13" ht="12.75" customHeight="1">
      <c r="C719" s="353"/>
      <c r="D719" s="353"/>
      <c r="L719" s="353"/>
      <c r="M719" s="353"/>
    </row>
    <row r="720" spans="3:13" ht="12.75" customHeight="1">
      <c r="C720" s="353"/>
      <c r="D720" s="353"/>
      <c r="L720" s="353"/>
      <c r="M720" s="353"/>
    </row>
    <row r="721" spans="3:13" ht="12.75" customHeight="1">
      <c r="C721" s="353"/>
      <c r="D721" s="353"/>
      <c r="L721" s="353"/>
      <c r="M721" s="353"/>
    </row>
    <row r="722" spans="3:13" ht="12.75" customHeight="1">
      <c r="C722" s="353"/>
      <c r="D722" s="353"/>
      <c r="L722" s="353"/>
      <c r="M722" s="353"/>
    </row>
    <row r="723" spans="3:13" ht="12.75" customHeight="1">
      <c r="C723" s="353"/>
      <c r="D723" s="353"/>
      <c r="L723" s="353"/>
      <c r="M723" s="353"/>
    </row>
    <row r="724" spans="3:13" ht="12.75" customHeight="1">
      <c r="C724" s="353"/>
      <c r="D724" s="353"/>
      <c r="L724" s="353"/>
      <c r="M724" s="353"/>
    </row>
    <row r="725" spans="3:13" ht="12.75" customHeight="1">
      <c r="C725" s="353"/>
      <c r="D725" s="353"/>
      <c r="L725" s="353"/>
      <c r="M725" s="353"/>
    </row>
    <row r="726" spans="3:13" ht="12.75" customHeight="1">
      <c r="C726" s="353"/>
      <c r="D726" s="353"/>
      <c r="L726" s="353"/>
      <c r="M726" s="353"/>
    </row>
    <row r="727" spans="3:13" ht="12.75" customHeight="1">
      <c r="C727" s="353"/>
      <c r="D727" s="353"/>
      <c r="L727" s="353"/>
      <c r="M727" s="353"/>
    </row>
    <row r="728" spans="3:13" ht="12.75" customHeight="1">
      <c r="C728" s="353"/>
      <c r="D728" s="353"/>
      <c r="L728" s="353"/>
      <c r="M728" s="353"/>
    </row>
    <row r="729" spans="3:13" ht="12.75" customHeight="1">
      <c r="C729" s="353"/>
      <c r="D729" s="353"/>
      <c r="L729" s="353"/>
      <c r="M729" s="353"/>
    </row>
    <row r="730" spans="3:13" ht="12.75" customHeight="1">
      <c r="C730" s="353"/>
      <c r="D730" s="353"/>
      <c r="L730" s="353"/>
      <c r="M730" s="353"/>
    </row>
    <row r="731" spans="3:13" ht="12.75" customHeight="1">
      <c r="C731" s="353"/>
      <c r="D731" s="353"/>
      <c r="L731" s="353"/>
      <c r="M731" s="353"/>
    </row>
    <row r="732" spans="3:13" ht="12.75" customHeight="1">
      <c r="C732" s="353"/>
      <c r="D732" s="353"/>
      <c r="L732" s="353"/>
      <c r="M732" s="353"/>
    </row>
    <row r="733" spans="3:13" ht="12.75" customHeight="1">
      <c r="C733" s="353"/>
      <c r="D733" s="353"/>
      <c r="L733" s="353"/>
      <c r="M733" s="353"/>
    </row>
    <row r="734" spans="3:13" ht="12.75" customHeight="1">
      <c r="C734" s="353"/>
      <c r="D734" s="353"/>
      <c r="L734" s="353"/>
      <c r="M734" s="353"/>
    </row>
    <row r="735" spans="3:13" ht="12.75" customHeight="1">
      <c r="C735" s="353"/>
      <c r="D735" s="353"/>
      <c r="L735" s="353"/>
      <c r="M735" s="353"/>
    </row>
    <row r="736" spans="3:13" ht="12.75" customHeight="1">
      <c r="C736" s="353"/>
      <c r="D736" s="353"/>
      <c r="L736" s="353"/>
      <c r="M736" s="353"/>
    </row>
    <row r="737" spans="3:13" ht="12.75" customHeight="1">
      <c r="C737" s="353"/>
      <c r="D737" s="353"/>
      <c r="L737" s="353"/>
      <c r="M737" s="353"/>
    </row>
    <row r="738" spans="3:13" ht="12.75" customHeight="1">
      <c r="C738" s="353"/>
      <c r="D738" s="353"/>
      <c r="L738" s="353"/>
      <c r="M738" s="353"/>
    </row>
    <row r="739" spans="3:13" ht="12.75" customHeight="1">
      <c r="C739" s="353"/>
      <c r="D739" s="353"/>
      <c r="L739" s="353"/>
      <c r="M739" s="353"/>
    </row>
    <row r="740" spans="3:13" ht="12.75" customHeight="1">
      <c r="C740" s="353"/>
      <c r="D740" s="353"/>
      <c r="L740" s="353"/>
      <c r="M740" s="353"/>
    </row>
    <row r="741" spans="3:13" ht="12.75" customHeight="1">
      <c r="C741" s="353"/>
      <c r="D741" s="353"/>
      <c r="L741" s="353"/>
      <c r="M741" s="353"/>
    </row>
    <row r="742" spans="3:13" ht="12.75" customHeight="1">
      <c r="C742" s="353"/>
      <c r="D742" s="353"/>
      <c r="L742" s="353"/>
      <c r="M742" s="353"/>
    </row>
    <row r="743" spans="3:13" ht="12.75" customHeight="1">
      <c r="C743" s="353"/>
      <c r="D743" s="353"/>
      <c r="L743" s="353"/>
      <c r="M743" s="353"/>
    </row>
    <row r="744" spans="3:13" ht="12.75" customHeight="1">
      <c r="C744" s="353"/>
      <c r="D744" s="353"/>
      <c r="L744" s="353"/>
      <c r="M744" s="353"/>
    </row>
    <row r="745" spans="3:13" ht="12.75" customHeight="1">
      <c r="C745" s="353"/>
      <c r="D745" s="353"/>
      <c r="L745" s="353"/>
      <c r="M745" s="353"/>
    </row>
    <row r="746" spans="3:13" ht="12.75" customHeight="1">
      <c r="C746" s="353"/>
      <c r="D746" s="353"/>
      <c r="L746" s="353"/>
      <c r="M746" s="353"/>
    </row>
    <row r="747" spans="3:13" ht="12.75" customHeight="1">
      <c r="C747" s="353"/>
      <c r="D747" s="353"/>
      <c r="L747" s="353"/>
      <c r="M747" s="353"/>
    </row>
    <row r="748" spans="3:13" ht="12.75" customHeight="1">
      <c r="C748" s="353"/>
      <c r="D748" s="353"/>
      <c r="L748" s="353"/>
      <c r="M748" s="353"/>
    </row>
    <row r="749" spans="3:13" ht="12.75" customHeight="1">
      <c r="C749" s="353"/>
      <c r="D749" s="353"/>
      <c r="L749" s="353"/>
      <c r="M749" s="353"/>
    </row>
    <row r="750" spans="3:13" ht="12.75" customHeight="1">
      <c r="C750" s="353"/>
      <c r="D750" s="353"/>
      <c r="L750" s="353"/>
      <c r="M750" s="353"/>
    </row>
    <row r="751" spans="3:13" ht="12.75" customHeight="1">
      <c r="C751" s="353"/>
      <c r="D751" s="353"/>
      <c r="L751" s="353"/>
      <c r="M751" s="353"/>
    </row>
    <row r="752" spans="3:13" ht="12.75" customHeight="1">
      <c r="C752" s="353"/>
      <c r="D752" s="353"/>
      <c r="L752" s="353"/>
      <c r="M752" s="353"/>
    </row>
    <row r="753" spans="3:13" ht="12.75" customHeight="1">
      <c r="C753" s="353"/>
      <c r="D753" s="353"/>
      <c r="L753" s="353"/>
      <c r="M753" s="353"/>
    </row>
    <row r="754" spans="3:13" ht="12.75" customHeight="1">
      <c r="C754" s="353"/>
      <c r="D754" s="353"/>
      <c r="L754" s="353"/>
      <c r="M754" s="353"/>
    </row>
    <row r="755" spans="3:13" ht="12.75" customHeight="1">
      <c r="C755" s="353"/>
      <c r="D755" s="353"/>
      <c r="L755" s="353"/>
      <c r="M755" s="353"/>
    </row>
    <row r="756" spans="3:13" ht="12.75" customHeight="1">
      <c r="C756" s="353"/>
      <c r="D756" s="353"/>
      <c r="L756" s="353"/>
      <c r="M756" s="353"/>
    </row>
    <row r="757" spans="3:13" ht="12.75" customHeight="1">
      <c r="C757" s="353"/>
      <c r="D757" s="353"/>
      <c r="L757" s="353"/>
      <c r="M757" s="353"/>
    </row>
    <row r="758" spans="3:13" ht="12.75" customHeight="1">
      <c r="C758" s="353"/>
      <c r="D758" s="353"/>
      <c r="L758" s="353"/>
      <c r="M758" s="353"/>
    </row>
    <row r="759" spans="3:13" ht="12.75" customHeight="1">
      <c r="C759" s="353"/>
      <c r="D759" s="353"/>
      <c r="L759" s="353"/>
      <c r="M759" s="353"/>
    </row>
    <row r="760" spans="3:13" ht="12.75" customHeight="1">
      <c r="C760" s="353"/>
      <c r="D760" s="353"/>
      <c r="L760" s="353"/>
      <c r="M760" s="353"/>
    </row>
    <row r="761" spans="3:13" ht="12.75" customHeight="1">
      <c r="C761" s="353"/>
      <c r="D761" s="353"/>
      <c r="L761" s="353"/>
      <c r="M761" s="353"/>
    </row>
    <row r="762" spans="3:13" ht="12.75" customHeight="1">
      <c r="C762" s="353"/>
      <c r="D762" s="353"/>
      <c r="L762" s="353"/>
      <c r="M762" s="353"/>
    </row>
    <row r="763" spans="3:13" ht="12.75" customHeight="1">
      <c r="C763" s="353"/>
      <c r="D763" s="353"/>
      <c r="L763" s="353"/>
      <c r="M763" s="353"/>
    </row>
    <row r="764" spans="3:13" ht="12.75" customHeight="1">
      <c r="C764" s="353"/>
      <c r="D764" s="353"/>
      <c r="L764" s="353"/>
      <c r="M764" s="353"/>
    </row>
    <row r="765" spans="3:13" ht="12.75" customHeight="1">
      <c r="C765" s="353"/>
      <c r="D765" s="353"/>
      <c r="L765" s="353"/>
      <c r="M765" s="353"/>
    </row>
    <row r="766" spans="3:13" ht="12.75" customHeight="1">
      <c r="C766" s="353"/>
      <c r="D766" s="353"/>
      <c r="L766" s="353"/>
      <c r="M766" s="353"/>
    </row>
    <row r="767" spans="3:13" ht="12.75" customHeight="1">
      <c r="C767" s="353"/>
      <c r="D767" s="353"/>
      <c r="L767" s="353"/>
      <c r="M767" s="353"/>
    </row>
    <row r="768" spans="3:13" ht="12.75" customHeight="1">
      <c r="C768" s="353"/>
      <c r="D768" s="353"/>
      <c r="L768" s="353"/>
      <c r="M768" s="353"/>
    </row>
    <row r="769" spans="3:13" ht="12.75" customHeight="1">
      <c r="C769" s="353"/>
      <c r="D769" s="353"/>
      <c r="L769" s="353"/>
      <c r="M769" s="353"/>
    </row>
    <row r="770" spans="3:13" ht="12.75" customHeight="1">
      <c r="C770" s="353"/>
      <c r="D770" s="353"/>
      <c r="L770" s="353"/>
      <c r="M770" s="353"/>
    </row>
    <row r="771" spans="3:13" ht="12.75" customHeight="1">
      <c r="C771" s="353"/>
      <c r="D771" s="353"/>
      <c r="L771" s="353"/>
      <c r="M771" s="353"/>
    </row>
    <row r="772" spans="3:13" ht="12.75" customHeight="1">
      <c r="C772" s="353"/>
      <c r="D772" s="353"/>
      <c r="L772" s="353"/>
      <c r="M772" s="353"/>
    </row>
    <row r="773" spans="3:13" ht="12.75" customHeight="1">
      <c r="C773" s="353"/>
      <c r="D773" s="353"/>
      <c r="L773" s="353"/>
      <c r="M773" s="353"/>
    </row>
    <row r="774" spans="3:13" ht="12.75" customHeight="1">
      <c r="C774" s="353"/>
      <c r="D774" s="353"/>
      <c r="L774" s="353"/>
      <c r="M774" s="353"/>
    </row>
    <row r="775" spans="3:13" ht="12.75" customHeight="1">
      <c r="C775" s="353"/>
      <c r="D775" s="353"/>
      <c r="L775" s="353"/>
      <c r="M775" s="353"/>
    </row>
    <row r="776" spans="3:13" ht="12.75" customHeight="1">
      <c r="C776" s="353"/>
      <c r="D776" s="353"/>
      <c r="L776" s="353"/>
      <c r="M776" s="353"/>
    </row>
    <row r="777" spans="3:13" ht="12.75" customHeight="1">
      <c r="C777" s="353"/>
      <c r="D777" s="353"/>
      <c r="L777" s="353"/>
      <c r="M777" s="353"/>
    </row>
    <row r="778" spans="3:13" ht="12.75" customHeight="1">
      <c r="C778" s="353"/>
      <c r="D778" s="353"/>
      <c r="L778" s="353"/>
      <c r="M778" s="353"/>
    </row>
    <row r="779" spans="3:13" ht="12.75" customHeight="1">
      <c r="C779" s="353"/>
      <c r="D779" s="353"/>
      <c r="L779" s="353"/>
      <c r="M779" s="353"/>
    </row>
    <row r="780" spans="3:13" ht="12.75" customHeight="1">
      <c r="C780" s="353"/>
      <c r="D780" s="353"/>
      <c r="L780" s="353"/>
      <c r="M780" s="353"/>
    </row>
    <row r="781" spans="3:13" ht="12.75" customHeight="1">
      <c r="C781" s="353"/>
      <c r="D781" s="353"/>
      <c r="L781" s="353"/>
      <c r="M781" s="353"/>
    </row>
    <row r="782" spans="3:13" ht="12.75" customHeight="1">
      <c r="C782" s="353"/>
      <c r="D782" s="353"/>
      <c r="L782" s="353"/>
      <c r="M782" s="353"/>
    </row>
    <row r="783" spans="3:13" ht="12.75" customHeight="1">
      <c r="C783" s="353"/>
      <c r="D783" s="353"/>
      <c r="L783" s="353"/>
      <c r="M783" s="353"/>
    </row>
    <row r="784" spans="3:13" ht="12.75" customHeight="1">
      <c r="C784" s="353"/>
      <c r="D784" s="353"/>
      <c r="L784" s="353"/>
      <c r="M784" s="353"/>
    </row>
    <row r="785" spans="3:13" ht="12.75" customHeight="1">
      <c r="C785" s="353"/>
      <c r="D785" s="353"/>
      <c r="L785" s="353"/>
      <c r="M785" s="353"/>
    </row>
    <row r="786" spans="3:13" ht="12.75" customHeight="1">
      <c r="C786" s="353"/>
      <c r="D786" s="353"/>
      <c r="L786" s="353"/>
      <c r="M786" s="353"/>
    </row>
    <row r="787" spans="3:13" ht="12.75" customHeight="1">
      <c r="C787" s="353"/>
      <c r="D787" s="353"/>
      <c r="L787" s="353"/>
      <c r="M787" s="353"/>
    </row>
    <row r="788" spans="3:13" ht="12.75" customHeight="1">
      <c r="C788" s="353"/>
      <c r="D788" s="353"/>
      <c r="L788" s="353"/>
      <c r="M788" s="353"/>
    </row>
    <row r="789" spans="3:13" ht="12.75" customHeight="1">
      <c r="C789" s="353"/>
      <c r="D789" s="353"/>
      <c r="L789" s="353"/>
      <c r="M789" s="353"/>
    </row>
    <row r="790" spans="3:13" ht="12.75" customHeight="1">
      <c r="C790" s="353"/>
      <c r="D790" s="353"/>
      <c r="L790" s="353"/>
      <c r="M790" s="353"/>
    </row>
    <row r="791" spans="3:13" ht="12.75" customHeight="1">
      <c r="C791" s="353"/>
      <c r="D791" s="353"/>
      <c r="L791" s="353"/>
      <c r="M791" s="353"/>
    </row>
    <row r="792" spans="3:13" ht="12.75" customHeight="1">
      <c r="C792" s="353"/>
      <c r="D792" s="353"/>
      <c r="L792" s="353"/>
      <c r="M792" s="353"/>
    </row>
    <row r="793" spans="3:13" ht="12.75" customHeight="1">
      <c r="C793" s="353"/>
      <c r="D793" s="353"/>
      <c r="L793" s="353"/>
      <c r="M793" s="353"/>
    </row>
    <row r="794" spans="3:13" ht="12.75" customHeight="1">
      <c r="C794" s="353"/>
      <c r="D794" s="353"/>
      <c r="L794" s="353"/>
      <c r="M794" s="353"/>
    </row>
    <row r="795" spans="3:13" ht="12.75" customHeight="1">
      <c r="C795" s="353"/>
      <c r="D795" s="353"/>
      <c r="L795" s="353"/>
      <c r="M795" s="353"/>
    </row>
    <row r="796" spans="3:13" ht="12.75" customHeight="1">
      <c r="C796" s="353"/>
      <c r="D796" s="353"/>
      <c r="L796" s="353"/>
      <c r="M796" s="353"/>
    </row>
    <row r="797" spans="3:13" ht="12.75" customHeight="1">
      <c r="C797" s="353"/>
      <c r="D797" s="353"/>
      <c r="L797" s="353"/>
      <c r="M797" s="353"/>
    </row>
    <row r="798" spans="3:13" ht="12.75" customHeight="1">
      <c r="C798" s="353"/>
      <c r="D798" s="353"/>
      <c r="L798" s="353"/>
      <c r="M798" s="353"/>
    </row>
    <row r="799" spans="3:13" ht="12.75" customHeight="1">
      <c r="C799" s="353"/>
      <c r="D799" s="353"/>
      <c r="L799" s="353"/>
      <c r="M799" s="353"/>
    </row>
    <row r="800" spans="3:13" ht="12.75" customHeight="1">
      <c r="C800" s="353"/>
      <c r="D800" s="353"/>
      <c r="L800" s="353"/>
      <c r="M800" s="353"/>
    </row>
    <row r="801" spans="3:13" ht="12.75" customHeight="1">
      <c r="C801" s="353"/>
      <c r="D801" s="353"/>
      <c r="L801" s="353"/>
      <c r="M801" s="353"/>
    </row>
    <row r="802" spans="3:13" ht="12.75" customHeight="1">
      <c r="C802" s="353"/>
      <c r="D802" s="353"/>
      <c r="L802" s="353"/>
      <c r="M802" s="353"/>
    </row>
    <row r="803" spans="3:13" ht="12.75" customHeight="1">
      <c r="C803" s="353"/>
      <c r="D803" s="353"/>
      <c r="L803" s="353"/>
      <c r="M803" s="353"/>
    </row>
    <row r="804" spans="3:13" ht="12.75" customHeight="1">
      <c r="C804" s="353"/>
      <c r="D804" s="353"/>
      <c r="L804" s="353"/>
      <c r="M804" s="353"/>
    </row>
    <row r="805" spans="3:13" ht="12.75" customHeight="1">
      <c r="C805" s="353"/>
      <c r="D805" s="353"/>
      <c r="L805" s="353"/>
      <c r="M805" s="353"/>
    </row>
    <row r="806" spans="3:13" ht="12.75" customHeight="1">
      <c r="C806" s="353"/>
      <c r="D806" s="353"/>
      <c r="L806" s="353"/>
      <c r="M806" s="353"/>
    </row>
    <row r="807" spans="3:13" ht="12.75" customHeight="1">
      <c r="C807" s="353"/>
      <c r="D807" s="353"/>
      <c r="L807" s="353"/>
      <c r="M807" s="353"/>
    </row>
    <row r="808" spans="3:13" ht="12.75" customHeight="1">
      <c r="C808" s="353"/>
      <c r="D808" s="353"/>
      <c r="L808" s="353"/>
      <c r="M808" s="353"/>
    </row>
    <row r="809" spans="3:13" ht="12.75" customHeight="1">
      <c r="C809" s="353"/>
      <c r="D809" s="353"/>
      <c r="L809" s="353"/>
      <c r="M809" s="353"/>
    </row>
    <row r="810" spans="3:13" ht="12.75" customHeight="1">
      <c r="C810" s="353"/>
      <c r="D810" s="353"/>
      <c r="L810" s="353"/>
      <c r="M810" s="353"/>
    </row>
    <row r="811" spans="3:13" ht="12.75" customHeight="1">
      <c r="C811" s="353"/>
      <c r="D811" s="353"/>
      <c r="L811" s="353"/>
      <c r="M811" s="353"/>
    </row>
    <row r="812" spans="3:13" ht="12.75" customHeight="1">
      <c r="C812" s="353"/>
      <c r="D812" s="353"/>
      <c r="L812" s="353"/>
      <c r="M812" s="353"/>
    </row>
    <row r="813" spans="3:13" ht="12.75" customHeight="1">
      <c r="C813" s="353"/>
      <c r="D813" s="353"/>
      <c r="L813" s="353"/>
      <c r="M813" s="353"/>
    </row>
    <row r="814" spans="3:13" ht="12.75" customHeight="1">
      <c r="C814" s="353"/>
      <c r="D814" s="353"/>
      <c r="L814" s="353"/>
      <c r="M814" s="353"/>
    </row>
    <row r="815" spans="3:13" ht="12.75" customHeight="1">
      <c r="C815" s="353"/>
      <c r="D815" s="353"/>
      <c r="L815" s="353"/>
      <c r="M815" s="353"/>
    </row>
    <row r="816" spans="3:13" ht="12.75" customHeight="1">
      <c r="C816" s="353"/>
      <c r="D816" s="353"/>
      <c r="L816" s="353"/>
      <c r="M816" s="353"/>
    </row>
    <row r="817" spans="3:13" ht="12.75" customHeight="1">
      <c r="C817" s="353"/>
      <c r="D817" s="353"/>
      <c r="L817" s="353"/>
      <c r="M817" s="353"/>
    </row>
    <row r="818" spans="3:13" ht="12.75" customHeight="1">
      <c r="C818" s="353"/>
      <c r="D818" s="353"/>
      <c r="L818" s="353"/>
      <c r="M818" s="353"/>
    </row>
    <row r="819" spans="3:13" ht="12.75" customHeight="1">
      <c r="C819" s="353"/>
      <c r="D819" s="353"/>
      <c r="L819" s="353"/>
      <c r="M819" s="353"/>
    </row>
    <row r="820" spans="3:13" ht="12.75" customHeight="1">
      <c r="C820" s="353"/>
      <c r="D820" s="353"/>
      <c r="L820" s="353"/>
      <c r="M820" s="353"/>
    </row>
    <row r="821" spans="3:13" ht="12.75" customHeight="1">
      <c r="C821" s="353"/>
      <c r="D821" s="353"/>
      <c r="L821" s="353"/>
      <c r="M821" s="353"/>
    </row>
    <row r="822" spans="3:13" ht="12.75" customHeight="1">
      <c r="C822" s="353"/>
      <c r="D822" s="353"/>
      <c r="L822" s="353"/>
      <c r="M822" s="353"/>
    </row>
    <row r="823" spans="3:13" ht="12.75" customHeight="1">
      <c r="C823" s="353"/>
      <c r="D823" s="353"/>
      <c r="L823" s="353"/>
      <c r="M823" s="353"/>
    </row>
    <row r="824" spans="3:13" ht="12.75" customHeight="1">
      <c r="C824" s="353"/>
      <c r="D824" s="353"/>
      <c r="L824" s="353"/>
      <c r="M824" s="353"/>
    </row>
    <row r="825" spans="3:13" ht="12.75" customHeight="1">
      <c r="C825" s="353"/>
      <c r="D825" s="353"/>
      <c r="L825" s="353"/>
      <c r="M825" s="353"/>
    </row>
    <row r="826" spans="3:13" ht="12.75" customHeight="1">
      <c r="C826" s="353"/>
      <c r="D826" s="353"/>
      <c r="L826" s="353"/>
      <c r="M826" s="353"/>
    </row>
    <row r="827" spans="3:13" ht="12.75" customHeight="1">
      <c r="C827" s="353"/>
      <c r="D827" s="353"/>
      <c r="L827" s="353"/>
      <c r="M827" s="353"/>
    </row>
    <row r="828" spans="3:13" ht="12.75" customHeight="1">
      <c r="C828" s="353"/>
      <c r="D828" s="353"/>
      <c r="L828" s="353"/>
      <c r="M828" s="353"/>
    </row>
    <row r="829" spans="3:13" ht="12.75" customHeight="1">
      <c r="C829" s="353"/>
      <c r="D829" s="353"/>
      <c r="L829" s="353"/>
      <c r="M829" s="353"/>
    </row>
    <row r="830" spans="3:13" ht="12.75" customHeight="1">
      <c r="C830" s="353"/>
      <c r="D830" s="353"/>
      <c r="L830" s="353"/>
      <c r="M830" s="353"/>
    </row>
    <row r="831" spans="3:13" ht="12.75" customHeight="1">
      <c r="C831" s="353"/>
      <c r="D831" s="353"/>
      <c r="L831" s="353"/>
      <c r="M831" s="353"/>
    </row>
    <row r="832" spans="3:13" ht="12.75" customHeight="1">
      <c r="C832" s="353"/>
      <c r="D832" s="353"/>
      <c r="L832" s="353"/>
      <c r="M832" s="353"/>
    </row>
    <row r="833" spans="3:13" ht="12.75" customHeight="1">
      <c r="C833" s="353"/>
      <c r="D833" s="353"/>
      <c r="L833" s="353"/>
      <c r="M833" s="353"/>
    </row>
    <row r="834" spans="3:13" ht="12.75" customHeight="1">
      <c r="C834" s="353"/>
      <c r="D834" s="353"/>
      <c r="L834" s="353"/>
      <c r="M834" s="353"/>
    </row>
    <row r="835" spans="3:13" ht="12.75" customHeight="1">
      <c r="C835" s="353"/>
      <c r="D835" s="353"/>
      <c r="L835" s="353"/>
      <c r="M835" s="353"/>
    </row>
    <row r="836" spans="3:13" ht="12.75" customHeight="1">
      <c r="C836" s="353"/>
      <c r="D836" s="353"/>
      <c r="L836" s="353"/>
      <c r="M836" s="353"/>
    </row>
    <row r="837" spans="3:13" ht="12.75" customHeight="1">
      <c r="C837" s="353"/>
      <c r="D837" s="353"/>
      <c r="L837" s="353"/>
      <c r="M837" s="353"/>
    </row>
    <row r="838" spans="3:13" ht="12.75" customHeight="1">
      <c r="C838" s="353"/>
      <c r="D838" s="353"/>
      <c r="L838" s="353"/>
      <c r="M838" s="353"/>
    </row>
    <row r="839" spans="3:13" ht="12.75" customHeight="1">
      <c r="C839" s="353"/>
      <c r="D839" s="353"/>
      <c r="L839" s="353"/>
      <c r="M839" s="353"/>
    </row>
    <row r="840" spans="3:13" ht="12.75" customHeight="1">
      <c r="C840" s="353"/>
      <c r="D840" s="353"/>
      <c r="L840" s="353"/>
      <c r="M840" s="353"/>
    </row>
    <row r="841" spans="3:13" ht="12.75" customHeight="1">
      <c r="C841" s="353"/>
      <c r="D841" s="353"/>
      <c r="L841" s="353"/>
      <c r="M841" s="353"/>
    </row>
    <row r="842" spans="3:13" ht="12.75" customHeight="1">
      <c r="C842" s="353"/>
      <c r="D842" s="353"/>
      <c r="L842" s="353"/>
      <c r="M842" s="353"/>
    </row>
    <row r="843" spans="3:13" ht="12.75" customHeight="1">
      <c r="C843" s="353"/>
      <c r="D843" s="353"/>
      <c r="L843" s="353"/>
      <c r="M843" s="353"/>
    </row>
    <row r="844" spans="3:13" ht="12.75" customHeight="1">
      <c r="C844" s="353"/>
      <c r="D844" s="353"/>
      <c r="L844" s="353"/>
      <c r="M844" s="353"/>
    </row>
    <row r="845" spans="3:13" ht="12.75" customHeight="1">
      <c r="C845" s="353"/>
      <c r="D845" s="353"/>
      <c r="L845" s="353"/>
      <c r="M845" s="353"/>
    </row>
    <row r="846" spans="3:13" ht="12.75" customHeight="1">
      <c r="C846" s="353"/>
      <c r="D846" s="353"/>
      <c r="L846" s="353"/>
      <c r="M846" s="353"/>
    </row>
    <row r="847" spans="3:13" ht="12.75" customHeight="1">
      <c r="C847" s="353"/>
      <c r="D847" s="353"/>
      <c r="L847" s="353"/>
      <c r="M847" s="353"/>
    </row>
    <row r="848" spans="3:13" ht="12.75" customHeight="1">
      <c r="C848" s="353"/>
      <c r="D848" s="353"/>
      <c r="L848" s="353"/>
      <c r="M848" s="353"/>
    </row>
    <row r="849" spans="3:13" ht="12.75" customHeight="1">
      <c r="C849" s="353"/>
      <c r="D849" s="353"/>
      <c r="L849" s="353"/>
      <c r="M849" s="353"/>
    </row>
    <row r="850" spans="3:13" ht="12.75" customHeight="1">
      <c r="C850" s="353"/>
      <c r="D850" s="353"/>
      <c r="L850" s="353"/>
      <c r="M850" s="353"/>
    </row>
    <row r="851" spans="3:13" ht="12.75" customHeight="1">
      <c r="C851" s="353"/>
      <c r="D851" s="353"/>
      <c r="L851" s="353"/>
      <c r="M851" s="353"/>
    </row>
    <row r="852" spans="3:13" ht="12.75" customHeight="1">
      <c r="C852" s="353"/>
      <c r="D852" s="353"/>
      <c r="L852" s="353"/>
      <c r="M852" s="353"/>
    </row>
    <row r="853" spans="3:13" ht="12.75" customHeight="1">
      <c r="C853" s="353"/>
      <c r="D853" s="353"/>
      <c r="L853" s="353"/>
      <c r="M853" s="353"/>
    </row>
    <row r="854" spans="3:13" ht="12.75" customHeight="1">
      <c r="C854" s="353"/>
      <c r="D854" s="353"/>
      <c r="L854" s="353"/>
      <c r="M854" s="353"/>
    </row>
    <row r="855" spans="3:13" ht="12.75" customHeight="1">
      <c r="C855" s="353"/>
      <c r="D855" s="353"/>
      <c r="L855" s="353"/>
      <c r="M855" s="353"/>
    </row>
    <row r="856" spans="3:13" ht="12.75" customHeight="1">
      <c r="C856" s="353"/>
      <c r="D856" s="353"/>
      <c r="L856" s="353"/>
      <c r="M856" s="353"/>
    </row>
    <row r="857" spans="3:13" ht="12.75" customHeight="1">
      <c r="C857" s="353"/>
      <c r="D857" s="353"/>
      <c r="L857" s="353"/>
      <c r="M857" s="353"/>
    </row>
    <row r="858" spans="3:13" ht="12.75" customHeight="1">
      <c r="C858" s="353"/>
      <c r="D858" s="353"/>
      <c r="L858" s="353"/>
      <c r="M858" s="353"/>
    </row>
    <row r="859" spans="3:13" ht="12.75" customHeight="1">
      <c r="C859" s="353"/>
      <c r="D859" s="353"/>
      <c r="L859" s="353"/>
      <c r="M859" s="353"/>
    </row>
    <row r="860" spans="3:13" ht="12.75" customHeight="1">
      <c r="C860" s="353"/>
      <c r="D860" s="353"/>
      <c r="L860" s="353"/>
      <c r="M860" s="353"/>
    </row>
    <row r="861" spans="3:13" ht="12.75" customHeight="1">
      <c r="C861" s="353"/>
      <c r="D861" s="353"/>
      <c r="L861" s="353"/>
      <c r="M861" s="353"/>
    </row>
    <row r="862" spans="3:13" ht="12.75" customHeight="1">
      <c r="C862" s="353"/>
      <c r="D862" s="353"/>
      <c r="L862" s="353"/>
      <c r="M862" s="353"/>
    </row>
    <row r="863" spans="3:13" ht="12.75" customHeight="1">
      <c r="C863" s="353"/>
      <c r="D863" s="353"/>
      <c r="L863" s="353"/>
      <c r="M863" s="353"/>
    </row>
    <row r="864" spans="3:13" ht="12.75" customHeight="1">
      <c r="C864" s="353"/>
      <c r="D864" s="353"/>
      <c r="L864" s="353"/>
      <c r="M864" s="353"/>
    </row>
    <row r="865" spans="3:13" ht="12.75" customHeight="1">
      <c r="C865" s="353"/>
      <c r="D865" s="353"/>
      <c r="L865" s="353"/>
      <c r="M865" s="353"/>
    </row>
    <row r="866" spans="3:13" ht="12.75" customHeight="1">
      <c r="C866" s="353"/>
      <c r="D866" s="353"/>
      <c r="L866" s="353"/>
      <c r="M866" s="353"/>
    </row>
    <row r="867" spans="3:13" ht="12.75" customHeight="1">
      <c r="C867" s="353"/>
      <c r="D867" s="353"/>
      <c r="L867" s="353"/>
      <c r="M867" s="353"/>
    </row>
    <row r="868" spans="3:13" ht="12.75" customHeight="1">
      <c r="C868" s="353"/>
      <c r="D868" s="353"/>
      <c r="L868" s="353"/>
      <c r="M868" s="353"/>
    </row>
    <row r="869" spans="3:13" ht="12.75" customHeight="1">
      <c r="C869" s="353"/>
      <c r="D869" s="353"/>
      <c r="L869" s="353"/>
      <c r="M869" s="353"/>
    </row>
    <row r="870" spans="3:13" ht="12.75" customHeight="1">
      <c r="C870" s="353"/>
      <c r="D870" s="353"/>
      <c r="L870" s="353"/>
      <c r="M870" s="353"/>
    </row>
    <row r="871" spans="3:13" ht="12.75" customHeight="1">
      <c r="C871" s="353"/>
      <c r="D871" s="353"/>
      <c r="L871" s="353"/>
      <c r="M871" s="353"/>
    </row>
    <row r="872" spans="3:13" ht="12.75" customHeight="1">
      <c r="C872" s="353"/>
      <c r="D872" s="353"/>
      <c r="L872" s="353"/>
      <c r="M872" s="353"/>
    </row>
    <row r="873" spans="3:13" ht="12.75" customHeight="1">
      <c r="C873" s="353"/>
      <c r="D873" s="353"/>
      <c r="L873" s="353"/>
      <c r="M873" s="353"/>
    </row>
    <row r="874" spans="3:13" ht="12.75" customHeight="1">
      <c r="C874" s="353"/>
      <c r="D874" s="353"/>
      <c r="L874" s="353"/>
      <c r="M874" s="353"/>
    </row>
    <row r="875" spans="3:13" ht="12.75" customHeight="1">
      <c r="C875" s="353"/>
      <c r="D875" s="353"/>
      <c r="L875" s="353"/>
      <c r="M875" s="353"/>
    </row>
    <row r="876" spans="3:13" ht="12.75" customHeight="1">
      <c r="C876" s="353"/>
      <c r="D876" s="353"/>
      <c r="L876" s="353"/>
      <c r="M876" s="353"/>
    </row>
    <row r="877" spans="3:13" ht="12.75" customHeight="1">
      <c r="C877" s="353"/>
      <c r="D877" s="353"/>
      <c r="L877" s="353"/>
      <c r="M877" s="353"/>
    </row>
    <row r="878" spans="3:13" ht="12.75" customHeight="1">
      <c r="C878" s="353"/>
      <c r="D878" s="353"/>
      <c r="L878" s="353"/>
      <c r="M878" s="353"/>
    </row>
    <row r="879" spans="3:13" ht="12.75" customHeight="1">
      <c r="C879" s="353"/>
      <c r="D879" s="353"/>
      <c r="L879" s="353"/>
      <c r="M879" s="353"/>
    </row>
    <row r="880" spans="3:13" ht="12.75" customHeight="1">
      <c r="C880" s="353"/>
      <c r="D880" s="353"/>
      <c r="L880" s="353"/>
      <c r="M880" s="353"/>
    </row>
    <row r="881" spans="3:13" ht="12.75" customHeight="1">
      <c r="C881" s="353"/>
      <c r="D881" s="353"/>
      <c r="L881" s="353"/>
      <c r="M881" s="353"/>
    </row>
    <row r="882" spans="3:13" ht="12.75" customHeight="1">
      <c r="C882" s="353"/>
      <c r="D882" s="353"/>
      <c r="L882" s="353"/>
      <c r="M882" s="353"/>
    </row>
    <row r="883" spans="3:13" ht="12.75" customHeight="1">
      <c r="C883" s="353"/>
      <c r="D883" s="353"/>
      <c r="L883" s="353"/>
      <c r="M883" s="353"/>
    </row>
    <row r="884" spans="3:13" ht="12.75" customHeight="1">
      <c r="C884" s="353"/>
      <c r="D884" s="353"/>
      <c r="L884" s="353"/>
      <c r="M884" s="353"/>
    </row>
    <row r="885" spans="3:13" ht="12.75" customHeight="1">
      <c r="C885" s="353"/>
      <c r="D885" s="353"/>
      <c r="L885" s="353"/>
      <c r="M885" s="353"/>
    </row>
    <row r="886" spans="3:13" ht="12.75" customHeight="1">
      <c r="C886" s="353"/>
      <c r="D886" s="353"/>
      <c r="L886" s="353"/>
      <c r="M886" s="353"/>
    </row>
    <row r="887" spans="3:13" ht="12.75" customHeight="1">
      <c r="C887" s="353"/>
      <c r="D887" s="353"/>
      <c r="L887" s="353"/>
      <c r="M887" s="353"/>
    </row>
    <row r="888" spans="3:13" ht="12.75" customHeight="1">
      <c r="C888" s="353"/>
      <c r="D888" s="353"/>
      <c r="L888" s="353"/>
      <c r="M888" s="353"/>
    </row>
    <row r="889" spans="3:13" ht="12.75" customHeight="1">
      <c r="C889" s="353"/>
      <c r="D889" s="353"/>
      <c r="L889" s="353"/>
      <c r="M889" s="353"/>
    </row>
    <row r="890" spans="3:13" ht="12.75" customHeight="1">
      <c r="C890" s="353"/>
      <c r="D890" s="353"/>
      <c r="L890" s="353"/>
      <c r="M890" s="353"/>
    </row>
    <row r="891" spans="3:13" ht="12.75" customHeight="1">
      <c r="C891" s="353"/>
      <c r="D891" s="353"/>
      <c r="L891" s="353"/>
      <c r="M891" s="353"/>
    </row>
    <row r="892" spans="3:13" ht="12.75" customHeight="1">
      <c r="C892" s="353"/>
      <c r="D892" s="353"/>
      <c r="L892" s="353"/>
      <c r="M892" s="353"/>
    </row>
    <row r="893" spans="3:13" ht="12.75" customHeight="1">
      <c r="C893" s="353"/>
      <c r="D893" s="353"/>
      <c r="L893" s="353"/>
      <c r="M893" s="353"/>
    </row>
    <row r="894" spans="3:13" ht="12.75" customHeight="1">
      <c r="C894" s="353"/>
      <c r="D894" s="353"/>
      <c r="L894" s="353"/>
      <c r="M894" s="353"/>
    </row>
    <row r="895" spans="3:13" ht="12.75" customHeight="1">
      <c r="C895" s="353"/>
      <c r="D895" s="353"/>
      <c r="L895" s="353"/>
      <c r="M895" s="353"/>
    </row>
    <row r="896" spans="3:13" ht="12.75" customHeight="1">
      <c r="C896" s="353"/>
      <c r="D896" s="353"/>
      <c r="L896" s="353"/>
      <c r="M896" s="353"/>
    </row>
    <row r="897" spans="3:13" ht="12.75" customHeight="1">
      <c r="C897" s="353"/>
      <c r="D897" s="353"/>
      <c r="L897" s="353"/>
      <c r="M897" s="353"/>
    </row>
    <row r="898" spans="3:13" ht="12.75" customHeight="1">
      <c r="C898" s="353"/>
      <c r="D898" s="353"/>
      <c r="L898" s="353"/>
      <c r="M898" s="353"/>
    </row>
    <row r="899" spans="3:13" ht="12.75" customHeight="1">
      <c r="C899" s="353"/>
      <c r="D899" s="353"/>
      <c r="L899" s="353"/>
      <c r="M899" s="353"/>
    </row>
    <row r="900" spans="3:13" ht="12.75" customHeight="1">
      <c r="C900" s="353"/>
      <c r="D900" s="353"/>
      <c r="L900" s="353"/>
      <c r="M900" s="353"/>
    </row>
    <row r="901" spans="3:13" ht="12.75" customHeight="1">
      <c r="C901" s="353"/>
      <c r="D901" s="353"/>
      <c r="L901" s="353"/>
      <c r="M901" s="353"/>
    </row>
    <row r="902" spans="3:13" ht="12.75" customHeight="1">
      <c r="C902" s="353"/>
      <c r="D902" s="353"/>
      <c r="L902" s="353"/>
      <c r="M902" s="353"/>
    </row>
    <row r="903" spans="3:13" ht="12.75" customHeight="1">
      <c r="C903" s="353"/>
      <c r="D903" s="353"/>
      <c r="L903" s="353"/>
      <c r="M903" s="353"/>
    </row>
    <row r="904" spans="3:13" ht="12.75" customHeight="1">
      <c r="C904" s="353"/>
      <c r="D904" s="353"/>
      <c r="L904" s="353"/>
      <c r="M904" s="353"/>
    </row>
    <row r="905" spans="3:13" ht="12.75" customHeight="1">
      <c r="C905" s="353"/>
      <c r="D905" s="353"/>
      <c r="L905" s="353"/>
      <c r="M905" s="353"/>
    </row>
    <row r="906" spans="3:13" ht="12.75" customHeight="1">
      <c r="C906" s="353"/>
      <c r="D906" s="353"/>
      <c r="L906" s="353"/>
      <c r="M906" s="353"/>
    </row>
    <row r="907" spans="3:13" ht="12.75" customHeight="1">
      <c r="C907" s="353"/>
      <c r="D907" s="353"/>
      <c r="L907" s="353"/>
      <c r="M907" s="353"/>
    </row>
    <row r="908" spans="3:13" ht="12.75" customHeight="1">
      <c r="C908" s="353"/>
      <c r="D908" s="353"/>
      <c r="L908" s="353"/>
      <c r="M908" s="353"/>
    </row>
    <row r="909" spans="3:13" ht="12.75" customHeight="1">
      <c r="C909" s="353"/>
      <c r="D909" s="353"/>
      <c r="L909" s="353"/>
      <c r="M909" s="353"/>
    </row>
    <row r="910" spans="3:13" ht="12.75" customHeight="1">
      <c r="C910" s="353"/>
      <c r="D910" s="353"/>
      <c r="L910" s="353"/>
      <c r="M910" s="353"/>
    </row>
    <row r="911" spans="3:13" ht="12.75" customHeight="1">
      <c r="C911" s="353"/>
      <c r="D911" s="353"/>
      <c r="L911" s="353"/>
      <c r="M911" s="353"/>
    </row>
    <row r="912" spans="3:13" ht="12.75" customHeight="1">
      <c r="C912" s="353"/>
      <c r="D912" s="353"/>
      <c r="L912" s="353"/>
      <c r="M912" s="353"/>
    </row>
    <row r="913" spans="3:13" ht="12.75" customHeight="1">
      <c r="C913" s="353"/>
      <c r="D913" s="353"/>
      <c r="L913" s="353"/>
      <c r="M913" s="353"/>
    </row>
    <row r="914" spans="3:13" ht="12.75" customHeight="1">
      <c r="C914" s="353"/>
      <c r="D914" s="353"/>
      <c r="L914" s="353"/>
      <c r="M914" s="353"/>
    </row>
    <row r="915" spans="3:13" ht="12.75" customHeight="1">
      <c r="C915" s="353"/>
      <c r="D915" s="353"/>
      <c r="L915" s="353"/>
      <c r="M915" s="353"/>
    </row>
    <row r="916" spans="3:13" ht="12.75" customHeight="1">
      <c r="C916" s="353"/>
      <c r="D916" s="353"/>
      <c r="L916" s="353"/>
      <c r="M916" s="353"/>
    </row>
    <row r="917" spans="3:13" ht="12.75" customHeight="1">
      <c r="C917" s="353"/>
      <c r="D917" s="353"/>
      <c r="L917" s="353"/>
      <c r="M917" s="353"/>
    </row>
    <row r="918" spans="3:13" ht="12.75" customHeight="1">
      <c r="C918" s="353"/>
      <c r="D918" s="353"/>
      <c r="L918" s="353"/>
      <c r="M918" s="353"/>
    </row>
    <row r="919" spans="3:13" ht="12.75" customHeight="1">
      <c r="C919" s="353"/>
      <c r="D919" s="353"/>
      <c r="L919" s="353"/>
      <c r="M919" s="353"/>
    </row>
    <row r="920" spans="3:13" ht="12.75" customHeight="1">
      <c r="C920" s="353"/>
      <c r="D920" s="353"/>
      <c r="L920" s="353"/>
      <c r="M920" s="353"/>
    </row>
    <row r="921" spans="3:13" ht="12.75" customHeight="1">
      <c r="C921" s="353"/>
      <c r="D921" s="353"/>
      <c r="L921" s="353"/>
      <c r="M921" s="353"/>
    </row>
    <row r="922" spans="3:13" ht="12.75" customHeight="1">
      <c r="C922" s="353"/>
      <c r="D922" s="353"/>
      <c r="L922" s="353"/>
      <c r="M922" s="353"/>
    </row>
    <row r="923" spans="3:13" ht="12.75" customHeight="1">
      <c r="C923" s="353"/>
      <c r="D923" s="353"/>
      <c r="L923" s="353"/>
      <c r="M923" s="353"/>
    </row>
    <row r="924" spans="3:13" ht="12.75" customHeight="1">
      <c r="C924" s="353"/>
      <c r="D924" s="353"/>
      <c r="L924" s="353"/>
      <c r="M924" s="353"/>
    </row>
    <row r="925" spans="3:13" ht="12.75" customHeight="1">
      <c r="C925" s="353"/>
      <c r="D925" s="353"/>
      <c r="L925" s="353"/>
      <c r="M925" s="353"/>
    </row>
    <row r="926" spans="3:13" ht="12.75" customHeight="1">
      <c r="C926" s="353"/>
      <c r="D926" s="353"/>
      <c r="L926" s="353"/>
      <c r="M926" s="353"/>
    </row>
    <row r="927" spans="3:13" ht="12.75" customHeight="1">
      <c r="C927" s="353"/>
      <c r="D927" s="353"/>
      <c r="L927" s="353"/>
      <c r="M927" s="353"/>
    </row>
    <row r="928" spans="3:13" ht="12.75" customHeight="1">
      <c r="C928" s="353"/>
      <c r="D928" s="353"/>
      <c r="L928" s="353"/>
      <c r="M928" s="353"/>
    </row>
    <row r="929" spans="3:13" ht="12.75" customHeight="1">
      <c r="C929" s="353"/>
      <c r="D929" s="353"/>
      <c r="L929" s="353"/>
      <c r="M929" s="353"/>
    </row>
    <row r="930" spans="3:13" ht="12.75" customHeight="1">
      <c r="C930" s="353"/>
      <c r="D930" s="353"/>
      <c r="L930" s="353"/>
      <c r="M930" s="353"/>
    </row>
    <row r="931" spans="3:13" ht="12.75" customHeight="1">
      <c r="C931" s="353"/>
      <c r="D931" s="353"/>
      <c r="L931" s="353"/>
      <c r="M931" s="353"/>
    </row>
    <row r="932" spans="3:13" ht="12.75" customHeight="1">
      <c r="C932" s="353"/>
      <c r="D932" s="353"/>
      <c r="L932" s="353"/>
      <c r="M932" s="353"/>
    </row>
    <row r="933" spans="3:13" ht="12.75" customHeight="1">
      <c r="C933" s="353"/>
      <c r="D933" s="353"/>
      <c r="L933" s="353"/>
      <c r="M933" s="353"/>
    </row>
    <row r="934" spans="3:13" ht="12.75" customHeight="1">
      <c r="C934" s="353"/>
      <c r="D934" s="353"/>
      <c r="L934" s="353"/>
      <c r="M934" s="353"/>
    </row>
    <row r="935" spans="3:13" ht="12.75" customHeight="1">
      <c r="C935" s="353"/>
      <c r="D935" s="353"/>
      <c r="L935" s="353"/>
      <c r="M935" s="353"/>
    </row>
    <row r="936" spans="3:13" ht="12.75" customHeight="1">
      <c r="C936" s="353"/>
      <c r="D936" s="353"/>
      <c r="L936" s="353"/>
      <c r="M936" s="353"/>
    </row>
    <row r="937" spans="3:13" ht="12.75" customHeight="1">
      <c r="C937" s="353"/>
      <c r="D937" s="353"/>
      <c r="L937" s="353"/>
      <c r="M937" s="353"/>
    </row>
    <row r="938" spans="3:13" ht="12.75" customHeight="1">
      <c r="C938" s="353"/>
      <c r="D938" s="353"/>
      <c r="L938" s="353"/>
      <c r="M938" s="353"/>
    </row>
    <row r="939" spans="3:13" ht="12.75" customHeight="1">
      <c r="C939" s="353"/>
      <c r="D939" s="353"/>
      <c r="L939" s="353"/>
      <c r="M939" s="353"/>
    </row>
    <row r="940" spans="3:13" ht="12.75" customHeight="1">
      <c r="C940" s="353"/>
      <c r="D940" s="353"/>
      <c r="L940" s="353"/>
      <c r="M940" s="353"/>
    </row>
    <row r="941" spans="3:13" ht="12.75" customHeight="1">
      <c r="C941" s="353"/>
      <c r="D941" s="353"/>
      <c r="L941" s="353"/>
      <c r="M941" s="353"/>
    </row>
    <row r="942" spans="3:13" ht="12.75" customHeight="1">
      <c r="C942" s="353"/>
      <c r="D942" s="353"/>
      <c r="L942" s="353"/>
      <c r="M942" s="353"/>
    </row>
    <row r="943" spans="3:13" ht="12.75" customHeight="1">
      <c r="C943" s="353"/>
      <c r="D943" s="353"/>
      <c r="L943" s="353"/>
      <c r="M943" s="353"/>
    </row>
    <row r="944" spans="3:13" ht="12.75" customHeight="1">
      <c r="C944" s="353"/>
      <c r="D944" s="353"/>
      <c r="L944" s="353"/>
      <c r="M944" s="353"/>
    </row>
    <row r="945" spans="3:13" ht="12.75" customHeight="1">
      <c r="C945" s="353"/>
      <c r="D945" s="353"/>
      <c r="L945" s="353"/>
      <c r="M945" s="353"/>
    </row>
    <row r="946" spans="3:13" ht="12.75" customHeight="1">
      <c r="C946" s="353"/>
      <c r="D946" s="353"/>
      <c r="L946" s="353"/>
      <c r="M946" s="353"/>
    </row>
    <row r="947" spans="3:13" ht="12.75" customHeight="1">
      <c r="C947" s="353"/>
      <c r="D947" s="353"/>
      <c r="L947" s="353"/>
      <c r="M947" s="353"/>
    </row>
    <row r="948" spans="3:13" ht="12.75" customHeight="1">
      <c r="C948" s="353"/>
      <c r="D948" s="353"/>
      <c r="L948" s="353"/>
      <c r="M948" s="353"/>
    </row>
    <row r="949" spans="3:13" ht="12.75" customHeight="1">
      <c r="C949" s="353"/>
      <c r="D949" s="353"/>
      <c r="L949" s="353"/>
      <c r="M949" s="353"/>
    </row>
    <row r="950" spans="3:13" ht="12.75" customHeight="1">
      <c r="C950" s="353"/>
      <c r="D950" s="353"/>
      <c r="L950" s="353"/>
      <c r="M950" s="353"/>
    </row>
    <row r="951" spans="3:13" ht="12.75" customHeight="1">
      <c r="C951" s="353"/>
      <c r="D951" s="353"/>
      <c r="L951" s="353"/>
      <c r="M951" s="353"/>
    </row>
    <row r="952" spans="3:13" ht="12.75" customHeight="1">
      <c r="C952" s="353"/>
      <c r="D952" s="353"/>
      <c r="L952" s="353"/>
      <c r="M952" s="353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G585" sqref="G585"/>
    </sheetView>
  </sheetViews>
  <sheetFormatPr defaultColWidth="9.1796875" defaultRowHeight="15"/>
  <cols>
    <col min="1" max="1" width="16.453125" style="256" customWidth="1"/>
    <col min="2" max="2" width="29.1796875" style="242" customWidth="1"/>
    <col min="3" max="3" width="9.54296875" style="242" customWidth="1"/>
    <col min="4" max="4" width="28.81640625" style="243" customWidth="1"/>
    <col min="5" max="5" width="9.54296875" style="243" customWidth="1"/>
    <col min="6" max="6" width="28.81640625" style="243" customWidth="1"/>
    <col min="7" max="7" width="9.54296875" style="243" customWidth="1"/>
    <col min="8" max="8" width="28.81640625" style="243" customWidth="1"/>
    <col min="9" max="9" width="9.54296875" style="243" customWidth="1"/>
    <col min="10" max="10" width="28.81640625" style="243" customWidth="1"/>
    <col min="11" max="11" width="9.54296875" style="243" customWidth="1"/>
    <col min="12" max="12" width="29.1796875" style="243" customWidth="1"/>
    <col min="13" max="13" width="9.1796875" style="243"/>
    <col min="14" max="14" width="29.1796875" style="243" customWidth="1"/>
    <col min="15" max="15" width="9.54296875" style="243" customWidth="1"/>
    <col min="16" max="16" width="29.1796875" style="243" customWidth="1"/>
    <col min="17" max="17" width="9.54296875" style="243" customWidth="1"/>
    <col min="18" max="18" width="29.1796875" style="243" customWidth="1"/>
    <col min="19" max="16384" width="9.1796875" style="243"/>
  </cols>
  <sheetData>
    <row r="1" spans="1:18">
      <c r="A1" s="241"/>
    </row>
    <row r="2" spans="1:18" s="247" customFormat="1" ht="29">
      <c r="A2" s="244"/>
      <c r="B2" s="245" t="s">
        <v>123</v>
      </c>
      <c r="C2" s="246"/>
    </row>
    <row r="3" spans="1:18">
      <c r="A3" s="241"/>
    </row>
    <row r="4" spans="1:18" s="250" customFormat="1" ht="71.25" customHeight="1">
      <c r="A4" s="248" t="s">
        <v>124</v>
      </c>
      <c r="B4" s="249" t="s">
        <v>125</v>
      </c>
      <c r="D4" s="249" t="s">
        <v>126</v>
      </c>
      <c r="F4" s="249" t="s">
        <v>127</v>
      </c>
      <c r="H4" s="249" t="s">
        <v>128</v>
      </c>
      <c r="J4" s="249" t="s">
        <v>129</v>
      </c>
      <c r="L4" s="251" t="s">
        <v>130</v>
      </c>
    </row>
    <row r="5" spans="1:18" ht="16">
      <c r="A5" s="252" t="s">
        <v>131</v>
      </c>
      <c r="B5" s="253"/>
    </row>
    <row r="6" spans="1:18" ht="197.25" customHeight="1">
      <c r="A6" s="241"/>
      <c r="B6" s="254"/>
      <c r="C6" s="255"/>
    </row>
    <row r="7" spans="1:18" ht="16">
      <c r="B7" s="257"/>
    </row>
    <row r="8" spans="1:18" s="250" customFormat="1" ht="71.25" customHeight="1">
      <c r="A8" s="248" t="s">
        <v>132</v>
      </c>
      <c r="B8" s="249" t="s">
        <v>125</v>
      </c>
      <c r="D8" s="249" t="s">
        <v>126</v>
      </c>
      <c r="F8" s="249" t="s">
        <v>127</v>
      </c>
      <c r="H8" s="249" t="s">
        <v>128</v>
      </c>
      <c r="J8" s="249" t="s">
        <v>129</v>
      </c>
      <c r="L8" s="251" t="s">
        <v>130</v>
      </c>
    </row>
    <row r="9" spans="1:18" ht="197.25" customHeight="1">
      <c r="A9" s="241"/>
      <c r="B9" s="255"/>
    </row>
    <row r="11" spans="1:18" s="250" customFormat="1" ht="71.25" customHeight="1">
      <c r="A11" s="248" t="s">
        <v>133</v>
      </c>
      <c r="B11" s="249" t="s">
        <v>125</v>
      </c>
      <c r="D11" s="249" t="s">
        <v>126</v>
      </c>
      <c r="F11" s="249" t="s">
        <v>127</v>
      </c>
      <c r="H11" s="249" t="s">
        <v>134</v>
      </c>
      <c r="J11" s="249" t="s">
        <v>128</v>
      </c>
      <c r="L11" s="249" t="s">
        <v>129</v>
      </c>
      <c r="N11" s="251" t="s">
        <v>130</v>
      </c>
    </row>
    <row r="12" spans="1:18" ht="197.25" customHeight="1">
      <c r="A12" s="241"/>
      <c r="B12" s="255"/>
    </row>
    <row r="14" spans="1:18" s="250" customFormat="1" ht="71.25" customHeight="1">
      <c r="A14" s="248" t="s">
        <v>135</v>
      </c>
      <c r="B14" s="249" t="s">
        <v>125</v>
      </c>
      <c r="D14" s="249" t="s">
        <v>126</v>
      </c>
      <c r="F14" s="249" t="s">
        <v>136</v>
      </c>
      <c r="H14" s="249" t="s">
        <v>137</v>
      </c>
      <c r="J14" s="249" t="s">
        <v>138</v>
      </c>
      <c r="L14" s="251" t="s">
        <v>139</v>
      </c>
      <c r="N14" s="251" t="s">
        <v>140</v>
      </c>
      <c r="P14" s="249" t="s">
        <v>141</v>
      </c>
      <c r="R14" s="251" t="s">
        <v>130</v>
      </c>
    </row>
    <row r="15" spans="1:18" ht="197.25" customHeight="1">
      <c r="A15" s="241"/>
      <c r="B15" s="255"/>
      <c r="F15" s="255"/>
    </row>
    <row r="18" spans="1:14" s="127" customFormat="1" ht="71.25" customHeight="1">
      <c r="A18" s="248" t="s">
        <v>142</v>
      </c>
      <c r="B18" s="249" t="s">
        <v>125</v>
      </c>
      <c r="C18" s="250"/>
      <c r="D18" s="249" t="s">
        <v>126</v>
      </c>
      <c r="E18" s="250"/>
      <c r="F18" s="249" t="s">
        <v>136</v>
      </c>
      <c r="G18" s="250"/>
      <c r="H18" s="249" t="s">
        <v>137</v>
      </c>
      <c r="I18" s="250"/>
      <c r="J18" s="251" t="s">
        <v>143</v>
      </c>
      <c r="K18" s="250"/>
      <c r="L18" s="249" t="s">
        <v>141</v>
      </c>
      <c r="M18" s="250"/>
      <c r="N18" s="251" t="s">
        <v>130</v>
      </c>
    </row>
    <row r="19" spans="1:14" ht="197.25" customHeight="1">
      <c r="A19" s="241"/>
      <c r="B19" s="255"/>
      <c r="F19" s="255"/>
    </row>
    <row r="20" spans="1:14">
      <c r="B20" s="243"/>
      <c r="C20" s="255"/>
    </row>
    <row r="21" spans="1:14" ht="27.75" customHeight="1">
      <c r="B21" s="254"/>
      <c r="C21" s="258"/>
      <c r="E21" s="255"/>
    </row>
    <row r="22" spans="1:14">
      <c r="C22" s="259"/>
    </row>
    <row r="35" spans="2:6">
      <c r="B35" s="243"/>
    </row>
    <row r="36" spans="2:6" ht="27.75" customHeight="1">
      <c r="B36" s="254"/>
      <c r="C36" s="258"/>
    </row>
    <row r="37" spans="2:6" ht="16">
      <c r="B37" s="257"/>
    </row>
    <row r="38" spans="2:6" ht="16">
      <c r="B38" s="260"/>
    </row>
    <row r="39" spans="2:6" ht="27.75" customHeight="1">
      <c r="B39" s="254"/>
      <c r="C39" s="258"/>
    </row>
    <row r="40" spans="2:6" ht="16">
      <c r="B40" s="257"/>
      <c r="D40" s="255"/>
    </row>
    <row r="41" spans="2:6" ht="16">
      <c r="B41" s="253"/>
    </row>
    <row r="42" spans="2:6" ht="27.75" customHeight="1">
      <c r="B42" s="254"/>
      <c r="C42" s="258"/>
    </row>
    <row r="43" spans="2:6" ht="16">
      <c r="B43" s="261"/>
    </row>
    <row r="47" spans="2:6">
      <c r="F47" s="255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6" zoomScaleNormal="100" zoomScaleSheetLayoutView="85" zoomScalePageLayoutView="70" workbookViewId="0">
      <selection activeCell="G18" sqref="G18"/>
    </sheetView>
  </sheetViews>
  <sheetFormatPr defaultColWidth="9.81640625" defaultRowHeight="16"/>
  <cols>
    <col min="1" max="1" width="5.453125" style="300" bestFit="1" customWidth="1"/>
    <col min="2" max="2" width="17.7265625" style="300" customWidth="1"/>
    <col min="3" max="3" width="10.54296875" style="300" customWidth="1"/>
    <col min="4" max="4" width="20" style="300" customWidth="1"/>
    <col min="5" max="5" width="2.26953125" style="300" customWidth="1"/>
    <col min="6" max="6" width="15.81640625" style="300" customWidth="1"/>
    <col min="7" max="7" width="19.26953125" style="300" customWidth="1"/>
    <col min="8" max="8" width="45.54296875" style="300" customWidth="1"/>
    <col min="9" max="254" width="9.81640625" style="300"/>
    <col min="255" max="255" width="3.81640625" style="300" customWidth="1"/>
    <col min="256" max="257" width="9.54296875" style="300" customWidth="1"/>
    <col min="258" max="259" width="14.7265625" style="300" customWidth="1"/>
    <col min="260" max="260" width="0" style="300" hidden="1" customWidth="1"/>
    <col min="261" max="267" width="9.54296875" style="300" customWidth="1"/>
    <col min="268" max="510" width="9.81640625" style="300"/>
    <col min="511" max="511" width="3.81640625" style="300" customWidth="1"/>
    <col min="512" max="513" width="9.54296875" style="300" customWidth="1"/>
    <col min="514" max="515" width="14.7265625" style="300" customWidth="1"/>
    <col min="516" max="516" width="0" style="300" hidden="1" customWidth="1"/>
    <col min="517" max="523" width="9.54296875" style="300" customWidth="1"/>
    <col min="524" max="766" width="9.81640625" style="300"/>
    <col min="767" max="767" width="3.81640625" style="300" customWidth="1"/>
    <col min="768" max="769" width="9.54296875" style="300" customWidth="1"/>
    <col min="770" max="771" width="14.7265625" style="300" customWidth="1"/>
    <col min="772" max="772" width="0" style="300" hidden="1" customWidth="1"/>
    <col min="773" max="779" width="9.54296875" style="300" customWidth="1"/>
    <col min="780" max="1022" width="9.81640625" style="300"/>
    <col min="1023" max="1023" width="3.81640625" style="300" customWidth="1"/>
    <col min="1024" max="1025" width="9.54296875" style="300" customWidth="1"/>
    <col min="1026" max="1027" width="14.7265625" style="300" customWidth="1"/>
    <col min="1028" max="1028" width="0" style="300" hidden="1" customWidth="1"/>
    <col min="1029" max="1035" width="9.54296875" style="300" customWidth="1"/>
    <col min="1036" max="1278" width="9.81640625" style="300"/>
    <col min="1279" max="1279" width="3.81640625" style="300" customWidth="1"/>
    <col min="1280" max="1281" width="9.54296875" style="300" customWidth="1"/>
    <col min="1282" max="1283" width="14.7265625" style="300" customWidth="1"/>
    <col min="1284" max="1284" width="0" style="300" hidden="1" customWidth="1"/>
    <col min="1285" max="1291" width="9.54296875" style="300" customWidth="1"/>
    <col min="1292" max="1534" width="9.81640625" style="300"/>
    <col min="1535" max="1535" width="3.81640625" style="300" customWidth="1"/>
    <col min="1536" max="1537" width="9.54296875" style="300" customWidth="1"/>
    <col min="1538" max="1539" width="14.7265625" style="300" customWidth="1"/>
    <col min="1540" max="1540" width="0" style="300" hidden="1" customWidth="1"/>
    <col min="1541" max="1547" width="9.54296875" style="300" customWidth="1"/>
    <col min="1548" max="1790" width="9.81640625" style="300"/>
    <col min="1791" max="1791" width="3.81640625" style="300" customWidth="1"/>
    <col min="1792" max="1793" width="9.54296875" style="300" customWidth="1"/>
    <col min="1794" max="1795" width="14.7265625" style="300" customWidth="1"/>
    <col min="1796" max="1796" width="0" style="300" hidden="1" customWidth="1"/>
    <col min="1797" max="1803" width="9.54296875" style="300" customWidth="1"/>
    <col min="1804" max="2046" width="9.81640625" style="300"/>
    <col min="2047" max="2047" width="3.81640625" style="300" customWidth="1"/>
    <col min="2048" max="2049" width="9.54296875" style="300" customWidth="1"/>
    <col min="2050" max="2051" width="14.7265625" style="300" customWidth="1"/>
    <col min="2052" max="2052" width="0" style="300" hidden="1" customWidth="1"/>
    <col min="2053" max="2059" width="9.54296875" style="300" customWidth="1"/>
    <col min="2060" max="2302" width="9.81640625" style="300"/>
    <col min="2303" max="2303" width="3.81640625" style="300" customWidth="1"/>
    <col min="2304" max="2305" width="9.54296875" style="300" customWidth="1"/>
    <col min="2306" max="2307" width="14.7265625" style="300" customWidth="1"/>
    <col min="2308" max="2308" width="0" style="300" hidden="1" customWidth="1"/>
    <col min="2309" max="2315" width="9.54296875" style="300" customWidth="1"/>
    <col min="2316" max="2558" width="9.81640625" style="300"/>
    <col min="2559" max="2559" width="3.81640625" style="300" customWidth="1"/>
    <col min="2560" max="2561" width="9.54296875" style="300" customWidth="1"/>
    <col min="2562" max="2563" width="14.7265625" style="300" customWidth="1"/>
    <col min="2564" max="2564" width="0" style="300" hidden="1" customWidth="1"/>
    <col min="2565" max="2571" width="9.54296875" style="300" customWidth="1"/>
    <col min="2572" max="2814" width="9.81640625" style="300"/>
    <col min="2815" max="2815" width="3.81640625" style="300" customWidth="1"/>
    <col min="2816" max="2817" width="9.54296875" style="300" customWidth="1"/>
    <col min="2818" max="2819" width="14.7265625" style="300" customWidth="1"/>
    <col min="2820" max="2820" width="0" style="300" hidden="1" customWidth="1"/>
    <col min="2821" max="2827" width="9.54296875" style="300" customWidth="1"/>
    <col min="2828" max="3070" width="9.81640625" style="300"/>
    <col min="3071" max="3071" width="3.81640625" style="300" customWidth="1"/>
    <col min="3072" max="3073" width="9.54296875" style="300" customWidth="1"/>
    <col min="3074" max="3075" width="14.7265625" style="300" customWidth="1"/>
    <col min="3076" max="3076" width="0" style="300" hidden="1" customWidth="1"/>
    <col min="3077" max="3083" width="9.54296875" style="300" customWidth="1"/>
    <col min="3084" max="3326" width="9.81640625" style="300"/>
    <col min="3327" max="3327" width="3.81640625" style="300" customWidth="1"/>
    <col min="3328" max="3329" width="9.54296875" style="300" customWidth="1"/>
    <col min="3330" max="3331" width="14.7265625" style="300" customWidth="1"/>
    <col min="3332" max="3332" width="0" style="300" hidden="1" customWidth="1"/>
    <col min="3333" max="3339" width="9.54296875" style="300" customWidth="1"/>
    <col min="3340" max="3582" width="9.81640625" style="300"/>
    <col min="3583" max="3583" width="3.81640625" style="300" customWidth="1"/>
    <col min="3584" max="3585" width="9.54296875" style="300" customWidth="1"/>
    <col min="3586" max="3587" width="14.7265625" style="300" customWidth="1"/>
    <col min="3588" max="3588" width="0" style="300" hidden="1" customWidth="1"/>
    <col min="3589" max="3595" width="9.54296875" style="300" customWidth="1"/>
    <col min="3596" max="3838" width="9.81640625" style="300"/>
    <col min="3839" max="3839" width="3.81640625" style="300" customWidth="1"/>
    <col min="3840" max="3841" width="9.54296875" style="300" customWidth="1"/>
    <col min="3842" max="3843" width="14.7265625" style="300" customWidth="1"/>
    <col min="3844" max="3844" width="0" style="300" hidden="1" customWidth="1"/>
    <col min="3845" max="3851" width="9.54296875" style="300" customWidth="1"/>
    <col min="3852" max="4094" width="9.81640625" style="300"/>
    <col min="4095" max="4095" width="3.81640625" style="300" customWidth="1"/>
    <col min="4096" max="4097" width="9.54296875" style="300" customWidth="1"/>
    <col min="4098" max="4099" width="14.7265625" style="300" customWidth="1"/>
    <col min="4100" max="4100" width="0" style="300" hidden="1" customWidth="1"/>
    <col min="4101" max="4107" width="9.54296875" style="300" customWidth="1"/>
    <col min="4108" max="4350" width="9.81640625" style="300"/>
    <col min="4351" max="4351" width="3.81640625" style="300" customWidth="1"/>
    <col min="4352" max="4353" width="9.54296875" style="300" customWidth="1"/>
    <col min="4354" max="4355" width="14.7265625" style="300" customWidth="1"/>
    <col min="4356" max="4356" width="0" style="300" hidden="1" customWidth="1"/>
    <col min="4357" max="4363" width="9.54296875" style="300" customWidth="1"/>
    <col min="4364" max="4606" width="9.81640625" style="300"/>
    <col min="4607" max="4607" width="3.81640625" style="300" customWidth="1"/>
    <col min="4608" max="4609" width="9.54296875" style="300" customWidth="1"/>
    <col min="4610" max="4611" width="14.7265625" style="300" customWidth="1"/>
    <col min="4612" max="4612" width="0" style="300" hidden="1" customWidth="1"/>
    <col min="4613" max="4619" width="9.54296875" style="300" customWidth="1"/>
    <col min="4620" max="4862" width="9.81640625" style="300"/>
    <col min="4863" max="4863" width="3.81640625" style="300" customWidth="1"/>
    <col min="4864" max="4865" width="9.54296875" style="300" customWidth="1"/>
    <col min="4866" max="4867" width="14.7265625" style="300" customWidth="1"/>
    <col min="4868" max="4868" width="0" style="300" hidden="1" customWidth="1"/>
    <col min="4869" max="4875" width="9.54296875" style="300" customWidth="1"/>
    <col min="4876" max="5118" width="9.81640625" style="300"/>
    <col min="5119" max="5119" width="3.81640625" style="300" customWidth="1"/>
    <col min="5120" max="5121" width="9.54296875" style="300" customWidth="1"/>
    <col min="5122" max="5123" width="14.7265625" style="300" customWidth="1"/>
    <col min="5124" max="5124" width="0" style="300" hidden="1" customWidth="1"/>
    <col min="5125" max="5131" width="9.54296875" style="300" customWidth="1"/>
    <col min="5132" max="5374" width="9.81640625" style="300"/>
    <col min="5375" max="5375" width="3.81640625" style="300" customWidth="1"/>
    <col min="5376" max="5377" width="9.54296875" style="300" customWidth="1"/>
    <col min="5378" max="5379" width="14.7265625" style="300" customWidth="1"/>
    <col min="5380" max="5380" width="0" style="300" hidden="1" customWidth="1"/>
    <col min="5381" max="5387" width="9.54296875" style="300" customWidth="1"/>
    <col min="5388" max="5630" width="9.81640625" style="300"/>
    <col min="5631" max="5631" width="3.81640625" style="300" customWidth="1"/>
    <col min="5632" max="5633" width="9.54296875" style="300" customWidth="1"/>
    <col min="5634" max="5635" width="14.7265625" style="300" customWidth="1"/>
    <col min="5636" max="5636" width="0" style="300" hidden="1" customWidth="1"/>
    <col min="5637" max="5643" width="9.54296875" style="300" customWidth="1"/>
    <col min="5644" max="5886" width="9.81640625" style="300"/>
    <col min="5887" max="5887" width="3.81640625" style="300" customWidth="1"/>
    <col min="5888" max="5889" width="9.54296875" style="300" customWidth="1"/>
    <col min="5890" max="5891" width="14.7265625" style="300" customWidth="1"/>
    <col min="5892" max="5892" width="0" style="300" hidden="1" customWidth="1"/>
    <col min="5893" max="5899" width="9.54296875" style="300" customWidth="1"/>
    <col min="5900" max="6142" width="9.81640625" style="300"/>
    <col min="6143" max="6143" width="3.81640625" style="300" customWidth="1"/>
    <col min="6144" max="6145" width="9.54296875" style="300" customWidth="1"/>
    <col min="6146" max="6147" width="14.7265625" style="300" customWidth="1"/>
    <col min="6148" max="6148" width="0" style="300" hidden="1" customWidth="1"/>
    <col min="6149" max="6155" width="9.54296875" style="300" customWidth="1"/>
    <col min="6156" max="6398" width="9.81640625" style="300"/>
    <col min="6399" max="6399" width="3.81640625" style="300" customWidth="1"/>
    <col min="6400" max="6401" width="9.54296875" style="300" customWidth="1"/>
    <col min="6402" max="6403" width="14.7265625" style="300" customWidth="1"/>
    <col min="6404" max="6404" width="0" style="300" hidden="1" customWidth="1"/>
    <col min="6405" max="6411" width="9.54296875" style="300" customWidth="1"/>
    <col min="6412" max="6654" width="9.81640625" style="300"/>
    <col min="6655" max="6655" width="3.81640625" style="300" customWidth="1"/>
    <col min="6656" max="6657" width="9.54296875" style="300" customWidth="1"/>
    <col min="6658" max="6659" width="14.7265625" style="300" customWidth="1"/>
    <col min="6660" max="6660" width="0" style="300" hidden="1" customWidth="1"/>
    <col min="6661" max="6667" width="9.54296875" style="300" customWidth="1"/>
    <col min="6668" max="6910" width="9.81640625" style="300"/>
    <col min="6911" max="6911" width="3.81640625" style="300" customWidth="1"/>
    <col min="6912" max="6913" width="9.54296875" style="300" customWidth="1"/>
    <col min="6914" max="6915" width="14.7265625" style="300" customWidth="1"/>
    <col min="6916" max="6916" width="0" style="300" hidden="1" customWidth="1"/>
    <col min="6917" max="6923" width="9.54296875" style="300" customWidth="1"/>
    <col min="6924" max="7166" width="9.81640625" style="300"/>
    <col min="7167" max="7167" width="3.81640625" style="300" customWidth="1"/>
    <col min="7168" max="7169" width="9.54296875" style="300" customWidth="1"/>
    <col min="7170" max="7171" width="14.7265625" style="300" customWidth="1"/>
    <col min="7172" max="7172" width="0" style="300" hidden="1" customWidth="1"/>
    <col min="7173" max="7179" width="9.54296875" style="300" customWidth="1"/>
    <col min="7180" max="7422" width="9.81640625" style="300"/>
    <col min="7423" max="7423" width="3.81640625" style="300" customWidth="1"/>
    <col min="7424" max="7425" width="9.54296875" style="300" customWidth="1"/>
    <col min="7426" max="7427" width="14.7265625" style="300" customWidth="1"/>
    <col min="7428" max="7428" width="0" style="300" hidden="1" customWidth="1"/>
    <col min="7429" max="7435" width="9.54296875" style="300" customWidth="1"/>
    <col min="7436" max="7678" width="9.81640625" style="300"/>
    <col min="7679" max="7679" width="3.81640625" style="300" customWidth="1"/>
    <col min="7680" max="7681" width="9.54296875" style="300" customWidth="1"/>
    <col min="7682" max="7683" width="14.7265625" style="300" customWidth="1"/>
    <col min="7684" max="7684" width="0" style="300" hidden="1" customWidth="1"/>
    <col min="7685" max="7691" width="9.54296875" style="300" customWidth="1"/>
    <col min="7692" max="7934" width="9.81640625" style="300"/>
    <col min="7935" max="7935" width="3.81640625" style="300" customWidth="1"/>
    <col min="7936" max="7937" width="9.54296875" style="300" customWidth="1"/>
    <col min="7938" max="7939" width="14.7265625" style="300" customWidth="1"/>
    <col min="7940" max="7940" width="0" style="300" hidden="1" customWidth="1"/>
    <col min="7941" max="7947" width="9.54296875" style="300" customWidth="1"/>
    <col min="7948" max="8190" width="9.81640625" style="300"/>
    <col min="8191" max="8191" width="3.81640625" style="300" customWidth="1"/>
    <col min="8192" max="8193" width="9.54296875" style="300" customWidth="1"/>
    <col min="8194" max="8195" width="14.7265625" style="300" customWidth="1"/>
    <col min="8196" max="8196" width="0" style="300" hidden="1" customWidth="1"/>
    <col min="8197" max="8203" width="9.54296875" style="300" customWidth="1"/>
    <col min="8204" max="8446" width="9.81640625" style="300"/>
    <col min="8447" max="8447" width="3.81640625" style="300" customWidth="1"/>
    <col min="8448" max="8449" width="9.54296875" style="300" customWidth="1"/>
    <col min="8450" max="8451" width="14.7265625" style="300" customWidth="1"/>
    <col min="8452" max="8452" width="0" style="300" hidden="1" customWidth="1"/>
    <col min="8453" max="8459" width="9.54296875" style="300" customWidth="1"/>
    <col min="8460" max="8702" width="9.81640625" style="300"/>
    <col min="8703" max="8703" width="3.81640625" style="300" customWidth="1"/>
    <col min="8704" max="8705" width="9.54296875" style="300" customWidth="1"/>
    <col min="8706" max="8707" width="14.7265625" style="300" customWidth="1"/>
    <col min="8708" max="8708" width="0" style="300" hidden="1" customWidth="1"/>
    <col min="8709" max="8715" width="9.54296875" style="300" customWidth="1"/>
    <col min="8716" max="8958" width="9.81640625" style="300"/>
    <col min="8959" max="8959" width="3.81640625" style="300" customWidth="1"/>
    <col min="8960" max="8961" width="9.54296875" style="300" customWidth="1"/>
    <col min="8962" max="8963" width="14.7265625" style="300" customWidth="1"/>
    <col min="8964" max="8964" width="0" style="300" hidden="1" customWidth="1"/>
    <col min="8965" max="8971" width="9.54296875" style="300" customWidth="1"/>
    <col min="8972" max="9214" width="9.81640625" style="300"/>
    <col min="9215" max="9215" width="3.81640625" style="300" customWidth="1"/>
    <col min="9216" max="9217" width="9.54296875" style="300" customWidth="1"/>
    <col min="9218" max="9219" width="14.7265625" style="300" customWidth="1"/>
    <col min="9220" max="9220" width="0" style="300" hidden="1" customWidth="1"/>
    <col min="9221" max="9227" width="9.54296875" style="300" customWidth="1"/>
    <col min="9228" max="9470" width="9.81640625" style="300"/>
    <col min="9471" max="9471" width="3.81640625" style="300" customWidth="1"/>
    <col min="9472" max="9473" width="9.54296875" style="300" customWidth="1"/>
    <col min="9474" max="9475" width="14.7265625" style="300" customWidth="1"/>
    <col min="9476" max="9476" width="0" style="300" hidden="1" customWidth="1"/>
    <col min="9477" max="9483" width="9.54296875" style="300" customWidth="1"/>
    <col min="9484" max="9726" width="9.81640625" style="300"/>
    <col min="9727" max="9727" width="3.81640625" style="300" customWidth="1"/>
    <col min="9728" max="9729" width="9.54296875" style="300" customWidth="1"/>
    <col min="9730" max="9731" width="14.7265625" style="300" customWidth="1"/>
    <col min="9732" max="9732" width="0" style="300" hidden="1" customWidth="1"/>
    <col min="9733" max="9739" width="9.54296875" style="300" customWidth="1"/>
    <col min="9740" max="9982" width="9.81640625" style="300"/>
    <col min="9983" max="9983" width="3.81640625" style="300" customWidth="1"/>
    <col min="9984" max="9985" width="9.54296875" style="300" customWidth="1"/>
    <col min="9986" max="9987" width="14.7265625" style="300" customWidth="1"/>
    <col min="9988" max="9988" width="0" style="300" hidden="1" customWidth="1"/>
    <col min="9989" max="9995" width="9.54296875" style="300" customWidth="1"/>
    <col min="9996" max="10238" width="9.81640625" style="300"/>
    <col min="10239" max="10239" width="3.81640625" style="300" customWidth="1"/>
    <col min="10240" max="10241" width="9.54296875" style="300" customWidth="1"/>
    <col min="10242" max="10243" width="14.7265625" style="300" customWidth="1"/>
    <col min="10244" max="10244" width="0" style="300" hidden="1" customWidth="1"/>
    <col min="10245" max="10251" width="9.54296875" style="300" customWidth="1"/>
    <col min="10252" max="10494" width="9.81640625" style="300"/>
    <col min="10495" max="10495" width="3.81640625" style="300" customWidth="1"/>
    <col min="10496" max="10497" width="9.54296875" style="300" customWidth="1"/>
    <col min="10498" max="10499" width="14.7265625" style="300" customWidth="1"/>
    <col min="10500" max="10500" width="0" style="300" hidden="1" customWidth="1"/>
    <col min="10501" max="10507" width="9.54296875" style="300" customWidth="1"/>
    <col min="10508" max="10750" width="9.81640625" style="300"/>
    <col min="10751" max="10751" width="3.81640625" style="300" customWidth="1"/>
    <col min="10752" max="10753" width="9.54296875" style="300" customWidth="1"/>
    <col min="10754" max="10755" width="14.7265625" style="300" customWidth="1"/>
    <col min="10756" max="10756" width="0" style="300" hidden="1" customWidth="1"/>
    <col min="10757" max="10763" width="9.54296875" style="300" customWidth="1"/>
    <col min="10764" max="11006" width="9.81640625" style="300"/>
    <col min="11007" max="11007" width="3.81640625" style="300" customWidth="1"/>
    <col min="11008" max="11009" width="9.54296875" style="300" customWidth="1"/>
    <col min="11010" max="11011" width="14.7265625" style="300" customWidth="1"/>
    <col min="11012" max="11012" width="0" style="300" hidden="1" customWidth="1"/>
    <col min="11013" max="11019" width="9.54296875" style="300" customWidth="1"/>
    <col min="11020" max="11262" width="9.81640625" style="300"/>
    <col min="11263" max="11263" width="3.81640625" style="300" customWidth="1"/>
    <col min="11264" max="11265" width="9.54296875" style="300" customWidth="1"/>
    <col min="11266" max="11267" width="14.7265625" style="300" customWidth="1"/>
    <col min="11268" max="11268" width="0" style="300" hidden="1" customWidth="1"/>
    <col min="11269" max="11275" width="9.54296875" style="300" customWidth="1"/>
    <col min="11276" max="11518" width="9.81640625" style="300"/>
    <col min="11519" max="11519" width="3.81640625" style="300" customWidth="1"/>
    <col min="11520" max="11521" width="9.54296875" style="300" customWidth="1"/>
    <col min="11522" max="11523" width="14.7265625" style="300" customWidth="1"/>
    <col min="11524" max="11524" width="0" style="300" hidden="1" customWidth="1"/>
    <col min="11525" max="11531" width="9.54296875" style="300" customWidth="1"/>
    <col min="11532" max="11774" width="9.81640625" style="300"/>
    <col min="11775" max="11775" width="3.81640625" style="300" customWidth="1"/>
    <col min="11776" max="11777" width="9.54296875" style="300" customWidth="1"/>
    <col min="11778" max="11779" width="14.7265625" style="300" customWidth="1"/>
    <col min="11780" max="11780" width="0" style="300" hidden="1" customWidth="1"/>
    <col min="11781" max="11787" width="9.54296875" style="300" customWidth="1"/>
    <col min="11788" max="12030" width="9.81640625" style="300"/>
    <col min="12031" max="12031" width="3.81640625" style="300" customWidth="1"/>
    <col min="12032" max="12033" width="9.54296875" style="300" customWidth="1"/>
    <col min="12034" max="12035" width="14.7265625" style="300" customWidth="1"/>
    <col min="12036" max="12036" width="0" style="300" hidden="1" customWidth="1"/>
    <col min="12037" max="12043" width="9.54296875" style="300" customWidth="1"/>
    <col min="12044" max="12286" width="9.81640625" style="300"/>
    <col min="12287" max="12287" width="3.81640625" style="300" customWidth="1"/>
    <col min="12288" max="12289" width="9.54296875" style="300" customWidth="1"/>
    <col min="12290" max="12291" width="14.7265625" style="300" customWidth="1"/>
    <col min="12292" max="12292" width="0" style="300" hidden="1" customWidth="1"/>
    <col min="12293" max="12299" width="9.54296875" style="300" customWidth="1"/>
    <col min="12300" max="12542" width="9.81640625" style="300"/>
    <col min="12543" max="12543" width="3.81640625" style="300" customWidth="1"/>
    <col min="12544" max="12545" width="9.54296875" style="300" customWidth="1"/>
    <col min="12546" max="12547" width="14.7265625" style="300" customWidth="1"/>
    <col min="12548" max="12548" width="0" style="300" hidden="1" customWidth="1"/>
    <col min="12549" max="12555" width="9.54296875" style="300" customWidth="1"/>
    <col min="12556" max="12798" width="9.81640625" style="300"/>
    <col min="12799" max="12799" width="3.81640625" style="300" customWidth="1"/>
    <col min="12800" max="12801" width="9.54296875" style="300" customWidth="1"/>
    <col min="12802" max="12803" width="14.7265625" style="300" customWidth="1"/>
    <col min="12804" max="12804" width="0" style="300" hidden="1" customWidth="1"/>
    <col min="12805" max="12811" width="9.54296875" style="300" customWidth="1"/>
    <col min="12812" max="13054" width="9.81640625" style="300"/>
    <col min="13055" max="13055" width="3.81640625" style="300" customWidth="1"/>
    <col min="13056" max="13057" width="9.54296875" style="300" customWidth="1"/>
    <col min="13058" max="13059" width="14.7265625" style="300" customWidth="1"/>
    <col min="13060" max="13060" width="0" style="300" hidden="1" customWidth="1"/>
    <col min="13061" max="13067" width="9.54296875" style="300" customWidth="1"/>
    <col min="13068" max="13310" width="9.81640625" style="300"/>
    <col min="13311" max="13311" width="3.81640625" style="300" customWidth="1"/>
    <col min="13312" max="13313" width="9.54296875" style="300" customWidth="1"/>
    <col min="13314" max="13315" width="14.7265625" style="300" customWidth="1"/>
    <col min="13316" max="13316" width="0" style="300" hidden="1" customWidth="1"/>
    <col min="13317" max="13323" width="9.54296875" style="300" customWidth="1"/>
    <col min="13324" max="13566" width="9.81640625" style="300"/>
    <col min="13567" max="13567" width="3.81640625" style="300" customWidth="1"/>
    <col min="13568" max="13569" width="9.54296875" style="300" customWidth="1"/>
    <col min="13570" max="13571" width="14.7265625" style="300" customWidth="1"/>
    <col min="13572" max="13572" width="0" style="300" hidden="1" customWidth="1"/>
    <col min="13573" max="13579" width="9.54296875" style="300" customWidth="1"/>
    <col min="13580" max="13822" width="9.81640625" style="300"/>
    <col min="13823" max="13823" width="3.81640625" style="300" customWidth="1"/>
    <col min="13824" max="13825" width="9.54296875" style="300" customWidth="1"/>
    <col min="13826" max="13827" width="14.7265625" style="300" customWidth="1"/>
    <col min="13828" max="13828" width="0" style="300" hidden="1" customWidth="1"/>
    <col min="13829" max="13835" width="9.54296875" style="300" customWidth="1"/>
    <col min="13836" max="14078" width="9.81640625" style="300"/>
    <col min="14079" max="14079" width="3.81640625" style="300" customWidth="1"/>
    <col min="14080" max="14081" width="9.54296875" style="300" customWidth="1"/>
    <col min="14082" max="14083" width="14.7265625" style="300" customWidth="1"/>
    <col min="14084" max="14084" width="0" style="300" hidden="1" customWidth="1"/>
    <col min="14085" max="14091" width="9.54296875" style="300" customWidth="1"/>
    <col min="14092" max="14334" width="9.81640625" style="300"/>
    <col min="14335" max="14335" width="3.81640625" style="300" customWidth="1"/>
    <col min="14336" max="14337" width="9.54296875" style="300" customWidth="1"/>
    <col min="14338" max="14339" width="14.7265625" style="300" customWidth="1"/>
    <col min="14340" max="14340" width="0" style="300" hidden="1" customWidth="1"/>
    <col min="14341" max="14347" width="9.54296875" style="300" customWidth="1"/>
    <col min="14348" max="14590" width="9.81640625" style="300"/>
    <col min="14591" max="14591" width="3.81640625" style="300" customWidth="1"/>
    <col min="14592" max="14593" width="9.54296875" style="300" customWidth="1"/>
    <col min="14594" max="14595" width="14.7265625" style="300" customWidth="1"/>
    <col min="14596" max="14596" width="0" style="300" hidden="1" customWidth="1"/>
    <col min="14597" max="14603" width="9.54296875" style="300" customWidth="1"/>
    <col min="14604" max="14846" width="9.81640625" style="300"/>
    <col min="14847" max="14847" width="3.81640625" style="300" customWidth="1"/>
    <col min="14848" max="14849" width="9.54296875" style="300" customWidth="1"/>
    <col min="14850" max="14851" width="14.7265625" style="300" customWidth="1"/>
    <col min="14852" max="14852" width="0" style="300" hidden="1" customWidth="1"/>
    <col min="14853" max="14859" width="9.54296875" style="300" customWidth="1"/>
    <col min="14860" max="15102" width="9.81640625" style="300"/>
    <col min="15103" max="15103" width="3.81640625" style="300" customWidth="1"/>
    <col min="15104" max="15105" width="9.54296875" style="300" customWidth="1"/>
    <col min="15106" max="15107" width="14.7265625" style="300" customWidth="1"/>
    <col min="15108" max="15108" width="0" style="300" hidden="1" customWidth="1"/>
    <col min="15109" max="15115" width="9.54296875" style="300" customWidth="1"/>
    <col min="15116" max="15358" width="9.81640625" style="300"/>
    <col min="15359" max="15359" width="3.81640625" style="300" customWidth="1"/>
    <col min="15360" max="15361" width="9.54296875" style="300" customWidth="1"/>
    <col min="15362" max="15363" width="14.7265625" style="300" customWidth="1"/>
    <col min="15364" max="15364" width="0" style="300" hidden="1" customWidth="1"/>
    <col min="15365" max="15371" width="9.54296875" style="300" customWidth="1"/>
    <col min="15372" max="15614" width="9.81640625" style="300"/>
    <col min="15615" max="15615" width="3.81640625" style="300" customWidth="1"/>
    <col min="15616" max="15617" width="9.54296875" style="300" customWidth="1"/>
    <col min="15618" max="15619" width="14.7265625" style="300" customWidth="1"/>
    <col min="15620" max="15620" width="0" style="300" hidden="1" customWidth="1"/>
    <col min="15621" max="15627" width="9.54296875" style="300" customWidth="1"/>
    <col min="15628" max="15870" width="9.81640625" style="300"/>
    <col min="15871" max="15871" width="3.81640625" style="300" customWidth="1"/>
    <col min="15872" max="15873" width="9.54296875" style="300" customWidth="1"/>
    <col min="15874" max="15875" width="14.7265625" style="300" customWidth="1"/>
    <col min="15876" max="15876" width="0" style="300" hidden="1" customWidth="1"/>
    <col min="15877" max="15883" width="9.54296875" style="300" customWidth="1"/>
    <col min="15884" max="16126" width="9.81640625" style="300"/>
    <col min="16127" max="16127" width="3.81640625" style="300" customWidth="1"/>
    <col min="16128" max="16129" width="9.54296875" style="300" customWidth="1"/>
    <col min="16130" max="16131" width="14.7265625" style="300" customWidth="1"/>
    <col min="16132" max="16132" width="0" style="300" hidden="1" customWidth="1"/>
    <col min="16133" max="16139" width="9.54296875" style="300" customWidth="1"/>
    <col min="16140" max="16384" width="9.81640625" style="300"/>
  </cols>
  <sheetData>
    <row r="1" spans="1:8" s="262" customFormat="1" ht="18" customHeight="1">
      <c r="B1"/>
      <c r="C1"/>
      <c r="D1"/>
      <c r="E1"/>
      <c r="F1" s="263" t="s">
        <v>78</v>
      </c>
      <c r="G1" s="264" t="s">
        <v>144</v>
      </c>
      <c r="H1"/>
    </row>
    <row r="2" spans="1:8" s="262" customFormat="1" ht="14.5" customHeight="1">
      <c r="B2"/>
      <c r="C2"/>
      <c r="D2"/>
      <c r="E2"/>
      <c r="F2" s="263" t="s">
        <v>80</v>
      </c>
      <c r="G2" s="265" t="s">
        <v>145</v>
      </c>
      <c r="H2"/>
    </row>
    <row r="3" spans="1:8" s="262" customFormat="1" ht="14.5" customHeight="1" thickBot="1">
      <c r="B3"/>
      <c r="C3"/>
      <c r="D3"/>
      <c r="E3"/>
      <c r="F3" s="263" t="s">
        <v>82</v>
      </c>
      <c r="G3" s="266" t="s">
        <v>146</v>
      </c>
      <c r="H3"/>
    </row>
    <row r="4" spans="1:8" s="262" customFormat="1" ht="17.25" customHeight="1" thickBot="1">
      <c r="A4" s="267"/>
      <c r="B4" s="531" t="s">
        <v>147</v>
      </c>
      <c r="C4" s="531"/>
      <c r="D4" s="269">
        <v>45371</v>
      </c>
      <c r="E4"/>
      <c r="F4"/>
      <c r="G4"/>
      <c r="H4"/>
    </row>
    <row r="5" spans="1:8" s="262" customFormat="1" ht="4" customHeight="1" thickBot="1">
      <c r="A5" s="267"/>
      <c r="B5" s="532"/>
      <c r="C5" s="532"/>
      <c r="D5" s="270"/>
      <c r="E5"/>
      <c r="F5" s="267"/>
      <c r="G5" s="267"/>
      <c r="H5"/>
    </row>
    <row r="6" spans="1:8" s="262" customFormat="1" ht="17.25" customHeight="1" thickBot="1">
      <c r="A6" s="267"/>
      <c r="B6" s="531" t="s">
        <v>148</v>
      </c>
      <c r="C6" s="531"/>
      <c r="D6" s="271" t="s">
        <v>83</v>
      </c>
      <c r="E6"/>
      <c r="F6" s="268" t="s">
        <v>149</v>
      </c>
      <c r="G6" s="272" t="str">
        <f>'1. CD'!D9</f>
        <v>SS24 PRODUCTION</v>
      </c>
      <c r="H6"/>
    </row>
    <row r="7" spans="1:8" s="262" customFormat="1" ht="4" customHeight="1" thickBot="1">
      <c r="A7" s="267"/>
      <c r="B7" s="533"/>
      <c r="C7" s="533"/>
      <c r="D7" s="270"/>
      <c r="E7"/>
      <c r="F7" s="273"/>
      <c r="G7" s="273"/>
      <c r="H7"/>
    </row>
    <row r="8" spans="1:8" s="262" customFormat="1" ht="17.25" customHeight="1" thickBot="1">
      <c r="A8" s="267"/>
      <c r="B8" s="531" t="s">
        <v>150</v>
      </c>
      <c r="C8" s="531"/>
      <c r="D8" s="271" t="str">
        <f>'1. CD'!D7</f>
        <v>G10STS141A</v>
      </c>
      <c r="E8" s="274"/>
      <c r="F8" s="268" t="s">
        <v>121</v>
      </c>
      <c r="G8" s="271" t="s">
        <v>89</v>
      </c>
      <c r="H8"/>
    </row>
    <row r="9" spans="1:8" s="262" customFormat="1" ht="9" customHeight="1" thickBot="1">
      <c r="A9" s="275"/>
      <c r="B9" s="276"/>
      <c r="C9" s="276"/>
      <c r="D9" s="276"/>
      <c r="F9" s="276"/>
      <c r="G9" s="276"/>
    </row>
    <row r="10" spans="1:8" s="281" customFormat="1" ht="33.75" customHeight="1" thickBot="1">
      <c r="A10" s="277" t="s">
        <v>151</v>
      </c>
      <c r="B10" s="278" t="s">
        <v>152</v>
      </c>
      <c r="C10" s="529" t="s">
        <v>153</v>
      </c>
      <c r="D10" s="530"/>
      <c r="E10" s="530"/>
      <c r="F10" s="530"/>
      <c r="G10" s="279" t="s">
        <v>154</v>
      </c>
      <c r="H10" s="280" t="s">
        <v>155</v>
      </c>
    </row>
    <row r="11" spans="1:8" s="262" customFormat="1" ht="76.5" customHeight="1">
      <c r="A11" s="282">
        <v>1</v>
      </c>
      <c r="B11" s="283" t="s">
        <v>156</v>
      </c>
      <c r="C11" s="284" t="s">
        <v>571</v>
      </c>
      <c r="D11" s="285"/>
      <c r="E11" s="285"/>
      <c r="F11" s="285"/>
      <c r="G11" s="282"/>
      <c r="H11" s="282"/>
    </row>
    <row r="12" spans="1:8" s="262" customFormat="1" ht="76.5" customHeight="1">
      <c r="A12" s="286">
        <v>2</v>
      </c>
      <c r="B12" s="287" t="s">
        <v>157</v>
      </c>
      <c r="C12" s="288" t="s">
        <v>158</v>
      </c>
      <c r="D12" s="289"/>
      <c r="E12" s="289"/>
      <c r="F12" s="290"/>
      <c r="G12" s="291"/>
      <c r="H12" s="291"/>
    </row>
    <row r="13" spans="1:8" s="262" customFormat="1" ht="76.5" customHeight="1">
      <c r="A13" s="286">
        <v>3</v>
      </c>
      <c r="B13" s="287" t="s">
        <v>159</v>
      </c>
      <c r="C13" s="534" t="s">
        <v>577</v>
      </c>
      <c r="D13" s="535"/>
      <c r="E13" s="535"/>
      <c r="F13" s="536"/>
      <c r="G13" s="291"/>
      <c r="H13" s="291"/>
    </row>
    <row r="14" spans="1:8" s="262" customFormat="1" ht="76.5" customHeight="1">
      <c r="A14" s="286">
        <v>4</v>
      </c>
      <c r="B14" s="287" t="s">
        <v>160</v>
      </c>
      <c r="C14" s="293" t="s">
        <v>578</v>
      </c>
      <c r="D14" s="294"/>
      <c r="E14" s="294"/>
      <c r="F14" s="295"/>
      <c r="G14" s="291"/>
      <c r="H14" s="291"/>
    </row>
    <row r="15" spans="1:8" s="262" customFormat="1" ht="76.5" customHeight="1">
      <c r="A15" s="286">
        <v>5</v>
      </c>
      <c r="B15" s="287" t="s">
        <v>161</v>
      </c>
      <c r="C15" s="292"/>
      <c r="D15" s="289"/>
      <c r="E15" s="289"/>
      <c r="F15" s="290"/>
      <c r="G15" s="291"/>
      <c r="H15" s="291"/>
    </row>
    <row r="16" spans="1:8" s="262" customFormat="1" ht="76.5" customHeight="1">
      <c r="A16" s="286">
        <v>6</v>
      </c>
      <c r="B16" s="287" t="s">
        <v>162</v>
      </c>
      <c r="C16" s="292"/>
      <c r="D16" s="289"/>
      <c r="E16" s="289"/>
      <c r="F16" s="290"/>
      <c r="G16" s="291"/>
      <c r="H16" s="291"/>
    </row>
    <row r="17" spans="1:8" s="262" customFormat="1" ht="87" customHeight="1">
      <c r="A17" s="286">
        <v>7</v>
      </c>
      <c r="B17" s="287" t="s">
        <v>163</v>
      </c>
      <c r="C17" s="540" t="s">
        <v>588</v>
      </c>
      <c r="D17" s="541"/>
      <c r="E17" s="541"/>
      <c r="F17" s="542"/>
      <c r="G17" s="291"/>
      <c r="H17" s="291"/>
    </row>
    <row r="18" spans="1:8" s="262" customFormat="1" ht="76.5" customHeight="1">
      <c r="A18" s="286">
        <v>8</v>
      </c>
      <c r="B18" s="287" t="s">
        <v>164</v>
      </c>
      <c r="C18" s="534" t="s">
        <v>165</v>
      </c>
      <c r="D18" s="535"/>
      <c r="E18" s="535"/>
      <c r="F18" s="536"/>
      <c r="G18" s="291"/>
      <c r="H18" s="291"/>
    </row>
    <row r="19" spans="1:8" s="262" customFormat="1" ht="76.5" customHeight="1">
      <c r="A19" s="286">
        <v>9</v>
      </c>
      <c r="B19" s="287" t="s">
        <v>166</v>
      </c>
      <c r="C19" s="540" t="s">
        <v>570</v>
      </c>
      <c r="D19" s="541"/>
      <c r="E19" s="541"/>
      <c r="F19" s="542"/>
      <c r="G19" s="291"/>
      <c r="H19" s="291"/>
    </row>
    <row r="20" spans="1:8" s="262" customFormat="1" ht="76.5" customHeight="1" thickBot="1">
      <c r="A20" s="296">
        <v>10</v>
      </c>
      <c r="B20" s="297" t="s">
        <v>167</v>
      </c>
      <c r="C20" s="537" t="s">
        <v>579</v>
      </c>
      <c r="D20" s="538"/>
      <c r="E20" s="538"/>
      <c r="F20" s="539"/>
      <c r="G20" s="298"/>
      <c r="H20" s="298"/>
    </row>
    <row r="21" spans="1:8" ht="12" customHeight="1">
      <c r="A21" s="281"/>
      <c r="B21" s="281"/>
      <c r="C21" s="299"/>
      <c r="D21" s="299"/>
      <c r="E21" s="299"/>
      <c r="F21" s="299"/>
      <c r="G21" s="281"/>
      <c r="H21" s="281"/>
    </row>
    <row r="22" spans="1:8" ht="34.5" customHeight="1">
      <c r="A22" s="281"/>
      <c r="B22" s="528" t="s">
        <v>168</v>
      </c>
      <c r="C22" s="528"/>
      <c r="D22" s="528"/>
      <c r="E22" s="299"/>
      <c r="F22" s="299"/>
      <c r="G22" s="528" t="s">
        <v>169</v>
      </c>
      <c r="H22" s="528"/>
    </row>
    <row r="23" spans="1:8" ht="40" customHeight="1">
      <c r="A23" s="281"/>
      <c r="B23" s="301"/>
      <c r="C23" s="301"/>
      <c r="D23" s="301"/>
      <c r="E23" s="301"/>
      <c r="F23" s="262"/>
      <c r="G23" s="301"/>
      <c r="H23" s="301"/>
    </row>
    <row r="24" spans="1:8" ht="40" customHeight="1">
      <c r="A24" s="267"/>
      <c r="B24" s="302"/>
      <c r="C24" s="302"/>
      <c r="D24" s="302"/>
      <c r="E24" s="302"/>
      <c r="F24" s="302"/>
      <c r="G24" s="302"/>
      <c r="H24" s="302"/>
    </row>
    <row r="25" spans="1:8" ht="40" customHeight="1">
      <c r="A25" s="267"/>
      <c r="B25" s="302"/>
      <c r="C25" s="302"/>
      <c r="D25" s="302"/>
      <c r="E25" s="302"/>
      <c r="F25" s="302"/>
      <c r="G25" s="302"/>
      <c r="H25" s="302"/>
    </row>
    <row r="26" spans="1:8" ht="40" customHeight="1">
      <c r="A26" s="267"/>
      <c r="B26" s="302"/>
      <c r="C26" s="302"/>
      <c r="D26" s="302"/>
      <c r="E26" s="302"/>
      <c r="F26" s="302"/>
      <c r="G26" s="302"/>
      <c r="H26" s="302"/>
    </row>
    <row r="27" spans="1:8" ht="40" customHeight="1">
      <c r="A27" s="267"/>
      <c r="B27" s="302"/>
      <c r="C27" s="302"/>
      <c r="D27" s="302"/>
      <c r="E27" s="302"/>
      <c r="F27" s="302"/>
      <c r="G27" s="302"/>
      <c r="H27" s="302"/>
    </row>
    <row r="28" spans="1:8" ht="40" customHeight="1">
      <c r="A28" s="267"/>
      <c r="B28" s="302"/>
      <c r="C28" s="302"/>
      <c r="D28" s="302"/>
      <c r="E28" s="302"/>
      <c r="F28" s="302"/>
      <c r="G28" s="302"/>
      <c r="H28" s="302"/>
    </row>
    <row r="29" spans="1:8" ht="40" customHeight="1">
      <c r="A29" s="267"/>
      <c r="B29" s="302"/>
      <c r="C29" s="302"/>
      <c r="D29" s="302"/>
      <c r="E29" s="302"/>
      <c r="F29" s="302"/>
      <c r="G29" s="302"/>
      <c r="H29" s="302"/>
    </row>
    <row r="30" spans="1:8" ht="40" customHeight="1">
      <c r="A30" s="267"/>
      <c r="B30" s="302"/>
      <c r="C30" s="302"/>
      <c r="D30" s="302"/>
      <c r="E30" s="302"/>
      <c r="F30" s="302"/>
      <c r="G30" s="302"/>
      <c r="H30" s="302"/>
    </row>
    <row r="31" spans="1:8" ht="40" customHeight="1">
      <c r="A31" s="267"/>
      <c r="B31" s="302"/>
      <c r="C31" s="302"/>
      <c r="D31" s="302"/>
      <c r="E31" s="302"/>
      <c r="F31" s="302"/>
      <c r="G31" s="302"/>
      <c r="H31" s="302"/>
    </row>
    <row r="32" spans="1:8" ht="40" customHeight="1">
      <c r="A32" s="267"/>
      <c r="B32" s="302"/>
      <c r="C32" s="302"/>
      <c r="D32" s="302"/>
      <c r="E32" s="302"/>
      <c r="F32" s="302"/>
      <c r="G32" s="302"/>
      <c r="H32" s="302"/>
    </row>
    <row r="33" spans="1:13" ht="40" customHeight="1">
      <c r="A33" s="267"/>
      <c r="B33" s="302"/>
      <c r="C33" s="302"/>
      <c r="D33" s="302"/>
      <c r="E33" s="302"/>
      <c r="F33" s="302"/>
      <c r="G33" s="302"/>
      <c r="H33" s="302"/>
    </row>
    <row r="34" spans="1:13" ht="59.25" customHeight="1">
      <c r="A34" s="267"/>
      <c r="B34" s="302" t="s">
        <v>170</v>
      </c>
      <c r="C34" s="302"/>
      <c r="D34" s="302"/>
      <c r="E34" s="302"/>
      <c r="F34" s="302"/>
      <c r="G34" s="302"/>
      <c r="H34" s="302"/>
    </row>
    <row r="35" spans="1:13" ht="40" customHeight="1">
      <c r="A35" s="267"/>
      <c r="B35" s="302"/>
      <c r="C35" s="302"/>
      <c r="D35" s="302"/>
      <c r="E35" s="302"/>
      <c r="F35" s="302"/>
      <c r="G35" s="302"/>
      <c r="H35" s="302"/>
      <c r="M35" s="300" t="s">
        <v>170</v>
      </c>
    </row>
    <row r="36" spans="1:13" ht="40" customHeight="1">
      <c r="A36" s="267"/>
      <c r="B36" s="302"/>
      <c r="C36" s="302"/>
      <c r="D36" s="302"/>
      <c r="E36" s="302"/>
      <c r="F36" s="302"/>
      <c r="G36" s="302"/>
      <c r="H36" s="302"/>
    </row>
    <row r="37" spans="1:13" ht="40" customHeight="1">
      <c r="A37" s="267"/>
      <c r="B37" s="302"/>
      <c r="C37" s="302"/>
      <c r="D37" s="302"/>
      <c r="E37" s="302"/>
      <c r="F37" s="302"/>
      <c r="G37" s="302"/>
      <c r="H37" s="302"/>
    </row>
    <row r="38" spans="1:13" ht="59.25" customHeight="1">
      <c r="A38" s="267"/>
      <c r="B38" s="303" t="s">
        <v>171</v>
      </c>
      <c r="C38" s="302"/>
      <c r="D38" s="302"/>
      <c r="E38" s="302"/>
      <c r="F38" s="302"/>
      <c r="G38" s="302"/>
      <c r="H38" s="302"/>
    </row>
    <row r="39" spans="1:13" ht="153.75" customHeight="1">
      <c r="A39" s="267"/>
      <c r="B39" s="302"/>
      <c r="C39" s="302"/>
      <c r="D39" s="302"/>
      <c r="E39" s="302"/>
      <c r="F39" s="302"/>
      <c r="G39" s="304"/>
      <c r="H39" s="304"/>
      <c r="I39" s="305"/>
      <c r="J39" s="305"/>
    </row>
    <row r="40" spans="1:13" ht="40" customHeight="1">
      <c r="A40" s="267"/>
      <c r="B40" s="302"/>
      <c r="C40" s="302"/>
      <c r="D40" s="302"/>
      <c r="E40" s="302"/>
      <c r="F40" s="302"/>
      <c r="G40" s="304"/>
      <c r="H40" s="304"/>
      <c r="I40" s="305"/>
      <c r="J40" s="305"/>
    </row>
    <row r="41" spans="1:13" ht="141.75" customHeight="1">
      <c r="A41" s="267"/>
      <c r="B41" s="302"/>
      <c r="C41" s="302"/>
      <c r="D41" s="302"/>
      <c r="E41" s="302"/>
      <c r="F41" s="302"/>
      <c r="G41" s="304">
        <f>G39</f>
        <v>0</v>
      </c>
      <c r="H41" s="304"/>
      <c r="I41" s="305"/>
      <c r="J41" s="305"/>
      <c r="M41" s="306" t="s">
        <v>172</v>
      </c>
    </row>
    <row r="42" spans="1:13" ht="40" customHeight="1">
      <c r="A42" s="267"/>
      <c r="B42" s="302"/>
      <c r="C42" s="302"/>
      <c r="D42" s="302"/>
      <c r="E42" s="302"/>
      <c r="F42" s="302"/>
      <c r="G42" s="302"/>
      <c r="H42" s="302"/>
    </row>
    <row r="43" spans="1:13" ht="40" customHeight="1">
      <c r="A43" s="267"/>
      <c r="B43" s="302"/>
      <c r="C43" s="302"/>
      <c r="D43" s="302"/>
      <c r="E43" s="302"/>
      <c r="F43" s="302"/>
      <c r="G43" s="302"/>
      <c r="H43" s="302"/>
    </row>
    <row r="44" spans="1:13" ht="40" customHeight="1">
      <c r="A44" s="267"/>
      <c r="B44" s="302"/>
      <c r="C44" s="302"/>
      <c r="D44" s="302"/>
      <c r="E44" s="302"/>
      <c r="F44" s="302"/>
      <c r="G44" s="302"/>
      <c r="H44" s="302"/>
    </row>
    <row r="45" spans="1:13" ht="40" customHeight="1">
      <c r="A45" s="267"/>
      <c r="B45" s="302"/>
      <c r="C45" s="302"/>
      <c r="D45" s="302"/>
      <c r="E45" s="302"/>
      <c r="F45" s="302"/>
      <c r="G45" s="302"/>
      <c r="H45" s="302"/>
    </row>
    <row r="46" spans="1:13" ht="40" customHeight="1">
      <c r="A46" s="267"/>
      <c r="B46" s="302"/>
      <c r="C46" s="302"/>
      <c r="D46" s="302"/>
      <c r="E46" s="302"/>
      <c r="F46" s="302"/>
      <c r="G46" s="302"/>
      <c r="H46" s="302"/>
    </row>
    <row r="47" spans="1:13" ht="40" customHeight="1">
      <c r="A47" s="267"/>
      <c r="B47" s="302"/>
      <c r="C47" s="302"/>
      <c r="D47" s="302"/>
      <c r="E47" s="302"/>
      <c r="F47" s="302"/>
      <c r="G47" s="302"/>
      <c r="H47" s="302"/>
    </row>
    <row r="48" spans="1:13" ht="40" customHeight="1">
      <c r="A48" s="267"/>
      <c r="B48" s="302"/>
      <c r="C48" s="302"/>
      <c r="D48" s="302"/>
      <c r="E48" s="302"/>
      <c r="F48" s="302"/>
      <c r="G48" s="302"/>
      <c r="H48" s="302"/>
    </row>
    <row r="49" spans="1:8" ht="40" customHeight="1">
      <c r="A49" s="267"/>
      <c r="B49" s="307" t="s">
        <v>173</v>
      </c>
      <c r="C49" s="302"/>
      <c r="D49" s="302"/>
      <c r="E49" s="302"/>
      <c r="F49" s="302"/>
      <c r="G49" s="302"/>
      <c r="H49" s="302"/>
    </row>
    <row r="50" spans="1:8" ht="40" customHeight="1">
      <c r="A50" s="267"/>
      <c r="B50" s="302"/>
      <c r="C50" s="302"/>
      <c r="D50" s="302"/>
      <c r="E50" s="302"/>
      <c r="F50" s="302"/>
      <c r="G50" s="302"/>
      <c r="H50" s="302"/>
    </row>
    <row r="51" spans="1:8" ht="40" customHeight="1">
      <c r="A51" s="267"/>
      <c r="B51" s="302"/>
      <c r="C51" s="302"/>
      <c r="D51" s="302"/>
      <c r="E51" s="302"/>
      <c r="F51" s="302"/>
      <c r="G51" s="302"/>
      <c r="H51" s="302"/>
    </row>
    <row r="52" spans="1:8" ht="40" customHeight="1">
      <c r="A52" s="267"/>
      <c r="B52" s="302"/>
      <c r="C52" s="302"/>
      <c r="D52" s="302"/>
      <c r="E52" s="302"/>
      <c r="F52" s="302"/>
      <c r="G52" s="302"/>
      <c r="H52" s="302"/>
    </row>
    <row r="53" spans="1:8" ht="40" customHeight="1">
      <c r="A53" s="267"/>
      <c r="B53" s="302"/>
      <c r="C53" s="302"/>
      <c r="D53" s="302"/>
      <c r="E53" s="302"/>
      <c r="F53" s="302"/>
      <c r="G53" s="302"/>
      <c r="H53" s="302" t="s">
        <v>174</v>
      </c>
    </row>
    <row r="54" spans="1:8" ht="40" customHeight="1">
      <c r="A54" s="267"/>
      <c r="B54" s="302"/>
      <c r="C54" s="302"/>
      <c r="D54" s="302"/>
      <c r="E54" s="302"/>
      <c r="F54" s="302"/>
      <c r="G54" s="302"/>
      <c r="H54" s="302"/>
    </row>
    <row r="55" spans="1:8" ht="40" customHeight="1">
      <c r="A55" s="267"/>
      <c r="B55" s="302"/>
      <c r="C55" s="302"/>
      <c r="D55" s="302"/>
      <c r="E55" s="302"/>
      <c r="F55" s="302"/>
      <c r="G55" s="302"/>
      <c r="H55" s="302"/>
    </row>
    <row r="56" spans="1:8" ht="40" customHeight="1">
      <c r="A56" s="267"/>
      <c r="B56" s="302"/>
      <c r="C56" s="302"/>
      <c r="D56" s="302"/>
      <c r="E56" s="302"/>
      <c r="F56" s="302"/>
      <c r="G56" s="302"/>
      <c r="H56" s="302"/>
    </row>
    <row r="57" spans="1:8" ht="40" customHeight="1">
      <c r="A57" s="267"/>
      <c r="B57" s="302"/>
      <c r="C57" s="302"/>
      <c r="D57" s="302"/>
      <c r="E57" s="302"/>
      <c r="F57" s="302"/>
      <c r="G57" s="302"/>
      <c r="H57" s="302"/>
    </row>
    <row r="58" spans="1:8" ht="40" customHeight="1">
      <c r="A58" s="267"/>
      <c r="B58" s="302"/>
      <c r="C58" s="302"/>
      <c r="D58" s="302"/>
      <c r="E58" s="302"/>
      <c r="F58" s="302"/>
      <c r="G58" s="302"/>
      <c r="H58" s="302"/>
    </row>
    <row r="59" spans="1:8" ht="40" customHeight="1">
      <c r="A59" s="267"/>
      <c r="B59" s="302"/>
      <c r="C59" s="302"/>
      <c r="D59" s="302"/>
      <c r="E59" s="302"/>
      <c r="F59" s="302"/>
      <c r="G59" s="302"/>
      <c r="H59" s="302"/>
    </row>
    <row r="60" spans="1:8" ht="40" customHeight="1">
      <c r="A60" s="267"/>
      <c r="B60" s="302"/>
      <c r="C60" s="302"/>
      <c r="D60" s="302"/>
      <c r="E60" s="302"/>
      <c r="F60" s="302"/>
      <c r="G60" s="302"/>
      <c r="H60" s="302"/>
    </row>
    <row r="61" spans="1:8" ht="40" customHeight="1">
      <c r="A61" s="267"/>
      <c r="B61" s="302"/>
      <c r="C61" s="302"/>
      <c r="D61" s="302"/>
      <c r="E61" s="302"/>
      <c r="F61" s="302"/>
      <c r="G61" s="302"/>
      <c r="H61" s="302"/>
    </row>
    <row r="62" spans="1:8" ht="40" customHeight="1">
      <c r="A62" s="267"/>
      <c r="B62" s="302"/>
      <c r="C62" s="302"/>
      <c r="D62" s="302"/>
      <c r="E62" s="302"/>
      <c r="F62" s="302"/>
      <c r="G62" s="302"/>
      <c r="H62" s="302"/>
    </row>
    <row r="63" spans="1:8" ht="40" customHeight="1">
      <c r="A63" s="267"/>
      <c r="B63" s="302"/>
      <c r="C63" s="302"/>
      <c r="D63" s="302"/>
      <c r="E63" s="302"/>
      <c r="F63" s="302"/>
      <c r="G63" s="302"/>
      <c r="H63" s="302"/>
    </row>
    <row r="64" spans="1:8" ht="40" customHeight="1">
      <c r="A64" s="267"/>
      <c r="B64" s="302"/>
      <c r="C64" s="302"/>
      <c r="D64" s="302"/>
      <c r="E64" s="302"/>
      <c r="F64" s="302"/>
      <c r="G64" s="302"/>
      <c r="H64" s="302"/>
    </row>
    <row r="65" spans="1:8" ht="40" customHeight="1">
      <c r="A65" s="267"/>
      <c r="B65" s="302"/>
      <c r="C65" s="302"/>
      <c r="D65" s="302"/>
      <c r="E65" s="302"/>
      <c r="F65" s="302"/>
      <c r="G65" s="302"/>
      <c r="H65" s="302"/>
    </row>
    <row r="66" spans="1:8" ht="40" customHeight="1">
      <c r="A66" s="267"/>
      <c r="B66" s="302"/>
      <c r="C66" s="302"/>
      <c r="D66" s="302"/>
      <c r="E66" s="302"/>
      <c r="F66" s="302"/>
      <c r="G66" s="302"/>
      <c r="H66" s="302"/>
    </row>
    <row r="67" spans="1:8" ht="40" customHeight="1">
      <c r="A67" s="267"/>
      <c r="B67" s="302"/>
      <c r="C67" s="302"/>
      <c r="D67" s="302"/>
      <c r="E67" s="302"/>
      <c r="F67" s="302"/>
      <c r="G67" s="302"/>
      <c r="H67" s="302"/>
    </row>
    <row r="68" spans="1:8" ht="40" customHeight="1">
      <c r="A68" s="267"/>
      <c r="B68" s="302"/>
      <c r="C68" s="302"/>
      <c r="D68" s="302"/>
      <c r="E68" s="302"/>
      <c r="F68" s="302"/>
      <c r="G68" s="302"/>
      <c r="H68" s="302"/>
    </row>
    <row r="69" spans="1:8" ht="40" customHeight="1">
      <c r="A69" s="267"/>
      <c r="B69" s="302"/>
      <c r="C69" s="302"/>
      <c r="D69" s="302"/>
      <c r="E69" s="302"/>
      <c r="F69" s="302"/>
      <c r="G69" s="302"/>
      <c r="H69" s="302"/>
    </row>
    <row r="103" spans="3:3">
      <c r="C103" s="308" t="s">
        <v>175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09DFCA-C8B1-492B-A569-1C57D9C2F2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4A53FD-8C12-4E9E-9018-AD3455C3FA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CD</vt:lpstr>
      <vt:lpstr>CHỈNH RATING</vt:lpstr>
      <vt:lpstr>VỊ TRÍ HÌNH IN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'CHỈNH RATING'!Print_Area</vt:lpstr>
      <vt:lpstr>'FULL SPEC'!Print_Area</vt:lpstr>
      <vt:lpstr>PACKING!Print_Area</vt:lpstr>
      <vt:lpstr>'PP MEETING '!Print_Area</vt:lpstr>
      <vt:lpstr>'VỊ TRÍ HÌNH IN'!Print_Area</vt:lpstr>
      <vt:lpstr>'1. CD'!Print_Titles</vt:lpstr>
      <vt:lpstr>'2. TRIM CARD'!Print_Titles</vt:lpstr>
      <vt:lpstr>'CHỈNH RATING'!Print_Titles</vt:lpstr>
      <vt:lpstr>'VỊ TRÍ HÌNH IN'!Print_Titles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2024-03-25T06:37:39Z</cp:lastPrinted>
  <dcterms:created xsi:type="dcterms:W3CDTF">2016-05-06T01:47:29Z</dcterms:created>
  <dcterms:modified xsi:type="dcterms:W3CDTF">2024-03-27T08:26:44Z</dcterms:modified>
</cp:coreProperties>
</file>