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rchandising\CUSTOMERS\2 - NEW FOLDER SYSTEM\CUSTOMERS\HERSCHEL\2025\1 - SAMPLING\1. STYLE FILE\CUTTING DOCKET\SMS+SIZE SET\S1\MEN\FLEECE\HOODIE\"/>
    </mc:Choice>
  </mc:AlternateContent>
  <xr:revisionPtr revIDLastSave="0" documentId="13_ncr:1_{A988C8B0-89CC-4047-A68B-C99A8FBF7371}" xr6:coauthVersionLast="47" xr6:coauthVersionMax="47" xr10:uidLastSave="{00000000-0000-0000-0000-000000000000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2. TRIM CARD (GREY)" sheetId="17" state="hidden" r:id="rId4"/>
    <sheet name="3. ĐỊNH VỊ HÌNH IN.THÊU" sheetId="7" state="hidden" r:id="rId5"/>
    <sheet name="FULL-SIZE SPEC" sheetId="20" r:id="rId6"/>
    <sheet name="MER.QT-04.BM4" sheetId="2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hidden="1">#REF!</definedName>
    <definedName name="_xlnm._FilterDatabase" localSheetId="0" hidden="1">'1. CUTTING DOCKET'!$A$30:$R$54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DOCKET'!$A$1:$Q$84</definedName>
    <definedName name="_xlnm.Print_Area" localSheetId="2">'2. TRIM CARD'!$A$1:$C$54</definedName>
    <definedName name="_xlnm.Print_Area" localSheetId="3">'2. TRIM CARD (GREY)'!$A$1:$E$39</definedName>
    <definedName name="_xlnm.Print_Area" localSheetId="1">GREY!$A$1:$P$169</definedName>
    <definedName name="_xlnm.Print_Area" localSheetId="6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3">'2. TRIM CARD (GREY)'!$1:$5</definedName>
    <definedName name="_xlnm.Print_Titles" localSheetId="5">'FULL-SIZE SPEC'!$1:$6</definedName>
    <definedName name="_xlnm.Print_Titles" localSheetId="1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1" l="1"/>
  <c r="B53" i="5"/>
  <c r="A45" i="5" l="1"/>
  <c r="A43" i="5"/>
  <c r="A41" i="5" l="1"/>
  <c r="B39" i="5"/>
  <c r="B41" i="5" s="1"/>
  <c r="A39" i="5"/>
  <c r="A37" i="5"/>
  <c r="A35" i="5"/>
  <c r="B4" i="5"/>
  <c r="B3" i="5"/>
  <c r="B2" i="5"/>
  <c r="A32" i="5"/>
  <c r="A15" i="5"/>
  <c r="B16" i="5"/>
  <c r="B19" i="5" l="1"/>
  <c r="A30" i="5"/>
  <c r="A28" i="5"/>
  <c r="A26" i="5"/>
  <c r="B24" i="5"/>
  <c r="B22" i="5"/>
  <c r="A24" i="5"/>
  <c r="A22" i="5"/>
  <c r="A19" i="5"/>
  <c r="A17" i="5"/>
  <c r="A16" i="5"/>
  <c r="A9" i="5"/>
  <c r="I32" i="1"/>
  <c r="I33" i="1"/>
  <c r="I34" i="1"/>
  <c r="I35" i="1"/>
  <c r="I36" i="1"/>
  <c r="I37" i="1"/>
  <c r="I38" i="1"/>
  <c r="B26" i="5"/>
  <c r="B17" i="5"/>
  <c r="B27" i="1"/>
  <c r="B7" i="5" s="1"/>
  <c r="D19" i="1"/>
  <c r="D20" i="1"/>
  <c r="B5" i="5"/>
  <c r="C13" i="5"/>
  <c r="C11" i="5"/>
  <c r="B57" i="1"/>
  <c r="E28" i="1"/>
  <c r="E27" i="1"/>
  <c r="A26" i="1"/>
  <c r="H36" i="1" s="1"/>
  <c r="H51" i="1" l="1"/>
  <c r="H50" i="1"/>
  <c r="H35" i="1"/>
  <c r="H31" i="1"/>
  <c r="H38" i="1"/>
  <c r="B30" i="5" s="1"/>
  <c r="H37" i="1"/>
  <c r="H33" i="1"/>
  <c r="H34" i="1"/>
  <c r="H32" i="1"/>
  <c r="B9" i="5"/>
  <c r="B28" i="5"/>
  <c r="B6" i="5"/>
  <c r="B15" i="5"/>
  <c r="C57" i="1" l="1"/>
  <c r="I31" i="1"/>
  <c r="I43" i="1" l="1"/>
  <c r="C76" i="1"/>
  <c r="I48" i="1" l="1"/>
  <c r="I47" i="1"/>
  <c r="I46" i="1"/>
  <c r="I45" i="1"/>
  <c r="I44" i="1"/>
  <c r="I42" i="1"/>
  <c r="I41" i="1"/>
  <c r="H22" i="1" l="1"/>
  <c r="I20" i="1"/>
  <c r="E83" i="1" s="1"/>
  <c r="H4" i="1"/>
  <c r="I22" i="1" l="1"/>
  <c r="G22" i="1"/>
  <c r="D83" i="1" s="1"/>
  <c r="J22" i="1"/>
  <c r="G83" i="1" s="1"/>
  <c r="C83" i="1"/>
  <c r="K22" i="1"/>
  <c r="H83" i="1" s="1"/>
  <c r="L47" i="1" l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8" i="1" l="1"/>
  <c r="I83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A14" i="5"/>
  <c r="A13" i="5"/>
  <c r="A11" i="5" l="1"/>
  <c r="A12" i="5"/>
  <c r="C6" i="17" l="1"/>
  <c r="C9" i="17" l="1"/>
  <c r="C11" i="17" l="1"/>
  <c r="Q18" i="1" l="1"/>
  <c r="A4" i="5"/>
  <c r="A3" i="5"/>
  <c r="A2" i="5"/>
  <c r="Q19" i="1"/>
  <c r="H43" i="1" l="1"/>
  <c r="B76" i="1"/>
  <c r="H48" i="1"/>
  <c r="H46" i="1"/>
  <c r="H44" i="1"/>
  <c r="H49" i="1"/>
  <c r="H47" i="1"/>
  <c r="H45" i="1"/>
  <c r="H42" i="1"/>
  <c r="H41" i="1"/>
  <c r="Q20" i="1"/>
  <c r="B68" i="1"/>
  <c r="B5" i="17"/>
  <c r="Q22" i="1" l="1"/>
  <c r="K50" i="1"/>
  <c r="M50" i="1" s="1"/>
  <c r="O50" i="1" s="1"/>
  <c r="K51" i="1"/>
  <c r="M51" i="1" s="1"/>
  <c r="K37" i="1"/>
  <c r="M37" i="1" s="1"/>
  <c r="O37" i="1" s="1"/>
  <c r="K38" i="1"/>
  <c r="M38" i="1" s="1"/>
  <c r="O38" i="1" s="1"/>
  <c r="K35" i="1"/>
  <c r="M35" i="1" s="1"/>
  <c r="O35" i="1" s="1"/>
  <c r="K36" i="1"/>
  <c r="M36" i="1" s="1"/>
  <c r="O36" i="1" s="1"/>
  <c r="K33" i="1"/>
  <c r="M33" i="1" s="1"/>
  <c r="O33" i="1" s="1"/>
  <c r="K34" i="1"/>
  <c r="M34" i="1" s="1"/>
  <c r="O34" i="1" s="1"/>
  <c r="K31" i="1"/>
  <c r="M31" i="1" s="1"/>
  <c r="O31" i="1" s="1"/>
  <c r="K32" i="1"/>
  <c r="M32" i="1" s="1"/>
  <c r="O32" i="1" s="1"/>
  <c r="G28" i="1"/>
  <c r="I28" i="1" s="1"/>
  <c r="G27" i="1"/>
  <c r="I27" i="1" s="1"/>
  <c r="J27" i="1" s="1"/>
  <c r="K43" i="1"/>
  <c r="M43" i="1" s="1"/>
  <c r="O43" i="1" s="1"/>
  <c r="K41" i="1"/>
  <c r="K48" i="1"/>
  <c r="K44" i="1"/>
  <c r="K47" i="1"/>
  <c r="K42" i="1"/>
  <c r="K46" i="1"/>
  <c r="K49" i="1"/>
  <c r="K45" i="1"/>
  <c r="B15" i="17"/>
  <c r="M27" i="1" l="1"/>
  <c r="J28" i="1"/>
  <c r="M28" i="1" s="1"/>
  <c r="M49" i="1"/>
  <c r="O49" i="1" s="1"/>
  <c r="M46" i="1"/>
  <c r="O46" i="1" s="1"/>
  <c r="M48" i="1"/>
  <c r="O48" i="1" s="1"/>
  <c r="M42" i="1"/>
  <c r="O42" i="1" s="1"/>
  <c r="M45" i="1"/>
  <c r="O45" i="1" s="1"/>
  <c r="M44" i="1"/>
  <c r="O44" i="1" s="1"/>
  <c r="M41" i="1"/>
  <c r="O41" i="1" s="1"/>
  <c r="M47" i="1"/>
  <c r="O47" i="1" s="1"/>
</calcChain>
</file>

<file path=xl/sharedStrings.xml><?xml version="1.0" encoding="utf-8"?>
<sst xmlns="http://schemas.openxmlformats.org/spreadsheetml/2006/main" count="1006" uniqueCount="495">
  <si>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</si>
  <si>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</si>
  <si>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</si>
  <si>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</si>
  <si>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</si>
  <si>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</si>
  <si>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</si>
  <si>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</si>
  <si>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</si>
  <si>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</si>
  <si>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</si>
  <si>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</si>
  <si>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</si>
  <si>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</si>
  <si>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</si>
  <si>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</si>
  <si>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</si>
  <si>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</si>
  <si>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</si>
  <si>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</si>
  <si>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</si>
  <si>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</si>
  <si>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</si>
  <si>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</si>
  <si>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</si>
  <si>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</si>
  <si>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</si>
  <si>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</si>
  <si>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</si>
  <si>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</si>
  <si>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</si>
  <si>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</si>
  <si>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</si>
  <si>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</si>
  <si>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</si>
  <si>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</si>
  <si>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</si>
  <si>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</si>
  <si>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</si>
  <si>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</si>
  <si>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</si>
  <si>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</si>
  <si>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</si>
  <si>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</si>
  <si>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</si>
  <si>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</si>
  <si>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</si>
  <si>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</si>
  <si>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</si>
  <si>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</si>
  <si>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</si>
  <si>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</si>
  <si>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</si>
  <si>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</si>
  <si>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</si>
  <si>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</si>
  <si>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</si>
  <si>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</si>
  <si>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</si>
  <si>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</si>
  <si>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</si>
  <si>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</si>
  <si>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</si>
  <si>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</si>
  <si>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</si>
  <si>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</si>
  <si>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</si>
  <si>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</si>
  <si>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</si>
  <si>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</si>
  <si>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</si>
  <si>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</si>
  <si>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</si>
  <si>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</si>
  <si>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</si>
  <si>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</si>
  <si>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</si>
  <si>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</si>
  <si>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</si>
  <si>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</si>
  <si>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</si>
  <si>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</si>
  <si>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</si>
  <si>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</si>
  <si>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</si>
  <si>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</si>
  <si>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</si>
  <si>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</si>
  <si>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</si>
  <si>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</si>
  <si>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</si>
  <si>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</si>
  <si>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</si>
  <si>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</si>
  <si>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</si>
  <si>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</si>
  <si>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</si>
  <si>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</si>
  <si>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</si>
  <si>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</si>
  <si>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</si>
  <si>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</si>
  <si>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</si>
  <si>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</si>
  <si>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</si>
  <si>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</si>
  <si>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</si>
  <si>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</si>
  <si>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</si>
  <si>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</si>
  <si>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</si>
  <si>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</si>
  <si>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</si>
  <si>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</si>
  <si>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</si>
  <si>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</si>
  <si>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</si>
  <si>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</si>
  <si>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</si>
  <si>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</si>
  <si>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</si>
  <si>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</si>
  <si>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</si>
  <si>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</si>
  <si>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</si>
  <si>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</si>
  <si>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</si>
  <si>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</si>
  <si>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</si>
  <si>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</si>
  <si>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</si>
  <si>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</si>
  <si>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</si>
  <si>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</si>
  <si>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</si>
  <si>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</si>
  <si>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</si>
  <si>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</si>
  <si>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</si>
  <si>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</si>
  <si>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</si>
  <si>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</si>
  <si>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</si>
  <si>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</si>
  <si>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</si>
  <si>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</si>
  <si>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</si>
  <si>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</si>
  <si>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</si>
  <si>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</si>
  <si>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</si>
  <si>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</si>
  <si>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</si>
  <si>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</si>
  <si>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</si>
  <si>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</si>
  <si>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</si>
  <si>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</si>
  <si>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</si>
  <si>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</si>
  <si>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</si>
  <si>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</si>
  <si>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</si>
  <si>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</si>
  <si>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</si>
  <si>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</si>
  <si>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</si>
  <si>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</si>
  <si>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</si>
  <si>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</si>
  <si>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</si>
  <si>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</si>
  <si>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</si>
  <si>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</si>
  <si>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</si>
  <si>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</si>
  <si>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</si>
  <si>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</si>
  <si>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</si>
  <si>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</si>
  <si>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</si>
  <si>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</si>
  <si>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</si>
  <si>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</si>
  <si>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</si>
  <si>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</si>
  <si>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</si>
  <si>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</si>
  <si>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</si>
  <si>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</si>
  <si>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</si>
  <si>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</si>
  <si>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</si>
  <si>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</si>
  <si>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</si>
  <si>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</si>
  <si>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</si>
  <si>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</si>
  <si>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</si>
  <si>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</si>
  <si>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</si>
  <si>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</si>
  <si>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</si>
  <si>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</si>
  <si>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7 3/4</t>
  </si>
  <si>
    <t>11 1/2</t>
  </si>
  <si>
    <t>8 1/2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</si>
  <si>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</si>
  <si>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</si>
  <si>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</si>
  <si>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</si>
  <si>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</si>
  <si>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</si>
  <si>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</si>
  <si>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</si>
  <si>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</si>
  <si>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</si>
  <si>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</si>
  <si>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</si>
  <si>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</si>
  <si>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1.65 M</t>
  </si>
  <si>
    <t>HERSCHEL</t>
  </si>
  <si>
    <t>NHÃN DỆT BẰNG VẢI 38MM*71MM 
(NHÃN CHÍNH-PHÂN THEO TỪNG SIZE)
CODE: HSC-ML-0047(MENS)</t>
  </si>
  <si>
    <t>NHÃN HSCO SATIN
CODE: HSC-ML-0002</t>
  </si>
  <si>
    <t>KHÔNG WASH</t>
  </si>
  <si>
    <r>
      <rPr>
        <b/>
        <u/>
        <sz val="42"/>
        <color theme="1"/>
        <rFont val="Muli"/>
      </rPr>
      <t>GHI CHÚ:</t>
    </r>
    <r>
      <rPr>
        <b/>
        <sz val="42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</si>
  <si>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</si>
  <si>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</si>
  <si>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</si>
  <si>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>Herschel Supply Co.</t>
  </si>
  <si>
    <t>Base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</si>
  <si>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</si>
  <si>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</si>
  <si>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</si>
  <si>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</si>
  <si>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</si>
  <si>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</si>
  <si>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</si>
  <si>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</si>
  <si>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Developer:</t>
  </si>
  <si>
    <t>CODE</t>
  </si>
  <si>
    <t>DESCRIPTION</t>
  </si>
  <si>
    <t>GRADE RULE</t>
  </si>
  <si>
    <t>A</t>
  </si>
  <si>
    <t>NECK WIDTH HSP SEAM TO SEAM</t>
  </si>
  <si>
    <t>1/4</t>
  </si>
  <si>
    <t>8 1/4</t>
  </si>
  <si>
    <t>B</t>
  </si>
  <si>
    <t>FRONT NECK DROP FROM HSP</t>
  </si>
  <si>
    <t>1/8</t>
  </si>
  <si>
    <t>4 1/8</t>
  </si>
  <si>
    <t>4 1/4</t>
  </si>
  <si>
    <t>4 3/8</t>
  </si>
  <si>
    <t>C</t>
  </si>
  <si>
    <t>BACK NECK DROP FROM HSP</t>
  </si>
  <si>
    <t>D</t>
  </si>
  <si>
    <t>BACK NECK TAPE LENGTH</t>
  </si>
  <si>
    <t>1/2</t>
  </si>
  <si>
    <t>E</t>
  </si>
  <si>
    <t>F</t>
  </si>
  <si>
    <t/>
  </si>
  <si>
    <t>G</t>
  </si>
  <si>
    <t>SHOULDER WIDTH - SET IN</t>
  </si>
  <si>
    <t>5/8</t>
  </si>
  <si>
    <t>18 3/8</t>
  </si>
  <si>
    <t>19 5/8</t>
  </si>
  <si>
    <t>20 1/4</t>
  </si>
  <si>
    <t>20 7/8</t>
  </si>
  <si>
    <t>H</t>
  </si>
  <si>
    <t>ACROSS FRONT (6" FROM HSP)</t>
  </si>
  <si>
    <t>I</t>
  </si>
  <si>
    <t>ACROSS BACK (6" FROM HSP)</t>
  </si>
  <si>
    <t>20 3/8</t>
  </si>
  <si>
    <t>J</t>
  </si>
  <si>
    <t>ARMHOLE DROP FROM HSP</t>
  </si>
  <si>
    <t>11 1/4</t>
  </si>
  <si>
    <t>11 3/4</t>
  </si>
  <si>
    <t>12 1/4</t>
  </si>
  <si>
    <t>K</t>
  </si>
  <si>
    <t>SHOULDER SLOPE (FOR REF.)</t>
  </si>
  <si>
    <t>1 3/4</t>
  </si>
  <si>
    <t>CHEST CIRCUMFERENCE  1" BELOW ARMHOLE</t>
  </si>
  <si>
    <t>2 1/2</t>
  </si>
  <si>
    <t>45 1/2</t>
  </si>
  <si>
    <t>50 1/2</t>
  </si>
  <si>
    <t>N</t>
  </si>
  <si>
    <t>O</t>
  </si>
  <si>
    <t>FRONT LENGTH (HSP TO HEM) - ABOVE LOW HIP (NON ZIP)</t>
  </si>
  <si>
    <t>P</t>
  </si>
  <si>
    <t>FRONT LENGTH AT CF - ABOVE LOW HIP (NON ZIP)</t>
  </si>
  <si>
    <t>Q</t>
  </si>
  <si>
    <t>BACK LENGTH AT CB - ABOVE LOW HIP (NON ZIP)</t>
  </si>
  <si>
    <t>R</t>
  </si>
  <si>
    <t>BICEP CIRCUMFERENCE 1" FROM UNDERARM</t>
  </si>
  <si>
    <t>17 3/8</t>
  </si>
  <si>
    <t>18 5/8</t>
  </si>
  <si>
    <t>19 1/4</t>
  </si>
  <si>
    <t>19 7/8</t>
  </si>
  <si>
    <t>T</t>
  </si>
  <si>
    <t>HOODIE</t>
  </si>
  <si>
    <t>BRUSHED FLEECE 100% COTTON (30/1+8/1) HEAVY WASHING_350GSM</t>
  </si>
  <si>
    <t>RIB 2X2 COTTON SPANDEX (30/2'CM+70D))_400GSM</t>
  </si>
  <si>
    <t>BO LAI, BO TAY</t>
  </si>
  <si>
    <t>NHÃN THÀNH PHẦN 100% COTTON
KÍCH THƯỚC: 82.2 *20 MM
CODE: CC-054</t>
  </si>
  <si>
    <t>MẮT CÁO 6.4MM</t>
  </si>
  <si>
    <t>ANTIQUE SILVER</t>
  </si>
  <si>
    <t>DÂY LUỒN DẸP 12MM</t>
  </si>
  <si>
    <t>DÂY TAPE XƯƠNG CÁ 1CM</t>
  </si>
  <si>
    <t xml:space="preserve">
GẮN TẠI BÊN TRONG SƯỜN TRÁI (THÂN SAU)
VỊ TRÍ: TỪ LAI LÊN 5"
1 BỘ GỒM 3 CÁI
THỨ TỰ TRÊN DƯỚI =&gt; XEM HÌNH BÊN</t>
  </si>
  <si>
    <t>MIỆNG NÓN</t>
  </si>
  <si>
    <t>LUỒN MIỆNG NÓN</t>
  </si>
  <si>
    <t>VÒNG CỔ</t>
  </si>
  <si>
    <t>Men's PO Hoodie</t>
  </si>
  <si>
    <t>2024 S1</t>
  </si>
  <si>
    <t>Tolerance (+/-)</t>
  </si>
  <si>
    <t>RỘNG CỔ TẠI ĐỈNH VAI TỪ ĐƯỜNG MAY ĐẾN ĐƯỜNG MAY</t>
  </si>
  <si>
    <t>8 3/4</t>
  </si>
  <si>
    <t>9 1/4</t>
  </si>
  <si>
    <t>9 1/2</t>
  </si>
  <si>
    <t>HẠ CỔ TRƯỚC TỪ ĐỈNH VAI (KHÔNG BAO GỒM BO CỔ)</t>
  </si>
  <si>
    <t>4 1/2</t>
  </si>
  <si>
    <t>4 5/8</t>
  </si>
  <si>
    <t>HẠ CỔ SAU TỪ ĐỈNH VAI (KHÔNG BAO GỒM BO CỔ)</t>
  </si>
  <si>
    <t>RỘNG VAI - ĐO NGANG TỪ ĐIỂM HẠ VAI TRÁI QUA ĐIỂM HẠ VAI PHẢI</t>
  </si>
  <si>
    <t>18 7/8</t>
  </si>
  <si>
    <t>19 1/2</t>
  </si>
  <si>
    <t>20 1/8</t>
  </si>
  <si>
    <t>20 3/4</t>
  </si>
  <si>
    <t>21 3/8</t>
  </si>
  <si>
    <t>NGANG THÂN TRƯỚC (6" TỪ ĐỈNH VAI)</t>
  </si>
  <si>
    <t>NGANG THÂN SAU (6" TỪ ĐỈNH VAI)</t>
  </si>
  <si>
    <t>XUÔI VAI - ĐO KHOẢNG CÁCH TỪ ĐỈNH VAI ĐẾN HẠ VAI</t>
  </si>
  <si>
    <t>12 1/2</t>
  </si>
  <si>
    <t>12 3/4</t>
  </si>
  <si>
    <t>CHỒM VAI TRƯỚC(CHỈ THAM KHẢO TẠI ĐIỂM HẠ VAI, 0" TẠI ĐỈNH VAI)</t>
  </si>
  <si>
    <t>SHOULDER SEAM FORWARD (FOR REF. AT LSP ONLY, 0" AT HSP)</t>
  </si>
  <si>
    <t xml:space="preserve">VÒNG NGỰC THÂN TRƯỚC 1" DƯỚI NÁCH </t>
  </si>
  <si>
    <t>46 1/2</t>
  </si>
  <si>
    <t>51 1/2</t>
  </si>
  <si>
    <t>56 1/2</t>
  </si>
  <si>
    <r>
      <rPr>
        <strike/>
        <sz val="11"/>
        <color theme="1"/>
        <rFont val="Calibri"/>
        <family val="2"/>
        <scheme val="minor"/>
      </rPr>
      <t>L</t>
    </r>
  </si>
  <si>
    <t>BODY CIRCUMFERENCE 1" ABOVE TRIM/RIB</t>
  </si>
  <si>
    <t>HEM CIRCUMFERENCE (RELAXED)</t>
  </si>
  <si>
    <t>LAI ĐO ÊM</t>
  </si>
  <si>
    <t>41 1/2</t>
  </si>
  <si>
    <t>HEM CIRCUMFERENCE (EXTENDED)</t>
  </si>
  <si>
    <t xml:space="preserve">LAI ĐO CĂNG </t>
  </si>
  <si>
    <t>BOTTOM TRIM/RIB HEIGHT</t>
  </si>
  <si>
    <t>TO BẢN RIB LAI</t>
  </si>
  <si>
    <t>DÀI THÂN TRƯỚC TỪ ĐỈNH VAI TỚI LAI</t>
  </si>
  <si>
    <t>27 3/4</t>
  </si>
  <si>
    <t>28 1/4</t>
  </si>
  <si>
    <t>28 3/4</t>
  </si>
  <si>
    <t>29 1/4</t>
  </si>
  <si>
    <t>29 3/4</t>
  </si>
  <si>
    <t>CB SLEEVE LENGTH - LONG SLV</t>
  </si>
  <si>
    <t xml:space="preserve">DÀI TAY TẠI GIỮA </t>
  </si>
  <si>
    <t>34 7/8</t>
  </si>
  <si>
    <t>35 1/2</t>
  </si>
  <si>
    <t>36 3/8</t>
  </si>
  <si>
    <t>37 1/4</t>
  </si>
  <si>
    <t>38 1/8</t>
  </si>
  <si>
    <t xml:space="preserve">BẮP TAY 1" TỪ NÁCH </t>
  </si>
  <si>
    <t>21 5/8</t>
  </si>
  <si>
    <t>22 1/4</t>
  </si>
  <si>
    <t>22 7/8</t>
  </si>
  <si>
    <t>U</t>
  </si>
  <si>
    <t>ELBOW POSITION FROM UNDERARM</t>
  </si>
  <si>
    <t>VỊ TRÍ ĐO KHỦY TAY TỪ DƯỚI NÁCH</t>
  </si>
  <si>
    <t>Placement</t>
  </si>
  <si>
    <t>V</t>
  </si>
  <si>
    <t>ELBOW CIRCUMFERENCE</t>
  </si>
  <si>
    <t>VÒNG KHỦY TAY</t>
  </si>
  <si>
    <t>15 1/2</t>
  </si>
  <si>
    <t>16 1/2</t>
  </si>
  <si>
    <t>W</t>
  </si>
  <si>
    <t>CUFF CIRCUMFERENCE AT CENTER (RELAXED)</t>
  </si>
  <si>
    <t>VÒNG CỬA TAY TẠI GIỮA - ĐO ÊM</t>
  </si>
  <si>
    <t>X</t>
  </si>
  <si>
    <t>CUFF CIRCUMFERENCE AT CENTER (STRETCHED)</t>
  </si>
  <si>
    <t>VÒNG CỬA TAY TẠI GIỮA- ĐO CĂNG</t>
  </si>
  <si>
    <t>10 3/4</t>
  </si>
  <si>
    <t>Y</t>
  </si>
  <si>
    <t>CUFF CIRCUMFERENCE 1'' ABOVE TRIM/RIB</t>
  </si>
  <si>
    <t>VÒNG CỬA TAY TRÊN BO RIB 1 INCH</t>
  </si>
  <si>
    <t>Z</t>
  </si>
  <si>
    <t>CUFF HEIGHT</t>
  </si>
  <si>
    <t>TO BẢN RIB TAY</t>
  </si>
  <si>
    <t>AA</t>
  </si>
  <si>
    <t>CF OVERLAP</t>
  </si>
  <si>
    <t xml:space="preserve">CẠNH MŨ CHỒNG LÊN </t>
  </si>
  <si>
    <t>AB</t>
  </si>
  <si>
    <t>HOOD OPENING</t>
  </si>
  <si>
    <t>31 1/2</t>
  </si>
  <si>
    <t>32 1/2</t>
  </si>
  <si>
    <t>33 1/2</t>
  </si>
  <si>
    <t>AC</t>
  </si>
  <si>
    <t>HOOD WIDTH PLACEMENT FROM CB NECK</t>
  </si>
  <si>
    <t>VỊ TRÍ ĐO RỘNG NÓN TỪ GIỮA CỔ SAU</t>
  </si>
  <si>
    <t>AD</t>
  </si>
  <si>
    <t>HOOD WIDTH</t>
  </si>
  <si>
    <t>RỘNG NÓN</t>
  </si>
  <si>
    <t>AE</t>
  </si>
  <si>
    <t>HOOD HEIGHT (HSP TO TOP OF HOOD)</t>
  </si>
  <si>
    <t>CAO NÓN - ĐỈNH VAI TỚI ĐỈNH NÓN</t>
  </si>
  <si>
    <t>14 3/4</t>
  </si>
  <si>
    <t>15 1/4</t>
  </si>
  <si>
    <t>15 3/4</t>
  </si>
  <si>
    <t>AF</t>
  </si>
  <si>
    <t>HOOD DRAWCORD LENGTH</t>
  </si>
  <si>
    <t>DÀI DÂY LUỒN NÓN</t>
  </si>
  <si>
    <t>AG</t>
  </si>
  <si>
    <t>KANGAROO POCKET HEIGHT AT CENTER</t>
  </si>
  <si>
    <t>CAO TÚI KANGAROO TẠI GIỮA</t>
  </si>
  <si>
    <t>9 3/8</t>
  </si>
  <si>
    <t>9 5/8</t>
  </si>
  <si>
    <t>9 3/4</t>
  </si>
  <si>
    <t>9 7/8</t>
  </si>
  <si>
    <t>AH</t>
  </si>
  <si>
    <t>KANGAROO POCKET WIDTH AT TOP</t>
  </si>
  <si>
    <t>RỘNG TÚI KANGAROO TẠI CẠNH TRÊN</t>
  </si>
  <si>
    <t>AI</t>
  </si>
  <si>
    <t>KANGAROO POCKET WIDTH AT BOTTOM</t>
  </si>
  <si>
    <t>RỘNG TÚI KANGAROO TẠI CẠNH DƯỚI</t>
  </si>
  <si>
    <t>14 1/2</t>
  </si>
  <si>
    <t>AJ</t>
  </si>
  <si>
    <t>KANGAROO POCKET OPENING</t>
  </si>
  <si>
    <t>MIỆNG TÚI KANGAROO</t>
  </si>
  <si>
    <t>6 3/8</t>
  </si>
  <si>
    <t>6 1/2</t>
  </si>
  <si>
    <t>6 5/8</t>
  </si>
  <si>
    <t>6 3/4</t>
  </si>
  <si>
    <t>6 7/8</t>
  </si>
  <si>
    <t>CẬP NHẬT THÔNG SỐ DÀI TAY 21/08</t>
  </si>
  <si>
    <t>H06  SS25  S2604</t>
  </si>
  <si>
    <t>H06-HD32M</t>
  </si>
  <si>
    <t>BASIC HOODIE MEN'S</t>
  </si>
  <si>
    <t xml:space="preserve">GREEN </t>
  </si>
  <si>
    <t xml:space="preserve">IN BÁN THÀNH PHẨM THÂN TRƯỚC TRÁI </t>
  </si>
  <si>
    <t>MER: DIỆU - 204</t>
  </si>
  <si>
    <t xml:space="preserve">SS25 </t>
  </si>
  <si>
    <t>S1</t>
  </si>
  <si>
    <t>ICEBERG GREEN</t>
  </si>
  <si>
    <t>HSSS250216001T00K
L0652/10
ÁNH A CẤP ĐỦ SL</t>
  </si>
  <si>
    <t>HSSS250216002T00K
L1153/11
ÁNH A CẤP ĐỦ SL</t>
  </si>
  <si>
    <t>GR9093</t>
  </si>
  <si>
    <t xml:space="preserve">ICEBERG GREEN </t>
  </si>
  <si>
    <t>H06-0310</t>
  </si>
  <si>
    <t>H06-0311</t>
  </si>
  <si>
    <t>H06-0313</t>
  </si>
  <si>
    <t>H06-0312</t>
  </si>
  <si>
    <t>NHÃN TRACKING
#240324S1</t>
  </si>
  <si>
    <t>H06-0314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</si>
  <si>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</si>
  <si>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</si>
  <si>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</si>
  <si>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</si>
  <si>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</si>
  <si>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</si>
  <si>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</si>
  <si>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SET</t>
  </si>
  <si>
    <t>W: 6CM</t>
  </si>
  <si>
    <t>THÔNG TIN ĐỊNH VỊ HÌNH IN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</si>
  <si>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</si>
  <si>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</si>
  <si>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</si>
  <si>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11CM</t>
  </si>
  <si>
    <t>H06-0316</t>
  </si>
  <si>
    <t>THẺ BÀI + SIZE STICKER</t>
  </si>
  <si>
    <t>H06-0326, H06-0328</t>
  </si>
  <si>
    <t>H06-0327</t>
  </si>
  <si>
    <t>H06-0317</t>
  </si>
  <si>
    <t>POLY BAG LỚN</t>
  </si>
  <si>
    <t>GIẤY CHỐNG ẨM A3</t>
  </si>
  <si>
    <t>DÙNG TỒN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</si>
  <si>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</si>
  <si>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</si>
  <si>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</si>
  <si>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</si>
  <si>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</si>
  <si>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</si>
  <si>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</si>
  <si>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</si>
  <si>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</si>
  <si>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</si>
  <si>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</si>
  <si>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Pattern-Marker
&amp; Cutting</t>
  </si>
  <si>
    <t>Outsource</t>
  </si>
  <si>
    <t>QA/QC
(CFA)</t>
  </si>
  <si>
    <t>H06-0238</t>
  </si>
  <si>
    <t>H06-0239</t>
  </si>
  <si>
    <t>H06-0246</t>
  </si>
  <si>
    <t>SS25</t>
  </si>
  <si>
    <t xml:space="preserve">TÁC NGHIỆP MAY MẪU SMS+SIZE SET: 
THAM KHẢO CÁCH MAY THEO ÁO MẪU PHOTOSHOOT MÃ H06-HD32M,  MÀU ICEBERG GREEN CHUYỂN CÙNG TÁC NGHIỆP </t>
  </si>
  <si>
    <t>DUYỆT MÀU SẮC + CHẤT LƯỢNG HÌNH IN THEO ÁO MẪU MÃ H06-HD32M, MÀU ICEBERG GREEN CHUYỂN CÙNG TÁC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</si>
</sst>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\-dd;@"/>
    <numFmt numFmtId="178" formatCode="0;[Red]0"/>
    <numFmt numFmtId="179" formatCode="0.000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48"/>
      <name val="Muli"/>
    </font>
    <font>
      <b/>
      <sz val="42"/>
      <color theme="1"/>
      <name val="Muli"/>
    </font>
    <font>
      <b/>
      <u/>
      <sz val="42"/>
      <color theme="1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24"/>
      <color theme="9"/>
      <name val="Muli"/>
    </font>
    <font>
      <b/>
      <sz val="20"/>
      <color theme="1"/>
      <name val="Muli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5" fillId="0" borderId="0"/>
  </cellStyleXfs>
  <cellXfs count="593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1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7" fillId="0" borderId="0" xfId="128" applyFont="1" applyAlignment="1">
      <alignment horizontal="left" vertical="top"/>
    </xf>
    <xf numFmtId="0" fontId="80" fillId="0" borderId="68" xfId="128" applyFont="1" applyBorder="1" applyAlignment="1">
      <alignment horizontal="left" vertical="top" wrapText="1"/>
    </xf>
    <xf numFmtId="0" fontId="80" fillId="0" borderId="69" xfId="128" applyFont="1" applyBorder="1" applyAlignment="1">
      <alignment horizontal="left" vertical="top" wrapText="1"/>
    </xf>
    <xf numFmtId="0" fontId="80" fillId="0" borderId="69" xfId="128" applyFont="1" applyBorder="1" applyAlignment="1">
      <alignment horizontal="center" vertical="top" wrapText="1"/>
    </xf>
    <xf numFmtId="0" fontId="80" fillId="0" borderId="69" xfId="128" applyFont="1" applyBorder="1" applyAlignment="1">
      <alignment horizontal="center" wrapText="1"/>
    </xf>
    <xf numFmtId="177" fontId="80" fillId="0" borderId="69" xfId="128" applyNumberFormat="1" applyFont="1" applyBorder="1" applyAlignment="1">
      <alignment horizontal="center" vertical="top" shrinkToFit="1"/>
    </xf>
    <xf numFmtId="0" fontId="80" fillId="0" borderId="70" xfId="128" applyFont="1" applyBorder="1" applyAlignment="1">
      <alignment horizontal="center" wrapText="1"/>
    </xf>
    <xf numFmtId="0" fontId="80" fillId="0" borderId="71" xfId="128" applyFont="1" applyBorder="1" applyAlignment="1">
      <alignment horizontal="left" vertical="top" wrapText="1"/>
    </xf>
    <xf numFmtId="1" fontId="80" fillId="0" borderId="0" xfId="128" applyNumberFormat="1" applyFont="1" applyAlignment="1">
      <alignment horizontal="left" vertical="top" shrinkToFit="1"/>
    </xf>
    <xf numFmtId="0" fontId="80" fillId="0" borderId="0" xfId="128" applyFont="1" applyAlignment="1">
      <alignment horizontal="left" wrapText="1"/>
    </xf>
    <xf numFmtId="0" fontId="80" fillId="0" borderId="0" xfId="128" applyFont="1" applyAlignment="1">
      <alignment horizontal="center" wrapText="1"/>
    </xf>
    <xf numFmtId="0" fontId="80" fillId="0" borderId="0" xfId="128" applyFont="1" applyAlignment="1">
      <alignment horizontal="center" vertical="top" wrapText="1"/>
    </xf>
    <xf numFmtId="0" fontId="80" fillId="0" borderId="72" xfId="128" applyFont="1" applyBorder="1" applyAlignment="1">
      <alignment horizontal="center" wrapText="1"/>
    </xf>
    <xf numFmtId="0" fontId="80" fillId="0" borderId="60" xfId="128" applyFont="1" applyBorder="1" applyAlignment="1">
      <alignment horizontal="left" vertical="top" wrapText="1"/>
    </xf>
    <xf numFmtId="0" fontId="80" fillId="0" borderId="73" xfId="128" applyFont="1" applyBorder="1" applyAlignment="1">
      <alignment horizontal="left" vertical="top" wrapText="1"/>
    </xf>
    <xf numFmtId="0" fontId="80" fillId="0" borderId="73" xfId="128" applyFont="1" applyBorder="1" applyAlignment="1">
      <alignment horizontal="left" wrapText="1"/>
    </xf>
    <xf numFmtId="0" fontId="80" fillId="0" borderId="73" xfId="128" applyFont="1" applyBorder="1" applyAlignment="1">
      <alignment horizontal="center" wrapText="1"/>
    </xf>
    <xf numFmtId="0" fontId="80" fillId="0" borderId="73" xfId="128" applyFont="1" applyBorder="1" applyAlignment="1">
      <alignment horizontal="center" vertical="top" wrapText="1"/>
    </xf>
    <xf numFmtId="0" fontId="80" fillId="0" borderId="74" xfId="128" applyFont="1" applyBorder="1" applyAlignment="1">
      <alignment horizontal="center" wrapText="1"/>
    </xf>
    <xf numFmtId="0" fontId="80" fillId="0" borderId="75" xfId="128" applyFont="1" applyBorder="1" applyAlignment="1">
      <alignment horizontal="center" vertical="center" wrapText="1"/>
    </xf>
    <xf numFmtId="0" fontId="80" fillId="0" borderId="67" xfId="128" applyFont="1" applyBorder="1" applyAlignment="1">
      <alignment horizontal="center" vertical="center" wrapText="1"/>
    </xf>
    <xf numFmtId="0" fontId="80" fillId="0" borderId="67" xfId="128" applyFont="1" applyBorder="1" applyAlignment="1">
      <alignment horizontal="left" vertical="center" wrapText="1"/>
    </xf>
    <xf numFmtId="0" fontId="1" fillId="0" borderId="75" xfId="128" applyFont="1" applyBorder="1" applyAlignment="1">
      <alignment horizontal="center" vertical="top" wrapText="1"/>
    </xf>
    <xf numFmtId="0" fontId="1" fillId="0" borderId="67" xfId="128" applyFont="1" applyBorder="1" applyAlignment="1">
      <alignment horizontal="left" vertical="top" wrapText="1"/>
    </xf>
    <xf numFmtId="12" fontId="1" fillId="0" borderId="67" xfId="128" applyNumberFormat="1" applyFont="1" applyBorder="1" applyAlignment="1">
      <alignment horizontal="center" vertical="top" wrapText="1"/>
    </xf>
    <xf numFmtId="1" fontId="1" fillId="0" borderId="75" xfId="128" applyNumberFormat="1" applyFont="1" applyBorder="1" applyAlignment="1">
      <alignment horizontal="center" vertical="top" shrinkToFit="1"/>
    </xf>
    <xf numFmtId="0" fontId="98" fillId="0" borderId="0" xfId="128" applyFont="1" applyAlignment="1">
      <alignment horizontal="left" vertical="top"/>
    </xf>
    <xf numFmtId="1" fontId="99" fillId="0" borderId="75" xfId="128" applyNumberFormat="1" applyFont="1" applyBorder="1" applyAlignment="1">
      <alignment horizontal="center" vertical="top" shrinkToFit="1"/>
    </xf>
    <xf numFmtId="178" fontId="1" fillId="0" borderId="75" xfId="128" applyNumberFormat="1" applyFont="1" applyBorder="1" applyAlignment="1">
      <alignment horizontal="center" vertical="top" shrinkToFit="1"/>
    </xf>
    <xf numFmtId="0" fontId="1" fillId="0" borderId="0" xfId="128" applyFont="1" applyAlignment="1">
      <alignment horizontal="left" vertical="top"/>
    </xf>
    <xf numFmtId="0" fontId="1" fillId="0" borderId="0" xfId="128" applyFont="1" applyAlignment="1">
      <alignment horizontal="center" vertical="top"/>
    </xf>
    <xf numFmtId="0" fontId="98" fillId="0" borderId="0" xfId="128" applyFont="1" applyAlignment="1">
      <alignment horizontal="center" vertical="top"/>
    </xf>
    <xf numFmtId="0" fontId="96" fillId="2" borderId="3" xfId="0" applyFont="1" applyFill="1" applyBorder="1" applyAlignment="1">
      <alignment horizontal="left" vertical="center"/>
    </xf>
    <xf numFmtId="0" fontId="96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100" fillId="0" borderId="42" xfId="1" applyNumberFormat="1" applyFont="1" applyBorder="1" applyAlignment="1">
      <alignment horizontal="center" vertical="center" wrapText="1"/>
    </xf>
    <xf numFmtId="0" fontId="101" fillId="2" borderId="0" xfId="0" applyFont="1" applyFill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102" fillId="0" borderId="42" xfId="1" applyNumberFormat="1" applyFont="1" applyBorder="1" applyAlignment="1">
      <alignment horizontal="center" vertical="center" wrapText="1"/>
    </xf>
    <xf numFmtId="179" fontId="49" fillId="2" borderId="42" xfId="0" applyNumberFormat="1" applyFont="1" applyFill="1" applyBorder="1" applyAlignment="1">
      <alignment horizontal="center" vertical="center"/>
    </xf>
    <xf numFmtId="0" fontId="103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0" fillId="0" borderId="43" xfId="0" applyBorder="1"/>
    <xf numFmtId="0" fontId="104" fillId="9" borderId="42" xfId="0" applyFont="1" applyFill="1" applyBorder="1" applyAlignment="1">
      <alignment vertical="center"/>
    </xf>
    <xf numFmtId="0" fontId="105" fillId="0" borderId="42" xfId="0" applyFont="1" applyBorder="1" applyAlignment="1">
      <alignment horizontal="center"/>
    </xf>
    <xf numFmtId="0" fontId="105" fillId="0" borderId="42" xfId="0" quotePrefix="1" applyFont="1" applyBorder="1" applyAlignment="1">
      <alignment horizontal="center"/>
    </xf>
    <xf numFmtId="16" fontId="105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7" fillId="2" borderId="0" xfId="0" applyFont="1" applyFill="1" applyAlignment="1">
      <alignment vertical="center"/>
    </xf>
    <xf numFmtId="1" fontId="108" fillId="0" borderId="42" xfId="1" applyNumberFormat="1" applyFont="1" applyBorder="1" applyAlignment="1">
      <alignment horizontal="center" vertical="center" wrapText="1"/>
    </xf>
    <xf numFmtId="0" fontId="26" fillId="3" borderId="43" xfId="0" applyFont="1" applyFill="1" applyBorder="1" applyAlignment="1">
      <alignment vertical="center"/>
    </xf>
    <xf numFmtId="0" fontId="26" fillId="3" borderId="40" xfId="0" applyFont="1" applyFill="1" applyBorder="1" applyAlignment="1">
      <alignment vertical="center"/>
    </xf>
    <xf numFmtId="0" fontId="26" fillId="3" borderId="41" xfId="0" applyFont="1" applyFill="1" applyBorder="1" applyAlignment="1">
      <alignment vertical="center"/>
    </xf>
    <xf numFmtId="12" fontId="92" fillId="50" borderId="43" xfId="0" quotePrefix="1" applyNumberFormat="1" applyFont="1" applyFill="1" applyBorder="1" applyAlignment="1">
      <alignment horizontal="center" vertical="center" wrapText="1"/>
    </xf>
    <xf numFmtId="12" fontId="92" fillId="50" borderId="40" xfId="0" quotePrefix="1" applyNumberFormat="1" applyFont="1" applyFill="1" applyBorder="1" applyAlignment="1">
      <alignment horizontal="center" vertical="center" wrapText="1"/>
    </xf>
    <xf numFmtId="12" fontId="92" fillId="50" borderId="41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9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90" fillId="0" borderId="42" xfId="0" applyNumberFormat="1" applyFont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96" fillId="0" borderId="23" xfId="0" applyFont="1" applyBorder="1" applyAlignment="1">
      <alignment horizontal="center" vertical="center" wrapText="1"/>
    </xf>
    <xf numFmtId="0" fontId="96" fillId="0" borderId="24" xfId="0" applyFont="1" applyBorder="1" applyAlignment="1">
      <alignment horizontal="center" vertical="center" wrapText="1"/>
    </xf>
    <xf numFmtId="0" fontId="96" fillId="0" borderId="25" xfId="0" applyFont="1" applyBorder="1" applyAlignment="1">
      <alignment horizontal="center" vertical="center" wrapText="1"/>
    </xf>
    <xf numFmtId="0" fontId="96" fillId="0" borderId="26" xfId="0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96" fillId="0" borderId="27" xfId="0" applyFont="1" applyBorder="1" applyAlignment="1">
      <alignment horizontal="center" vertical="center" wrapText="1"/>
    </xf>
    <xf numFmtId="0" fontId="96" fillId="0" borderId="31" xfId="0" applyFont="1" applyBorder="1" applyAlignment="1">
      <alignment horizontal="center" vertical="center" wrapText="1"/>
    </xf>
    <xf numFmtId="0" fontId="96" fillId="0" borderId="28" xfId="0" applyFont="1" applyBorder="1" applyAlignment="1">
      <alignment horizontal="center" vertical="center" wrapText="1"/>
    </xf>
    <xf numFmtId="0" fontId="96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left" vertical="center" wrapText="1"/>
    </xf>
    <xf numFmtId="0" fontId="26" fillId="3" borderId="41" xfId="0" applyFont="1" applyFill="1" applyBorder="1" applyAlignment="1">
      <alignment horizontal="left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" fontId="38" fillId="2" borderId="42" xfId="0" applyNumberFormat="1" applyFont="1" applyFill="1" applyBorder="1" applyAlignment="1">
      <alignment horizontal="center" vertical="center" wrapText="1"/>
    </xf>
    <xf numFmtId="0" fontId="103" fillId="2" borderId="0" xfId="0" applyFont="1" applyFill="1" applyAlignment="1">
      <alignment horizontal="left" vertical="center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1" fillId="0" borderId="41" xfId="2" quotePrefix="1" applyFont="1" applyBorder="1" applyAlignment="1">
      <alignment horizontal="center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0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1" fillId="0" borderId="65" xfId="128" applyFont="1" applyBorder="1" applyAlignment="1">
      <alignment horizontal="left" vertical="top" wrapText="1"/>
    </xf>
    <xf numFmtId="0" fontId="1" fillId="0" borderId="67" xfId="128" applyFont="1" applyBorder="1" applyAlignment="1">
      <alignment horizontal="left" vertical="top" wrapText="1"/>
    </xf>
    <xf numFmtId="0" fontId="80" fillId="0" borderId="65" xfId="128" applyFont="1" applyBorder="1" applyAlignment="1">
      <alignment horizontal="center" vertical="top" wrapText="1"/>
    </xf>
    <xf numFmtId="0" fontId="80" fillId="0" borderId="66" xfId="128" applyFont="1" applyBorder="1" applyAlignment="1">
      <alignment horizontal="center" vertical="top" wrapText="1"/>
    </xf>
    <xf numFmtId="0" fontId="80" fillId="0" borderId="67" xfId="128" applyFont="1" applyBorder="1" applyAlignment="1">
      <alignment horizontal="center" vertical="top" wrapText="1"/>
    </xf>
    <xf numFmtId="0" fontId="80" fillId="0" borderId="69" xfId="128" applyFont="1" applyBorder="1" applyAlignment="1">
      <alignment horizontal="left" vertical="top" wrapText="1"/>
    </xf>
    <xf numFmtId="0" fontId="80" fillId="0" borderId="65" xfId="128" applyFont="1" applyBorder="1" applyAlignment="1">
      <alignment horizontal="center" vertical="center" wrapText="1"/>
    </xf>
    <xf numFmtId="0" fontId="80" fillId="0" borderId="67" xfId="128" applyFont="1" applyBorder="1" applyAlignment="1">
      <alignment horizontal="center" vertical="center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106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2" Type="http://schemas.openxmlformats.org/officeDocument/2006/relationships/image" Target="../media/image2.png"/><Relationship Id="rId16" Type="http://schemas.openxmlformats.org/officeDocument/2006/relationships/image" Target="../media/image24.png"/><Relationship Id="rId1" Type="http://schemas.openxmlformats.org/officeDocument/2006/relationships/image" Target="../media/image10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13" Type="http://schemas.openxmlformats.org/officeDocument/2006/relationships/image" Target="../media/image36.emf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12" Type="http://schemas.openxmlformats.org/officeDocument/2006/relationships/image" Target="../media/image35.emf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11" Type="http://schemas.openxmlformats.org/officeDocument/2006/relationships/image" Target="../media/image7.emf"/><Relationship Id="rId5" Type="http://schemas.openxmlformats.org/officeDocument/2006/relationships/image" Target="../media/image29.pn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512932</xdr:colOff>
      <xdr:row>52</xdr:row>
      <xdr:rowOff>285750</xdr:rowOff>
    </xdr:from>
    <xdr:to>
      <xdr:col>14</xdr:col>
      <xdr:colOff>379759</xdr:colOff>
      <xdr:row>56</xdr:row>
      <xdr:rowOff>1111250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09B11C-32AB-DE31-0067-18D15E2BF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65682" y="50117375"/>
          <a:ext cx="3375202" cy="3190875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4</xdr:row>
      <xdr:rowOff>380999</xdr:rowOff>
    </xdr:from>
    <xdr:to>
      <xdr:col>16</xdr:col>
      <xdr:colOff>1031875</xdr:colOff>
      <xdr:row>7</xdr:row>
      <xdr:rowOff>673100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7BB3BB-D9BE-5FA3-BB7E-4700AD934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13375" y="2317749"/>
          <a:ext cx="3238500" cy="2482851"/>
        </a:xfrm>
        <a:prstGeom prst="rect">
          <a:avLst/>
        </a:prstGeom>
      </xdr:spPr>
    </xdr:pic>
    <xdr:clientData/>
  </xdr:twoCellAnchor>
  <xdr:twoCellAnchor editAs="oneCell">
    <xdr:from>
      <xdr:col>10</xdr:col>
      <xdr:colOff>31750</xdr:colOff>
      <xdr:row>57</xdr:row>
      <xdr:rowOff>0</xdr:rowOff>
    </xdr:from>
    <xdr:to>
      <xdr:col>16</xdr:col>
      <xdr:colOff>388445</xdr:colOff>
      <xdr:row>62</xdr:row>
      <xdr:rowOff>407402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E46B5CC-3AC0-464B-BA03-BF316387F8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091"/>
        <a:stretch/>
      </xdr:blipFill>
      <xdr:spPr>
        <a:xfrm>
          <a:off x="14462125" y="53609875"/>
          <a:ext cx="6547945" cy="5011152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62</xdr:row>
      <xdr:rowOff>555625</xdr:rowOff>
    </xdr:from>
    <xdr:to>
      <xdr:col>16</xdr:col>
      <xdr:colOff>465893</xdr:colOff>
      <xdr:row>80</xdr:row>
      <xdr:rowOff>79375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DAFDEE3-3E16-4F38-BED1-E55DB54A5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68500" y="58769250"/>
          <a:ext cx="6419018" cy="4921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22</xdr:row>
      <xdr:rowOff>127000</xdr:rowOff>
    </xdr:from>
    <xdr:to>
      <xdr:col>2</xdr:col>
      <xdr:colOff>2540004</xdr:colOff>
      <xdr:row>22</xdr:row>
      <xdr:rowOff>2476500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7D319F3-91ED-48B3-AC86-CA2C0463D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17023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2</xdr:col>
      <xdr:colOff>2428875</xdr:colOff>
      <xdr:row>0</xdr:row>
      <xdr:rowOff>31750</xdr:rowOff>
    </xdr:from>
    <xdr:to>
      <xdr:col>2</xdr:col>
      <xdr:colOff>5302250</xdr:colOff>
      <xdr:row>3</xdr:row>
      <xdr:rowOff>424922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15BA3C-1D0E-4A7D-B637-9F6932DF1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48000" y="31750"/>
          <a:ext cx="2873375" cy="2202922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17</xdr:row>
      <xdr:rowOff>381000</xdr:rowOff>
    </xdr:from>
    <xdr:to>
      <xdr:col>2</xdr:col>
      <xdr:colOff>2500312</xdr:colOff>
      <xdr:row>17</xdr:row>
      <xdr:rowOff>4007148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F58CD2-9AF9-44FC-B354-3678BBAE8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58196" y="18907125"/>
          <a:ext cx="3769116" cy="3626148"/>
        </a:xfrm>
        <a:prstGeom prst="rect">
          <a:avLst/>
        </a:prstGeom>
      </xdr:spPr>
    </xdr:pic>
    <xdr:clientData/>
  </xdr:twoCellAnchor>
  <xdr:twoCellAnchor>
    <xdr:from>
      <xdr:col>1</xdr:col>
      <xdr:colOff>650874</xdr:colOff>
      <xdr:row>19</xdr:row>
      <xdr:rowOff>365126</xdr:rowOff>
    </xdr:from>
    <xdr:to>
      <xdr:col>2</xdr:col>
      <xdr:colOff>523874</xdr:colOff>
      <xdr:row>20</xdr:row>
      <xdr:rowOff>730250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B613F034-310A-34D3-CCF8-35084BF74C3E}"/>
            </a:ext>
          </a:extLst>
        </xdr:cNvPr>
        <xdr:cNvGrpSpPr/>
      </xdr:nvGrpSpPr>
      <xdr:grpSpPr>
        <a:xfrm>
          <a:off x="7858124" y="26050876"/>
          <a:ext cx="5492750" cy="5572124"/>
          <a:chOff x="7207250" y="25082500"/>
          <a:chExt cx="14545922" cy="9085035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9D9E8294-27C6-48B4-8597-EAE83B53BE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8C4A8923-8CEC-4442-B288-5F6FFFF8D4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D8B2640-5B87-4318-BC6B-F7B1381DA7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3C99CA3-876F-433E-82A3-E90032AD45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F0E9A25F-9E73-47B7-AE7E-958277691A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13BFB388-FB6D-4C93-B99D-EC6317BFE0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1621663</xdr:colOff>
      <xdr:row>33</xdr:row>
      <xdr:rowOff>111125</xdr:rowOff>
    </xdr:from>
    <xdr:to>
      <xdr:col>1</xdr:col>
      <xdr:colOff>3912082</xdr:colOff>
      <xdr:row>33</xdr:row>
      <xdr:rowOff>4206875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297F6AF-65A8-4D2A-B68F-7160033C3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28913" y="4710112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33</xdr:row>
      <xdr:rowOff>63500</xdr:rowOff>
    </xdr:from>
    <xdr:to>
      <xdr:col>2</xdr:col>
      <xdr:colOff>4333875</xdr:colOff>
      <xdr:row>33</xdr:row>
      <xdr:rowOff>4277464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4375BC8-3265-403F-87D7-5A98C233C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980723" y="4705350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33</xdr:row>
      <xdr:rowOff>1968499</xdr:rowOff>
    </xdr:from>
    <xdr:to>
      <xdr:col>2</xdr:col>
      <xdr:colOff>3651250</xdr:colOff>
      <xdr:row>33</xdr:row>
      <xdr:rowOff>2746374</xdr:rowOff>
    </xdr:to>
    <xdr:pic>
      <xdr:nvPicPr>
        <xdr:cNvPr id="15" name="Picture 14" descr="Garment size and color code labels for retail clothing, fabric safe stickers">
          <a:extLst>
            <a:ext uri="{FF2B5EF4-FFF2-40B4-BE49-F238E27FC236}">
              <a16:creationId xmlns:a16="http://schemas.microsoft.com/office/drawing/2014/main" id="{3031D86C-8F7F-2645-126B-777E7A311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5849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35</xdr:row>
      <xdr:rowOff>301625</xdr:rowOff>
    </xdr:from>
    <xdr:to>
      <xdr:col>2</xdr:col>
      <xdr:colOff>1314861</xdr:colOff>
      <xdr:row>35</xdr:row>
      <xdr:rowOff>1809750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BFC10AB-89E7-4C77-A846-DADD8029E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461381" y="52832000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37</xdr:row>
      <xdr:rowOff>95250</xdr:rowOff>
    </xdr:from>
    <xdr:to>
      <xdr:col>2</xdr:col>
      <xdr:colOff>2174875</xdr:colOff>
      <xdr:row>37</xdr:row>
      <xdr:rowOff>2489023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748DD7E-2232-449D-8FA6-DE9EFCFEF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461750" y="55737125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39</xdr:row>
      <xdr:rowOff>63500</xdr:rowOff>
    </xdr:from>
    <xdr:to>
      <xdr:col>2</xdr:col>
      <xdr:colOff>2112116</xdr:colOff>
      <xdr:row>39</xdr:row>
      <xdr:rowOff>2770551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AFB92BD-B451-4F97-ABEF-E6D7B59CF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937875" y="59737625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41</xdr:row>
      <xdr:rowOff>251505</xdr:rowOff>
    </xdr:from>
    <xdr:ext cx="4048125" cy="205037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F752B54-5B11-448F-AA7E-7D2BAB1263BB}"/>
            </a:ext>
          </a:extLst>
        </xdr:cNvPr>
        <xdr:cNvSpPr txBox="1"/>
      </xdr:nvSpPr>
      <xdr:spPr>
        <a:xfrm>
          <a:off x="10890249" y="6397375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47</xdr:row>
      <xdr:rowOff>222250</xdr:rowOff>
    </xdr:from>
    <xdr:to>
      <xdr:col>2</xdr:col>
      <xdr:colOff>1911292</xdr:colOff>
      <xdr:row>47</xdr:row>
      <xdr:rowOff>1889125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F259EC5-A619-44E4-8193-EFE426225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588749" y="72247125"/>
          <a:ext cx="3149543" cy="1666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6"/>
  <sheetViews>
    <sheetView tabSelected="1" view="pageBreakPreview" topLeftCell="A47" zoomScale="40" zoomScaleNormal="10" zoomScaleSheetLayoutView="40" zoomScalePageLayoutView="25" workbookViewId="0">
      <selection activeCell="W55" sqref="W55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4.54296875" style="49" customWidth="1"/>
    <col min="4" max="4" width="28.1796875" style="49" customWidth="1"/>
    <col min="5" max="5" width="22.90625" style="49" customWidth="1"/>
    <col min="6" max="6" width="20.726562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0.36328125" style="49" customWidth="1"/>
    <col min="18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84" t="s">
        <v>73</v>
      </c>
      <c r="O1" s="384" t="s">
        <v>73</v>
      </c>
      <c r="P1" s="385" t="s">
        <v>74</v>
      </c>
      <c r="Q1" s="385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84" t="s">
        <v>75</v>
      </c>
      <c r="O2" s="384" t="s">
        <v>75</v>
      </c>
      <c r="P2" s="386" t="s">
        <v>76</v>
      </c>
      <c r="Q2" s="386"/>
    </row>
    <row r="3" spans="1:25" s="1" customFormat="1" ht="40" customHeight="1">
      <c r="A3" s="53"/>
      <c r="B3" s="53"/>
      <c r="C3" s="53"/>
      <c r="D3" s="53"/>
      <c r="E3" s="268"/>
      <c r="F3" s="53"/>
      <c r="G3" s="53"/>
      <c r="H3" s="53"/>
      <c r="I3" s="53"/>
      <c r="J3" s="53"/>
      <c r="K3" s="53"/>
      <c r="L3" s="55"/>
      <c r="M3" s="55"/>
      <c r="N3" s="384" t="s">
        <v>77</v>
      </c>
      <c r="O3" s="384" t="s">
        <v>77</v>
      </c>
      <c r="P3" s="387" t="s">
        <v>79</v>
      </c>
      <c r="Q3" s="385"/>
    </row>
    <row r="4" spans="1:25" s="2" customFormat="1" ht="33" customHeight="1" thickBot="1">
      <c r="B4" s="3" t="s">
        <v>439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391" t="s">
        <v>493</v>
      </c>
      <c r="H5" s="392"/>
      <c r="I5" s="392"/>
      <c r="J5" s="392"/>
      <c r="K5" s="392"/>
      <c r="L5" s="392"/>
      <c r="M5" s="393"/>
    </row>
    <row r="6" spans="1:25" s="7" customFormat="1" ht="58" customHeight="1">
      <c r="B6" s="8" t="s">
        <v>43</v>
      </c>
      <c r="C6" s="8"/>
      <c r="D6" s="9" t="s">
        <v>434</v>
      </c>
      <c r="E6" s="11"/>
      <c r="F6" s="8"/>
      <c r="G6" s="394"/>
      <c r="H6" s="395"/>
      <c r="I6" s="395"/>
      <c r="J6" s="395"/>
      <c r="K6" s="395"/>
      <c r="L6" s="395"/>
      <c r="M6" s="396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435</v>
      </c>
      <c r="E7" s="9"/>
      <c r="F7" s="8"/>
      <c r="G7" s="394"/>
      <c r="H7" s="395"/>
      <c r="I7" s="395"/>
      <c r="J7" s="395"/>
      <c r="K7" s="395"/>
      <c r="L7" s="395"/>
      <c r="M7" s="396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390" t="s">
        <v>436</v>
      </c>
      <c r="E8" s="390"/>
      <c r="F8" s="390"/>
      <c r="G8" s="397"/>
      <c r="H8" s="398"/>
      <c r="I8" s="398"/>
      <c r="J8" s="398"/>
      <c r="K8" s="398"/>
      <c r="L8" s="398"/>
      <c r="M8" s="399"/>
      <c r="N8" s="10"/>
      <c r="O8" s="10"/>
      <c r="P8" s="10"/>
      <c r="Q8" s="10"/>
      <c r="Y8" s="310"/>
    </row>
    <row r="9" spans="1:25" s="12" customFormat="1" ht="48.65" customHeight="1">
      <c r="B9" s="13" t="s">
        <v>1</v>
      </c>
      <c r="C9" s="13"/>
      <c r="D9" s="153" t="s">
        <v>440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299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441</v>
      </c>
      <c r="N10" s="21"/>
      <c r="O10" s="21"/>
      <c r="P10" s="21"/>
      <c r="Q10" s="21"/>
    </row>
    <row r="11" spans="1:25" s="12" customFormat="1" ht="100" customHeight="1">
      <c r="B11" s="20" t="s">
        <v>3</v>
      </c>
      <c r="C11" s="20"/>
      <c r="D11" s="402"/>
      <c r="E11" s="403"/>
      <c r="F11" s="403"/>
      <c r="G11" s="22"/>
      <c r="H11" s="23"/>
      <c r="I11" s="20"/>
      <c r="J11" s="204" t="s">
        <v>4</v>
      </c>
      <c r="K11" s="20"/>
      <c r="L11" s="205"/>
      <c r="M11" s="400" t="s">
        <v>300</v>
      </c>
      <c r="N11" s="400"/>
      <c r="O11" s="400"/>
      <c r="P11" s="400"/>
      <c r="Q11" s="400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404"/>
      <c r="C13" s="404"/>
      <c r="D13" s="404"/>
      <c r="E13" s="404"/>
      <c r="F13" s="404"/>
      <c r="G13" s="25"/>
      <c r="H13" s="26"/>
      <c r="I13" s="20"/>
      <c r="J13" s="204" t="s">
        <v>6</v>
      </c>
      <c r="K13" s="20"/>
      <c r="L13" s="205"/>
      <c r="M13" s="20" t="s">
        <v>220</v>
      </c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221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6" customHeight="1">
      <c r="B17" s="216"/>
      <c r="C17" s="217" t="s">
        <v>72</v>
      </c>
      <c r="D17" s="217" t="s">
        <v>9</v>
      </c>
      <c r="E17" s="218"/>
      <c r="F17" s="218" t="s">
        <v>56</v>
      </c>
      <c r="G17" s="218" t="s">
        <v>182</v>
      </c>
      <c r="H17" s="218" t="s">
        <v>60</v>
      </c>
      <c r="I17" s="218" t="s">
        <v>10</v>
      </c>
      <c r="J17" s="218" t="s">
        <v>57</v>
      </c>
      <c r="K17" s="218" t="s">
        <v>58</v>
      </c>
      <c r="L17" s="218" t="s">
        <v>59</v>
      </c>
      <c r="M17" s="218"/>
      <c r="N17" s="218"/>
      <c r="O17" s="218"/>
      <c r="P17" s="311"/>
      <c r="Q17" s="312" t="s">
        <v>11</v>
      </c>
    </row>
    <row r="18" spans="1:17" s="219" customFormat="1" ht="86.5" customHeight="1">
      <c r="B18" s="220" t="s">
        <v>12</v>
      </c>
      <c r="C18" s="269"/>
      <c r="D18" s="307" t="s">
        <v>442</v>
      </c>
      <c r="E18" s="221"/>
      <c r="F18" s="222"/>
      <c r="G18" s="222"/>
      <c r="H18" s="222"/>
      <c r="I18" s="222">
        <v>34</v>
      </c>
      <c r="J18" s="222"/>
      <c r="K18" s="222"/>
      <c r="L18" s="222"/>
      <c r="M18" s="222"/>
      <c r="N18" s="222"/>
      <c r="O18" s="222"/>
      <c r="P18" s="222"/>
      <c r="Q18" s="223">
        <f>SUM(E18:P18)</f>
        <v>34</v>
      </c>
    </row>
    <row r="19" spans="1:17" s="219" customFormat="1" ht="86.5" customHeight="1">
      <c r="B19" s="220" t="s">
        <v>63</v>
      </c>
      <c r="C19" s="269"/>
      <c r="D19" s="307" t="str">
        <f>D18</f>
        <v>ICEBERG GREEN</v>
      </c>
      <c r="E19" s="221"/>
      <c r="F19" s="222"/>
      <c r="G19" s="222"/>
      <c r="H19" s="222"/>
      <c r="I19" s="222">
        <v>4</v>
      </c>
      <c r="J19" s="222"/>
      <c r="K19" s="222"/>
      <c r="L19" s="224"/>
      <c r="M19" s="224"/>
      <c r="N19" s="224"/>
      <c r="O19" s="224"/>
      <c r="P19" s="224"/>
      <c r="Q19" s="223">
        <f>SUM(E19:P19)</f>
        <v>4</v>
      </c>
    </row>
    <row r="20" spans="1:17" s="229" customFormat="1" ht="83" customHeight="1">
      <c r="B20" s="225" t="s">
        <v>13</v>
      </c>
      <c r="C20" s="270"/>
      <c r="D20" s="308" t="str">
        <f>D18</f>
        <v>ICEBERG GREEN</v>
      </c>
      <c r="E20" s="226"/>
      <c r="F20" s="227"/>
      <c r="G20" s="227"/>
      <c r="H20" s="227"/>
      <c r="I20" s="227">
        <f t="shared" ref="I20" si="0">SUM(I18:I19)</f>
        <v>38</v>
      </c>
      <c r="J20" s="227"/>
      <c r="K20" s="227"/>
      <c r="L20" s="228"/>
      <c r="M20" s="227"/>
      <c r="N20" s="227"/>
      <c r="O20" s="227"/>
      <c r="P20" s="227"/>
      <c r="Q20" s="227">
        <f>SUM(Q18:Q19)</f>
        <v>38</v>
      </c>
    </row>
    <row r="21" spans="1:17" s="219" customFormat="1" ht="23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67.5" customHeight="1">
      <c r="B22" s="235" t="s">
        <v>121</v>
      </c>
      <c r="C22" s="236"/>
      <c r="D22" s="235"/>
      <c r="E22" s="237"/>
      <c r="F22" s="238"/>
      <c r="G22" s="238">
        <f t="shared" ref="G22:K22" si="1">G20</f>
        <v>0</v>
      </c>
      <c r="H22" s="238">
        <f t="shared" si="1"/>
        <v>0</v>
      </c>
      <c r="I22" s="238">
        <f t="shared" si="1"/>
        <v>38</v>
      </c>
      <c r="J22" s="238">
        <f t="shared" si="1"/>
        <v>0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38</v>
      </c>
    </row>
    <row r="23" spans="1:17" s="105" customFormat="1" ht="20.25" customHeight="1">
      <c r="B23" s="106"/>
      <c r="C23" s="107"/>
      <c r="D23" s="401" t="s">
        <v>184</v>
      </c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</row>
    <row r="24" spans="1:17" s="1" customFormat="1" ht="59" customHeight="1">
      <c r="B24" s="330" t="s">
        <v>14</v>
      </c>
      <c r="C24" s="32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</row>
    <row r="25" spans="1:17" s="33" customFormat="1" ht="190.5" customHeight="1">
      <c r="A25" s="389" t="s">
        <v>15</v>
      </c>
      <c r="B25" s="389"/>
      <c r="C25" s="389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88" t="s">
        <v>51</v>
      </c>
      <c r="O25" s="388"/>
      <c r="P25" s="388"/>
      <c r="Q25" s="388"/>
    </row>
    <row r="26" spans="1:17" s="43" customFormat="1" ht="64.5" customHeight="1">
      <c r="A26" s="374" t="str">
        <f>$D$18</f>
        <v>ICEBERG GREEN</v>
      </c>
      <c r="B26" s="374"/>
      <c r="C26" s="374"/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</row>
    <row r="27" spans="1:17" s="2" customFormat="1" ht="209.5" customHeight="1">
      <c r="A27" s="261">
        <v>1</v>
      </c>
      <c r="B27" s="375" t="str">
        <f>$M$11</f>
        <v>BRUSHED FLEECE 100% COTTON (30/1+8/1) HEAVY WASHING_350GSM</v>
      </c>
      <c r="C27" s="375"/>
      <c r="D27" s="262" t="s">
        <v>113</v>
      </c>
      <c r="E27" s="262" t="str">
        <f>$D$18</f>
        <v>ICEBERG GREEN</v>
      </c>
      <c r="F27" s="261" t="s">
        <v>10</v>
      </c>
      <c r="G27" s="263">
        <f>$Q$20</f>
        <v>38</v>
      </c>
      <c r="H27" s="264">
        <v>1.45</v>
      </c>
      <c r="I27" s="265">
        <f>H27*G27</f>
        <v>55.1</v>
      </c>
      <c r="J27" s="266">
        <f>(I27*1.3%+(I27/50)*0.5)*0</f>
        <v>0</v>
      </c>
      <c r="K27" s="266">
        <v>2</v>
      </c>
      <c r="L27" s="266">
        <v>0</v>
      </c>
      <c r="M27" s="267">
        <f>ROUNDUP(SUM(I27:L27),0)</f>
        <v>58</v>
      </c>
      <c r="N27" s="376" t="s">
        <v>443</v>
      </c>
      <c r="O27" s="376"/>
      <c r="P27" s="376"/>
      <c r="Q27" s="376"/>
    </row>
    <row r="28" spans="1:17" s="2" customFormat="1" ht="209.5" customHeight="1">
      <c r="A28" s="261">
        <v>2</v>
      </c>
      <c r="B28" s="375" t="s">
        <v>301</v>
      </c>
      <c r="C28" s="375"/>
      <c r="D28" s="262" t="s">
        <v>302</v>
      </c>
      <c r="E28" s="262" t="str">
        <f>$D$18</f>
        <v>ICEBERG GREEN</v>
      </c>
      <c r="F28" s="261" t="s">
        <v>10</v>
      </c>
      <c r="G28" s="263">
        <f>$Q$20</f>
        <v>38</v>
      </c>
      <c r="H28" s="264">
        <v>0.27</v>
      </c>
      <c r="I28" s="265">
        <f>H28*G28</f>
        <v>10.260000000000002</v>
      </c>
      <c r="J28" s="266">
        <f>(I28*0%+(I28/50)*0.5)</f>
        <v>0.10260000000000001</v>
      </c>
      <c r="K28" s="266">
        <v>0</v>
      </c>
      <c r="L28" s="266">
        <v>0</v>
      </c>
      <c r="M28" s="267">
        <f>ROUNDUP(SUM(I28:L28),0)</f>
        <v>11</v>
      </c>
      <c r="N28" s="376" t="s">
        <v>444</v>
      </c>
      <c r="O28" s="376"/>
      <c r="P28" s="376"/>
      <c r="Q28" s="376"/>
    </row>
    <row r="29" spans="1:17" s="34" customFormat="1" ht="48.5" customHeight="1" thickBot="1">
      <c r="B29" s="330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379" t="s">
        <v>22</v>
      </c>
      <c r="B30" s="380"/>
      <c r="C30" s="380"/>
      <c r="D30" s="380"/>
      <c r="E30" s="381"/>
      <c r="F30" s="271" t="s">
        <v>47</v>
      </c>
      <c r="G30" s="271" t="s">
        <v>23</v>
      </c>
      <c r="H30" s="382" t="s">
        <v>42</v>
      </c>
      <c r="I30" s="383"/>
      <c r="J30" s="273" t="s">
        <v>18</v>
      </c>
      <c r="K30" s="271" t="s">
        <v>48</v>
      </c>
      <c r="L30" s="271" t="s">
        <v>24</v>
      </c>
      <c r="M30" s="272" t="s">
        <v>25</v>
      </c>
      <c r="N30" s="272" t="s">
        <v>26</v>
      </c>
      <c r="O30" s="272" t="s">
        <v>27</v>
      </c>
      <c r="P30" s="377" t="s">
        <v>28</v>
      </c>
      <c r="Q30" s="378"/>
    </row>
    <row r="31" spans="1:17" s="12" customFormat="1" ht="74" customHeight="1">
      <c r="A31" s="210">
        <v>1</v>
      </c>
      <c r="B31" s="341" t="s">
        <v>214</v>
      </c>
      <c r="C31" s="341"/>
      <c r="D31" s="341"/>
      <c r="E31" s="341"/>
      <c r="F31" s="316" t="s">
        <v>446</v>
      </c>
      <c r="G31" s="313" t="s">
        <v>445</v>
      </c>
      <c r="H31" s="342" t="str">
        <f>$A$26</f>
        <v>ICEBERG GREEN</v>
      </c>
      <c r="I31" s="342" t="e">
        <f>#REF!</f>
        <v>#REF!</v>
      </c>
      <c r="J31" s="206" t="s">
        <v>29</v>
      </c>
      <c r="K31" s="206">
        <f t="shared" ref="K31:K38" si="2">$Q$20</f>
        <v>38</v>
      </c>
      <c r="L31" s="317">
        <v>6.5000000000000002E-2</v>
      </c>
      <c r="M31" s="211">
        <f>ROUNDUP(K31*L31,0)</f>
        <v>3</v>
      </c>
      <c r="N31" s="211"/>
      <c r="O31" s="207">
        <f>M31</f>
        <v>3</v>
      </c>
      <c r="P31" s="343" t="s">
        <v>447</v>
      </c>
      <c r="Q31" s="344"/>
    </row>
    <row r="32" spans="1:17" s="43" customFormat="1" ht="100.5" customHeight="1">
      <c r="A32" s="210">
        <v>2</v>
      </c>
      <c r="B32" s="340" t="s">
        <v>222</v>
      </c>
      <c r="C32" s="341"/>
      <c r="D32" s="341"/>
      <c r="E32" s="341"/>
      <c r="F32" s="316" t="s">
        <v>89</v>
      </c>
      <c r="G32" s="274" t="s">
        <v>89</v>
      </c>
      <c r="H32" s="342" t="str">
        <f t="shared" ref="H32:H38" si="3">$A$26</f>
        <v>ICEBERG GREEN</v>
      </c>
      <c r="I32" s="342" t="e">
        <f>#REF!</f>
        <v>#REF!</v>
      </c>
      <c r="J32" s="206" t="s">
        <v>30</v>
      </c>
      <c r="K32" s="206">
        <f t="shared" si="2"/>
        <v>38</v>
      </c>
      <c r="L32" s="212">
        <v>1</v>
      </c>
      <c r="M32" s="206">
        <f t="shared" ref="M32" si="4">L32*K32</f>
        <v>38</v>
      </c>
      <c r="N32" s="211"/>
      <c r="O32" s="207">
        <f t="shared" ref="O32" si="5">M32+N32</f>
        <v>38</v>
      </c>
      <c r="P32" s="343" t="s">
        <v>448</v>
      </c>
      <c r="Q32" s="344"/>
    </row>
    <row r="33" spans="1:17" s="43" customFormat="1" ht="97.5" customHeight="1">
      <c r="A33" s="210">
        <v>3</v>
      </c>
      <c r="B33" s="340" t="s">
        <v>303</v>
      </c>
      <c r="C33" s="341"/>
      <c r="D33" s="341"/>
      <c r="E33" s="341"/>
      <c r="F33" s="316" t="s">
        <v>89</v>
      </c>
      <c r="G33" s="274" t="s">
        <v>89</v>
      </c>
      <c r="H33" s="342" t="str">
        <f t="shared" si="3"/>
        <v>ICEBERG GREEN</v>
      </c>
      <c r="I33" s="342" t="e">
        <f>#REF!</f>
        <v>#REF!</v>
      </c>
      <c r="J33" s="206" t="s">
        <v>30</v>
      </c>
      <c r="K33" s="206">
        <f t="shared" si="2"/>
        <v>38</v>
      </c>
      <c r="L33" s="212">
        <v>1</v>
      </c>
      <c r="M33" s="206">
        <f t="shared" ref="M33" si="6">L33*K33</f>
        <v>38</v>
      </c>
      <c r="N33" s="211"/>
      <c r="O33" s="207">
        <f t="shared" ref="O33" si="7">M33+N33</f>
        <v>38</v>
      </c>
      <c r="P33" s="343" t="s">
        <v>449</v>
      </c>
      <c r="Q33" s="344"/>
    </row>
    <row r="34" spans="1:17" s="43" customFormat="1" ht="91.5" customHeight="1">
      <c r="A34" s="210">
        <v>4</v>
      </c>
      <c r="B34" s="340" t="s">
        <v>223</v>
      </c>
      <c r="C34" s="341"/>
      <c r="D34" s="341"/>
      <c r="E34" s="341"/>
      <c r="F34" s="316" t="s">
        <v>89</v>
      </c>
      <c r="G34" s="274" t="s">
        <v>89</v>
      </c>
      <c r="H34" s="342" t="str">
        <f t="shared" si="3"/>
        <v>ICEBERG GREEN</v>
      </c>
      <c r="I34" s="342" t="e">
        <f>#REF!</f>
        <v>#REF!</v>
      </c>
      <c r="J34" s="206" t="s">
        <v>30</v>
      </c>
      <c r="K34" s="206">
        <f t="shared" si="2"/>
        <v>38</v>
      </c>
      <c r="L34" s="212">
        <v>1</v>
      </c>
      <c r="M34" s="206">
        <f t="shared" ref="M34" si="8">L34*K34</f>
        <v>38</v>
      </c>
      <c r="N34" s="211"/>
      <c r="O34" s="207">
        <f t="shared" ref="O34" si="9">M34+N34</f>
        <v>38</v>
      </c>
      <c r="P34" s="343" t="s">
        <v>450</v>
      </c>
      <c r="Q34" s="344"/>
    </row>
    <row r="35" spans="1:17" s="43" customFormat="1" ht="92.5" customHeight="1">
      <c r="A35" s="210">
        <v>5</v>
      </c>
      <c r="B35" s="340" t="s">
        <v>451</v>
      </c>
      <c r="C35" s="341"/>
      <c r="D35" s="341"/>
      <c r="E35" s="341"/>
      <c r="F35" s="316" t="s">
        <v>89</v>
      </c>
      <c r="G35" s="274" t="s">
        <v>89</v>
      </c>
      <c r="H35" s="342" t="str">
        <f t="shared" si="3"/>
        <v>ICEBERG GREEN</v>
      </c>
      <c r="I35" s="342" t="e">
        <f>#REF!</f>
        <v>#REF!</v>
      </c>
      <c r="J35" s="206" t="s">
        <v>30</v>
      </c>
      <c r="K35" s="206">
        <f t="shared" si="2"/>
        <v>38</v>
      </c>
      <c r="L35" s="212">
        <v>1</v>
      </c>
      <c r="M35" s="206">
        <f t="shared" ref="M35" si="10">L35*K35</f>
        <v>38</v>
      </c>
      <c r="N35" s="211"/>
      <c r="O35" s="207">
        <f t="shared" ref="O35" si="11">M35+N35</f>
        <v>38</v>
      </c>
      <c r="P35" s="343" t="s">
        <v>452</v>
      </c>
      <c r="Q35" s="344"/>
    </row>
    <row r="36" spans="1:17" s="43" customFormat="1" ht="66" customHeight="1">
      <c r="A36" s="210">
        <v>6</v>
      </c>
      <c r="B36" s="340" t="s">
        <v>304</v>
      </c>
      <c r="C36" s="341"/>
      <c r="D36" s="341"/>
      <c r="E36" s="341"/>
      <c r="F36" s="316" t="s">
        <v>305</v>
      </c>
      <c r="G36" s="274" t="s">
        <v>305</v>
      </c>
      <c r="H36" s="342" t="str">
        <f t="shared" si="3"/>
        <v>ICEBERG GREEN</v>
      </c>
      <c r="I36" s="342" t="e">
        <f>#REF!</f>
        <v>#REF!</v>
      </c>
      <c r="J36" s="206" t="s">
        <v>460</v>
      </c>
      <c r="K36" s="206">
        <f t="shared" si="2"/>
        <v>38</v>
      </c>
      <c r="L36" s="212">
        <v>2</v>
      </c>
      <c r="M36" s="206">
        <f t="shared" ref="M36" si="12">L36*K36</f>
        <v>76</v>
      </c>
      <c r="N36" s="211"/>
      <c r="O36" s="207">
        <f t="shared" ref="O36" si="13">M36+N36</f>
        <v>76</v>
      </c>
      <c r="P36" s="343" t="s">
        <v>491</v>
      </c>
      <c r="Q36" s="344"/>
    </row>
    <row r="37" spans="1:17" s="43" customFormat="1" ht="65" customHeight="1">
      <c r="A37" s="210">
        <v>7</v>
      </c>
      <c r="B37" s="340" t="s">
        <v>306</v>
      </c>
      <c r="C37" s="341"/>
      <c r="D37" s="341"/>
      <c r="E37" s="341"/>
      <c r="F37" s="316" t="s">
        <v>446</v>
      </c>
      <c r="G37" s="201" t="s">
        <v>437</v>
      </c>
      <c r="H37" s="342" t="str">
        <f t="shared" si="3"/>
        <v>ICEBERG GREEN</v>
      </c>
      <c r="I37" s="342" t="e">
        <f>#REF!</f>
        <v>#REF!</v>
      </c>
      <c r="J37" s="206" t="s">
        <v>10</v>
      </c>
      <c r="K37" s="206">
        <f t="shared" si="2"/>
        <v>38</v>
      </c>
      <c r="L37" s="212">
        <v>1.5</v>
      </c>
      <c r="M37" s="206">
        <f t="shared" ref="M37" si="14">L37*K37</f>
        <v>57</v>
      </c>
      <c r="N37" s="211"/>
      <c r="O37" s="207">
        <f t="shared" ref="O37" si="15">M37+N37</f>
        <v>57</v>
      </c>
      <c r="P37" s="343" t="s">
        <v>490</v>
      </c>
      <c r="Q37" s="344"/>
    </row>
    <row r="38" spans="1:17" s="43" customFormat="1" ht="56" customHeight="1">
      <c r="A38" s="210">
        <v>8</v>
      </c>
      <c r="B38" s="340" t="s">
        <v>307</v>
      </c>
      <c r="C38" s="341"/>
      <c r="D38" s="341"/>
      <c r="E38" s="341"/>
      <c r="F38" s="316" t="s">
        <v>446</v>
      </c>
      <c r="G38" s="201" t="s">
        <v>437</v>
      </c>
      <c r="H38" s="342" t="str">
        <f t="shared" si="3"/>
        <v>ICEBERG GREEN</v>
      </c>
      <c r="I38" s="342" t="e">
        <f>#REF!</f>
        <v>#REF!</v>
      </c>
      <c r="J38" s="206" t="s">
        <v>10</v>
      </c>
      <c r="K38" s="206">
        <f t="shared" si="2"/>
        <v>38</v>
      </c>
      <c r="L38" s="212">
        <v>0.35</v>
      </c>
      <c r="M38" s="206">
        <f t="shared" ref="M38" si="16">L38*K38</f>
        <v>13.299999999999999</v>
      </c>
      <c r="N38" s="211"/>
      <c r="O38" s="207">
        <f t="shared" ref="O38" si="17">M38+N38</f>
        <v>13.299999999999999</v>
      </c>
      <c r="P38" s="343" t="s">
        <v>489</v>
      </c>
      <c r="Q38" s="344"/>
    </row>
    <row r="39" spans="1:17" s="34" customFormat="1" ht="39" customHeight="1">
      <c r="B39" s="314" t="s">
        <v>65</v>
      </c>
      <c r="C39" s="35"/>
      <c r="D39" s="35"/>
      <c r="E39" s="35"/>
      <c r="G39" s="36"/>
      <c r="Q39" s="37"/>
    </row>
    <row r="40" spans="1:17" s="51" customFormat="1" ht="97" customHeight="1">
      <c r="A40" s="389" t="s">
        <v>22</v>
      </c>
      <c r="B40" s="389"/>
      <c r="C40" s="389"/>
      <c r="D40" s="389"/>
      <c r="E40" s="389"/>
      <c r="F40" s="208" t="s">
        <v>47</v>
      </c>
      <c r="G40" s="208" t="s">
        <v>23</v>
      </c>
      <c r="H40" s="388" t="s">
        <v>42</v>
      </c>
      <c r="I40" s="388"/>
      <c r="J40" s="209" t="s">
        <v>18</v>
      </c>
      <c r="K40" s="208" t="s">
        <v>48</v>
      </c>
      <c r="L40" s="208" t="s">
        <v>24</v>
      </c>
      <c r="M40" s="208" t="s">
        <v>25</v>
      </c>
      <c r="N40" s="208" t="s">
        <v>26</v>
      </c>
      <c r="O40" s="208" t="s">
        <v>27</v>
      </c>
      <c r="P40" s="388" t="s">
        <v>28</v>
      </c>
      <c r="Q40" s="388"/>
    </row>
    <row r="41" spans="1:17" s="257" customFormat="1" ht="94" customHeight="1">
      <c r="A41" s="256">
        <v>1</v>
      </c>
      <c r="B41" s="407" t="s">
        <v>468</v>
      </c>
      <c r="C41" s="408"/>
      <c r="D41" s="408"/>
      <c r="E41" s="409"/>
      <c r="F41" s="316" t="s">
        <v>89</v>
      </c>
      <c r="G41" s="331" t="s">
        <v>89</v>
      </c>
      <c r="H41" s="342" t="str">
        <f t="shared" ref="H41:H51" si="18">$D$20</f>
        <v>ICEBERG GREEN</v>
      </c>
      <c r="I41" s="342" t="e">
        <f>#REF!</f>
        <v>#REF!</v>
      </c>
      <c r="J41" s="206" t="s">
        <v>30</v>
      </c>
      <c r="K41" s="206">
        <f>$Q$20</f>
        <v>38</v>
      </c>
      <c r="L41" s="212">
        <v>1</v>
      </c>
      <c r="M41" s="206">
        <f>L41*K41</f>
        <v>38</v>
      </c>
      <c r="N41" s="211"/>
      <c r="O41" s="207">
        <f>M41</f>
        <v>38</v>
      </c>
      <c r="P41" s="343" t="s">
        <v>467</v>
      </c>
      <c r="Q41" s="344"/>
    </row>
    <row r="42" spans="1:17" s="257" customFormat="1" ht="43" customHeight="1">
      <c r="A42" s="256">
        <v>2</v>
      </c>
      <c r="B42" s="407" t="s">
        <v>453</v>
      </c>
      <c r="C42" s="408"/>
      <c r="D42" s="408"/>
      <c r="E42" s="409"/>
      <c r="F42" s="316" t="s">
        <v>39</v>
      </c>
      <c r="G42" s="316" t="s">
        <v>39</v>
      </c>
      <c r="H42" s="342" t="str">
        <f t="shared" si="18"/>
        <v>ICEBERG GREEN</v>
      </c>
      <c r="I42" s="342" t="e">
        <f>#REF!</f>
        <v>#REF!</v>
      </c>
      <c r="J42" s="206" t="s">
        <v>30</v>
      </c>
      <c r="K42" s="206">
        <f t="shared" ref="K42" si="19">$Q$20</f>
        <v>38</v>
      </c>
      <c r="L42" s="212">
        <v>1</v>
      </c>
      <c r="M42" s="206">
        <f t="shared" ref="M42" si="20">L42*K42</f>
        <v>38</v>
      </c>
      <c r="N42" s="211"/>
      <c r="O42" s="207">
        <f t="shared" ref="O42" si="21">N42+M42</f>
        <v>38</v>
      </c>
      <c r="P42" s="405" t="s">
        <v>474</v>
      </c>
      <c r="Q42" s="405"/>
    </row>
    <row r="43" spans="1:17" s="257" customFormat="1" ht="91.5" customHeight="1">
      <c r="A43" s="256">
        <v>3</v>
      </c>
      <c r="B43" s="407" t="s">
        <v>454</v>
      </c>
      <c r="C43" s="408"/>
      <c r="D43" s="408"/>
      <c r="E43" s="409"/>
      <c r="F43" s="316" t="s">
        <v>89</v>
      </c>
      <c r="G43" s="316" t="s">
        <v>89</v>
      </c>
      <c r="H43" s="342" t="str">
        <f t="shared" si="18"/>
        <v>ICEBERG GREEN</v>
      </c>
      <c r="I43" s="342" t="e">
        <f>#REF!</f>
        <v>#REF!</v>
      </c>
      <c r="J43" s="206" t="s">
        <v>30</v>
      </c>
      <c r="K43" s="206">
        <f t="shared" ref="K43:K44" si="22">$Q$20</f>
        <v>38</v>
      </c>
      <c r="L43" s="212">
        <v>1</v>
      </c>
      <c r="M43" s="206">
        <f t="shared" ref="M43" si="23">L43*K43</f>
        <v>38</v>
      </c>
      <c r="N43" s="211"/>
      <c r="O43" s="207">
        <f t="shared" ref="O43" si="24">N43+M43</f>
        <v>38</v>
      </c>
      <c r="P43" s="405" t="s">
        <v>469</v>
      </c>
      <c r="Q43" s="406"/>
    </row>
    <row r="44" spans="1:17" s="257" customFormat="1" ht="89" customHeight="1">
      <c r="A44" s="256">
        <v>4</v>
      </c>
      <c r="B44" s="407" t="s">
        <v>455</v>
      </c>
      <c r="C44" s="408"/>
      <c r="D44" s="408"/>
      <c r="E44" s="409"/>
      <c r="F44" s="316" t="s">
        <v>89</v>
      </c>
      <c r="G44" s="316" t="s">
        <v>89</v>
      </c>
      <c r="H44" s="342" t="str">
        <f t="shared" si="18"/>
        <v>ICEBERG GREEN</v>
      </c>
      <c r="I44" s="342" t="e">
        <f>#REF!</f>
        <v>#REF!</v>
      </c>
      <c r="J44" s="206" t="s">
        <v>30</v>
      </c>
      <c r="K44" s="206">
        <f t="shared" si="22"/>
        <v>38</v>
      </c>
      <c r="L44" s="212">
        <v>1</v>
      </c>
      <c r="M44" s="206">
        <f t="shared" ref="M44" si="25">L44*K44</f>
        <v>38</v>
      </c>
      <c r="N44" s="211"/>
      <c r="O44" s="207">
        <f t="shared" ref="O44" si="26">N44+M44</f>
        <v>38</v>
      </c>
      <c r="P44" s="405" t="s">
        <v>469</v>
      </c>
      <c r="Q44" s="406"/>
    </row>
    <row r="45" spans="1:17" s="12" customFormat="1" ht="95.5" customHeight="1">
      <c r="A45" s="256">
        <v>5</v>
      </c>
      <c r="B45" s="407" t="s">
        <v>456</v>
      </c>
      <c r="C45" s="408"/>
      <c r="D45" s="408"/>
      <c r="E45" s="409"/>
      <c r="F45" s="316" t="s">
        <v>89</v>
      </c>
      <c r="G45" s="316" t="s">
        <v>89</v>
      </c>
      <c r="H45" s="342" t="str">
        <f t="shared" si="18"/>
        <v>ICEBERG GREEN</v>
      </c>
      <c r="I45" s="342" t="e">
        <f>#REF!</f>
        <v>#REF!</v>
      </c>
      <c r="J45" s="206" t="s">
        <v>30</v>
      </c>
      <c r="K45" s="206">
        <f t="shared" ref="K45" si="27">$Q$20</f>
        <v>38</v>
      </c>
      <c r="L45" s="212">
        <v>2</v>
      </c>
      <c r="M45" s="206">
        <f t="shared" ref="M45" si="28">L45*K45</f>
        <v>76</v>
      </c>
      <c r="N45" s="211"/>
      <c r="O45" s="207">
        <f>N45+M45</f>
        <v>76</v>
      </c>
      <c r="P45" s="343" t="s">
        <v>470</v>
      </c>
      <c r="Q45" s="344"/>
    </row>
    <row r="46" spans="1:17" s="12" customFormat="1" ht="42.5" customHeight="1">
      <c r="A46" s="256">
        <v>6</v>
      </c>
      <c r="B46" s="407" t="s">
        <v>472</v>
      </c>
      <c r="C46" s="408"/>
      <c r="D46" s="408"/>
      <c r="E46" s="409"/>
      <c r="F46" s="316" t="s">
        <v>92</v>
      </c>
      <c r="G46" s="316" t="s">
        <v>92</v>
      </c>
      <c r="H46" s="342" t="str">
        <f t="shared" si="18"/>
        <v>ICEBERG GREEN</v>
      </c>
      <c r="I46" s="342" t="e">
        <f>#REF!</f>
        <v>#REF!</v>
      </c>
      <c r="J46" s="206" t="s">
        <v>30</v>
      </c>
      <c r="K46" s="206">
        <f t="shared" ref="K46" si="29">$Q$20</f>
        <v>38</v>
      </c>
      <c r="L46" s="212">
        <v>1</v>
      </c>
      <c r="M46" s="206">
        <f t="shared" ref="M46" si="30">L46*K46</f>
        <v>38</v>
      </c>
      <c r="N46" s="211"/>
      <c r="O46" s="207">
        <f t="shared" ref="O46" si="31">N46+M46</f>
        <v>38</v>
      </c>
      <c r="P46" s="343" t="s">
        <v>471</v>
      </c>
      <c r="Q46" s="344"/>
    </row>
    <row r="47" spans="1:17" s="12" customFormat="1" ht="34" customHeight="1">
      <c r="A47" s="256">
        <v>7</v>
      </c>
      <c r="B47" s="407" t="s">
        <v>457</v>
      </c>
      <c r="C47" s="408"/>
      <c r="D47" s="408"/>
      <c r="E47" s="409"/>
      <c r="F47" s="316" t="s">
        <v>92</v>
      </c>
      <c r="G47" s="316" t="s">
        <v>92</v>
      </c>
      <c r="H47" s="342" t="str">
        <f t="shared" si="18"/>
        <v>ICEBERG GREEN</v>
      </c>
      <c r="I47" s="342" t="e">
        <f>#REF!</f>
        <v>#REF!</v>
      </c>
      <c r="J47" s="206" t="s">
        <v>30</v>
      </c>
      <c r="K47" s="206">
        <f t="shared" ref="K47" si="32">$Q$20</f>
        <v>38</v>
      </c>
      <c r="L47" s="212">
        <f>1/50</f>
        <v>0.02</v>
      </c>
      <c r="M47" s="206">
        <f t="shared" ref="M47" si="33">L47*K47</f>
        <v>0.76</v>
      </c>
      <c r="N47" s="211"/>
      <c r="O47" s="207">
        <f t="shared" ref="O47" si="34">N47+M47</f>
        <v>0.76</v>
      </c>
      <c r="P47" s="405"/>
      <c r="Q47" s="405"/>
    </row>
    <row r="48" spans="1:17" s="12" customFormat="1" ht="39" customHeight="1">
      <c r="A48" s="256">
        <v>8</v>
      </c>
      <c r="B48" s="332" t="s">
        <v>458</v>
      </c>
      <c r="C48" s="333"/>
      <c r="D48" s="333"/>
      <c r="E48" s="334"/>
      <c r="F48" s="316" t="s">
        <v>55</v>
      </c>
      <c r="G48" s="316" t="s">
        <v>55</v>
      </c>
      <c r="H48" s="342" t="str">
        <f t="shared" si="18"/>
        <v>ICEBERG GREEN</v>
      </c>
      <c r="I48" s="342" t="e">
        <f>#REF!</f>
        <v>#REF!</v>
      </c>
      <c r="J48" s="206" t="s">
        <v>30</v>
      </c>
      <c r="K48" s="206">
        <f t="shared" ref="K48" si="35">$Q$20</f>
        <v>38</v>
      </c>
      <c r="L48" s="212">
        <v>2</v>
      </c>
      <c r="M48" s="206">
        <f>L48*K48</f>
        <v>76</v>
      </c>
      <c r="N48" s="211"/>
      <c r="O48" s="207">
        <f t="shared" ref="O48" si="36">N48+M48</f>
        <v>76</v>
      </c>
      <c r="P48" s="405"/>
      <c r="Q48" s="405"/>
    </row>
    <row r="49" spans="1:17" s="12" customFormat="1" ht="36.5" customHeight="1">
      <c r="A49" s="256">
        <v>9</v>
      </c>
      <c r="B49" s="332" t="s">
        <v>473</v>
      </c>
      <c r="C49" s="333"/>
      <c r="D49" s="333"/>
      <c r="E49" s="334"/>
      <c r="F49" s="316" t="s">
        <v>55</v>
      </c>
      <c r="G49" s="316" t="s">
        <v>55</v>
      </c>
      <c r="H49" s="422" t="str">
        <f t="shared" si="18"/>
        <v>ICEBERG GREEN</v>
      </c>
      <c r="I49" s="423"/>
      <c r="J49" s="206" t="s">
        <v>30</v>
      </c>
      <c r="K49" s="206">
        <f t="shared" ref="K49:K51" si="37">$Q$20</f>
        <v>38</v>
      </c>
      <c r="L49" s="212">
        <v>1</v>
      </c>
      <c r="M49" s="206">
        <f t="shared" ref="M49:M51" si="38">L49*K49</f>
        <v>38</v>
      </c>
      <c r="N49" s="206"/>
      <c r="O49" s="207">
        <f>M49</f>
        <v>38</v>
      </c>
      <c r="P49" s="420"/>
      <c r="Q49" s="421"/>
    </row>
    <row r="50" spans="1:17" s="12" customFormat="1" ht="37" customHeight="1">
      <c r="A50" s="315">
        <v>10</v>
      </c>
      <c r="B50" s="332" t="s">
        <v>459</v>
      </c>
      <c r="C50" s="333"/>
      <c r="D50" s="333"/>
      <c r="E50" s="334"/>
      <c r="F50" s="316" t="s">
        <v>55</v>
      </c>
      <c r="G50" s="316" t="s">
        <v>55</v>
      </c>
      <c r="H50" s="422" t="str">
        <f t="shared" si="18"/>
        <v>ICEBERG GREEN</v>
      </c>
      <c r="I50" s="423"/>
      <c r="J50" s="206" t="s">
        <v>30</v>
      </c>
      <c r="K50" s="206">
        <f t="shared" si="37"/>
        <v>38</v>
      </c>
      <c r="L50" s="212">
        <v>0.04</v>
      </c>
      <c r="M50" s="206">
        <f t="shared" si="38"/>
        <v>1.52</v>
      </c>
      <c r="N50" s="206"/>
      <c r="O50" s="207">
        <f>M50</f>
        <v>1.52</v>
      </c>
      <c r="P50" s="420"/>
      <c r="Q50" s="421"/>
    </row>
    <row r="51" spans="1:17" s="12" customFormat="1" ht="36.5" customHeight="1">
      <c r="A51" s="315">
        <v>11</v>
      </c>
      <c r="B51" s="332" t="s">
        <v>203</v>
      </c>
      <c r="C51" s="333"/>
      <c r="D51" s="333"/>
      <c r="E51" s="334"/>
      <c r="F51" s="316" t="s">
        <v>55</v>
      </c>
      <c r="G51" s="316" t="s">
        <v>55</v>
      </c>
      <c r="H51" s="422" t="str">
        <f t="shared" si="18"/>
        <v>ICEBERG GREEN</v>
      </c>
      <c r="I51" s="423"/>
      <c r="J51" s="206" t="s">
        <v>30</v>
      </c>
      <c r="K51" s="206">
        <f t="shared" si="37"/>
        <v>38</v>
      </c>
      <c r="L51" s="212">
        <v>0.1</v>
      </c>
      <c r="M51" s="206">
        <f t="shared" si="38"/>
        <v>3.8000000000000003</v>
      </c>
      <c r="N51" s="206"/>
      <c r="O51" s="207">
        <v>4</v>
      </c>
      <c r="P51" s="420"/>
      <c r="Q51" s="421"/>
    </row>
    <row r="52" spans="1:17" s="12" customFormat="1" ht="16" customHeight="1">
      <c r="A52" s="88"/>
      <c r="B52" s="8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</row>
    <row r="53" spans="1:17" s="12" customFormat="1" ht="48" customHeight="1">
      <c r="B53" s="318" t="s">
        <v>66</v>
      </c>
      <c r="C53" s="76"/>
      <c r="D53" s="77"/>
      <c r="E53" s="77"/>
      <c r="F53" s="77"/>
      <c r="G53" s="78"/>
      <c r="H53" s="77"/>
      <c r="I53" s="77"/>
      <c r="J53" s="419" t="s">
        <v>31</v>
      </c>
      <c r="K53" s="419"/>
      <c r="L53" s="419"/>
      <c r="M53" s="419"/>
      <c r="N53" s="419"/>
      <c r="O53" s="42"/>
      <c r="P53" s="42"/>
      <c r="Q53" s="43"/>
    </row>
    <row r="54" spans="1:17" s="88" customFormat="1" ht="35.5" customHeight="1">
      <c r="A54" s="88">
        <v>1</v>
      </c>
      <c r="B54" s="255" t="s">
        <v>215</v>
      </c>
      <c r="C54" s="3" t="s">
        <v>438</v>
      </c>
      <c r="D54" s="12"/>
      <c r="E54" s="12"/>
      <c r="F54" s="12"/>
      <c r="G54" s="44"/>
      <c r="H54" s="44"/>
      <c r="I54" s="44"/>
      <c r="J54" s="44"/>
      <c r="K54" s="16"/>
      <c r="L54" s="16"/>
      <c r="M54" s="44"/>
      <c r="N54" s="44"/>
      <c r="O54" s="44"/>
      <c r="P54" s="44"/>
      <c r="Q54" s="44"/>
    </row>
    <row r="55" spans="1:17" s="12" customFormat="1" ht="44.5" customHeight="1">
      <c r="A55" s="88"/>
      <c r="B55" s="410" t="s">
        <v>49</v>
      </c>
      <c r="C55" s="411"/>
      <c r="D55" s="411"/>
      <c r="E55" s="411"/>
      <c r="F55" s="411"/>
      <c r="G55" s="411"/>
      <c r="H55" s="411"/>
      <c r="I55" s="412"/>
      <c r="J55" s="44"/>
      <c r="K55" s="16"/>
      <c r="L55" s="16"/>
      <c r="M55" s="44"/>
      <c r="N55" s="44"/>
      <c r="O55" s="44"/>
      <c r="P55" s="44"/>
      <c r="Q55" s="44"/>
    </row>
    <row r="56" spans="1:17" s="12" customFormat="1" ht="59.25" customHeight="1">
      <c r="A56" s="88"/>
      <c r="B56" s="362" t="s">
        <v>42</v>
      </c>
      <c r="C56" s="363"/>
      <c r="D56" s="364" t="s">
        <v>54</v>
      </c>
      <c r="E56" s="365"/>
      <c r="F56" s="365"/>
      <c r="G56" s="365"/>
      <c r="H56" s="365"/>
      <c r="I56" s="366"/>
      <c r="J56" s="44"/>
      <c r="K56" s="44"/>
      <c r="L56" s="44"/>
      <c r="M56" s="44"/>
      <c r="N56" s="44"/>
      <c r="O56" s="44"/>
      <c r="P56" s="44"/>
      <c r="Q56" s="44"/>
    </row>
    <row r="57" spans="1:17" s="12" customFormat="1" ht="111.5" customHeight="1">
      <c r="A57" s="88"/>
      <c r="B57" s="418" t="str">
        <f>$D$18</f>
        <v>ICEBERG GREEN</v>
      </c>
      <c r="C57" s="418" t="e">
        <f>#REF!</f>
        <v>#REF!</v>
      </c>
      <c r="D57" s="359" t="s">
        <v>494</v>
      </c>
      <c r="E57" s="360"/>
      <c r="F57" s="360"/>
      <c r="G57" s="360"/>
      <c r="H57" s="360"/>
      <c r="I57" s="361"/>
      <c r="J57" s="44"/>
      <c r="K57" s="44"/>
      <c r="L57" s="44"/>
      <c r="M57" s="44"/>
      <c r="N57" s="44"/>
      <c r="O57" s="44"/>
    </row>
    <row r="58" spans="1:17" s="12" customFormat="1" ht="17.5" customHeight="1"/>
    <row r="59" spans="1:17" s="12" customFormat="1" ht="41.5" customHeight="1">
      <c r="A59" s="88"/>
      <c r="B59" s="413" t="s">
        <v>462</v>
      </c>
      <c r="C59" s="414"/>
      <c r="D59" s="415"/>
      <c r="E59" s="415"/>
      <c r="F59" s="415"/>
      <c r="G59" s="415"/>
      <c r="H59" s="415"/>
      <c r="I59" s="416"/>
      <c r="J59" s="44"/>
      <c r="K59" s="44"/>
      <c r="L59" s="44"/>
    </row>
    <row r="60" spans="1:17" s="12" customFormat="1" ht="40.5" customHeight="1">
      <c r="A60" s="88"/>
      <c r="B60" s="371"/>
      <c r="C60" s="372"/>
      <c r="D60" s="258" t="s">
        <v>182</v>
      </c>
      <c r="E60" s="258" t="s">
        <v>60</v>
      </c>
      <c r="F60" s="258" t="s">
        <v>10</v>
      </c>
      <c r="G60" s="258" t="s">
        <v>57</v>
      </c>
      <c r="H60" s="258" t="s">
        <v>58</v>
      </c>
      <c r="I60" s="258" t="s">
        <v>59</v>
      </c>
      <c r="J60" s="44"/>
    </row>
    <row r="61" spans="1:17" s="12" customFormat="1" ht="81.5" customHeight="1">
      <c r="A61" s="88"/>
      <c r="B61" s="417" t="s">
        <v>213</v>
      </c>
      <c r="C61" s="417"/>
      <c r="D61" s="335" t="s">
        <v>461</v>
      </c>
      <c r="E61" s="336"/>
      <c r="F61" s="336"/>
      <c r="G61" s="336"/>
      <c r="H61" s="336"/>
      <c r="I61" s="337"/>
      <c r="J61" s="44"/>
    </row>
    <row r="62" spans="1:17" s="12" customFormat="1" ht="182" customHeight="1">
      <c r="A62" s="88"/>
      <c r="B62" s="338" t="s">
        <v>463</v>
      </c>
      <c r="C62" s="339"/>
      <c r="D62" s="335" t="s">
        <v>464</v>
      </c>
      <c r="E62" s="336"/>
      <c r="F62" s="336"/>
      <c r="G62" s="336"/>
      <c r="H62" s="336"/>
      <c r="I62" s="337"/>
      <c r="J62" s="44"/>
    </row>
    <row r="63" spans="1:17" s="12" customFormat="1" ht="222.5" customHeight="1">
      <c r="A63" s="88"/>
      <c r="B63" s="338" t="s">
        <v>465</v>
      </c>
      <c r="C63" s="339"/>
      <c r="D63" s="335" t="s">
        <v>466</v>
      </c>
      <c r="E63" s="336"/>
      <c r="F63" s="336"/>
      <c r="G63" s="336"/>
      <c r="H63" s="336"/>
      <c r="I63" s="337"/>
      <c r="J63" s="44"/>
    </row>
    <row r="64" spans="1:17" s="12" customFormat="1" ht="12.75" customHeight="1">
      <c r="A64" s="88"/>
      <c r="B64" s="88"/>
      <c r="C64" s="88"/>
      <c r="D64" s="88"/>
      <c r="E64" s="88"/>
      <c r="F64" s="88"/>
      <c r="G64" s="88"/>
      <c r="H64" s="88"/>
      <c r="I64" s="88"/>
      <c r="J64" s="44"/>
      <c r="K64" s="44"/>
      <c r="L64" s="44"/>
      <c r="M64" s="44"/>
      <c r="N64" s="44"/>
      <c r="O64" s="44"/>
      <c r="P64" s="44"/>
      <c r="Q64" s="44"/>
    </row>
    <row r="65" spans="1:17" s="88" customFormat="1" ht="42" customHeight="1">
      <c r="A65" s="13">
        <v>2</v>
      </c>
      <c r="B65" s="255" t="s">
        <v>217</v>
      </c>
      <c r="C65" s="346" t="s">
        <v>202</v>
      </c>
      <c r="D65" s="346"/>
      <c r="E65" s="346"/>
      <c r="F65" s="346"/>
      <c r="G65" s="44"/>
      <c r="H65" s="44"/>
      <c r="I65" s="44"/>
      <c r="J65" s="44"/>
      <c r="K65" s="16"/>
      <c r="L65" s="16"/>
      <c r="M65" s="44"/>
      <c r="N65" s="44"/>
      <c r="O65" s="44"/>
      <c r="P65" s="44"/>
      <c r="Q65" s="44"/>
    </row>
    <row r="66" spans="1:17" s="12" customFormat="1" ht="32.5" hidden="1">
      <c r="A66" s="88"/>
      <c r="B66" s="348" t="s">
        <v>49</v>
      </c>
      <c r="C66" s="349"/>
      <c r="D66" s="349"/>
      <c r="E66" s="349"/>
      <c r="F66" s="349"/>
      <c r="G66" s="349"/>
      <c r="H66" s="349"/>
      <c r="I66" s="352"/>
      <c r="J66" s="44"/>
      <c r="K66" s="16"/>
      <c r="L66" s="16"/>
      <c r="M66" s="44"/>
      <c r="N66" s="44"/>
      <c r="O66" s="44"/>
      <c r="P66" s="44"/>
      <c r="Q66" s="44"/>
    </row>
    <row r="67" spans="1:17" s="12" customFormat="1" ht="63" hidden="1" customHeight="1">
      <c r="A67" s="88"/>
      <c r="B67" s="354" t="s">
        <v>42</v>
      </c>
      <c r="C67" s="355"/>
      <c r="D67" s="356" t="s">
        <v>69</v>
      </c>
      <c r="E67" s="357"/>
      <c r="F67" s="357"/>
      <c r="G67" s="357"/>
      <c r="H67" s="357"/>
      <c r="I67" s="358"/>
      <c r="J67" s="44"/>
      <c r="K67" s="44"/>
      <c r="L67" s="44"/>
      <c r="M67" s="44"/>
      <c r="N67" s="44"/>
      <c r="O67" s="44"/>
      <c r="P67" s="44"/>
      <c r="Q67" s="44"/>
    </row>
    <row r="68" spans="1:17" s="12" customFormat="1" ht="72" hidden="1" customHeight="1">
      <c r="A68" s="88"/>
      <c r="B68" s="353" t="str">
        <f>$D$20</f>
        <v>ICEBERG GREEN</v>
      </c>
      <c r="C68" s="353" t="e">
        <f>#REF!</f>
        <v>#REF!</v>
      </c>
      <c r="D68" s="359" t="s">
        <v>178</v>
      </c>
      <c r="E68" s="360"/>
      <c r="F68" s="360"/>
      <c r="G68" s="360"/>
      <c r="H68" s="360"/>
      <c r="I68" s="361"/>
      <c r="J68" s="44"/>
      <c r="K68" s="44"/>
      <c r="L68" s="44"/>
      <c r="M68" s="44"/>
      <c r="N68" s="44"/>
      <c r="O68" s="44"/>
    </row>
    <row r="69" spans="1:17" s="12" customFormat="1" ht="29.15" hidden="1" customHeight="1">
      <c r="A69" s="88"/>
      <c r="B69" s="213"/>
      <c r="C69" s="214"/>
      <c r="D69" s="215"/>
      <c r="E69" s="202"/>
      <c r="F69" s="202"/>
      <c r="G69" s="202"/>
      <c r="H69" s="202"/>
      <c r="I69" s="203"/>
      <c r="J69" s="44"/>
      <c r="K69" s="44"/>
      <c r="L69" s="44"/>
      <c r="M69" s="44"/>
      <c r="N69" s="44"/>
      <c r="O69" s="44"/>
    </row>
    <row r="70" spans="1:17" s="12" customFormat="1" ht="32.5" hidden="1">
      <c r="A70" s="88"/>
      <c r="B70" s="348" t="s">
        <v>70</v>
      </c>
      <c r="C70" s="349"/>
      <c r="D70" s="350"/>
      <c r="E70" s="350"/>
      <c r="F70" s="350"/>
      <c r="G70" s="350"/>
      <c r="H70" s="350"/>
      <c r="I70" s="351"/>
      <c r="J70" s="44"/>
      <c r="K70" s="44"/>
      <c r="L70" s="44"/>
    </row>
    <row r="71" spans="1:17" s="12" customFormat="1" ht="56.25" hidden="1" customHeight="1">
      <c r="A71" s="88"/>
      <c r="B71" s="371"/>
      <c r="C71" s="372"/>
      <c r="D71" s="258" t="s">
        <v>182</v>
      </c>
      <c r="E71" s="258" t="s">
        <v>60</v>
      </c>
      <c r="F71" s="258" t="s">
        <v>10</v>
      </c>
      <c r="G71" s="258" t="s">
        <v>57</v>
      </c>
      <c r="H71" s="258" t="s">
        <v>58</v>
      </c>
      <c r="I71" s="258" t="s">
        <v>59</v>
      </c>
      <c r="J71" s="44"/>
    </row>
    <row r="72" spans="1:17" s="12" customFormat="1" ht="67.5" hidden="1" customHeight="1">
      <c r="A72" s="88"/>
      <c r="B72" s="373" t="s">
        <v>183</v>
      </c>
      <c r="C72" s="373"/>
      <c r="D72" s="195"/>
      <c r="E72" s="196"/>
      <c r="F72" s="196"/>
      <c r="G72" s="196"/>
      <c r="H72" s="196"/>
      <c r="I72" s="196"/>
      <c r="J72" s="44"/>
    </row>
    <row r="73" spans="1:17" s="12" customFormat="1" ht="32.5" hidden="1">
      <c r="A73" s="88"/>
      <c r="B73" s="88"/>
      <c r="C73" s="88"/>
      <c r="D73" s="88"/>
      <c r="E73" s="88"/>
      <c r="F73" s="88"/>
      <c r="G73" s="88"/>
      <c r="H73" s="88"/>
      <c r="I73" s="88"/>
      <c r="J73" s="44"/>
      <c r="K73" s="44"/>
      <c r="L73" s="44"/>
      <c r="M73" s="44"/>
      <c r="N73" s="44"/>
      <c r="O73" s="44"/>
      <c r="P73" s="44"/>
      <c r="Q73" s="44"/>
    </row>
    <row r="74" spans="1:17" s="88" customFormat="1" ht="48.65" customHeight="1">
      <c r="A74" s="13">
        <v>3</v>
      </c>
      <c r="B74" s="255" t="s">
        <v>218</v>
      </c>
      <c r="C74" s="99" t="s">
        <v>224</v>
      </c>
      <c r="D74" s="15"/>
      <c r="E74" s="15"/>
      <c r="F74" s="15"/>
      <c r="G74" s="44"/>
      <c r="H74" s="44"/>
      <c r="I74" s="44"/>
      <c r="J74" s="44"/>
      <c r="K74" s="16"/>
      <c r="L74" s="16"/>
      <c r="M74" s="44"/>
      <c r="N74" s="44"/>
      <c r="O74" s="44"/>
      <c r="P74" s="44"/>
      <c r="Q74" s="44"/>
    </row>
    <row r="75" spans="1:17" s="12" customFormat="1" ht="36.65" hidden="1" customHeight="1">
      <c r="A75" s="88"/>
      <c r="B75" s="362" t="s">
        <v>42</v>
      </c>
      <c r="C75" s="363"/>
      <c r="D75" s="364" t="s">
        <v>212</v>
      </c>
      <c r="E75" s="365"/>
      <c r="F75" s="365"/>
      <c r="G75" s="365"/>
      <c r="H75" s="365"/>
      <c r="I75" s="366"/>
      <c r="J75" s="44"/>
      <c r="K75" s="44"/>
      <c r="L75" s="44"/>
      <c r="M75" s="44"/>
      <c r="N75" s="44"/>
      <c r="O75" s="44"/>
      <c r="P75" s="44"/>
      <c r="Q75" s="44"/>
    </row>
    <row r="76" spans="1:17" s="12" customFormat="1" ht="182" hidden="1" customHeight="1">
      <c r="A76" s="88"/>
      <c r="B76" s="367" t="str">
        <f>$D$20</f>
        <v>ICEBERG GREEN</v>
      </c>
      <c r="C76" s="367" t="e">
        <f>#REF!</f>
        <v>#REF!</v>
      </c>
      <c r="D76" s="368" t="s">
        <v>219</v>
      </c>
      <c r="E76" s="369"/>
      <c r="F76" s="369"/>
      <c r="G76" s="369"/>
      <c r="H76" s="369"/>
      <c r="I76" s="370"/>
      <c r="J76" s="44"/>
    </row>
    <row r="77" spans="1:17" s="12" customFormat="1" ht="32.5" hidden="1">
      <c r="A77" s="88"/>
      <c r="B77" s="88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</row>
    <row r="78" spans="1:17" s="12" customFormat="1" ht="29.25" customHeight="1">
      <c r="B78" s="347" t="s">
        <v>78</v>
      </c>
      <c r="C78" s="347"/>
      <c r="D78" s="347"/>
      <c r="E78" s="347"/>
      <c r="G78" s="44"/>
      <c r="N78" s="43"/>
      <c r="O78" s="42"/>
      <c r="P78" s="42"/>
      <c r="Q78" s="43"/>
    </row>
    <row r="79" spans="1:17" s="12" customFormat="1" ht="35.25" customHeight="1">
      <c r="A79" s="88">
        <v>1</v>
      </c>
      <c r="B79" s="94" t="s">
        <v>209</v>
      </c>
      <c r="C79" s="88"/>
      <c r="D79" s="88"/>
      <c r="G79" s="44"/>
      <c r="N79" s="43"/>
      <c r="O79" s="42"/>
      <c r="P79" s="42"/>
      <c r="Q79" s="43"/>
    </row>
    <row r="80" spans="1:17" s="12" customFormat="1" ht="35.25" customHeight="1">
      <c r="A80" s="88">
        <v>2</v>
      </c>
      <c r="B80" s="94" t="s">
        <v>210</v>
      </c>
      <c r="C80" s="88"/>
      <c r="D80" s="88"/>
      <c r="G80" s="44"/>
      <c r="N80" s="43"/>
      <c r="O80" s="42"/>
      <c r="P80" s="42"/>
      <c r="Q80" s="43"/>
    </row>
    <row r="81" spans="1:17" s="12" customFormat="1" ht="35.25" customHeight="1">
      <c r="A81" s="88">
        <v>3</v>
      </c>
      <c r="B81" s="94" t="s">
        <v>211</v>
      </c>
      <c r="C81" s="88"/>
      <c r="D81" s="88"/>
      <c r="G81" s="44"/>
      <c r="N81" s="43"/>
      <c r="O81" s="42"/>
      <c r="P81" s="42"/>
      <c r="Q81" s="43"/>
    </row>
    <row r="82" spans="1:17" s="15" customFormat="1" ht="41" customHeight="1">
      <c r="A82" s="13"/>
      <c r="B82" s="259" t="s">
        <v>61</v>
      </c>
      <c r="C82" s="260" t="s">
        <v>182</v>
      </c>
      <c r="D82" s="260" t="s">
        <v>60</v>
      </c>
      <c r="E82" s="260" t="s">
        <v>10</v>
      </c>
      <c r="F82" s="260" t="s">
        <v>57</v>
      </c>
      <c r="G82" s="260" t="s">
        <v>58</v>
      </c>
      <c r="H82" s="260" t="s">
        <v>59</v>
      </c>
      <c r="I82" s="260" t="s">
        <v>11</v>
      </c>
      <c r="M82" s="47"/>
      <c r="N82" s="48"/>
      <c r="O82" s="48"/>
      <c r="P82" s="47"/>
    </row>
    <row r="83" spans="1:17" s="15" customFormat="1" ht="41" customHeight="1">
      <c r="A83" s="13"/>
      <c r="B83" s="259" t="s">
        <v>62</v>
      </c>
      <c r="C83" s="207">
        <f>F22</f>
        <v>0</v>
      </c>
      <c r="D83" s="207">
        <f t="shared" ref="D83:H83" si="39">G22</f>
        <v>0</v>
      </c>
      <c r="E83" s="207">
        <f>I20</f>
        <v>38</v>
      </c>
      <c r="F83" s="207">
        <v>0</v>
      </c>
      <c r="G83" s="207">
        <f t="shared" si="39"/>
        <v>0</v>
      </c>
      <c r="H83" s="207">
        <f t="shared" si="39"/>
        <v>0</v>
      </c>
      <c r="I83" s="207">
        <f>SUM(C83:H83)</f>
        <v>38</v>
      </c>
      <c r="M83" s="47"/>
      <c r="N83" s="48"/>
      <c r="O83" s="48"/>
      <c r="P83" s="47"/>
    </row>
    <row r="84" spans="1:17" s="95" customFormat="1" ht="255.5" customHeight="1">
      <c r="A84" s="345" t="s">
        <v>225</v>
      </c>
      <c r="B84" s="345"/>
      <c r="C84" s="345"/>
      <c r="D84" s="345"/>
      <c r="E84" s="345"/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</row>
    <row r="85" spans="1:17" s="95" customFormat="1" ht="133" customHeight="1">
      <c r="G85" s="96"/>
    </row>
    <row r="86" spans="1:17" s="95" customFormat="1" ht="32.5">
      <c r="G86" s="96"/>
    </row>
    <row r="87" spans="1:17" s="95" customFormat="1" ht="32.5">
      <c r="G87" s="96"/>
    </row>
    <row r="88" spans="1:17" s="95" customFormat="1" ht="32.5">
      <c r="G88" s="96"/>
    </row>
    <row r="89" spans="1:17" s="95" customFormat="1" ht="32.5">
      <c r="G89" s="96"/>
    </row>
    <row r="90" spans="1:17" s="95" customFormat="1" ht="32.5">
      <c r="G90" s="96"/>
    </row>
    <row r="91" spans="1:17" s="95" customFormat="1" ht="32.5">
      <c r="G91" s="96"/>
    </row>
    <row r="92" spans="1:17" s="95" customFormat="1" ht="32.5">
      <c r="G92" s="96"/>
    </row>
    <row r="93" spans="1:17" s="95" customFormat="1" ht="32.5">
      <c r="G93" s="96"/>
    </row>
    <row r="94" spans="1:17" s="95" customFormat="1" ht="32.5">
      <c r="G94" s="96"/>
    </row>
    <row r="95" spans="1:17" s="95" customFormat="1" ht="32.5">
      <c r="G95" s="96"/>
    </row>
    <row r="96" spans="1:17" s="95" customFormat="1" ht="32.5">
      <c r="G96" s="96"/>
    </row>
    <row r="97" spans="7:7" s="95" customFormat="1" ht="32.5">
      <c r="G97" s="96"/>
    </row>
    <row r="98" spans="7:7" s="95" customFormat="1" ht="32.5">
      <c r="G98" s="96"/>
    </row>
    <row r="99" spans="7:7" s="95" customFormat="1" ht="32.5">
      <c r="G99" s="96"/>
    </row>
    <row r="100" spans="7:7" s="95" customFormat="1" ht="32.5">
      <c r="G100" s="96"/>
    </row>
    <row r="101" spans="7:7" s="95" customFormat="1" ht="32.5">
      <c r="G101" s="96"/>
    </row>
    <row r="102" spans="7:7" s="95" customFormat="1" ht="32.5">
      <c r="G102" s="96"/>
    </row>
    <row r="103" spans="7:7" s="95" customFormat="1" ht="32.5">
      <c r="G103" s="96"/>
    </row>
    <row r="104" spans="7:7" s="95" customFormat="1" ht="32.5">
      <c r="G104" s="96"/>
    </row>
    <row r="105" spans="7:7" s="95" customFormat="1" ht="32.5">
      <c r="G105" s="96"/>
    </row>
    <row r="106" spans="7:7" s="95" customFormat="1" ht="32.5">
      <c r="G106" s="96"/>
    </row>
  </sheetData>
  <autoFilter ref="A30:R54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7">
    <mergeCell ref="P36:Q36"/>
    <mergeCell ref="J53:N53"/>
    <mergeCell ref="P49:Q49"/>
    <mergeCell ref="P47:Q47"/>
    <mergeCell ref="H49:I49"/>
    <mergeCell ref="H47:I47"/>
    <mergeCell ref="B47:E47"/>
    <mergeCell ref="H48:I48"/>
    <mergeCell ref="P48:Q48"/>
    <mergeCell ref="P50:Q50"/>
    <mergeCell ref="P51:Q51"/>
    <mergeCell ref="H50:I50"/>
    <mergeCell ref="H51:I51"/>
    <mergeCell ref="B45:E45"/>
    <mergeCell ref="H45:I45"/>
    <mergeCell ref="P45:Q45"/>
    <mergeCell ref="B46:E46"/>
    <mergeCell ref="H40:I40"/>
    <mergeCell ref="H46:I46"/>
    <mergeCell ref="P46:Q46"/>
    <mergeCell ref="P42:Q42"/>
    <mergeCell ref="B44:E44"/>
    <mergeCell ref="H44:I44"/>
    <mergeCell ref="B55:I55"/>
    <mergeCell ref="B56:C56"/>
    <mergeCell ref="D56:I56"/>
    <mergeCell ref="B59:I59"/>
    <mergeCell ref="B60:C60"/>
    <mergeCell ref="B61:C61"/>
    <mergeCell ref="D61:I61"/>
    <mergeCell ref="B62:C62"/>
    <mergeCell ref="D62:I62"/>
    <mergeCell ref="B57:C57"/>
    <mergeCell ref="D57:I57"/>
    <mergeCell ref="P44:Q44"/>
    <mergeCell ref="A40:E40"/>
    <mergeCell ref="P40:Q40"/>
    <mergeCell ref="B43:E43"/>
    <mergeCell ref="H43:I43"/>
    <mergeCell ref="P43:Q43"/>
    <mergeCell ref="B41:E41"/>
    <mergeCell ref="H41:I41"/>
    <mergeCell ref="P41:Q41"/>
    <mergeCell ref="B42:E42"/>
    <mergeCell ref="H42:I42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23:Q24"/>
    <mergeCell ref="D11:F11"/>
    <mergeCell ref="B13:F13"/>
    <mergeCell ref="B38:E38"/>
    <mergeCell ref="P38:Q38"/>
    <mergeCell ref="A26:Q26"/>
    <mergeCell ref="B27:C27"/>
    <mergeCell ref="N27:Q27"/>
    <mergeCell ref="B28:C28"/>
    <mergeCell ref="N28:Q28"/>
    <mergeCell ref="P30:Q30"/>
    <mergeCell ref="H32:I32"/>
    <mergeCell ref="A30:E30"/>
    <mergeCell ref="H30:I30"/>
    <mergeCell ref="B31:E31"/>
    <mergeCell ref="H31:I31"/>
    <mergeCell ref="P31:Q31"/>
    <mergeCell ref="B32:E32"/>
    <mergeCell ref="P32:Q32"/>
    <mergeCell ref="B34:E34"/>
    <mergeCell ref="H34:I34"/>
    <mergeCell ref="P34:Q34"/>
    <mergeCell ref="B35:E35"/>
    <mergeCell ref="H35:I35"/>
    <mergeCell ref="P35:Q35"/>
    <mergeCell ref="B36:E36"/>
    <mergeCell ref="H36:I36"/>
    <mergeCell ref="D63:I63"/>
    <mergeCell ref="B63:C63"/>
    <mergeCell ref="B33:E33"/>
    <mergeCell ref="H33:I33"/>
    <mergeCell ref="P33:Q33"/>
    <mergeCell ref="A84:Q84"/>
    <mergeCell ref="C65:F65"/>
    <mergeCell ref="B78:E78"/>
    <mergeCell ref="B70:I70"/>
    <mergeCell ref="B66:I66"/>
    <mergeCell ref="B68:C68"/>
    <mergeCell ref="B67:C67"/>
    <mergeCell ref="D67:I67"/>
    <mergeCell ref="D68:I68"/>
    <mergeCell ref="B75:C75"/>
    <mergeCell ref="D75:I75"/>
    <mergeCell ref="B76:C76"/>
    <mergeCell ref="D76:I76"/>
    <mergeCell ref="B71:C71"/>
    <mergeCell ref="B72:C72"/>
    <mergeCell ref="H38:I38"/>
    <mergeCell ref="B37:E37"/>
    <mergeCell ref="H37:I37"/>
    <mergeCell ref="P37:Q37"/>
  </mergeCells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5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84" t="s">
        <v>73</v>
      </c>
      <c r="N1" s="384" t="s">
        <v>73</v>
      </c>
      <c r="O1" s="385" t="s">
        <v>74</v>
      </c>
      <c r="P1" s="385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84" t="s">
        <v>75</v>
      </c>
      <c r="N2" s="384" t="s">
        <v>75</v>
      </c>
      <c r="O2" s="386" t="s">
        <v>76</v>
      </c>
      <c r="P2" s="386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84" t="s">
        <v>77</v>
      </c>
      <c r="N3" s="384" t="s">
        <v>77</v>
      </c>
      <c r="O3" s="387" t="s">
        <v>79</v>
      </c>
      <c r="P3" s="385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03" t="s">
        <v>139</v>
      </c>
      <c r="H5" s="504"/>
      <c r="I5" s="504"/>
      <c r="J5" s="504"/>
      <c r="K5" s="504"/>
      <c r="L5" s="505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06"/>
      <c r="H6" s="507"/>
      <c r="I6" s="507"/>
      <c r="J6" s="507"/>
      <c r="K6" s="507"/>
      <c r="L6" s="508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06"/>
      <c r="H7" s="507"/>
      <c r="I7" s="507"/>
      <c r="J7" s="507"/>
      <c r="K7" s="507"/>
      <c r="L7" s="508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90" t="s">
        <v>142</v>
      </c>
      <c r="E8" s="390"/>
      <c r="F8" s="390"/>
      <c r="G8" s="509"/>
      <c r="H8" s="510"/>
      <c r="I8" s="510"/>
      <c r="J8" s="510"/>
      <c r="K8" s="510"/>
      <c r="L8" s="511"/>
      <c r="M8" s="10"/>
      <c r="N8" s="10"/>
      <c r="O8" s="10"/>
      <c r="P8" s="10"/>
    </row>
    <row r="9" spans="1:16" s="12" customFormat="1" ht="32.5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2.5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02">
        <v>44964</v>
      </c>
      <c r="E11" s="403"/>
      <c r="F11" s="403"/>
      <c r="G11" s="22"/>
      <c r="H11" s="23"/>
      <c r="I11" s="20"/>
      <c r="J11" s="20" t="s">
        <v>4</v>
      </c>
      <c r="K11" s="20"/>
      <c r="L11" s="512" t="s">
        <v>128</v>
      </c>
      <c r="M11" s="512"/>
      <c r="N11" s="512"/>
      <c r="O11" s="512"/>
      <c r="P11" s="512"/>
    </row>
    <row r="12" spans="1:16" s="12" customFormat="1" ht="32.5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2.5">
      <c r="B13" s="404"/>
      <c r="C13" s="404"/>
      <c r="D13" s="404"/>
      <c r="E13" s="404"/>
      <c r="F13" s="404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2.5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95" t="s">
        <v>147</v>
      </c>
      <c r="E28" s="495"/>
      <c r="F28" s="495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95" t="str">
        <f>+D28</f>
        <v>WASHED BURGUNDY</v>
      </c>
      <c r="E29" s="495"/>
      <c r="F29" s="495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96" t="str">
        <f>+D29</f>
        <v>WASHED BURGUNDY</v>
      </c>
      <c r="E30" s="496"/>
      <c r="F30" s="496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01" t="s">
        <v>130</v>
      </c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</row>
    <row r="44" spans="1:16" s="1" customFormat="1" ht="59.15" customHeight="1" thickBot="1">
      <c r="B44" s="75" t="s">
        <v>14</v>
      </c>
      <c r="C44" s="32"/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P44" s="497"/>
    </row>
    <row r="45" spans="1:16" s="33" customFormat="1" ht="120.5" thickBot="1">
      <c r="A45" s="498" t="s">
        <v>15</v>
      </c>
      <c r="B45" s="499"/>
      <c r="C45" s="499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00" t="s">
        <v>51</v>
      </c>
      <c r="N45" s="501"/>
      <c r="O45" s="501"/>
      <c r="P45" s="502"/>
    </row>
    <row r="46" spans="1:16" s="43" customFormat="1" ht="45.75" hidden="1" customHeight="1">
      <c r="A46" s="492" t="str">
        <f>D18</f>
        <v>BLACK</v>
      </c>
      <c r="B46" s="493"/>
      <c r="C46" s="493"/>
      <c r="D46" s="493"/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4"/>
    </row>
    <row r="47" spans="1:16" s="139" customFormat="1" ht="120" hidden="1" customHeight="1">
      <c r="A47" s="115">
        <v>1</v>
      </c>
      <c r="B47" s="487" t="str">
        <f>$L$11</f>
        <v>100% DRY COTTON FLEECE 410GSM</v>
      </c>
      <c r="C47" s="487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88"/>
      <c r="N47" s="489"/>
      <c r="O47" s="489"/>
      <c r="P47" s="490"/>
    </row>
    <row r="48" spans="1:16" s="139" customFormat="1" ht="89.25" hidden="1" customHeight="1">
      <c r="A48" s="144">
        <v>2</v>
      </c>
      <c r="B48" s="487" t="s">
        <v>149</v>
      </c>
      <c r="C48" s="487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88"/>
      <c r="N48" s="489"/>
      <c r="O48" s="489"/>
      <c r="P48" s="490"/>
    </row>
    <row r="49" spans="1:16" s="139" customFormat="1" ht="129" hidden="1" customHeight="1">
      <c r="A49" s="115">
        <v>3</v>
      </c>
      <c r="B49" s="491" t="s">
        <v>126</v>
      </c>
      <c r="C49" s="491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88"/>
      <c r="N49" s="489"/>
      <c r="O49" s="489"/>
      <c r="P49" s="490"/>
    </row>
    <row r="50" spans="1:16" s="43" customFormat="1" ht="51.75" customHeight="1">
      <c r="A50" s="484" t="str">
        <f>D23</f>
        <v>GREY HEATHER</v>
      </c>
      <c r="B50" s="485"/>
      <c r="C50" s="485"/>
      <c r="D50" s="485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5"/>
      <c r="P50" s="486"/>
    </row>
    <row r="51" spans="1:16" s="139" customFormat="1" ht="186.75" customHeight="1">
      <c r="A51" s="115">
        <v>1</v>
      </c>
      <c r="B51" s="487" t="str">
        <f>$L$11</f>
        <v>100% DRY COTTON FLEECE 410GSM</v>
      </c>
      <c r="C51" s="487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88" t="s">
        <v>177</v>
      </c>
      <c r="N51" s="489"/>
      <c r="O51" s="489"/>
      <c r="P51" s="490"/>
    </row>
    <row r="52" spans="1:16" s="139" customFormat="1" ht="186.75" customHeight="1">
      <c r="A52" s="144">
        <v>2</v>
      </c>
      <c r="B52" s="487" t="s">
        <v>149</v>
      </c>
      <c r="C52" s="487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88" t="s">
        <v>168</v>
      </c>
      <c r="N52" s="489"/>
      <c r="O52" s="489"/>
      <c r="P52" s="490"/>
    </row>
    <row r="53" spans="1:16" s="139" customFormat="1" ht="186.75" customHeight="1">
      <c r="A53" s="115">
        <v>3</v>
      </c>
      <c r="B53" s="491" t="s">
        <v>126</v>
      </c>
      <c r="C53" s="491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88" t="s">
        <v>169</v>
      </c>
      <c r="N53" s="489"/>
      <c r="O53" s="489"/>
      <c r="P53" s="490"/>
    </row>
    <row r="54" spans="1:16" s="43" customFormat="1" ht="51.75" hidden="1" customHeight="1">
      <c r="A54" s="484" t="str">
        <f>D28</f>
        <v>WASHED BURGUNDY</v>
      </c>
      <c r="B54" s="485"/>
      <c r="C54" s="485"/>
      <c r="D54" s="485"/>
      <c r="E54" s="485"/>
      <c r="F54" s="485"/>
      <c r="G54" s="485"/>
      <c r="H54" s="485"/>
      <c r="I54" s="485"/>
      <c r="J54" s="485"/>
      <c r="K54" s="485"/>
      <c r="L54" s="485"/>
      <c r="M54" s="485"/>
      <c r="N54" s="485"/>
      <c r="O54" s="485"/>
      <c r="P54" s="486"/>
    </row>
    <row r="55" spans="1:16" s="139" customFormat="1" ht="96.75" hidden="1" customHeight="1">
      <c r="A55" s="115">
        <v>1</v>
      </c>
      <c r="B55" s="487" t="str">
        <f>$L$11</f>
        <v>100% DRY COTTON FLEECE 410GSM</v>
      </c>
      <c r="C55" s="487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88"/>
      <c r="N55" s="489"/>
      <c r="O55" s="489"/>
      <c r="P55" s="490"/>
    </row>
    <row r="56" spans="1:16" s="139" customFormat="1" ht="70.5" hidden="1" customHeight="1">
      <c r="A56" s="144">
        <v>2</v>
      </c>
      <c r="B56" s="487" t="s">
        <v>149</v>
      </c>
      <c r="C56" s="487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88"/>
      <c r="N56" s="489"/>
      <c r="O56" s="489"/>
      <c r="P56" s="490"/>
    </row>
    <row r="57" spans="1:16" s="139" customFormat="1" ht="125.25" hidden="1" customHeight="1">
      <c r="A57" s="115">
        <v>3</v>
      </c>
      <c r="B57" s="491" t="s">
        <v>126</v>
      </c>
      <c r="C57" s="491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88"/>
      <c r="N57" s="489"/>
      <c r="O57" s="489"/>
      <c r="P57" s="490"/>
    </row>
    <row r="58" spans="1:16" s="43" customFormat="1" ht="51.75" hidden="1" customHeight="1">
      <c r="A58" s="484" t="str">
        <f>D33</f>
        <v>LIME</v>
      </c>
      <c r="B58" s="485"/>
      <c r="C58" s="485"/>
      <c r="D58" s="485"/>
      <c r="E58" s="485"/>
      <c r="F58" s="485"/>
      <c r="G58" s="485"/>
      <c r="H58" s="485"/>
      <c r="I58" s="485"/>
      <c r="J58" s="485"/>
      <c r="K58" s="485"/>
      <c r="L58" s="485"/>
      <c r="M58" s="485"/>
      <c r="N58" s="485"/>
      <c r="O58" s="485"/>
      <c r="P58" s="486"/>
    </row>
    <row r="59" spans="1:16" s="139" customFormat="1" ht="96.75" hidden="1" customHeight="1">
      <c r="A59" s="115">
        <v>1</v>
      </c>
      <c r="B59" s="487" t="str">
        <f>$L$11</f>
        <v>100% DRY COTTON FLEECE 410GSM</v>
      </c>
      <c r="C59" s="487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88"/>
      <c r="N59" s="489"/>
      <c r="O59" s="489"/>
      <c r="P59" s="490"/>
    </row>
    <row r="60" spans="1:16" s="139" customFormat="1" ht="70.5" hidden="1" customHeight="1">
      <c r="A60" s="144">
        <v>2</v>
      </c>
      <c r="B60" s="487" t="s">
        <v>149</v>
      </c>
      <c r="C60" s="487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88"/>
      <c r="N60" s="489"/>
      <c r="O60" s="489"/>
      <c r="P60" s="490"/>
    </row>
    <row r="61" spans="1:16" s="139" customFormat="1" ht="125.25" hidden="1" customHeight="1">
      <c r="A61" s="115">
        <v>3</v>
      </c>
      <c r="B61" s="491" t="s">
        <v>126</v>
      </c>
      <c r="C61" s="491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88"/>
      <c r="N61" s="489"/>
      <c r="O61" s="489"/>
      <c r="P61" s="490"/>
    </row>
    <row r="62" spans="1:16" s="43" customFormat="1" ht="21.75" customHeight="1">
      <c r="A62" s="484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6"/>
    </row>
    <row r="63" spans="1:16" s="34" customFormat="1" ht="33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379" t="s">
        <v>22</v>
      </c>
      <c r="B64" s="474"/>
      <c r="C64" s="474"/>
      <c r="D64" s="474"/>
      <c r="E64" s="475"/>
      <c r="F64" s="72" t="s">
        <v>47</v>
      </c>
      <c r="G64" s="72" t="s">
        <v>23</v>
      </c>
      <c r="H64" s="476" t="s">
        <v>42</v>
      </c>
      <c r="I64" s="477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62" t="s">
        <v>41</v>
      </c>
      <c r="C65" s="462"/>
      <c r="D65" s="462"/>
      <c r="E65" s="462"/>
      <c r="F65" s="82" t="str">
        <f>H65</f>
        <v>BLACK</v>
      </c>
      <c r="G65" s="112"/>
      <c r="H65" s="466" t="str">
        <f>$D$18</f>
        <v>BLACK</v>
      </c>
      <c r="I65" s="465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62" t="s">
        <v>41</v>
      </c>
      <c r="C66" s="462"/>
      <c r="D66" s="462"/>
      <c r="E66" s="462"/>
      <c r="F66" s="82" t="str">
        <f t="shared" ref="F66:F68" si="18">H66</f>
        <v>GREY HEATHER</v>
      </c>
      <c r="G66" s="112" t="s">
        <v>176</v>
      </c>
      <c r="H66" s="466" t="str">
        <f>$D$23</f>
        <v>GREY HEATHER</v>
      </c>
      <c r="I66" s="465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62" t="s">
        <v>41</v>
      </c>
      <c r="C67" s="462"/>
      <c r="D67" s="462"/>
      <c r="E67" s="462"/>
      <c r="F67" s="82" t="str">
        <f t="shared" si="18"/>
        <v>WASHED BURGUNDY</v>
      </c>
      <c r="G67" s="112"/>
      <c r="H67" s="466" t="str">
        <f>$D$28</f>
        <v>WASHED BURGUNDY</v>
      </c>
      <c r="I67" s="465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62" t="s">
        <v>41</v>
      </c>
      <c r="C68" s="462"/>
      <c r="D68" s="462"/>
      <c r="E68" s="462"/>
      <c r="F68" s="82" t="str">
        <f t="shared" si="18"/>
        <v>LIME</v>
      </c>
      <c r="G68" s="112"/>
      <c r="H68" s="466" t="str">
        <f>$D$33</f>
        <v>LIME</v>
      </c>
      <c r="I68" s="465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62" t="s">
        <v>123</v>
      </c>
      <c r="C69" s="462"/>
      <c r="D69" s="462"/>
      <c r="E69" s="462"/>
      <c r="F69" s="468" t="s">
        <v>39</v>
      </c>
      <c r="G69" s="471" t="s">
        <v>131</v>
      </c>
      <c r="H69" s="482" t="str">
        <f t="shared" ref="H69" si="19">$D$18</f>
        <v>BLACK</v>
      </c>
      <c r="I69" s="483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62" t="s">
        <v>123</v>
      </c>
      <c r="C70" s="462"/>
      <c r="D70" s="462"/>
      <c r="E70" s="462"/>
      <c r="F70" s="480" t="s">
        <v>39</v>
      </c>
      <c r="G70" s="481" t="s">
        <v>131</v>
      </c>
      <c r="H70" s="342" t="str">
        <f t="shared" ref="H70" si="21">$D$23</f>
        <v>GREY HEATHER</v>
      </c>
      <c r="I70" s="342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62" t="s">
        <v>123</v>
      </c>
      <c r="C71" s="462"/>
      <c r="D71" s="462"/>
      <c r="E71" s="462"/>
      <c r="F71" s="469" t="s">
        <v>39</v>
      </c>
      <c r="G71" s="472" t="s">
        <v>131</v>
      </c>
      <c r="H71" s="478" t="str">
        <f t="shared" ref="H71" si="23">$D$28</f>
        <v>WASHED BURGUNDY</v>
      </c>
      <c r="I71" s="479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62" t="s">
        <v>123</v>
      </c>
      <c r="C72" s="462"/>
      <c r="D72" s="462"/>
      <c r="E72" s="462"/>
      <c r="F72" s="470" t="s">
        <v>39</v>
      </c>
      <c r="G72" s="473" t="s">
        <v>131</v>
      </c>
      <c r="H72" s="466" t="str">
        <f t="shared" ref="H72" si="25">$D$33</f>
        <v>LIME</v>
      </c>
      <c r="I72" s="465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61" t="s">
        <v>151</v>
      </c>
      <c r="C73" s="462"/>
      <c r="D73" s="462"/>
      <c r="E73" s="462"/>
      <c r="F73" s="468" t="s">
        <v>107</v>
      </c>
      <c r="G73" s="471" t="s">
        <v>152</v>
      </c>
      <c r="H73" s="482" t="str">
        <f t="shared" ref="H73" si="27">$D$18</f>
        <v>BLACK</v>
      </c>
      <c r="I73" s="483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61" t="s">
        <v>151</v>
      </c>
      <c r="C74" s="462"/>
      <c r="D74" s="462"/>
      <c r="E74" s="462"/>
      <c r="F74" s="480"/>
      <c r="G74" s="481"/>
      <c r="H74" s="342" t="str">
        <f t="shared" ref="H74" si="30">$D$23</f>
        <v>GREY HEATHER</v>
      </c>
      <c r="I74" s="342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61" t="s">
        <v>151</v>
      </c>
      <c r="C75" s="462"/>
      <c r="D75" s="462"/>
      <c r="E75" s="462"/>
      <c r="F75" s="469"/>
      <c r="G75" s="472"/>
      <c r="H75" s="478" t="str">
        <f t="shared" ref="H75" si="32">$D$28</f>
        <v>WASHED BURGUNDY</v>
      </c>
      <c r="I75" s="479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61" t="s">
        <v>151</v>
      </c>
      <c r="C76" s="462"/>
      <c r="D76" s="462"/>
      <c r="E76" s="462"/>
      <c r="F76" s="470"/>
      <c r="G76" s="473"/>
      <c r="H76" s="466" t="str">
        <f t="shared" ref="H76" si="34">$D$33</f>
        <v>LIME</v>
      </c>
      <c r="I76" s="465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61" t="s">
        <v>85</v>
      </c>
      <c r="C77" s="462"/>
      <c r="D77" s="462"/>
      <c r="E77" s="462"/>
      <c r="F77" s="468" t="s">
        <v>107</v>
      </c>
      <c r="G77" s="471" t="s">
        <v>86</v>
      </c>
      <c r="H77" s="482" t="str">
        <f t="shared" ref="H77" si="36">$D$18</f>
        <v>BLACK</v>
      </c>
      <c r="I77" s="483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61" t="s">
        <v>85</v>
      </c>
      <c r="C78" s="462"/>
      <c r="D78" s="462"/>
      <c r="E78" s="462"/>
      <c r="F78" s="480"/>
      <c r="G78" s="481"/>
      <c r="H78" s="342" t="str">
        <f t="shared" ref="H78" si="38">$D$23</f>
        <v>GREY HEATHER</v>
      </c>
      <c r="I78" s="342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61" t="s">
        <v>85</v>
      </c>
      <c r="C79" s="462"/>
      <c r="D79" s="462"/>
      <c r="E79" s="462"/>
      <c r="F79" s="469"/>
      <c r="G79" s="472"/>
      <c r="H79" s="478" t="str">
        <f t="shared" ref="H79" si="40">$D$28</f>
        <v>WASHED BURGUNDY</v>
      </c>
      <c r="I79" s="479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61" t="s">
        <v>85</v>
      </c>
      <c r="C80" s="462"/>
      <c r="D80" s="462"/>
      <c r="E80" s="462"/>
      <c r="F80" s="470"/>
      <c r="G80" s="473"/>
      <c r="H80" s="466" t="str">
        <f t="shared" ref="H80" si="42">$D$33</f>
        <v>LIME</v>
      </c>
      <c r="I80" s="465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61" t="s">
        <v>114</v>
      </c>
      <c r="C81" s="462"/>
      <c r="D81" s="462"/>
      <c r="E81" s="462"/>
      <c r="F81" s="468" t="s">
        <v>89</v>
      </c>
      <c r="G81" s="471"/>
      <c r="H81" s="482" t="str">
        <f t="shared" ref="H81" si="44">$D$18</f>
        <v>BLACK</v>
      </c>
      <c r="I81" s="483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61" t="s">
        <v>114</v>
      </c>
      <c r="C82" s="462"/>
      <c r="D82" s="462"/>
      <c r="E82" s="462"/>
      <c r="F82" s="480"/>
      <c r="G82" s="481"/>
      <c r="H82" s="342" t="str">
        <f t="shared" ref="H82" si="46">$D$23</f>
        <v>GREY HEATHER</v>
      </c>
      <c r="I82" s="342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61" t="s">
        <v>114</v>
      </c>
      <c r="C83" s="462"/>
      <c r="D83" s="462"/>
      <c r="E83" s="462"/>
      <c r="F83" s="469"/>
      <c r="G83" s="472"/>
      <c r="H83" s="478" t="str">
        <f t="shared" ref="H83" si="48">$D$28</f>
        <v>WASHED BURGUNDY</v>
      </c>
      <c r="I83" s="479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61" t="s">
        <v>114</v>
      </c>
      <c r="C84" s="462"/>
      <c r="D84" s="462"/>
      <c r="E84" s="462"/>
      <c r="F84" s="470"/>
      <c r="G84" s="473"/>
      <c r="H84" s="466" t="str">
        <f t="shared" ref="H84" si="50">$D$33</f>
        <v>LIME</v>
      </c>
      <c r="I84" s="465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62" t="s">
        <v>87</v>
      </c>
      <c r="C85" s="462"/>
      <c r="D85" s="462"/>
      <c r="E85" s="462"/>
      <c r="F85" s="468" t="s">
        <v>108</v>
      </c>
      <c r="G85" s="471" t="s">
        <v>88</v>
      </c>
      <c r="H85" s="482" t="str">
        <f t="shared" ref="H85" si="52">$D$18</f>
        <v>BLACK</v>
      </c>
      <c r="I85" s="483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62" t="s">
        <v>87</v>
      </c>
      <c r="C86" s="462"/>
      <c r="D86" s="462"/>
      <c r="E86" s="462"/>
      <c r="F86" s="480"/>
      <c r="G86" s="481"/>
      <c r="H86" s="342" t="str">
        <f t="shared" ref="H86" si="55">$D$23</f>
        <v>GREY HEATHER</v>
      </c>
      <c r="I86" s="342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2.5" hidden="1">
      <c r="A87" s="81">
        <v>6</v>
      </c>
      <c r="B87" s="462" t="s">
        <v>87</v>
      </c>
      <c r="C87" s="462"/>
      <c r="D87" s="462"/>
      <c r="E87" s="462"/>
      <c r="F87" s="469"/>
      <c r="G87" s="472"/>
      <c r="H87" s="478" t="str">
        <f t="shared" ref="H87" si="57">$D$28</f>
        <v>WASHED BURGUNDY</v>
      </c>
      <c r="I87" s="479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2.5" hidden="1">
      <c r="A88" s="81">
        <v>6</v>
      </c>
      <c r="B88" s="462" t="s">
        <v>87</v>
      </c>
      <c r="C88" s="462"/>
      <c r="D88" s="462"/>
      <c r="E88" s="462"/>
      <c r="F88" s="470"/>
      <c r="G88" s="473"/>
      <c r="H88" s="466" t="str">
        <f t="shared" ref="H88" si="59">$D$33</f>
        <v>LIME</v>
      </c>
      <c r="I88" s="465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379" t="s">
        <v>22</v>
      </c>
      <c r="B90" s="474"/>
      <c r="C90" s="474"/>
      <c r="D90" s="474"/>
      <c r="E90" s="475"/>
      <c r="F90" s="72" t="s">
        <v>47</v>
      </c>
      <c r="G90" s="72" t="s">
        <v>23</v>
      </c>
      <c r="H90" s="476" t="s">
        <v>42</v>
      </c>
      <c r="I90" s="477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2.5" hidden="1">
      <c r="A91" s="81">
        <v>1</v>
      </c>
      <c r="B91" s="461" t="s">
        <v>132</v>
      </c>
      <c r="C91" s="462"/>
      <c r="D91" s="462"/>
      <c r="E91" s="462"/>
      <c r="F91" s="468" t="s">
        <v>89</v>
      </c>
      <c r="G91" s="471" t="s">
        <v>118</v>
      </c>
      <c r="H91" s="466" t="str">
        <f t="shared" ref="H91" si="61">$D$18</f>
        <v>BLACK</v>
      </c>
      <c r="I91" s="465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61" t="s">
        <v>132</v>
      </c>
      <c r="C92" s="462"/>
      <c r="D92" s="462"/>
      <c r="E92" s="462"/>
      <c r="F92" s="469"/>
      <c r="G92" s="472"/>
      <c r="H92" s="466" t="str">
        <f t="shared" ref="H92" si="66">$D$23</f>
        <v>GREY HEATHER</v>
      </c>
      <c r="I92" s="465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2.5" hidden="1">
      <c r="A93" s="81">
        <v>1</v>
      </c>
      <c r="B93" s="461" t="s">
        <v>132</v>
      </c>
      <c r="C93" s="462"/>
      <c r="D93" s="462"/>
      <c r="E93" s="462"/>
      <c r="F93" s="469"/>
      <c r="G93" s="472"/>
      <c r="H93" s="466" t="str">
        <f t="shared" ref="H93" si="68">$D$28</f>
        <v>WASHED BURGUNDY</v>
      </c>
      <c r="I93" s="465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2.5" hidden="1">
      <c r="A94" s="81">
        <v>1</v>
      </c>
      <c r="B94" s="461" t="s">
        <v>132</v>
      </c>
      <c r="C94" s="462"/>
      <c r="D94" s="462"/>
      <c r="E94" s="462"/>
      <c r="F94" s="470"/>
      <c r="G94" s="473"/>
      <c r="H94" s="466" t="str">
        <f t="shared" ref="H94" si="70">$D$33</f>
        <v>LIME</v>
      </c>
      <c r="I94" s="465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2.5" hidden="1">
      <c r="A95" s="81">
        <v>2</v>
      </c>
      <c r="B95" s="438" t="s">
        <v>133</v>
      </c>
      <c r="C95" s="467"/>
      <c r="D95" s="467"/>
      <c r="E95" s="439"/>
      <c r="F95" s="468" t="s">
        <v>89</v>
      </c>
      <c r="G95" s="471" t="s">
        <v>118</v>
      </c>
      <c r="H95" s="466" t="str">
        <f t="shared" ref="H95:H123" si="72">$D$18</f>
        <v>BLACK</v>
      </c>
      <c r="I95" s="465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38" t="s">
        <v>133</v>
      </c>
      <c r="C96" s="467"/>
      <c r="D96" s="467"/>
      <c r="E96" s="439"/>
      <c r="F96" s="469"/>
      <c r="G96" s="472"/>
      <c r="H96" s="466" t="str">
        <f t="shared" ref="H96:H124" si="73">$D$23</f>
        <v>GREY HEATHER</v>
      </c>
      <c r="I96" s="465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2.5" hidden="1">
      <c r="A97" s="81">
        <v>2</v>
      </c>
      <c r="B97" s="438" t="s">
        <v>133</v>
      </c>
      <c r="C97" s="467"/>
      <c r="D97" s="467"/>
      <c r="E97" s="439"/>
      <c r="F97" s="469"/>
      <c r="G97" s="472"/>
      <c r="H97" s="466" t="str">
        <f t="shared" ref="H97:H121" si="74">$D$28</f>
        <v>WASHED BURGUNDY</v>
      </c>
      <c r="I97" s="465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2.5" hidden="1">
      <c r="A98" s="81">
        <v>2</v>
      </c>
      <c r="B98" s="438" t="s">
        <v>133</v>
      </c>
      <c r="C98" s="467"/>
      <c r="D98" s="467"/>
      <c r="E98" s="439"/>
      <c r="F98" s="470"/>
      <c r="G98" s="473"/>
      <c r="H98" s="466" t="str">
        <f t="shared" ref="H98:H122" si="76">$D$33</f>
        <v>LIME</v>
      </c>
      <c r="I98" s="465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2.5" hidden="1">
      <c r="A99" s="81">
        <v>3</v>
      </c>
      <c r="B99" s="438" t="s">
        <v>153</v>
      </c>
      <c r="C99" s="467"/>
      <c r="D99" s="467"/>
      <c r="E99" s="439"/>
      <c r="F99" s="468" t="s">
        <v>91</v>
      </c>
      <c r="G99" s="471" t="s">
        <v>174</v>
      </c>
      <c r="H99" s="466" t="str">
        <f t="shared" si="72"/>
        <v>BLACK</v>
      </c>
      <c r="I99" s="465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38" t="s">
        <v>153</v>
      </c>
      <c r="C100" s="467"/>
      <c r="D100" s="467"/>
      <c r="E100" s="439"/>
      <c r="F100" s="469"/>
      <c r="G100" s="472"/>
      <c r="H100" s="466" t="str">
        <f t="shared" si="73"/>
        <v>GREY HEATHER</v>
      </c>
      <c r="I100" s="465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2.5" hidden="1">
      <c r="A101" s="81">
        <v>3</v>
      </c>
      <c r="B101" s="438" t="s">
        <v>153</v>
      </c>
      <c r="C101" s="467"/>
      <c r="D101" s="467"/>
      <c r="E101" s="439"/>
      <c r="F101" s="469"/>
      <c r="G101" s="472"/>
      <c r="H101" s="466" t="str">
        <f t="shared" si="74"/>
        <v>WASHED BURGUNDY</v>
      </c>
      <c r="I101" s="465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2.5" hidden="1">
      <c r="A102" s="81">
        <v>3</v>
      </c>
      <c r="B102" s="438" t="s">
        <v>153</v>
      </c>
      <c r="C102" s="467"/>
      <c r="D102" s="467"/>
      <c r="E102" s="439"/>
      <c r="F102" s="470"/>
      <c r="G102" s="473"/>
      <c r="H102" s="466" t="str">
        <f t="shared" si="76"/>
        <v>LIME</v>
      </c>
      <c r="I102" s="465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2.5" hidden="1">
      <c r="A103" s="81">
        <v>4</v>
      </c>
      <c r="B103" s="438" t="s">
        <v>116</v>
      </c>
      <c r="C103" s="467"/>
      <c r="D103" s="467"/>
      <c r="E103" s="439"/>
      <c r="F103" s="82" t="s">
        <v>92</v>
      </c>
      <c r="G103" s="82"/>
      <c r="H103" s="466" t="str">
        <f t="shared" si="72"/>
        <v>BLACK</v>
      </c>
      <c r="I103" s="465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38" t="s">
        <v>116</v>
      </c>
      <c r="C104" s="467"/>
      <c r="D104" s="467"/>
      <c r="E104" s="439"/>
      <c r="F104" s="82" t="s">
        <v>92</v>
      </c>
      <c r="G104" s="82"/>
      <c r="H104" s="466" t="str">
        <f t="shared" si="73"/>
        <v>GREY HEATHER</v>
      </c>
      <c r="I104" s="465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2.5" hidden="1">
      <c r="A105" s="81">
        <v>4</v>
      </c>
      <c r="B105" s="438" t="s">
        <v>116</v>
      </c>
      <c r="C105" s="467"/>
      <c r="D105" s="467"/>
      <c r="E105" s="439"/>
      <c r="F105" s="82" t="s">
        <v>92</v>
      </c>
      <c r="G105" s="82"/>
      <c r="H105" s="466" t="str">
        <f t="shared" si="74"/>
        <v>WASHED BURGUNDY</v>
      </c>
      <c r="I105" s="465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2.5" hidden="1">
      <c r="A106" s="81">
        <v>4</v>
      </c>
      <c r="B106" s="438" t="s">
        <v>116</v>
      </c>
      <c r="C106" s="467"/>
      <c r="D106" s="467"/>
      <c r="E106" s="439"/>
      <c r="F106" s="82" t="s">
        <v>92</v>
      </c>
      <c r="G106" s="82"/>
      <c r="H106" s="466" t="str">
        <f t="shared" si="76"/>
        <v>LIME</v>
      </c>
      <c r="I106" s="465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2.5" hidden="1">
      <c r="A107" s="81">
        <v>5</v>
      </c>
      <c r="B107" s="461" t="s">
        <v>93</v>
      </c>
      <c r="C107" s="462"/>
      <c r="D107" s="462"/>
      <c r="E107" s="462"/>
      <c r="F107" s="82" t="s">
        <v>55</v>
      </c>
      <c r="G107" s="82"/>
      <c r="H107" s="466" t="str">
        <f t="shared" si="72"/>
        <v>BLACK</v>
      </c>
      <c r="I107" s="465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61" t="s">
        <v>93</v>
      </c>
      <c r="C108" s="462"/>
      <c r="D108" s="462"/>
      <c r="E108" s="462"/>
      <c r="F108" s="82" t="s">
        <v>55</v>
      </c>
      <c r="G108" s="82"/>
      <c r="H108" s="466" t="str">
        <f t="shared" si="73"/>
        <v>GREY HEATHER</v>
      </c>
      <c r="I108" s="465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2.5" hidden="1">
      <c r="A109" s="81">
        <v>5</v>
      </c>
      <c r="B109" s="461" t="s">
        <v>93</v>
      </c>
      <c r="C109" s="462"/>
      <c r="D109" s="462"/>
      <c r="E109" s="462"/>
      <c r="F109" s="82" t="s">
        <v>55</v>
      </c>
      <c r="G109" s="82"/>
      <c r="H109" s="466" t="str">
        <f t="shared" si="74"/>
        <v>WASHED BURGUNDY</v>
      </c>
      <c r="I109" s="465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2.5" hidden="1">
      <c r="A110" s="81">
        <v>5</v>
      </c>
      <c r="B110" s="461" t="s">
        <v>93</v>
      </c>
      <c r="C110" s="462"/>
      <c r="D110" s="462"/>
      <c r="E110" s="462"/>
      <c r="F110" s="82" t="s">
        <v>55</v>
      </c>
      <c r="G110" s="82"/>
      <c r="H110" s="466" t="str">
        <f t="shared" si="76"/>
        <v>LIME</v>
      </c>
      <c r="I110" s="465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2.5" hidden="1">
      <c r="A111" s="81">
        <v>6</v>
      </c>
      <c r="B111" s="461" t="s">
        <v>94</v>
      </c>
      <c r="C111" s="462"/>
      <c r="D111" s="462"/>
      <c r="E111" s="462"/>
      <c r="F111" s="82" t="s">
        <v>55</v>
      </c>
      <c r="G111" s="82"/>
      <c r="H111" s="466" t="str">
        <f t="shared" si="72"/>
        <v>BLACK</v>
      </c>
      <c r="I111" s="465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61" t="s">
        <v>94</v>
      </c>
      <c r="C112" s="462"/>
      <c r="D112" s="462"/>
      <c r="E112" s="462"/>
      <c r="F112" s="82" t="s">
        <v>55</v>
      </c>
      <c r="G112" s="82"/>
      <c r="H112" s="466" t="str">
        <f t="shared" si="73"/>
        <v>GREY HEATHER</v>
      </c>
      <c r="I112" s="465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2.5" hidden="1">
      <c r="A113" s="81">
        <v>6</v>
      </c>
      <c r="B113" s="461" t="s">
        <v>94</v>
      </c>
      <c r="C113" s="462"/>
      <c r="D113" s="462"/>
      <c r="E113" s="462"/>
      <c r="F113" s="82" t="s">
        <v>55</v>
      </c>
      <c r="G113" s="82"/>
      <c r="H113" s="466" t="str">
        <f t="shared" si="74"/>
        <v>WASHED BURGUNDY</v>
      </c>
      <c r="I113" s="465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2.5" hidden="1">
      <c r="A114" s="81">
        <v>6</v>
      </c>
      <c r="B114" s="461" t="s">
        <v>94</v>
      </c>
      <c r="C114" s="462"/>
      <c r="D114" s="462"/>
      <c r="E114" s="462"/>
      <c r="F114" s="82" t="s">
        <v>55</v>
      </c>
      <c r="G114" s="82"/>
      <c r="H114" s="466" t="str">
        <f t="shared" si="76"/>
        <v>LIME</v>
      </c>
      <c r="I114" s="465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2.5" hidden="1">
      <c r="A115" s="81">
        <v>7</v>
      </c>
      <c r="B115" s="461" t="s">
        <v>95</v>
      </c>
      <c r="C115" s="462"/>
      <c r="D115" s="462"/>
      <c r="E115" s="462"/>
      <c r="F115" s="82" t="s">
        <v>92</v>
      </c>
      <c r="G115" s="82"/>
      <c r="H115" s="466" t="str">
        <f t="shared" si="72"/>
        <v>BLACK</v>
      </c>
      <c r="I115" s="465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61" t="s">
        <v>95</v>
      </c>
      <c r="C116" s="462"/>
      <c r="D116" s="462"/>
      <c r="E116" s="462"/>
      <c r="F116" s="82" t="s">
        <v>92</v>
      </c>
      <c r="G116" s="82"/>
      <c r="H116" s="466" t="str">
        <f t="shared" si="73"/>
        <v>GREY HEATHER</v>
      </c>
      <c r="I116" s="465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2.5" hidden="1">
      <c r="A117" s="81">
        <v>7</v>
      </c>
      <c r="B117" s="461" t="s">
        <v>95</v>
      </c>
      <c r="C117" s="462"/>
      <c r="D117" s="462"/>
      <c r="E117" s="462"/>
      <c r="F117" s="82" t="s">
        <v>92</v>
      </c>
      <c r="G117" s="82"/>
      <c r="H117" s="466" t="str">
        <f t="shared" si="74"/>
        <v>WASHED BURGUNDY</v>
      </c>
      <c r="I117" s="465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2.5" hidden="1">
      <c r="A118" s="81">
        <v>7</v>
      </c>
      <c r="B118" s="461" t="s">
        <v>95</v>
      </c>
      <c r="C118" s="462"/>
      <c r="D118" s="462"/>
      <c r="E118" s="462"/>
      <c r="F118" s="82" t="s">
        <v>92</v>
      </c>
      <c r="G118" s="82"/>
      <c r="H118" s="466" t="str">
        <f t="shared" si="76"/>
        <v>LIME</v>
      </c>
      <c r="I118" s="465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2.5" hidden="1">
      <c r="A119" s="81">
        <v>8</v>
      </c>
      <c r="B119" s="438" t="s">
        <v>96</v>
      </c>
      <c r="C119" s="467"/>
      <c r="D119" s="467"/>
      <c r="E119" s="439"/>
      <c r="F119" s="82" t="s">
        <v>38</v>
      </c>
      <c r="G119" s="82"/>
      <c r="H119" s="466" t="str">
        <f t="shared" si="72"/>
        <v>BLACK</v>
      </c>
      <c r="I119" s="465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61" t="s">
        <v>96</v>
      </c>
      <c r="C120" s="462"/>
      <c r="D120" s="462"/>
      <c r="E120" s="462"/>
      <c r="F120" s="82" t="s">
        <v>38</v>
      </c>
      <c r="G120" s="82"/>
      <c r="H120" s="466" t="str">
        <f t="shared" si="73"/>
        <v>GREY HEATHER</v>
      </c>
      <c r="I120" s="465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2.5" hidden="1">
      <c r="A121" s="81">
        <v>8</v>
      </c>
      <c r="B121" s="461" t="s">
        <v>96</v>
      </c>
      <c r="C121" s="462"/>
      <c r="D121" s="462"/>
      <c r="E121" s="462"/>
      <c r="F121" s="82" t="s">
        <v>38</v>
      </c>
      <c r="G121" s="82"/>
      <c r="H121" s="466" t="str">
        <f t="shared" si="74"/>
        <v>WASHED BURGUNDY</v>
      </c>
      <c r="I121" s="465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2.5" hidden="1">
      <c r="A122" s="81">
        <v>8</v>
      </c>
      <c r="B122" s="461" t="s">
        <v>96</v>
      </c>
      <c r="C122" s="462"/>
      <c r="D122" s="462"/>
      <c r="E122" s="462"/>
      <c r="F122" s="82" t="s">
        <v>38</v>
      </c>
      <c r="G122" s="82"/>
      <c r="H122" s="466" t="str">
        <f t="shared" si="76"/>
        <v>LIME</v>
      </c>
      <c r="I122" s="465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2.5" hidden="1">
      <c r="A123" s="81">
        <v>9</v>
      </c>
      <c r="B123" s="461" t="s">
        <v>97</v>
      </c>
      <c r="C123" s="462"/>
      <c r="D123" s="462"/>
      <c r="E123" s="462"/>
      <c r="F123" s="82" t="s">
        <v>92</v>
      </c>
      <c r="G123" s="82"/>
      <c r="H123" s="466" t="str">
        <f t="shared" si="72"/>
        <v>BLACK</v>
      </c>
      <c r="I123" s="465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38" t="s">
        <v>97</v>
      </c>
      <c r="C124" s="467"/>
      <c r="D124" s="467"/>
      <c r="E124" s="439"/>
      <c r="F124" s="82" t="s">
        <v>92</v>
      </c>
      <c r="G124" s="82"/>
      <c r="H124" s="466" t="str">
        <f t="shared" si="73"/>
        <v>GREY HEATHER</v>
      </c>
      <c r="I124" s="465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2.5" hidden="1">
      <c r="A125" s="81">
        <v>9</v>
      </c>
      <c r="B125" s="438" t="s">
        <v>97</v>
      </c>
      <c r="C125" s="467"/>
      <c r="D125" s="467"/>
      <c r="E125" s="439"/>
      <c r="F125" s="82" t="s">
        <v>92</v>
      </c>
      <c r="G125" s="82"/>
      <c r="H125" s="466" t="str">
        <f>$D$28</f>
        <v>WASHED BURGUNDY</v>
      </c>
      <c r="I125" s="465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2.5" hidden="1">
      <c r="A126" s="81">
        <v>9</v>
      </c>
      <c r="B126" s="438" t="s">
        <v>97</v>
      </c>
      <c r="C126" s="467"/>
      <c r="D126" s="467"/>
      <c r="E126" s="439"/>
      <c r="F126" s="82" t="s">
        <v>92</v>
      </c>
      <c r="G126" s="82"/>
      <c r="H126" s="466" t="str">
        <f>$D$33</f>
        <v>LIME</v>
      </c>
      <c r="I126" s="465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61" t="s">
        <v>110</v>
      </c>
      <c r="C127" s="462"/>
      <c r="D127" s="462"/>
      <c r="E127" s="462"/>
      <c r="F127" s="463" t="s">
        <v>111</v>
      </c>
      <c r="G127" s="82"/>
      <c r="H127" s="464" t="s">
        <v>134</v>
      </c>
      <c r="I127" s="465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61" t="s">
        <v>110</v>
      </c>
      <c r="C128" s="462"/>
      <c r="D128" s="462"/>
      <c r="E128" s="462"/>
      <c r="F128" s="463"/>
      <c r="G128" s="82"/>
      <c r="H128" s="464" t="s">
        <v>135</v>
      </c>
      <c r="I128" s="465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61" t="s">
        <v>110</v>
      </c>
      <c r="C129" s="462"/>
      <c r="D129" s="462"/>
      <c r="E129" s="462"/>
      <c r="F129" s="463"/>
      <c r="G129" s="82"/>
      <c r="H129" s="464" t="s">
        <v>136</v>
      </c>
      <c r="I129" s="465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61" t="s">
        <v>110</v>
      </c>
      <c r="C130" s="462"/>
      <c r="D130" s="462"/>
      <c r="E130" s="462"/>
      <c r="F130" s="463"/>
      <c r="G130" s="82"/>
      <c r="H130" s="464">
        <v>41</v>
      </c>
      <c r="I130" s="465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61" t="s">
        <v>110</v>
      </c>
      <c r="C131" s="462"/>
      <c r="D131" s="462"/>
      <c r="E131" s="462"/>
      <c r="F131" s="463"/>
      <c r="G131" s="82"/>
      <c r="H131" s="466">
        <v>42</v>
      </c>
      <c r="I131" s="465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2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47" t="s">
        <v>31</v>
      </c>
      <c r="K133" s="347"/>
      <c r="L133" s="347"/>
      <c r="M133" s="347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47" t="s">
        <v>49</v>
      </c>
      <c r="C135" s="448"/>
      <c r="D135" s="448"/>
      <c r="E135" s="448"/>
      <c r="F135" s="448"/>
      <c r="G135" s="448"/>
      <c r="H135" s="448"/>
      <c r="I135" s="454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55" t="s">
        <v>99</v>
      </c>
      <c r="E136" s="455"/>
      <c r="F136" s="455" t="s">
        <v>54</v>
      </c>
      <c r="G136" s="455"/>
      <c r="H136" s="455"/>
      <c r="I136" s="455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56" t="s">
        <v>122</v>
      </c>
      <c r="D137" s="458" t="s">
        <v>124</v>
      </c>
      <c r="E137" s="459"/>
      <c r="F137" s="460" t="s">
        <v>137</v>
      </c>
      <c r="G137" s="460"/>
      <c r="H137" s="460"/>
      <c r="I137" s="460"/>
      <c r="J137" s="44"/>
      <c r="K137" s="44"/>
      <c r="L137" s="44"/>
      <c r="M137" s="44"/>
      <c r="N137" s="44"/>
    </row>
    <row r="138" spans="1:16" s="12" customFormat="1" ht="65" hidden="1">
      <c r="A138" s="88"/>
      <c r="B138" s="92" t="str">
        <f t="shared" ref="B138" si="82">$D$23</f>
        <v>GREY HEATHER</v>
      </c>
      <c r="C138" s="457"/>
      <c r="D138" s="424" t="s">
        <v>125</v>
      </c>
      <c r="E138" s="426"/>
      <c r="F138" s="460" t="s">
        <v>138</v>
      </c>
      <c r="G138" s="460"/>
      <c r="H138" s="460"/>
      <c r="I138" s="460"/>
      <c r="J138" s="44"/>
      <c r="K138" s="44"/>
      <c r="L138" s="44"/>
      <c r="M138" s="44"/>
      <c r="N138" s="44"/>
    </row>
    <row r="139" spans="1:16" s="12" customFormat="1" ht="32.5" hidden="1"/>
    <row r="140" spans="1:16" s="12" customFormat="1" ht="32.5" hidden="1">
      <c r="A140" s="88"/>
      <c r="B140" s="447"/>
      <c r="C140" s="448"/>
      <c r="D140" s="350"/>
      <c r="E140" s="350"/>
      <c r="F140" s="350"/>
      <c r="G140" s="350"/>
      <c r="H140" s="350"/>
      <c r="I140" s="351"/>
      <c r="J140" s="44"/>
      <c r="K140" s="44"/>
    </row>
    <row r="141" spans="1:16" s="12" customFormat="1" ht="32.5" hidden="1">
      <c r="A141" s="88"/>
      <c r="B141" s="438"/>
      <c r="C141" s="439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49" t="s">
        <v>119</v>
      </c>
      <c r="C142" s="449"/>
      <c r="D142" s="100"/>
      <c r="E142" s="100">
        <v>2.2000000000000002</v>
      </c>
      <c r="F142" s="450">
        <v>3</v>
      </c>
      <c r="G142" s="451"/>
      <c r="H142" s="451"/>
      <c r="I142" s="452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2.5">
      <c r="A144" s="13">
        <v>2</v>
      </c>
      <c r="B144" s="90" t="s">
        <v>81</v>
      </c>
      <c r="C144" s="453" t="s">
        <v>155</v>
      </c>
      <c r="D144" s="453"/>
      <c r="E144" s="453"/>
      <c r="F144" s="453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2.5">
      <c r="A145" s="88"/>
      <c r="B145" s="447" t="s">
        <v>49</v>
      </c>
      <c r="C145" s="448"/>
      <c r="D145" s="448"/>
      <c r="E145" s="448"/>
      <c r="F145" s="448"/>
      <c r="G145" s="448"/>
      <c r="H145" s="448"/>
      <c r="I145" s="454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56" t="s">
        <v>69</v>
      </c>
      <c r="F146" s="357"/>
      <c r="G146" s="357"/>
      <c r="H146" s="357"/>
      <c r="I146" s="358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59" t="s">
        <v>161</v>
      </c>
      <c r="F147" s="360"/>
      <c r="G147" s="360"/>
      <c r="H147" s="360"/>
      <c r="I147" s="361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59" t="s">
        <v>171</v>
      </c>
      <c r="F148" s="360"/>
      <c r="G148" s="360"/>
      <c r="H148" s="360"/>
      <c r="I148" s="361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59" t="s">
        <v>161</v>
      </c>
      <c r="F149" s="360"/>
      <c r="G149" s="360"/>
      <c r="H149" s="360"/>
      <c r="I149" s="361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59" t="s">
        <v>161</v>
      </c>
      <c r="F150" s="360"/>
      <c r="G150" s="360"/>
      <c r="H150" s="360"/>
      <c r="I150" s="361"/>
      <c r="J150" s="44"/>
      <c r="K150" s="44"/>
      <c r="L150" s="44"/>
      <c r="M150" s="44"/>
      <c r="N150" s="44"/>
    </row>
    <row r="151" spans="1:16" s="12" customFormat="1" ht="32.5">
      <c r="A151" s="88"/>
      <c r="B151" s="447" t="s">
        <v>70</v>
      </c>
      <c r="C151" s="448"/>
      <c r="D151" s="350"/>
      <c r="E151" s="350"/>
      <c r="F151" s="350"/>
      <c r="G151" s="350"/>
      <c r="H151" s="350"/>
      <c r="I151" s="351"/>
      <c r="J151" s="44"/>
      <c r="K151" s="44"/>
    </row>
    <row r="152" spans="1:16" s="12" customFormat="1" ht="56.25" customHeight="1">
      <c r="A152" s="88"/>
      <c r="B152" s="438"/>
      <c r="C152" s="439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40" t="s">
        <v>162</v>
      </c>
      <c r="C153" s="441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42" t="s">
        <v>163</v>
      </c>
      <c r="C154" s="443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2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2.5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44" t="s">
        <v>71</v>
      </c>
      <c r="D157" s="445"/>
      <c r="E157" s="445"/>
      <c r="F157" s="445"/>
      <c r="G157" s="445"/>
      <c r="H157" s="445"/>
      <c r="I157" s="446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24" t="s">
        <v>164</v>
      </c>
      <c r="D158" s="425"/>
      <c r="E158" s="425"/>
      <c r="F158" s="425"/>
      <c r="G158" s="425"/>
      <c r="H158" s="425"/>
      <c r="I158" s="426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24" t="s">
        <v>165</v>
      </c>
      <c r="D159" s="425"/>
      <c r="E159" s="425"/>
      <c r="F159" s="425"/>
      <c r="G159" s="425"/>
      <c r="H159" s="425"/>
      <c r="I159" s="426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27" t="s">
        <v>164</v>
      </c>
      <c r="D160" s="428"/>
      <c r="E160" s="428"/>
      <c r="F160" s="428"/>
      <c r="G160" s="428"/>
      <c r="H160" s="428"/>
      <c r="I160" s="429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30"/>
      <c r="D161" s="431"/>
      <c r="E161" s="431"/>
      <c r="F161" s="431"/>
      <c r="G161" s="431"/>
      <c r="H161" s="431"/>
      <c r="I161" s="432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33"/>
      <c r="D162" s="434"/>
      <c r="E162" s="434"/>
      <c r="F162" s="434"/>
      <c r="G162" s="434"/>
      <c r="H162" s="434"/>
      <c r="I162" s="435"/>
      <c r="J162" s="44"/>
      <c r="K162" s="44"/>
      <c r="L162" s="44"/>
      <c r="M162" s="44"/>
      <c r="N162" s="44"/>
    </row>
    <row r="163" spans="1:16" s="12" customFormat="1" ht="32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47" t="s">
        <v>78</v>
      </c>
      <c r="C164" s="347"/>
      <c r="D164" s="347"/>
      <c r="E164" s="347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2.5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36"/>
      <c r="B170" s="437"/>
      <c r="C170" s="437"/>
      <c r="D170" s="437"/>
      <c r="E170" s="437"/>
      <c r="F170" s="437"/>
      <c r="G170" s="437"/>
      <c r="H170" s="437"/>
      <c r="I170" s="437"/>
      <c r="J170" s="437"/>
      <c r="K170" s="437"/>
      <c r="L170" s="437"/>
      <c r="M170" s="437"/>
      <c r="N170" s="437"/>
      <c r="O170" s="437"/>
      <c r="P170" s="437"/>
    </row>
    <row r="171" spans="1:16" s="95" customFormat="1" ht="133" customHeight="1">
      <c r="G171" s="96"/>
    </row>
    <row r="172" spans="1:16" s="95" customFormat="1" ht="32.5">
      <c r="G172" s="96"/>
    </row>
    <row r="173" spans="1:16" s="95" customFormat="1" ht="32.5">
      <c r="G173" s="96"/>
    </row>
    <row r="174" spans="1:16" s="95" customFormat="1" ht="32.5">
      <c r="G174" s="96"/>
    </row>
    <row r="175" spans="1:16" s="95" customFormat="1" ht="32.5">
      <c r="G175" s="96"/>
    </row>
    <row r="176" spans="1:16" s="95" customFormat="1" ht="32.5">
      <c r="G176" s="96"/>
    </row>
    <row r="177" spans="7:7" s="95" customFormat="1" ht="32.5">
      <c r="G177" s="96"/>
    </row>
    <row r="178" spans="7:7" s="95" customFormat="1" ht="32.5">
      <c r="G178" s="96"/>
    </row>
    <row r="179" spans="7:7" s="95" customFormat="1" ht="32.5">
      <c r="G179" s="96"/>
    </row>
    <row r="180" spans="7:7" s="95" customFormat="1" ht="32.5">
      <c r="G180" s="96"/>
    </row>
    <row r="181" spans="7:7" s="95" customFormat="1" ht="32.5">
      <c r="G181" s="96"/>
    </row>
    <row r="182" spans="7:7" s="95" customFormat="1" ht="32.5">
      <c r="G182" s="96"/>
    </row>
    <row r="183" spans="7:7" s="95" customFormat="1" ht="32.5">
      <c r="G183" s="96"/>
    </row>
    <row r="184" spans="7:7" s="95" customFormat="1" ht="32.5">
      <c r="G184" s="96"/>
    </row>
    <row r="185" spans="7:7" s="95" customFormat="1" ht="32.5">
      <c r="G185" s="96"/>
    </row>
    <row r="186" spans="7:7" s="95" customFormat="1" ht="32.5">
      <c r="G186" s="96"/>
    </row>
    <row r="187" spans="7:7" s="95" customFormat="1" ht="32.5">
      <c r="G187" s="96"/>
    </row>
    <row r="188" spans="7:7" s="95" customFormat="1" ht="32.5">
      <c r="G188" s="96"/>
    </row>
    <row r="189" spans="7:7" s="95" customFormat="1" ht="32.5">
      <c r="G189" s="96"/>
    </row>
    <row r="190" spans="7:7" s="95" customFormat="1" ht="32.5">
      <c r="G190" s="96"/>
    </row>
    <row r="191" spans="7:7" s="95" customFormat="1" ht="32.5">
      <c r="G191" s="96"/>
    </row>
    <row r="192" spans="7:7" s="95" customFormat="1" ht="32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4"/>
  <sheetViews>
    <sheetView view="pageBreakPreview" topLeftCell="A46" zoomScale="40" zoomScaleNormal="40" zoomScaleSheetLayoutView="40" zoomScalePageLayoutView="25" workbookViewId="0">
      <selection activeCell="K7" sqref="K7"/>
    </sheetView>
  </sheetViews>
  <sheetFormatPr defaultColWidth="9.1796875" defaultRowHeight="24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'1. CUTTING DOCKET'!B6</f>
        <v xml:space="preserve">JOB NUMBER:  </v>
      </c>
      <c r="B2" s="57" t="str">
        <f>'1. CUTTING DOCKET'!$D$6</f>
        <v>H06  SS25  S2604</v>
      </c>
      <c r="C2" s="57"/>
    </row>
    <row r="3" spans="1:3" s="58" customFormat="1" ht="37.5" customHeight="1">
      <c r="A3" s="59" t="str">
        <f>'1. CUTTING DOCKET'!B7</f>
        <v xml:space="preserve">STYLE NUMBER: </v>
      </c>
      <c r="B3" s="59" t="str">
        <f>'1. CUTTING DOCKET'!$D$7</f>
        <v>H06-HD32M</v>
      </c>
      <c r="C3" s="59"/>
    </row>
    <row r="4" spans="1:3" s="58" customFormat="1" ht="37.5" customHeight="1">
      <c r="A4" s="59" t="str">
        <f>'1. CUTTING DOCKET'!B8</f>
        <v xml:space="preserve">STYLE NAME : </v>
      </c>
      <c r="B4" s="59" t="str">
        <f>'1. CUTTING DOCKET'!D8</f>
        <v>BASIC HOODIE MEN'S</v>
      </c>
      <c r="C4" s="59"/>
    </row>
    <row r="5" spans="1:3" s="58" customFormat="1" ht="76" customHeight="1">
      <c r="A5" s="199"/>
      <c r="B5" s="529" t="str">
        <f>'1. CUTTING DOCKET'!$D$18</f>
        <v>ICEBERG GREEN</v>
      </c>
      <c r="C5" s="530"/>
    </row>
    <row r="6" spans="1:3" s="62" customFormat="1" ht="69.75" customHeight="1">
      <c r="A6" s="161" t="s">
        <v>32</v>
      </c>
      <c r="B6" s="531" t="str">
        <f>'1. CUTTING DOCKET'!$E$27</f>
        <v>ICEBERG GREEN</v>
      </c>
      <c r="C6" s="532"/>
    </row>
    <row r="7" spans="1:3" s="62" customFormat="1" ht="93" customHeight="1">
      <c r="A7" s="200" t="s">
        <v>33</v>
      </c>
      <c r="B7" s="531" t="str">
        <f>'1. CUTTING DOCKET'!$B$27</f>
        <v>BRUSHED FLEECE 100% COTTON (30/1+8/1) HEAVY WASHING_350GSM</v>
      </c>
      <c r="C7" s="532"/>
    </row>
    <row r="8" spans="1:3" s="62" customFormat="1" ht="357" customHeight="1">
      <c r="A8" s="162" t="s">
        <v>32</v>
      </c>
      <c r="B8" s="513"/>
      <c r="C8" s="514"/>
    </row>
    <row r="9" spans="1:3" s="62" customFormat="1" ht="94.5" customHeight="1">
      <c r="A9" s="161" t="str">
        <f>'1. CUTTING DOCKET'!$B$28</f>
        <v>RIB 2X2 COTTON SPANDEX (30/2'CM+70D))_400GSM</v>
      </c>
      <c r="B9" s="531" t="str">
        <f>'1. CUTTING DOCKET'!$E$27</f>
        <v>ICEBERG GREEN</v>
      </c>
      <c r="C9" s="532"/>
    </row>
    <row r="10" spans="1:3" s="62" customFormat="1" ht="275.5" customHeight="1">
      <c r="A10" s="162" t="s">
        <v>216</v>
      </c>
      <c r="B10" s="513"/>
      <c r="C10" s="514"/>
    </row>
    <row r="11" spans="1:3" s="62" customFormat="1" ht="132" hidden="1" customHeight="1">
      <c r="A11" s="161" t="e">
        <f>'1. CUTTING DOCKET'!#REF!</f>
        <v>#REF!</v>
      </c>
      <c r="B11" s="161"/>
      <c r="C11" s="161" t="e">
        <f>'1. CUTTING DOCKET'!#REF!</f>
        <v>#REF!</v>
      </c>
    </row>
    <row r="12" spans="1:3" s="62" customFormat="1" ht="409.6" hidden="1" customHeight="1">
      <c r="A12" s="162" t="e">
        <f>'1. CUTTING DOCKET'!#REF!</f>
        <v>#REF!</v>
      </c>
      <c r="B12" s="162"/>
      <c r="C12" s="164"/>
    </row>
    <row r="13" spans="1:3" s="62" customFormat="1" ht="135" hidden="1" customHeight="1">
      <c r="A13" s="161" t="e">
        <f>'1. CUTTING DOCKET'!#REF!</f>
        <v>#REF!</v>
      </c>
      <c r="B13" s="161"/>
      <c r="C13" s="161" t="e">
        <f>'1. CUTTING DOCKET'!#REF!</f>
        <v>#REF!</v>
      </c>
    </row>
    <row r="14" spans="1:3" s="62" customFormat="1" ht="66.5" hidden="1" customHeight="1">
      <c r="A14" s="162" t="e">
        <f>'1. CUTTING DOCKET'!#REF!</f>
        <v>#REF!</v>
      </c>
      <c r="B14" s="162"/>
      <c r="C14" s="163"/>
    </row>
    <row r="15" spans="1:3" s="62" customFormat="1" ht="74.25" customHeight="1">
      <c r="A15" s="161" t="str">
        <f>'1. CUTTING DOCKET'!B31</f>
        <v>CHỈ 40/2 MAY CHÍNH</v>
      </c>
      <c r="B15" s="515" t="str">
        <f>'1. CUTTING DOCKET'!$E$27</f>
        <v>ICEBERG GREEN</v>
      </c>
      <c r="C15" s="516"/>
    </row>
    <row r="16" spans="1:3" s="62" customFormat="1" ht="117.5" customHeight="1">
      <c r="A16" s="309" t="str">
        <f>'1. CUTTING DOCKET'!$F$31</f>
        <v xml:space="preserve">ICEBERG GREEN </v>
      </c>
      <c r="B16" s="533" t="str">
        <f>'1. CUTTING DOCKET'!G31</f>
        <v>GR9093</v>
      </c>
      <c r="C16" s="534"/>
    </row>
    <row r="17" spans="1:3" s="62" customFormat="1" ht="143" customHeight="1">
      <c r="A17" s="319" t="str">
        <f>'1. CUTTING DOCKET'!$B$32</f>
        <v>NHÃN DỆT BẰNG VẢI 38MM*71MM 
(NHÃN CHÍNH-PHÂN THEO TỪNG SIZE)
CODE: HSC-ML-0047(MENS)</v>
      </c>
      <c r="B17" s="515" t="str">
        <f>'1. CUTTING DOCKET'!F32</f>
        <v>NỀN TRẮNG CHỮ ĐEN</v>
      </c>
      <c r="C17" s="516"/>
    </row>
    <row r="18" spans="1:3" s="62" customFormat="1" ht="409.6" customHeight="1">
      <c r="A18" s="320" t="s">
        <v>226</v>
      </c>
      <c r="B18" s="520"/>
      <c r="C18" s="535"/>
    </row>
    <row r="19" spans="1:3" s="62" customFormat="1" ht="132.5" customHeight="1">
      <c r="A19" s="319" t="str">
        <f>'1. CUTTING DOCKET'!$B$33</f>
        <v>NHÃN THÀNH PHẦN 100% COTTON
KÍCH THƯỚC: 82.2 *20 MM
CODE: CC-054</v>
      </c>
      <c r="B19" s="515" t="str">
        <f>'1. CUTTING DOCKET'!$F$33</f>
        <v>NỀN TRẮNG CHỮ ĐEN</v>
      </c>
      <c r="C19" s="522"/>
    </row>
    <row r="20" spans="1:3" s="62" customFormat="1" ht="409.5" customHeight="1">
      <c r="A20" s="525" t="s">
        <v>308</v>
      </c>
      <c r="B20" s="536"/>
      <c r="C20" s="537"/>
    </row>
    <row r="21" spans="1:3" s="62" customFormat="1" ht="95.5" customHeight="1">
      <c r="A21" s="526"/>
      <c r="B21" s="538"/>
      <c r="C21" s="539"/>
    </row>
    <row r="22" spans="1:3" s="62" customFormat="1" ht="102" customHeight="1">
      <c r="A22" s="319" t="str">
        <f>'1. CUTTING DOCKET'!$B$34</f>
        <v>NHÃN HSCO SATIN
CODE: HSC-ML-0002</v>
      </c>
      <c r="B22" s="515" t="str">
        <f>'1. CUTTING DOCKET'!$F$35</f>
        <v>NỀN TRẮNG CHỮ ĐEN</v>
      </c>
      <c r="C22" s="522"/>
    </row>
    <row r="23" spans="1:3" s="62" customFormat="1" ht="196" customHeight="1">
      <c r="A23" s="320" t="s">
        <v>227</v>
      </c>
      <c r="B23" s="520"/>
      <c r="C23" s="521"/>
    </row>
    <row r="24" spans="1:3" s="62" customFormat="1" ht="89.5" customHeight="1">
      <c r="A24" s="319" t="str">
        <f>'1. CUTTING DOCKET'!$B$35</f>
        <v>NHÃN TRACKING
#240324S1</v>
      </c>
      <c r="B24" s="515" t="str">
        <f>'1. CUTTING DOCKET'!$F$35</f>
        <v>NỀN TRẮNG CHỮ ĐEN</v>
      </c>
      <c r="C24" s="522"/>
    </row>
    <row r="25" spans="1:3" s="62" customFormat="1" ht="94" customHeight="1">
      <c r="A25" s="320" t="s">
        <v>228</v>
      </c>
      <c r="B25" s="523" t="s">
        <v>475</v>
      </c>
      <c r="C25" s="524"/>
    </row>
    <row r="26" spans="1:3" s="62" customFormat="1" ht="71.5" customHeight="1">
      <c r="A26" s="319" t="str">
        <f>'1. CUTTING DOCKET'!$B$36</f>
        <v>MẮT CÁO 6.4MM</v>
      </c>
      <c r="B26" s="515" t="str">
        <f>'1. CUTTING DOCKET'!F36</f>
        <v>ANTIQUE SILVER</v>
      </c>
      <c r="C26" s="522"/>
    </row>
    <row r="27" spans="1:3" s="62" customFormat="1" ht="175.5" customHeight="1">
      <c r="A27" s="321" t="s">
        <v>309</v>
      </c>
      <c r="B27" s="513"/>
      <c r="C27" s="517"/>
    </row>
    <row r="28" spans="1:3" s="62" customFormat="1" ht="55" customHeight="1">
      <c r="A28" s="319" t="str">
        <f>'1. CUTTING DOCKET'!$B$37</f>
        <v>DÂY LUỒN DẸP 12MM</v>
      </c>
      <c r="B28" s="515" t="str">
        <f>'1. CUTTING DOCKET'!$F$38</f>
        <v xml:space="preserve">ICEBERG GREEN </v>
      </c>
      <c r="C28" s="516"/>
    </row>
    <row r="29" spans="1:3" s="62" customFormat="1" ht="110.5" customHeight="1">
      <c r="A29" s="321" t="s">
        <v>310</v>
      </c>
      <c r="B29" s="513"/>
      <c r="C29" s="517"/>
    </row>
    <row r="30" spans="1:3" s="62" customFormat="1" ht="59" customHeight="1">
      <c r="A30" s="319" t="str">
        <f>'1. CUTTING DOCKET'!$B$38</f>
        <v>DÂY TAPE XƯƠNG CÁ 1CM</v>
      </c>
      <c r="B30" s="515" t="str">
        <f>'1. CUTTING DOCKET'!$F$38</f>
        <v xml:space="preserve">ICEBERG GREEN </v>
      </c>
      <c r="C30" s="516"/>
    </row>
    <row r="31" spans="1:3" s="62" customFormat="1" ht="112" customHeight="1">
      <c r="A31" s="321" t="s">
        <v>311</v>
      </c>
      <c r="B31" s="513"/>
      <c r="C31" s="517"/>
    </row>
    <row r="32" spans="1:3" s="62" customFormat="1" ht="77" customHeight="1">
      <c r="A32" s="527" t="str">
        <f>'1. CUTTING DOCKET'!B42</f>
        <v>ĐẠN BẮN TREO THẺ BÀI</v>
      </c>
      <c r="B32" s="518" t="s">
        <v>89</v>
      </c>
      <c r="C32" s="519"/>
    </row>
    <row r="33" spans="1:3" s="62" customFormat="1" ht="77" customHeight="1">
      <c r="A33" s="528"/>
      <c r="B33" s="161" t="s">
        <v>476</v>
      </c>
      <c r="C33" s="165" t="s">
        <v>477</v>
      </c>
    </row>
    <row r="34" spans="1:3" s="62" customFormat="1" ht="342" customHeight="1">
      <c r="A34" s="321" t="s">
        <v>478</v>
      </c>
      <c r="B34" s="322"/>
      <c r="C34" s="323"/>
    </row>
    <row r="35" spans="1:3" s="62" customFormat="1" ht="93.65" customHeight="1">
      <c r="A35" s="319" t="str">
        <f>'1. CUTTING DOCKET'!B42</f>
        <v>ĐẠN BẮN TREO THẺ BÀI</v>
      </c>
      <c r="B35" s="515" t="s">
        <v>39</v>
      </c>
      <c r="C35" s="516"/>
    </row>
    <row r="36" spans="1:3" s="62" customFormat="1" ht="150.5" customHeight="1">
      <c r="A36" s="321" t="s">
        <v>479</v>
      </c>
      <c r="B36" s="513"/>
      <c r="C36" s="517"/>
    </row>
    <row r="37" spans="1:3" s="62" customFormat="1" ht="95.25" customHeight="1">
      <c r="A37" s="319" t="str">
        <f>'1. CUTTING DOCKET'!B43</f>
        <v>STICKER BARCODE TẠI THẺ BÀI
KÍCH THƯỚC: 20CMX30CM</v>
      </c>
      <c r="B37" s="515" t="s">
        <v>89</v>
      </c>
      <c r="C37" s="516"/>
    </row>
    <row r="38" spans="1:3" s="62" customFormat="1" ht="213" customHeight="1">
      <c r="A38" s="321" t="s">
        <v>480</v>
      </c>
      <c r="B38" s="513"/>
      <c r="C38" s="517"/>
    </row>
    <row r="39" spans="1:3" s="62" customFormat="1" ht="105.5" customHeight="1">
      <c r="A39" s="319" t="str">
        <f>'1. CUTTING DOCKET'!B44</f>
        <v>STICKER BARCODE TẠI POLY BAG
KÍCH THƯỚC: 35CMX55CM</v>
      </c>
      <c r="B39" s="515" t="str">
        <f>B37</f>
        <v>NỀN TRẮNG CHỮ ĐEN</v>
      </c>
      <c r="C39" s="516"/>
    </row>
    <row r="40" spans="1:3" s="62" customFormat="1" ht="228" customHeight="1">
      <c r="A40" s="321" t="s">
        <v>481</v>
      </c>
      <c r="B40" s="513"/>
      <c r="C40" s="514"/>
    </row>
    <row r="41" spans="1:3" s="62" customFormat="1" ht="91.5" customHeight="1">
      <c r="A41" s="319" t="str">
        <f>'1. CUTTING DOCKET'!B45</f>
        <v>STICKER CARTON CHI TIẾT TỪNG CỬA HÀNG</v>
      </c>
      <c r="B41" s="515" t="str">
        <f>B39</f>
        <v>NỀN TRẮNG CHỮ ĐEN</v>
      </c>
      <c r="C41" s="516"/>
    </row>
    <row r="42" spans="1:3" s="62" customFormat="1" ht="206" customHeight="1">
      <c r="A42" s="321" t="s">
        <v>208</v>
      </c>
      <c r="B42" s="513"/>
      <c r="C42" s="514"/>
    </row>
    <row r="43" spans="1:3" s="62" customFormat="1" ht="85" customHeight="1">
      <c r="A43" s="319" t="str">
        <f>'1. CUTTING DOCKET'!B46</f>
        <v>POLY BAG LỚN</v>
      </c>
      <c r="B43" s="515" t="s">
        <v>92</v>
      </c>
      <c r="C43" s="516"/>
    </row>
    <row r="44" spans="1:3" s="62" customFormat="1" ht="137" customHeight="1">
      <c r="A44" s="321" t="s">
        <v>482</v>
      </c>
      <c r="B44" s="513"/>
      <c r="C44" s="514"/>
    </row>
    <row r="45" spans="1:3" s="62" customFormat="1" ht="85" customHeight="1">
      <c r="A45" s="319" t="str">
        <f>'1. CUTTING DOCKET'!B47</f>
        <v>POLY BAG THÙNG</v>
      </c>
      <c r="B45" s="515" t="s">
        <v>92</v>
      </c>
      <c r="C45" s="516"/>
    </row>
    <row r="46" spans="1:3" s="62" customFormat="1" ht="138" customHeight="1">
      <c r="A46" s="321" t="s">
        <v>483</v>
      </c>
      <c r="B46" s="513"/>
      <c r="C46" s="514"/>
    </row>
    <row r="47" spans="1:3" s="62" customFormat="1" ht="85" customHeight="1">
      <c r="A47" s="319" t="s">
        <v>458</v>
      </c>
      <c r="B47" s="515" t="s">
        <v>92</v>
      </c>
      <c r="C47" s="516"/>
    </row>
    <row r="48" spans="1:3" s="62" customFormat="1" ht="183.5" customHeight="1">
      <c r="A48" s="321" t="s">
        <v>207</v>
      </c>
      <c r="B48" s="513"/>
      <c r="C48" s="514"/>
    </row>
    <row r="49" spans="1:3" s="62" customFormat="1" ht="91.5" customHeight="1">
      <c r="A49" s="319" t="s">
        <v>473</v>
      </c>
      <c r="B49" s="515" t="s">
        <v>92</v>
      </c>
      <c r="C49" s="516"/>
    </row>
    <row r="50" spans="1:3" s="62" customFormat="1" ht="139.5" customHeight="1">
      <c r="A50" s="321" t="s">
        <v>207</v>
      </c>
      <c r="B50" s="513"/>
      <c r="C50" s="514"/>
    </row>
    <row r="51" spans="1:3" s="62" customFormat="1" ht="89" customHeight="1">
      <c r="A51" s="319" t="s">
        <v>459</v>
      </c>
      <c r="B51" s="515" t="s">
        <v>55</v>
      </c>
      <c r="C51" s="516"/>
    </row>
    <row r="52" spans="1:3" s="62" customFormat="1" ht="142" customHeight="1">
      <c r="A52" s="321" t="s">
        <v>484</v>
      </c>
      <c r="B52" s="513"/>
      <c r="C52" s="514"/>
    </row>
    <row r="53" spans="1:3" s="62" customFormat="1" ht="87.5" customHeight="1">
      <c r="A53" s="319" t="s">
        <v>203</v>
      </c>
      <c r="B53" s="515" t="str">
        <f>B51</f>
        <v>NATURAL</v>
      </c>
      <c r="C53" s="516"/>
    </row>
    <row r="54" spans="1:3" s="62" customFormat="1" ht="165.5" customHeight="1">
      <c r="A54" s="321" t="s">
        <v>483</v>
      </c>
      <c r="B54" s="513"/>
      <c r="C54" s="514"/>
    </row>
  </sheetData>
  <mergeCells count="45">
    <mergeCell ref="A20:A21"/>
    <mergeCell ref="A32:A33"/>
    <mergeCell ref="B5:C5"/>
    <mergeCell ref="B6:C6"/>
    <mergeCell ref="B7:C7"/>
    <mergeCell ref="B8:C8"/>
    <mergeCell ref="B10:C10"/>
    <mergeCell ref="B9:C9"/>
    <mergeCell ref="B15:C15"/>
    <mergeCell ref="B28:C28"/>
    <mergeCell ref="B16:C16"/>
    <mergeCell ref="B17:C17"/>
    <mergeCell ref="B18:C18"/>
    <mergeCell ref="B20:C21"/>
    <mergeCell ref="B19:C19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B35:C35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4:C54"/>
    <mergeCell ref="B48:C48"/>
    <mergeCell ref="B49:C49"/>
    <mergeCell ref="B50:C50"/>
    <mergeCell ref="B51:C51"/>
    <mergeCell ref="B52:C52"/>
    <mergeCell ref="B53:C53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8" max="2" man="1"/>
    <brk id="31" max="2" man="1"/>
    <brk id="42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4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H06-HD32M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BASIC HOODIE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ICEBERG GREEN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31" t="str">
        <f>'1. CUTTING DOCKET'!M11</f>
        <v>BRUSHED FLEECE 100% COTTON (30/1+8/1) HEAVY WASHING_350GSM</v>
      </c>
      <c r="C7" s="566"/>
      <c r="D7" s="566"/>
      <c r="E7" s="532"/>
    </row>
    <row r="8" spans="1:12" s="62" customFormat="1" ht="409.6" customHeight="1">
      <c r="A8" s="64" t="e">
        <f>'1. CUTTING DOCKET'!#REF!</f>
        <v>#REF!</v>
      </c>
      <c r="B8" s="567"/>
      <c r="C8" s="568"/>
      <c r="D8" s="569"/>
      <c r="E8" s="570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71" t="e">
        <f>'1. CUTTING DOCKET'!#REF!</f>
        <v>#REF!</v>
      </c>
      <c r="C13" s="566"/>
      <c r="D13" s="572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67"/>
      <c r="C14" s="568"/>
      <c r="D14" s="569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73" t="e">
        <f>'1. CUTTING DOCKET'!#REF!</f>
        <v>#REF!</v>
      </c>
      <c r="C17" s="574"/>
      <c r="D17" s="575"/>
      <c r="E17" s="576"/>
    </row>
    <row r="18" spans="1:5" s="62" customFormat="1" ht="90" customHeight="1">
      <c r="A18" s="61" t="e">
        <f>'1. CUTTING DOCKET'!#REF!</f>
        <v>#REF!</v>
      </c>
      <c r="B18" s="515" t="e">
        <f>'1. CUTTING DOCKET'!#REF!</f>
        <v>#REF!</v>
      </c>
      <c r="C18" s="522"/>
      <c r="D18" s="522"/>
      <c r="E18" s="516"/>
    </row>
    <row r="19" spans="1:5" s="62" customFormat="1" ht="409.6" customHeight="1">
      <c r="A19" s="166" t="s">
        <v>166</v>
      </c>
      <c r="B19" s="550"/>
      <c r="C19" s="551"/>
      <c r="D19" s="552"/>
      <c r="E19" s="552"/>
    </row>
    <row r="20" spans="1:5" s="62" customFormat="1" ht="79.5" customHeight="1">
      <c r="A20" s="61" t="e">
        <f>'1. CUTTING DOCKET'!#REF!</f>
        <v>#REF!</v>
      </c>
      <c r="B20" s="515" t="e">
        <f>'1. CUTTING DOCKET'!#REF!</f>
        <v>#REF!</v>
      </c>
      <c r="C20" s="522"/>
      <c r="D20" s="522"/>
      <c r="E20" s="516"/>
    </row>
    <row r="21" spans="1:5" s="62" customFormat="1" ht="346.5" customHeight="1">
      <c r="A21" s="64" t="s">
        <v>117</v>
      </c>
      <c r="B21" s="553"/>
      <c r="C21" s="554"/>
      <c r="D21" s="555"/>
      <c r="E21" s="556"/>
    </row>
    <row r="22" spans="1:5" s="62" customFormat="1" ht="41.5">
      <c r="A22" s="61">
        <f>'1. CUTTING DOCKET'!B40</f>
        <v>0</v>
      </c>
      <c r="B22" s="548" t="str">
        <f>'1. CUTTING DOCKET'!F40</f>
        <v>MÀU PHỤ LIỆU</v>
      </c>
      <c r="C22" s="522"/>
      <c r="D22" s="549"/>
      <c r="E22" s="101"/>
    </row>
    <row r="23" spans="1:5" s="62" customFormat="1" ht="299.25" customHeight="1">
      <c r="A23" s="66" t="s">
        <v>100</v>
      </c>
      <c r="B23" s="557"/>
      <c r="C23" s="558"/>
      <c r="D23" s="559"/>
      <c r="E23" s="559"/>
    </row>
    <row r="24" spans="1:5" s="62" customFormat="1" ht="101.5" customHeight="1">
      <c r="A24" s="61" t="str">
        <f>'1. CUTTING DOCKET'!B39</f>
        <v>PHẦN C : PHỤ LIỆU ĐÓNG GÓI</v>
      </c>
      <c r="B24" s="548">
        <f>'1. CUTTING DOCKET'!F39</f>
        <v>0</v>
      </c>
      <c r="C24" s="522"/>
      <c r="D24" s="549"/>
      <c r="E24" s="101"/>
    </row>
    <row r="25" spans="1:5" s="62" customFormat="1" ht="362.25" customHeight="1">
      <c r="A25" s="66" t="s">
        <v>172</v>
      </c>
      <c r="B25" s="560" t="s">
        <v>173</v>
      </c>
      <c r="C25" s="561"/>
      <c r="D25" s="562"/>
      <c r="E25" s="113"/>
    </row>
    <row r="26" spans="1:5" s="62" customFormat="1" ht="109.5" customHeight="1">
      <c r="A26" s="61" t="s">
        <v>101</v>
      </c>
      <c r="B26" s="548" t="e">
        <f>'1. CUTTING DOCKET'!#REF!</f>
        <v>#REF!</v>
      </c>
      <c r="C26" s="522"/>
      <c r="D26" s="549"/>
      <c r="E26" s="102"/>
    </row>
    <row r="27" spans="1:5" s="62" customFormat="1" ht="282" customHeight="1">
      <c r="A27" s="66" t="s">
        <v>102</v>
      </c>
      <c r="B27" s="563" t="s">
        <v>167</v>
      </c>
      <c r="C27" s="564"/>
      <c r="D27" s="565"/>
      <c r="E27" s="565"/>
    </row>
    <row r="28" spans="1:5" s="62" customFormat="1" ht="93.65" customHeight="1">
      <c r="A28" s="61" t="e">
        <f>'1. CUTTING DOCKET'!#REF!</f>
        <v>#REF!</v>
      </c>
      <c r="B28" s="548" t="e">
        <f>'1. CUTTING DOCKET'!#REF!</f>
        <v>#REF!</v>
      </c>
      <c r="C28" s="522"/>
      <c r="D28" s="549"/>
      <c r="E28" s="102"/>
    </row>
    <row r="29" spans="1:5" s="62" customFormat="1" ht="273" customHeight="1">
      <c r="A29" s="64" t="s">
        <v>103</v>
      </c>
      <c r="B29" s="540"/>
      <c r="C29" s="541"/>
      <c r="D29" s="542"/>
      <c r="E29" s="542"/>
    </row>
    <row r="30" spans="1:5" s="62" customFormat="1" ht="95.25" customHeight="1">
      <c r="A30" s="61" t="str">
        <f>'1. CUTTING DOCKET'!B47</f>
        <v>POLY BAG THÙNG</v>
      </c>
      <c r="B30" s="548" t="str">
        <f>'1. CUTTING DOCKET'!F47</f>
        <v>CLEAR</v>
      </c>
      <c r="C30" s="522"/>
      <c r="D30" s="549"/>
      <c r="E30" s="102"/>
    </row>
    <row r="31" spans="1:5" s="62" customFormat="1" ht="324.75" customHeight="1">
      <c r="A31" s="64"/>
      <c r="B31" s="540"/>
      <c r="C31" s="541"/>
      <c r="D31" s="542"/>
      <c r="E31" s="542"/>
    </row>
    <row r="32" spans="1:5" s="62" customFormat="1" ht="119.5" customHeight="1">
      <c r="A32" s="61" t="s">
        <v>105</v>
      </c>
      <c r="B32" s="548" t="e">
        <f>'1. CUTTING DOCKET'!#REF!</f>
        <v>#REF!</v>
      </c>
      <c r="C32" s="522"/>
      <c r="D32" s="549"/>
      <c r="E32" s="102"/>
    </row>
    <row r="33" spans="1:9" s="62" customFormat="1" ht="287.25" customHeight="1">
      <c r="A33" s="64" t="s">
        <v>106</v>
      </c>
      <c r="B33" s="540"/>
      <c r="C33" s="541"/>
      <c r="D33" s="542"/>
      <c r="E33" s="542"/>
    </row>
    <row r="34" spans="1:9" s="62" customFormat="1" ht="71.5" customHeight="1">
      <c r="A34" s="61" t="s">
        <v>96</v>
      </c>
      <c r="B34" s="548" t="s">
        <v>38</v>
      </c>
      <c r="C34" s="522"/>
      <c r="D34" s="549"/>
      <c r="E34" s="102"/>
    </row>
    <row r="35" spans="1:9" s="62" customFormat="1" ht="87" customHeight="1">
      <c r="A35" s="64" t="s">
        <v>104</v>
      </c>
      <c r="B35" s="540"/>
      <c r="C35" s="541"/>
      <c r="D35" s="542"/>
      <c r="E35" s="542"/>
    </row>
    <row r="36" spans="1:9" s="62" customFormat="1" ht="63.65" customHeight="1">
      <c r="A36" s="61" t="s">
        <v>97</v>
      </c>
      <c r="B36" s="548" t="s">
        <v>92</v>
      </c>
      <c r="C36" s="522"/>
      <c r="D36" s="549"/>
      <c r="E36" s="102"/>
    </row>
    <row r="37" spans="1:9" s="62" customFormat="1" ht="97.5" customHeight="1">
      <c r="A37" s="64" t="s">
        <v>104</v>
      </c>
      <c r="B37" s="540"/>
      <c r="C37" s="541"/>
      <c r="D37" s="542"/>
      <c r="E37" s="542"/>
    </row>
    <row r="38" spans="1:9" s="62" customFormat="1" ht="97.5" customHeight="1">
      <c r="A38" s="98" t="e">
        <f>'1. CUTTING DOCKET'!#REF!</f>
        <v>#REF!</v>
      </c>
      <c r="B38" s="543" t="e">
        <f>'1. CUTTING DOCKET'!#REF!</f>
        <v>#REF!</v>
      </c>
      <c r="C38" s="544"/>
      <c r="D38" s="545"/>
      <c r="E38" s="103"/>
    </row>
    <row r="39" spans="1:9" s="62" customFormat="1" ht="221.5" customHeight="1">
      <c r="A39" s="64"/>
      <c r="B39" s="546"/>
      <c r="C39" s="547"/>
      <c r="D39" s="546"/>
      <c r="E39" s="546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1B35-5D13-4B99-A646-A8C45728844F}">
  <sheetPr>
    <tabColor rgb="FFFF0000"/>
  </sheetPr>
  <dimension ref="A1:K43"/>
  <sheetViews>
    <sheetView view="pageBreakPreview" zoomScale="85" zoomScaleNormal="90" zoomScaleSheetLayoutView="85" workbookViewId="0">
      <selection activeCell="G8" sqref="G8"/>
    </sheetView>
  </sheetViews>
  <sheetFormatPr defaultColWidth="8" defaultRowHeight="14.5"/>
  <cols>
    <col min="1" max="2" width="14.54296875" style="301" customWidth="1"/>
    <col min="3" max="3" width="40" style="301" customWidth="1"/>
    <col min="4" max="4" width="43.453125" style="301" customWidth="1"/>
    <col min="5" max="5" width="17.90625" style="306" customWidth="1"/>
    <col min="6" max="6" width="14.54296875" style="306" customWidth="1"/>
    <col min="7" max="11" width="12" style="306" customWidth="1"/>
    <col min="12" max="16384" width="8" style="301"/>
  </cols>
  <sheetData>
    <row r="1" spans="1:11" s="275" customFormat="1" ht="16.5" customHeight="1">
      <c r="A1" s="579" t="s">
        <v>229</v>
      </c>
      <c r="B1" s="580"/>
      <c r="C1" s="580"/>
      <c r="D1" s="580"/>
      <c r="E1" s="580"/>
      <c r="F1" s="580"/>
      <c r="G1" s="580"/>
      <c r="H1" s="580"/>
      <c r="I1" s="580"/>
      <c r="J1" s="580"/>
      <c r="K1" s="581"/>
    </row>
    <row r="2" spans="1:11" s="275" customFormat="1" ht="16.5" customHeight="1">
      <c r="A2" s="579" t="s">
        <v>230</v>
      </c>
      <c r="B2" s="580"/>
      <c r="C2" s="580"/>
      <c r="D2" s="580"/>
      <c r="E2" s="580"/>
      <c r="F2" s="580"/>
      <c r="G2" s="580"/>
      <c r="H2" s="580"/>
      <c r="I2" s="580"/>
      <c r="J2" s="580"/>
      <c r="K2" s="581"/>
    </row>
    <row r="3" spans="1:11" s="275" customFormat="1" ht="16.5" customHeight="1">
      <c r="A3" s="276" t="s">
        <v>231</v>
      </c>
      <c r="B3" s="582" t="s">
        <v>312</v>
      </c>
      <c r="C3" s="582"/>
      <c r="D3" s="277"/>
      <c r="E3" s="278"/>
      <c r="F3" s="278" t="s">
        <v>232</v>
      </c>
      <c r="G3" s="279"/>
      <c r="H3" s="279"/>
      <c r="I3" s="278" t="s">
        <v>233</v>
      </c>
      <c r="J3" s="280">
        <v>45086</v>
      </c>
      <c r="K3" s="281"/>
    </row>
    <row r="4" spans="1:11" s="275" customFormat="1" ht="16.5" customHeight="1">
      <c r="A4" s="282" t="s">
        <v>234</v>
      </c>
      <c r="B4" s="283">
        <v>50289</v>
      </c>
      <c r="C4" s="284"/>
      <c r="D4" s="284"/>
      <c r="E4" s="285"/>
      <c r="F4" s="286" t="s">
        <v>235</v>
      </c>
      <c r="G4" s="285"/>
      <c r="H4" s="285"/>
      <c r="I4" s="286" t="s">
        <v>236</v>
      </c>
      <c r="J4" s="286" t="s">
        <v>237</v>
      </c>
      <c r="K4" s="287"/>
    </row>
    <row r="5" spans="1:11" s="275" customFormat="1" ht="16.5" customHeight="1">
      <c r="A5" s="288" t="s">
        <v>238</v>
      </c>
      <c r="B5" s="289" t="s">
        <v>313</v>
      </c>
      <c r="C5" s="290"/>
      <c r="D5" s="290"/>
      <c r="E5" s="291"/>
      <c r="F5" s="292" t="s">
        <v>239</v>
      </c>
      <c r="G5" s="291"/>
      <c r="H5" s="291"/>
      <c r="I5" s="291"/>
      <c r="J5" s="291"/>
      <c r="K5" s="293"/>
    </row>
    <row r="6" spans="1:11" s="275" customFormat="1" ht="30" customHeight="1">
      <c r="A6" s="294" t="s">
        <v>240</v>
      </c>
      <c r="B6" s="583" t="s">
        <v>241</v>
      </c>
      <c r="C6" s="584"/>
      <c r="D6" s="296" t="s">
        <v>260</v>
      </c>
      <c r="E6" s="295" t="s">
        <v>314</v>
      </c>
      <c r="F6" s="294" t="s">
        <v>242</v>
      </c>
      <c r="G6" s="294" t="s">
        <v>60</v>
      </c>
      <c r="H6" s="294" t="s">
        <v>10</v>
      </c>
      <c r="I6" s="294" t="s">
        <v>57</v>
      </c>
      <c r="J6" s="294" t="s">
        <v>58</v>
      </c>
      <c r="K6" s="294" t="s">
        <v>59</v>
      </c>
    </row>
    <row r="7" spans="1:11" ht="37.5" customHeight="1">
      <c r="A7" s="297" t="s">
        <v>243</v>
      </c>
      <c r="B7" s="577" t="s">
        <v>244</v>
      </c>
      <c r="C7" s="578"/>
      <c r="D7" s="298" t="s">
        <v>315</v>
      </c>
      <c r="E7" s="299">
        <v>0.25</v>
      </c>
      <c r="F7" s="297" t="s">
        <v>245</v>
      </c>
      <c r="G7" s="297" t="s">
        <v>206</v>
      </c>
      <c r="H7" s="297" t="s">
        <v>316</v>
      </c>
      <c r="I7" s="300">
        <v>9</v>
      </c>
      <c r="J7" s="297" t="s">
        <v>317</v>
      </c>
      <c r="K7" s="297" t="s">
        <v>318</v>
      </c>
    </row>
    <row r="8" spans="1:11" ht="37.5" customHeight="1">
      <c r="A8" s="297" t="s">
        <v>247</v>
      </c>
      <c r="B8" s="577" t="s">
        <v>248</v>
      </c>
      <c r="C8" s="578"/>
      <c r="D8" s="298" t="s">
        <v>319</v>
      </c>
      <c r="E8" s="299">
        <v>0.125</v>
      </c>
      <c r="F8" s="297" t="s">
        <v>249</v>
      </c>
      <c r="G8" s="297" t="s">
        <v>250</v>
      </c>
      <c r="H8" s="297" t="s">
        <v>251</v>
      </c>
      <c r="I8" s="297" t="s">
        <v>252</v>
      </c>
      <c r="J8" s="297" t="s">
        <v>320</v>
      </c>
      <c r="K8" s="297" t="s">
        <v>321</v>
      </c>
    </row>
    <row r="9" spans="1:11" ht="37.5" customHeight="1">
      <c r="A9" s="297" t="s">
        <v>253</v>
      </c>
      <c r="B9" s="577" t="s">
        <v>254</v>
      </c>
      <c r="C9" s="578"/>
      <c r="D9" s="298" t="s">
        <v>322</v>
      </c>
      <c r="E9" s="299">
        <v>0.125</v>
      </c>
      <c r="F9" s="300">
        <v>0</v>
      </c>
      <c r="G9" s="300">
        <v>1</v>
      </c>
      <c r="H9" s="300">
        <v>1</v>
      </c>
      <c r="I9" s="300">
        <v>1</v>
      </c>
      <c r="J9" s="300">
        <v>1</v>
      </c>
      <c r="K9" s="300">
        <v>1</v>
      </c>
    </row>
    <row r="10" spans="1:11" ht="37.5" customHeight="1">
      <c r="A10" s="297" t="s">
        <v>255</v>
      </c>
      <c r="B10" s="577" t="s">
        <v>262</v>
      </c>
      <c r="C10" s="578"/>
      <c r="D10" s="298" t="s">
        <v>323</v>
      </c>
      <c r="E10" s="299">
        <v>0.375</v>
      </c>
      <c r="F10" s="297" t="s">
        <v>263</v>
      </c>
      <c r="G10" s="297" t="s">
        <v>324</v>
      </c>
      <c r="H10" s="297" t="s">
        <v>325</v>
      </c>
      <c r="I10" s="297" t="s">
        <v>326</v>
      </c>
      <c r="J10" s="297" t="s">
        <v>327</v>
      </c>
      <c r="K10" s="297" t="s">
        <v>328</v>
      </c>
    </row>
    <row r="11" spans="1:11" ht="26.25" customHeight="1">
      <c r="A11" s="297" t="s">
        <v>258</v>
      </c>
      <c r="B11" s="577" t="s">
        <v>256</v>
      </c>
      <c r="C11" s="578"/>
      <c r="D11" s="298" t="s">
        <v>260</v>
      </c>
      <c r="E11" s="299">
        <v>0.375</v>
      </c>
      <c r="F11" s="300">
        <v>0</v>
      </c>
      <c r="G11" s="300">
        <v>0</v>
      </c>
      <c r="H11" s="300">
        <v>0</v>
      </c>
      <c r="I11" s="300">
        <v>0</v>
      </c>
      <c r="J11" s="300">
        <v>0</v>
      </c>
      <c r="K11" s="300">
        <v>0</v>
      </c>
    </row>
    <row r="12" spans="1:11" ht="26.25" customHeight="1">
      <c r="A12" s="297" t="s">
        <v>259</v>
      </c>
      <c r="B12" s="577" t="s">
        <v>269</v>
      </c>
      <c r="C12" s="578"/>
      <c r="D12" s="298" t="s">
        <v>329</v>
      </c>
      <c r="E12" s="299">
        <v>0.375</v>
      </c>
      <c r="F12" s="297" t="s">
        <v>263</v>
      </c>
      <c r="G12" s="297" t="s">
        <v>294</v>
      </c>
      <c r="H12" s="300">
        <v>18</v>
      </c>
      <c r="I12" s="297" t="s">
        <v>295</v>
      </c>
      <c r="J12" s="297" t="s">
        <v>296</v>
      </c>
      <c r="K12" s="297" t="s">
        <v>297</v>
      </c>
    </row>
    <row r="13" spans="1:11" ht="26.25" customHeight="1">
      <c r="A13" s="297" t="s">
        <v>261</v>
      </c>
      <c r="B13" s="577" t="s">
        <v>271</v>
      </c>
      <c r="C13" s="578"/>
      <c r="D13" s="298" t="s">
        <v>330</v>
      </c>
      <c r="E13" s="299">
        <v>0.375</v>
      </c>
      <c r="F13" s="297" t="s">
        <v>263</v>
      </c>
      <c r="G13" s="297" t="s">
        <v>264</v>
      </c>
      <c r="H13" s="300">
        <v>19</v>
      </c>
      <c r="I13" s="297" t="s">
        <v>265</v>
      </c>
      <c r="J13" s="297" t="s">
        <v>266</v>
      </c>
      <c r="K13" s="297" t="s">
        <v>267</v>
      </c>
    </row>
    <row r="14" spans="1:11" ht="33" customHeight="1">
      <c r="A14" s="297" t="s">
        <v>268</v>
      </c>
      <c r="B14" s="577" t="s">
        <v>274</v>
      </c>
      <c r="C14" s="578"/>
      <c r="D14" s="298" t="s">
        <v>331</v>
      </c>
      <c r="E14" s="299">
        <v>0.25</v>
      </c>
      <c r="F14" s="297" t="s">
        <v>245</v>
      </c>
      <c r="G14" s="300">
        <v>12</v>
      </c>
      <c r="H14" s="297" t="s">
        <v>277</v>
      </c>
      <c r="I14" s="297" t="s">
        <v>332</v>
      </c>
      <c r="J14" s="297" t="s">
        <v>333</v>
      </c>
      <c r="K14" s="300">
        <v>13</v>
      </c>
    </row>
    <row r="15" spans="1:11" ht="36" customHeight="1">
      <c r="A15" s="297" t="s">
        <v>270</v>
      </c>
      <c r="B15" s="577" t="s">
        <v>279</v>
      </c>
      <c r="C15" s="578"/>
      <c r="D15" s="298" t="s">
        <v>334</v>
      </c>
      <c r="E15" s="299">
        <v>0.125</v>
      </c>
      <c r="F15" s="300">
        <v>0</v>
      </c>
      <c r="G15" s="297" t="s">
        <v>280</v>
      </c>
      <c r="H15" s="297" t="s">
        <v>280</v>
      </c>
      <c r="I15" s="297" t="s">
        <v>280</v>
      </c>
      <c r="J15" s="297" t="s">
        <v>280</v>
      </c>
      <c r="K15" s="297" t="s">
        <v>280</v>
      </c>
    </row>
    <row r="16" spans="1:11" ht="26.25" customHeight="1">
      <c r="A16" s="297" t="s">
        <v>273</v>
      </c>
      <c r="B16" s="577" t="s">
        <v>335</v>
      </c>
      <c r="C16" s="578"/>
      <c r="D16" s="298" t="s">
        <v>260</v>
      </c>
      <c r="E16" s="299">
        <v>0.125</v>
      </c>
      <c r="F16" s="300">
        <v>0</v>
      </c>
      <c r="G16" s="297" t="s">
        <v>257</v>
      </c>
      <c r="H16" s="297" t="s">
        <v>257</v>
      </c>
      <c r="I16" s="297" t="s">
        <v>257</v>
      </c>
      <c r="J16" s="297" t="s">
        <v>257</v>
      </c>
      <c r="K16" s="297" t="s">
        <v>257</v>
      </c>
    </row>
    <row r="17" spans="1:11" ht="26.25" customHeight="1">
      <c r="A17" s="297" t="s">
        <v>278</v>
      </c>
      <c r="B17" s="577" t="s">
        <v>281</v>
      </c>
      <c r="C17" s="578"/>
      <c r="D17" s="298" t="s">
        <v>336</v>
      </c>
      <c r="E17" s="299">
        <v>1</v>
      </c>
      <c r="F17" s="297" t="s">
        <v>282</v>
      </c>
      <c r="G17" s="297" t="s">
        <v>337</v>
      </c>
      <c r="H17" s="300">
        <v>49</v>
      </c>
      <c r="I17" s="297" t="s">
        <v>338</v>
      </c>
      <c r="J17" s="300">
        <v>54</v>
      </c>
      <c r="K17" s="297" t="s">
        <v>339</v>
      </c>
    </row>
    <row r="18" spans="1:11" ht="26.25" customHeight="1">
      <c r="A18" s="297" t="s">
        <v>340</v>
      </c>
      <c r="B18" s="577" t="s">
        <v>341</v>
      </c>
      <c r="C18" s="578"/>
      <c r="D18" s="298" t="s">
        <v>260</v>
      </c>
      <c r="E18" s="299">
        <v>1</v>
      </c>
      <c r="F18" s="302">
        <v>0</v>
      </c>
      <c r="G18" s="302">
        <v>0</v>
      </c>
      <c r="H18" s="302">
        <v>0</v>
      </c>
      <c r="I18" s="302">
        <v>0</v>
      </c>
      <c r="J18" s="302">
        <v>0</v>
      </c>
      <c r="K18" s="300">
        <v>0</v>
      </c>
    </row>
    <row r="19" spans="1:11" ht="26.25" customHeight="1">
      <c r="A19" s="297" t="s">
        <v>10</v>
      </c>
      <c r="B19" s="577" t="s">
        <v>342</v>
      </c>
      <c r="C19" s="578"/>
      <c r="D19" s="298" t="s">
        <v>343</v>
      </c>
      <c r="E19" s="299">
        <v>1</v>
      </c>
      <c r="F19" s="297" t="s">
        <v>282</v>
      </c>
      <c r="G19" s="303">
        <v>39</v>
      </c>
      <c r="H19" s="297" t="s">
        <v>344</v>
      </c>
      <c r="I19" s="303">
        <v>44</v>
      </c>
      <c r="J19" s="297" t="s">
        <v>337</v>
      </c>
      <c r="K19" s="303">
        <v>49</v>
      </c>
    </row>
    <row r="20" spans="1:11" ht="26.25" customHeight="1">
      <c r="A20" s="297" t="s">
        <v>285</v>
      </c>
      <c r="B20" s="577" t="s">
        <v>345</v>
      </c>
      <c r="C20" s="578"/>
      <c r="D20" s="298" t="s">
        <v>346</v>
      </c>
      <c r="E20" s="299">
        <v>1</v>
      </c>
      <c r="F20" s="297" t="s">
        <v>282</v>
      </c>
      <c r="G20" s="300">
        <v>43</v>
      </c>
      <c r="H20" s="297" t="s">
        <v>283</v>
      </c>
      <c r="I20" s="300">
        <v>48</v>
      </c>
      <c r="J20" s="297" t="s">
        <v>284</v>
      </c>
      <c r="K20" s="300">
        <v>53</v>
      </c>
    </row>
    <row r="21" spans="1:11" ht="26.25" customHeight="1">
      <c r="A21" s="297" t="s">
        <v>286</v>
      </c>
      <c r="B21" s="577" t="s">
        <v>347</v>
      </c>
      <c r="C21" s="578"/>
      <c r="D21" s="298" t="s">
        <v>348</v>
      </c>
      <c r="E21" s="299">
        <v>0.125</v>
      </c>
      <c r="F21" s="300">
        <v>0</v>
      </c>
      <c r="G21" s="303">
        <v>3</v>
      </c>
      <c r="H21" s="303">
        <v>3</v>
      </c>
      <c r="I21" s="303">
        <v>3</v>
      </c>
      <c r="J21" s="303">
        <v>3</v>
      </c>
      <c r="K21" s="303">
        <v>3</v>
      </c>
    </row>
    <row r="22" spans="1:11" ht="26.25" customHeight="1">
      <c r="A22" s="297" t="s">
        <v>288</v>
      </c>
      <c r="B22" s="577" t="s">
        <v>287</v>
      </c>
      <c r="C22" s="578"/>
      <c r="D22" s="298" t="s">
        <v>349</v>
      </c>
      <c r="E22" s="299">
        <v>0.375</v>
      </c>
      <c r="F22" s="297" t="s">
        <v>257</v>
      </c>
      <c r="G22" s="297" t="s">
        <v>350</v>
      </c>
      <c r="H22" s="297" t="s">
        <v>351</v>
      </c>
      <c r="I22" s="297" t="s">
        <v>352</v>
      </c>
      <c r="J22" s="297" t="s">
        <v>353</v>
      </c>
      <c r="K22" s="297" t="s">
        <v>354</v>
      </c>
    </row>
    <row r="23" spans="1:11" ht="26.25" customHeight="1">
      <c r="A23" s="297" t="s">
        <v>290</v>
      </c>
      <c r="B23" s="577" t="s">
        <v>289</v>
      </c>
      <c r="C23" s="578"/>
      <c r="D23" s="298"/>
      <c r="E23" s="299">
        <v>0.25</v>
      </c>
      <c r="F23" s="300">
        <v>0</v>
      </c>
      <c r="G23" s="300">
        <v>0</v>
      </c>
      <c r="H23" s="300">
        <v>0</v>
      </c>
      <c r="I23" s="300">
        <v>0</v>
      </c>
      <c r="J23" s="300">
        <v>0</v>
      </c>
      <c r="K23" s="300">
        <v>0</v>
      </c>
    </row>
    <row r="24" spans="1:11" ht="26.25" customHeight="1">
      <c r="A24" s="297" t="s">
        <v>292</v>
      </c>
      <c r="B24" s="577" t="s">
        <v>291</v>
      </c>
      <c r="C24" s="578"/>
      <c r="D24" s="298" t="s">
        <v>260</v>
      </c>
      <c r="E24" s="299">
        <v>0.375</v>
      </c>
      <c r="F24" s="300">
        <v>0</v>
      </c>
      <c r="G24" s="300">
        <v>0</v>
      </c>
      <c r="H24" s="300">
        <v>0</v>
      </c>
      <c r="I24" s="300">
        <v>0</v>
      </c>
      <c r="J24" s="300">
        <v>0</v>
      </c>
      <c r="K24" s="300">
        <v>0</v>
      </c>
    </row>
    <row r="25" spans="1:11" ht="26.25" customHeight="1">
      <c r="A25" s="297" t="s">
        <v>60</v>
      </c>
      <c r="B25" s="577" t="s">
        <v>355</v>
      </c>
      <c r="C25" s="578"/>
      <c r="D25" s="298" t="s">
        <v>356</v>
      </c>
      <c r="E25" s="299">
        <v>0.625</v>
      </c>
      <c r="F25" s="297" t="s">
        <v>263</v>
      </c>
      <c r="G25" s="297" t="s">
        <v>357</v>
      </c>
      <c r="H25" s="297" t="s">
        <v>358</v>
      </c>
      <c r="I25" s="297" t="s">
        <v>359</v>
      </c>
      <c r="J25" s="297" t="s">
        <v>360</v>
      </c>
      <c r="K25" s="297" t="s">
        <v>361</v>
      </c>
    </row>
    <row r="26" spans="1:11" ht="26.25" customHeight="1">
      <c r="A26" s="297" t="s">
        <v>298</v>
      </c>
      <c r="B26" s="577" t="s">
        <v>293</v>
      </c>
      <c r="C26" s="578"/>
      <c r="D26" s="298" t="s">
        <v>362</v>
      </c>
      <c r="E26" s="299">
        <v>0.375</v>
      </c>
      <c r="F26" s="297" t="s">
        <v>263</v>
      </c>
      <c r="G26" s="297" t="s">
        <v>272</v>
      </c>
      <c r="H26" s="300">
        <v>21</v>
      </c>
      <c r="I26" s="297" t="s">
        <v>363</v>
      </c>
      <c r="J26" s="297" t="s">
        <v>364</v>
      </c>
      <c r="K26" s="297" t="s">
        <v>365</v>
      </c>
    </row>
    <row r="27" spans="1:11" ht="26.25" customHeight="1">
      <c r="A27" s="297" t="s">
        <v>366</v>
      </c>
      <c r="B27" s="577" t="s">
        <v>367</v>
      </c>
      <c r="C27" s="578"/>
      <c r="D27" s="298" t="s">
        <v>368</v>
      </c>
      <c r="E27" s="299" t="s">
        <v>369</v>
      </c>
      <c r="F27" s="300">
        <v>0</v>
      </c>
      <c r="G27" s="300">
        <v>10</v>
      </c>
      <c r="H27" s="300">
        <v>10</v>
      </c>
      <c r="I27" s="300">
        <v>10</v>
      </c>
      <c r="J27" s="300">
        <v>10</v>
      </c>
      <c r="K27" s="300">
        <v>10</v>
      </c>
    </row>
    <row r="28" spans="1:11" ht="26.25" customHeight="1">
      <c r="A28" s="297" t="s">
        <v>370</v>
      </c>
      <c r="B28" s="577" t="s">
        <v>371</v>
      </c>
      <c r="C28" s="578"/>
      <c r="D28" s="298" t="s">
        <v>372</v>
      </c>
      <c r="E28" s="299">
        <v>0.375</v>
      </c>
      <c r="F28" s="297" t="s">
        <v>257</v>
      </c>
      <c r="G28" s="300">
        <v>15</v>
      </c>
      <c r="H28" s="297" t="s">
        <v>373</v>
      </c>
      <c r="I28" s="300">
        <v>16</v>
      </c>
      <c r="J28" s="297" t="s">
        <v>374</v>
      </c>
      <c r="K28" s="300">
        <v>17</v>
      </c>
    </row>
    <row r="29" spans="1:11" ht="26.25" customHeight="1">
      <c r="A29" s="297" t="s">
        <v>375</v>
      </c>
      <c r="B29" s="577" t="s">
        <v>376</v>
      </c>
      <c r="C29" s="578"/>
      <c r="D29" s="298" t="s">
        <v>377</v>
      </c>
      <c r="E29" s="299">
        <v>0.25</v>
      </c>
      <c r="F29" s="297" t="s">
        <v>245</v>
      </c>
      <c r="G29" s="297" t="s">
        <v>204</v>
      </c>
      <c r="H29" s="300">
        <v>8</v>
      </c>
      <c r="I29" s="297" t="s">
        <v>246</v>
      </c>
      <c r="J29" s="297" t="s">
        <v>206</v>
      </c>
      <c r="K29" s="297" t="s">
        <v>316</v>
      </c>
    </row>
    <row r="30" spans="1:11" ht="26.25" customHeight="1">
      <c r="A30" s="297" t="s">
        <v>378</v>
      </c>
      <c r="B30" s="577" t="s">
        <v>379</v>
      </c>
      <c r="C30" s="578"/>
      <c r="D30" s="298" t="s">
        <v>380</v>
      </c>
      <c r="E30" s="299">
        <v>0.25</v>
      </c>
      <c r="F30" s="297" t="s">
        <v>245</v>
      </c>
      <c r="G30" s="297" t="s">
        <v>381</v>
      </c>
      <c r="H30" s="300">
        <v>11</v>
      </c>
      <c r="I30" s="297" t="s">
        <v>275</v>
      </c>
      <c r="J30" s="297" t="s">
        <v>205</v>
      </c>
      <c r="K30" s="297" t="s">
        <v>276</v>
      </c>
    </row>
    <row r="31" spans="1:11" ht="26.25" customHeight="1">
      <c r="A31" s="297" t="s">
        <v>382</v>
      </c>
      <c r="B31" s="577" t="s">
        <v>383</v>
      </c>
      <c r="C31" s="578"/>
      <c r="D31" s="298" t="s">
        <v>384</v>
      </c>
      <c r="E31" s="299">
        <v>0.25</v>
      </c>
      <c r="F31" s="297" t="s">
        <v>245</v>
      </c>
      <c r="G31" s="300"/>
      <c r="H31" s="300">
        <v>0</v>
      </c>
      <c r="I31" s="300"/>
      <c r="J31" s="300"/>
      <c r="K31" s="300"/>
    </row>
    <row r="32" spans="1:11" ht="26.25" customHeight="1">
      <c r="A32" s="297" t="s">
        <v>385</v>
      </c>
      <c r="B32" s="577" t="s">
        <v>386</v>
      </c>
      <c r="C32" s="578"/>
      <c r="D32" s="298" t="s">
        <v>387</v>
      </c>
      <c r="E32" s="299">
        <v>0.125</v>
      </c>
      <c r="F32" s="300">
        <v>0</v>
      </c>
      <c r="G32" s="300">
        <v>3</v>
      </c>
      <c r="H32" s="300">
        <v>3</v>
      </c>
      <c r="I32" s="300">
        <v>3</v>
      </c>
      <c r="J32" s="300">
        <v>3</v>
      </c>
      <c r="K32" s="300">
        <v>3</v>
      </c>
    </row>
    <row r="33" spans="1:11" ht="26.25" customHeight="1">
      <c r="A33" s="297" t="s">
        <v>388</v>
      </c>
      <c r="B33" s="577" t="s">
        <v>389</v>
      </c>
      <c r="C33" s="578"/>
      <c r="D33" s="298" t="s">
        <v>390</v>
      </c>
      <c r="E33" s="299">
        <v>0.125</v>
      </c>
      <c r="F33" s="300">
        <v>0</v>
      </c>
      <c r="G33" s="300">
        <v>1</v>
      </c>
      <c r="H33" s="300">
        <v>1</v>
      </c>
      <c r="I33" s="300">
        <v>1</v>
      </c>
      <c r="J33" s="300">
        <v>1</v>
      </c>
      <c r="K33" s="300">
        <v>1</v>
      </c>
    </row>
    <row r="34" spans="1:11" ht="26.25" customHeight="1">
      <c r="A34" s="297" t="s">
        <v>391</v>
      </c>
      <c r="B34" s="577" t="s">
        <v>392</v>
      </c>
      <c r="C34" s="578"/>
      <c r="D34" s="298" t="s">
        <v>309</v>
      </c>
      <c r="E34" s="299">
        <v>0.25</v>
      </c>
      <c r="F34" s="297" t="s">
        <v>257</v>
      </c>
      <c r="G34" s="297" t="s">
        <v>393</v>
      </c>
      <c r="H34" s="300">
        <v>32</v>
      </c>
      <c r="I34" s="297" t="s">
        <v>394</v>
      </c>
      <c r="J34" s="300">
        <v>33</v>
      </c>
      <c r="K34" s="297" t="s">
        <v>395</v>
      </c>
    </row>
    <row r="35" spans="1:11" ht="26.25" customHeight="1">
      <c r="A35" s="297" t="s">
        <v>396</v>
      </c>
      <c r="B35" s="577" t="s">
        <v>397</v>
      </c>
      <c r="C35" s="578"/>
      <c r="D35" s="298" t="s">
        <v>398</v>
      </c>
      <c r="E35" s="299" t="s">
        <v>369</v>
      </c>
      <c r="F35" s="300">
        <v>0</v>
      </c>
      <c r="G35" s="300">
        <v>6</v>
      </c>
      <c r="H35" s="300">
        <v>6</v>
      </c>
      <c r="I35" s="300">
        <v>6</v>
      </c>
      <c r="J35" s="300">
        <v>6</v>
      </c>
      <c r="K35" s="300">
        <v>6</v>
      </c>
    </row>
    <row r="36" spans="1:11" ht="26.25" customHeight="1">
      <c r="A36" s="297" t="s">
        <v>399</v>
      </c>
      <c r="B36" s="577" t="s">
        <v>400</v>
      </c>
      <c r="C36" s="578"/>
      <c r="D36" s="298" t="s">
        <v>401</v>
      </c>
      <c r="E36" s="299">
        <v>0.25</v>
      </c>
      <c r="F36" s="297" t="s">
        <v>245</v>
      </c>
      <c r="G36" s="297" t="s">
        <v>275</v>
      </c>
      <c r="H36" s="297" t="s">
        <v>205</v>
      </c>
      <c r="I36" s="297" t="s">
        <v>276</v>
      </c>
      <c r="J36" s="300">
        <v>12</v>
      </c>
      <c r="K36" s="297" t="s">
        <v>277</v>
      </c>
    </row>
    <row r="37" spans="1:11" ht="26.25" customHeight="1">
      <c r="A37" s="297" t="s">
        <v>402</v>
      </c>
      <c r="B37" s="577" t="s">
        <v>403</v>
      </c>
      <c r="C37" s="578"/>
      <c r="D37" s="298" t="s">
        <v>404</v>
      </c>
      <c r="E37" s="299">
        <v>0.25</v>
      </c>
      <c r="F37" s="297" t="s">
        <v>245</v>
      </c>
      <c r="G37" s="297" t="s">
        <v>405</v>
      </c>
      <c r="H37" s="300">
        <v>15</v>
      </c>
      <c r="I37" s="297" t="s">
        <v>406</v>
      </c>
      <c r="J37" s="297" t="s">
        <v>373</v>
      </c>
      <c r="K37" s="297" t="s">
        <v>407</v>
      </c>
    </row>
    <row r="38" spans="1:11" ht="26.25" customHeight="1">
      <c r="A38" s="297" t="s">
        <v>408</v>
      </c>
      <c r="B38" s="577" t="s">
        <v>409</v>
      </c>
      <c r="C38" s="578"/>
      <c r="D38" s="298" t="s">
        <v>410</v>
      </c>
      <c r="E38" s="299">
        <v>1</v>
      </c>
      <c r="F38" s="297">
        <v>1</v>
      </c>
      <c r="G38" s="297">
        <v>49</v>
      </c>
      <c r="H38" s="297">
        <v>50</v>
      </c>
      <c r="I38" s="297">
        <v>50</v>
      </c>
      <c r="J38" s="297">
        <v>51</v>
      </c>
      <c r="K38" s="297">
        <v>51</v>
      </c>
    </row>
    <row r="39" spans="1:11" ht="26.25" customHeight="1">
      <c r="A39" s="297" t="s">
        <v>411</v>
      </c>
      <c r="B39" s="577" t="s">
        <v>412</v>
      </c>
      <c r="C39" s="578"/>
      <c r="D39" s="298" t="s">
        <v>413</v>
      </c>
      <c r="E39" s="299">
        <v>0.125</v>
      </c>
      <c r="F39" s="297" t="s">
        <v>249</v>
      </c>
      <c r="G39" s="297" t="s">
        <v>414</v>
      </c>
      <c r="H39" s="297" t="s">
        <v>318</v>
      </c>
      <c r="I39" s="297" t="s">
        <v>415</v>
      </c>
      <c r="J39" s="297" t="s">
        <v>416</v>
      </c>
      <c r="K39" s="297" t="s">
        <v>417</v>
      </c>
    </row>
    <row r="40" spans="1:11" ht="26.25" customHeight="1">
      <c r="A40" s="297" t="s">
        <v>418</v>
      </c>
      <c r="B40" s="577" t="s">
        <v>419</v>
      </c>
      <c r="C40" s="578"/>
      <c r="D40" s="298" t="s">
        <v>420</v>
      </c>
      <c r="E40" s="299">
        <v>0.375</v>
      </c>
      <c r="F40" s="297" t="s">
        <v>257</v>
      </c>
      <c r="G40" s="303">
        <v>11</v>
      </c>
      <c r="H40" s="297" t="s">
        <v>205</v>
      </c>
      <c r="I40" s="297" t="s">
        <v>205</v>
      </c>
      <c r="J40" s="303">
        <v>12</v>
      </c>
      <c r="K40" s="303">
        <v>12</v>
      </c>
    </row>
    <row r="41" spans="1:11" ht="26.25" customHeight="1">
      <c r="A41" s="297" t="s">
        <v>421</v>
      </c>
      <c r="B41" s="577" t="s">
        <v>422</v>
      </c>
      <c r="C41" s="578"/>
      <c r="D41" s="298" t="s">
        <v>423</v>
      </c>
      <c r="E41" s="299">
        <v>0.375</v>
      </c>
      <c r="F41" s="297" t="s">
        <v>257</v>
      </c>
      <c r="G41" s="297" t="s">
        <v>424</v>
      </c>
      <c r="H41" s="303">
        <v>15</v>
      </c>
      <c r="I41" s="303">
        <v>15</v>
      </c>
      <c r="J41" s="297" t="s">
        <v>373</v>
      </c>
      <c r="K41" s="297" t="s">
        <v>373</v>
      </c>
    </row>
    <row r="42" spans="1:11" ht="26.25" customHeight="1">
      <c r="A42" s="297" t="s">
        <v>425</v>
      </c>
      <c r="B42" s="577" t="s">
        <v>426</v>
      </c>
      <c r="C42" s="578"/>
      <c r="D42" s="298" t="s">
        <v>427</v>
      </c>
      <c r="E42" s="299">
        <v>0.25</v>
      </c>
      <c r="F42" s="297" t="s">
        <v>249</v>
      </c>
      <c r="G42" s="297" t="s">
        <v>428</v>
      </c>
      <c r="H42" s="297" t="s">
        <v>429</v>
      </c>
      <c r="I42" s="297" t="s">
        <v>430</v>
      </c>
      <c r="J42" s="297" t="s">
        <v>431</v>
      </c>
      <c r="K42" s="297" t="s">
        <v>432</v>
      </c>
    </row>
    <row r="43" spans="1:11" ht="26.25" customHeight="1">
      <c r="A43" s="304" t="s">
        <v>433</v>
      </c>
      <c r="B43" s="304"/>
      <c r="C43" s="304"/>
      <c r="D43" s="304"/>
      <c r="E43" s="305"/>
      <c r="F43" s="305"/>
      <c r="G43" s="305"/>
      <c r="H43" s="305"/>
      <c r="I43" s="305"/>
      <c r="J43" s="305"/>
      <c r="K43" s="305"/>
    </row>
  </sheetData>
  <mergeCells count="40"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38:C38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C8"/>
    <mergeCell ref="A1:K1"/>
    <mergeCell ref="A2:K2"/>
    <mergeCell ref="B3:C3"/>
    <mergeCell ref="B6:C6"/>
    <mergeCell ref="B7:C7"/>
  </mergeCells>
  <pageMargins left="0.25" right="0.25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zoomScale="85" zoomScaleNormal="85" zoomScaleSheetLayoutView="85" zoomScalePageLayoutView="70" workbookViewId="0">
      <selection activeCell="G9" sqref="G9"/>
    </sheetView>
  </sheetViews>
  <sheetFormatPr defaultColWidth="9.90625" defaultRowHeight="18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324" t="s">
        <v>73</v>
      </c>
      <c r="G1" s="325" t="s">
        <v>185</v>
      </c>
      <c r="H1"/>
    </row>
    <row r="2" spans="1:8" s="239" customFormat="1" ht="12.75" customHeight="1">
      <c r="B2"/>
      <c r="C2"/>
      <c r="D2"/>
      <c r="E2"/>
      <c r="F2" s="324" t="s">
        <v>75</v>
      </c>
      <c r="G2" s="326" t="s">
        <v>186</v>
      </c>
      <c r="H2"/>
    </row>
    <row r="3" spans="1:8" s="239" customFormat="1" ht="12.75" customHeight="1" thickBot="1">
      <c r="B3"/>
      <c r="C3"/>
      <c r="D3"/>
      <c r="E3"/>
      <c r="F3" s="324" t="s">
        <v>77</v>
      </c>
      <c r="G3" s="327" t="s">
        <v>187</v>
      </c>
      <c r="H3"/>
    </row>
    <row r="4" spans="1:8" s="239" customFormat="1" ht="17.25" customHeight="1" thickBot="1">
      <c r="A4" s="240"/>
      <c r="B4" s="590" t="s">
        <v>188</v>
      </c>
      <c r="C4" s="590"/>
      <c r="D4" s="242"/>
      <c r="E4"/>
      <c r="F4"/>
      <c r="G4"/>
      <c r="H4"/>
    </row>
    <row r="5" spans="1:8" s="239" customFormat="1" ht="3.9" customHeight="1" thickBot="1">
      <c r="A5" s="240"/>
      <c r="B5" s="591"/>
      <c r="C5" s="591"/>
      <c r="D5" s="243"/>
      <c r="E5"/>
      <c r="F5" s="240"/>
      <c r="G5" s="240"/>
      <c r="H5"/>
    </row>
    <row r="6" spans="1:8" s="239" customFormat="1" ht="17.25" customHeight="1" thickBot="1">
      <c r="A6" s="240"/>
      <c r="B6" s="590" t="s">
        <v>485</v>
      </c>
      <c r="C6" s="590"/>
      <c r="D6" s="244" t="s">
        <v>221</v>
      </c>
      <c r="E6"/>
      <c r="F6" s="241" t="s">
        <v>189</v>
      </c>
      <c r="G6" s="244" t="s">
        <v>492</v>
      </c>
      <c r="H6"/>
    </row>
    <row r="7" spans="1:8" s="239" customFormat="1" ht="3.9" customHeight="1" thickBot="1">
      <c r="A7" s="240"/>
      <c r="B7" s="592"/>
      <c r="C7" s="592"/>
      <c r="D7" s="243"/>
      <c r="E7"/>
      <c r="F7" s="245"/>
      <c r="G7" s="246"/>
      <c r="H7"/>
    </row>
    <row r="8" spans="1:8" s="239" customFormat="1" ht="17.25" customHeight="1" thickBot="1">
      <c r="A8" s="240"/>
      <c r="B8" s="590" t="s">
        <v>190</v>
      </c>
      <c r="C8" s="590"/>
      <c r="D8" s="244" t="str">
        <f>'1. CUTTING DOCKET'!D7</f>
        <v>H06-HD32M</v>
      </c>
      <c r="E8" s="247"/>
      <c r="F8" s="241" t="s">
        <v>191</v>
      </c>
      <c r="G8" s="244" t="s">
        <v>299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192</v>
      </c>
      <c r="B10" s="249" t="s">
        <v>193</v>
      </c>
      <c r="C10" s="589" t="s">
        <v>194</v>
      </c>
      <c r="D10" s="589"/>
      <c r="E10" s="589"/>
      <c r="F10" s="589"/>
      <c r="G10" s="250" t="s">
        <v>195</v>
      </c>
      <c r="H10" s="250" t="s">
        <v>196</v>
      </c>
    </row>
    <row r="11" spans="1:8" s="239" customFormat="1" ht="106.75" customHeight="1" thickBot="1">
      <c r="A11" s="587">
        <v>1</v>
      </c>
      <c r="B11" s="329" t="s">
        <v>486</v>
      </c>
      <c r="C11" s="588"/>
      <c r="D11" s="588"/>
      <c r="E11" s="588"/>
      <c r="F11" s="588"/>
      <c r="G11" s="587"/>
      <c r="H11" s="328"/>
    </row>
    <row r="12" spans="1:8" s="239" customFormat="1" ht="106.75" customHeight="1" thickBot="1">
      <c r="A12" s="587"/>
      <c r="B12" s="329" t="s">
        <v>197</v>
      </c>
      <c r="C12" s="588"/>
      <c r="D12" s="588"/>
      <c r="E12" s="588"/>
      <c r="F12" s="588"/>
      <c r="G12" s="587"/>
      <c r="H12" s="328"/>
    </row>
    <row r="13" spans="1:8" s="239" customFormat="1" ht="106.75" customHeight="1" thickBot="1">
      <c r="A13" s="328">
        <v>2</v>
      </c>
      <c r="B13" s="329" t="s">
        <v>198</v>
      </c>
      <c r="C13" s="585"/>
      <c r="D13" s="585"/>
      <c r="E13" s="585"/>
      <c r="F13" s="585"/>
      <c r="G13" s="328"/>
      <c r="H13" s="328"/>
    </row>
    <row r="14" spans="1:8" s="239" customFormat="1" ht="106.75" customHeight="1" thickBot="1">
      <c r="A14" s="328">
        <v>3</v>
      </c>
      <c r="B14" s="329" t="s">
        <v>487</v>
      </c>
      <c r="C14" s="585"/>
      <c r="D14" s="585"/>
      <c r="E14" s="585"/>
      <c r="F14" s="585"/>
      <c r="G14" s="328"/>
      <c r="H14" s="328"/>
    </row>
    <row r="15" spans="1:8" s="239" customFormat="1" ht="106.75" customHeight="1" thickBot="1">
      <c r="A15" s="328">
        <v>4</v>
      </c>
      <c r="B15" s="329" t="s">
        <v>199</v>
      </c>
      <c r="C15" s="585"/>
      <c r="D15" s="585"/>
      <c r="E15" s="585"/>
      <c r="F15" s="585"/>
      <c r="G15" s="328"/>
      <c r="H15" s="328"/>
    </row>
    <row r="16" spans="1:8" s="239" customFormat="1" ht="106.75" customHeight="1" thickBot="1">
      <c r="A16" s="328">
        <v>5</v>
      </c>
      <c r="B16" s="329" t="s">
        <v>488</v>
      </c>
      <c r="C16" s="585"/>
      <c r="D16" s="585"/>
      <c r="E16" s="585"/>
      <c r="F16" s="585"/>
      <c r="G16" s="328"/>
      <c r="H16" s="328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586" t="s">
        <v>200</v>
      </c>
      <c r="C18" s="586"/>
      <c r="D18" s="586"/>
      <c r="E18" s="251"/>
      <c r="F18" s="251"/>
      <c r="G18" s="586" t="s">
        <v>201</v>
      </c>
      <c r="H18" s="586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9FDE07-02E8-4087-8FE9-FAF4105438BE}"/>
</file>

<file path=customXml/itemProps2.xml><?xml version="1.0" encoding="utf-8"?>
<ds:datastoreItem xmlns:ds="http://schemas.openxmlformats.org/officeDocument/2006/customXml" ds:itemID="{E135B77F-14A1-4922-8F77-45C914D5B6DD}"/>
</file>

<file path=customXml/itemProps3.xml><?xml version="1.0" encoding="utf-8"?>
<ds:datastoreItem xmlns:ds="http://schemas.openxmlformats.org/officeDocument/2006/customXml" ds:itemID="{1D4369F6-FEBC-410C-926D-4C722712C3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1. CUTTING DOCKET</vt:lpstr>
      <vt:lpstr>GREY</vt:lpstr>
      <vt:lpstr>2. TRIM CARD</vt:lpstr>
      <vt:lpstr>2. TRIM CARD (GREY)</vt:lpstr>
      <vt:lpstr>3. ĐỊNH VỊ HÌNH IN.THÊU</vt:lpstr>
      <vt:lpstr>FULL-SIZE SPEC</vt:lpstr>
      <vt:lpstr>MER.QT-04.BM4</vt:lpstr>
      <vt:lpstr>'1. CUTTING DOCKET'!Print_Area</vt:lpstr>
      <vt:lpstr>'2. TRIM CARD'!Print_Area</vt:lpstr>
      <vt:lpstr>'2. TRIM CARD (GREY)'!Print_Area</vt:lpstr>
      <vt:lpstr>GREY!Print_Area</vt:lpstr>
      <vt:lpstr>'MER.QT-04.BM4'!Print_Area</vt:lpstr>
      <vt:lpstr>'1. CUTTING DOCKET'!Print_Titles</vt:lpstr>
      <vt:lpstr>'2. TRIM CARD'!Print_Titles</vt:lpstr>
      <vt:lpstr>'2. TRIM CARD (GREY)'!Print_Titles</vt:lpstr>
      <vt:lpstr>'FULL-SIZE SPEC'!Print_Titles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Dieu Cao Thi Hong</cp:lastModifiedBy>
  <cp:lastPrinted>2024-01-11T09:21:38Z</cp:lastPrinted>
  <dcterms:created xsi:type="dcterms:W3CDTF">2016-05-06T01:47:29Z</dcterms:created>
  <dcterms:modified xsi:type="dcterms:W3CDTF">2024-01-11T10:00:12Z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